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5" windowWidth="15480" windowHeight="9780" tabRatio="699"/>
  </bookViews>
  <sheets>
    <sheet name="CoverSheet" sheetId="1" r:id="rId1"/>
    <sheet name="TOC  " sheetId="4" r:id="rId2"/>
    <sheet name="Guidelines" sheetId="3" r:id="rId3"/>
    <sheet name="AMMAT instructions" sheetId="149" r:id="rId4"/>
    <sheet name="HFP 1. Return on Investment" sheetId="119" r:id="rId5"/>
    <sheet name="HFP 2. Profit or (Loss)" sheetId="60" r:id="rId6"/>
    <sheet name="HFP3. Regulatory Tax Allowance " sheetId="105" r:id="rId7"/>
    <sheet name="HFP 4. Pass-Through &amp; Recov_" sheetId="129" r:id="rId8"/>
    <sheet name="HFP 5. TCSD Allowance " sheetId="103" r:id="rId9"/>
    <sheet name="HFP6. EV Account" sheetId="111" r:id="rId10"/>
    <sheet name="HFP 7. Related Party Trans_" sheetId="66" r:id="rId11"/>
    <sheet name="HFP 8. RAB" sheetId="63" r:id="rId12"/>
    <sheet name="HFP9. Actuals vs Forecasts" sheetId="134" r:id="rId13"/>
    <sheet name="R1. Revenues " sheetId="151" r:id="rId14"/>
    <sheet name="R2. Revenue Forecast" sheetId="137" r:id="rId15"/>
    <sheet name="R3. New Investment Contracts" sheetId="138" r:id="rId16"/>
    <sheet name="E1.Opex Actual" sheetId="77" r:id="rId17"/>
    <sheet name="E2. Opex Forecast" sheetId="132" r:id="rId18"/>
    <sheet name="E3. Base Capex Actual" sheetId="136" r:id="rId19"/>
    <sheet name="E4. Base Capex Forecast" sheetId="135" r:id="rId20"/>
    <sheet name="E5. Major Capex Projects" sheetId="124" r:id="rId21"/>
    <sheet name="CG1. Asset Age and Value" sheetId="123" r:id="rId22"/>
    <sheet name="CG2. Network Changes" sheetId="128" r:id="rId23"/>
    <sheet name="CG3. Circuits" sheetId="86" r:id="rId24"/>
    <sheet name="AM1. Asset Health" sheetId="127" r:id="rId25"/>
    <sheet name="AM2. AMMAT" sheetId="58" r:id="rId26"/>
    <sheet name="AM3. AMMAT Results " sheetId="150" r:id="rId27"/>
    <sheet name="AM4. Grid Demand and Injection" sheetId="56" r:id="rId28"/>
    <sheet name="AM5. GXP Capacity and Demand" sheetId="140" r:id="rId29"/>
    <sheet name="Q1. Quality Grid Outputs" sheetId="130" r:id="rId30"/>
    <sheet name="Q2. Quality interconnection " sheetId="143" r:id="rId31"/>
    <sheet name="SO1. System Operator" sheetId="139" r:id="rId32"/>
    <sheet name="Drop down boxes" sheetId="76" r:id="rId33"/>
  </sheets>
  <definedNames>
    <definedName name="dd_AssetCategory">'Drop down boxes'!$B$30:$B$35</definedName>
    <definedName name="dd_CapacityConstraint">'Drop down boxes'!$B$5:$B$11</definedName>
    <definedName name="dd_CausalProxy">'Drop down boxes'!$B$44:$B$46</definedName>
    <definedName name="dd_Cause">'Drop down boxes'!$B$20:$B$27</definedName>
    <definedName name="dd_opexsalescapex">'Drop down boxes'!$B$51:$B$60</definedName>
    <definedName name="dd_YesNo">'Drop down boxes'!$B$15:$B$17</definedName>
    <definedName name="_xlnm.Print_Area" localSheetId="24">'AM1. Asset Health'!$A$1:$S$289</definedName>
    <definedName name="_xlnm.Print_Area" localSheetId="25">'AM2. AMMAT'!$A$1:$S$40</definedName>
    <definedName name="_xlnm.Print_Area" localSheetId="27">'AM4. Grid Demand and Injection'!$A$1:$O$29</definedName>
    <definedName name="_xlnm.Print_Area" localSheetId="28">'AM5. GXP Capacity and Demand'!$A$1:$R$331</definedName>
    <definedName name="_xlnm.Print_Area" localSheetId="21">'CG1. Asset Age and Value'!$A$1:$AC$296</definedName>
    <definedName name="_xlnm.Print_Area" localSheetId="22">'CG2. Network Changes'!$A$1:$AL$152</definedName>
    <definedName name="_xlnm.Print_Area" localSheetId="23">'CG3. Circuits'!$A$1:$S$40</definedName>
    <definedName name="_xlnm.Print_Area" localSheetId="0">CoverSheet!$A$1:$D$19</definedName>
    <definedName name="_xlnm.Print_Area" localSheetId="16">'E1.Opex Actual'!$A$1:$L$85</definedName>
    <definedName name="_xlnm.Print_Area" localSheetId="17">'E2. Opex Forecast'!$A$1:$Q$31</definedName>
    <definedName name="_xlnm.Print_Area" localSheetId="18">'E3. Base Capex Actual'!$A$1:$L$109</definedName>
    <definedName name="_xlnm.Print_Area" localSheetId="19">'E4. Base Capex Forecast'!$A$1:$Q$28</definedName>
    <definedName name="_xlnm.Print_Area" localSheetId="20">'E5. Major Capex Projects'!$A$1:$W$83</definedName>
    <definedName name="_xlnm.Print_Area" localSheetId="2">Guidelines!$A$1:$A$21</definedName>
    <definedName name="_xlnm.Print_Area" localSheetId="4">'HFP 1. Return on Investment'!$A$1:$M$76</definedName>
    <definedName name="_xlnm.Print_Area" localSheetId="5">'HFP 2. Profit or (Loss)'!$A$1:$S$31</definedName>
    <definedName name="_xlnm.Print_Area" localSheetId="7">'HFP 4. Pass-Through &amp; Recov_'!$A$1:$AC$73</definedName>
    <definedName name="_xlnm.Print_Area" localSheetId="8">'HFP 5. TCSD Allowance '!$A$1:$Q$32</definedName>
    <definedName name="_xlnm.Print_Area" localSheetId="10">'HFP 7. Related Party Trans_'!$A$1:$M$47</definedName>
    <definedName name="_xlnm.Print_Area" localSheetId="11">'HFP 8. RAB'!$A$1:$W$121</definedName>
    <definedName name="_xlnm.Print_Area" localSheetId="6">'HFP3. Regulatory Tax Allowance '!$A$1:$W$43</definedName>
    <definedName name="_xlnm.Print_Area" localSheetId="9">'HFP6. EV Account'!$A$1:$Q$65</definedName>
    <definedName name="_xlnm.Print_Area" localSheetId="12">'HFP9. Actuals vs Forecasts'!$A$1:$J$41</definedName>
    <definedName name="_xlnm.Print_Area" localSheetId="29">'Q1. Quality Grid Outputs'!$A$1:$S$98</definedName>
    <definedName name="_xlnm.Print_Area" localSheetId="30">'Q2. Quality interconnection '!$A$1:$S$46</definedName>
    <definedName name="_xlnm.Print_Area" localSheetId="13">'R1. Revenues '!$A$1:$T$113</definedName>
    <definedName name="_xlnm.Print_Area" localSheetId="14">'R2. Revenue Forecast'!$A$1:$T$32</definedName>
    <definedName name="_xlnm.Print_Area" localSheetId="15">'R3. New Investment Contracts'!$A$1:$N$25</definedName>
    <definedName name="_xlnm.Print_Area" localSheetId="31">'SO1. System Operator'!$A$1:$U$120</definedName>
    <definedName name="_xlnm.Print_Area" localSheetId="1">'TOC  '!$C$2:$G$40</definedName>
    <definedName name="solver_adj" localSheetId="4" hidden="1">'HFP 1. Return on Investment'!$L$68</definedName>
    <definedName name="solver_cvg" localSheetId="4" hidden="1">0.0001</definedName>
    <definedName name="solver_drv" localSheetId="4" hidden="1">2</definedName>
    <definedName name="solver_eng" localSheetId="4" hidden="1">1</definedName>
    <definedName name="solver_est" localSheetId="4" hidden="1">1</definedName>
    <definedName name="solver_itr" localSheetId="4" hidden="1">2147483647</definedName>
    <definedName name="solver_lhs1" localSheetId="4" hidden="1">'HFP 1. Return on Investment'!$L$68</definedName>
    <definedName name="solver_mip" localSheetId="4" hidden="1">2147483647</definedName>
    <definedName name="solver_mni" localSheetId="4" hidden="1">30</definedName>
    <definedName name="solver_mrt" localSheetId="4" hidden="1">0.075</definedName>
    <definedName name="solver_msl" localSheetId="4" hidden="1">2</definedName>
    <definedName name="solver_neg" localSheetId="4" hidden="1">1</definedName>
    <definedName name="solver_nod" localSheetId="4" hidden="1">2147483647</definedName>
    <definedName name="solver_num" localSheetId="4" hidden="1">1</definedName>
    <definedName name="solver_nwt" localSheetId="4" hidden="1">1</definedName>
    <definedName name="solver_opt" localSheetId="4" hidden="1">'HFP 1. Return on Investment'!$K$66</definedName>
    <definedName name="solver_pre" localSheetId="4" hidden="1">0.000001</definedName>
    <definedName name="solver_rbv" localSheetId="4" hidden="1">2</definedName>
    <definedName name="solver_rel1" localSheetId="4" hidden="1">3</definedName>
    <definedName name="solver_rhs1" localSheetId="4" hidden="1">0</definedName>
    <definedName name="solver_rlx" localSheetId="4" hidden="1">2</definedName>
    <definedName name="solver_rsd" localSheetId="4" hidden="1">0</definedName>
    <definedName name="solver_scl" localSheetId="4" hidden="1">2</definedName>
    <definedName name="solver_sho" localSheetId="4" hidden="1">2</definedName>
    <definedName name="solver_ssz" localSheetId="4" hidden="1">100</definedName>
    <definedName name="solver_tim" localSheetId="4" hidden="1">2147483647</definedName>
    <definedName name="solver_tol" localSheetId="4" hidden="1">0.01</definedName>
    <definedName name="solver_typ" localSheetId="4" hidden="1">3</definedName>
    <definedName name="solver_val" localSheetId="4" hidden="1">0</definedName>
    <definedName name="solver_ver" localSheetId="4" hidden="1">3</definedName>
    <definedName name="Z_21F2E024_704F_4E93_AC63_213755ECFFE0_.wvu.PrintArea" localSheetId="25" hidden="1">'AM2. AMMAT'!$A$1:$S$40</definedName>
    <definedName name="Z_21F2E024_704F_4E93_AC63_213755ECFFE0_.wvu.PrintArea" localSheetId="27" hidden="1">'AM4. Grid Demand and Injection'!$A$1:$N$28</definedName>
    <definedName name="Z_21F2E024_704F_4E93_AC63_213755ECFFE0_.wvu.PrintArea" localSheetId="28" hidden="1">'AM5. GXP Capacity and Demand'!$A$1:$L$224</definedName>
    <definedName name="Z_21F2E024_704F_4E93_AC63_213755ECFFE0_.wvu.PrintArea" localSheetId="0" hidden="1">CoverSheet!$A$1:$D$19</definedName>
    <definedName name="Z_21F2E024_704F_4E93_AC63_213755ECFFE0_.wvu.PrintArea" localSheetId="17" hidden="1">'E2. Opex Forecast'!$A$1:$Q$28</definedName>
    <definedName name="Z_21F2E024_704F_4E93_AC63_213755ECFFE0_.wvu.PrintArea" localSheetId="20" hidden="1">'E5. Major Capex Projects'!$A$1:$V$82</definedName>
    <definedName name="Z_21F2E024_704F_4E93_AC63_213755ECFFE0_.wvu.PrintArea" localSheetId="2" hidden="1">Guidelines!$A$1:$E$8</definedName>
    <definedName name="Z_21F2E024_704F_4E93_AC63_213755ECFFE0_.wvu.PrintArea" localSheetId="4" hidden="1">'HFP 1. Return on Investment'!$A$1:$M$76</definedName>
    <definedName name="Z_21F2E024_704F_4E93_AC63_213755ECFFE0_.wvu.PrintArea" localSheetId="5" hidden="1">'HFP 2. Profit or (Loss)'!$A$1:$R$31</definedName>
    <definedName name="Z_21F2E024_704F_4E93_AC63_213755ECFFE0_.wvu.PrintArea" localSheetId="8" hidden="1">'HFP 5. TCSD Allowance '!$A$1:$P$31</definedName>
    <definedName name="Z_21F2E024_704F_4E93_AC63_213755ECFFE0_.wvu.PrintArea" localSheetId="10" hidden="1">'HFP 7. Related Party Trans_'!$A$1:$L$46</definedName>
    <definedName name="Z_21F2E024_704F_4E93_AC63_213755ECFFE0_.wvu.PrintArea" localSheetId="11" hidden="1">'HFP 8. RAB'!$A$1:$W$99</definedName>
    <definedName name="Z_21F2E024_704F_4E93_AC63_213755ECFFE0_.wvu.PrintArea" localSheetId="6" hidden="1">'HFP3. Regulatory Tax Allowance '!$A$1:$W$42</definedName>
    <definedName name="Z_21F2E024_704F_4E93_AC63_213755ECFFE0_.wvu.PrintArea" localSheetId="14" hidden="1">'R2. Revenue Forecast'!$A$1:$S$29</definedName>
    <definedName name="Z_21F2E024_704F_4E93_AC63_213755ECFFE0_.wvu.PrintArea" localSheetId="15" hidden="1">'R3. New Investment Contracts'!$A$1:$M$24</definedName>
    <definedName name="Z_21F2E024_704F_4E93_AC63_213755ECFFE0_.wvu.PrintArea" localSheetId="1" hidden="1">'TOC  '!$B$2:$E$42</definedName>
    <definedName name="Z_A14D7CC1_2369_4658_B8E9_B7D652E5D709_.wvu.PrintArea" localSheetId="16" hidden="1">'E1.Opex Actual'!#REF!</definedName>
    <definedName name="Z_A14D7CC1_2369_4658_B8E9_B7D652E5D709_.wvu.PrintArea" localSheetId="18" hidden="1">'E3. Base Capex Actual'!#REF!</definedName>
    <definedName name="Z_A14D7CC1_2369_4658_B8E9_B7D652E5D709_.wvu.PrintArea" localSheetId="5" hidden="1">'HFP 2. Profit or (Loss)'!$A$1:$P$31</definedName>
    <definedName name="Z_A14D7CC1_2369_4658_B8E9_B7D652E5D709_.wvu.PrintArea" localSheetId="7" hidden="1">'HFP 4. Pass-Through &amp; Recov_'!#REF!</definedName>
    <definedName name="Z_A14D7CC1_2369_4658_B8E9_B7D652E5D709_.wvu.PrintArea" localSheetId="13" hidden="1">'R1. Revenues '!#REF!</definedName>
  </definedNames>
  <calcPr calcId="145621"/>
  <customWorkbookViews>
    <customWorkbookView name="Laurence Walls - Personal View" guid="{21F2E024-704F-4E93-AC63-213755ECFFE0}" mergeInterval="0" personalView="1" maximized="1" xWindow="1" yWindow="1" windowWidth="1020" windowHeight="1033" tabRatio="607" activeSheetId="63" showComments="commIndAndComment"/>
  </customWorkbookViews>
</workbook>
</file>

<file path=xl/calcChain.xml><?xml version="1.0" encoding="utf-8"?>
<calcChain xmlns="http://schemas.openxmlformats.org/spreadsheetml/2006/main">
  <c r="F44" i="129" l="1"/>
  <c r="F43" i="129"/>
  <c r="F36" i="129"/>
  <c r="F35" i="129"/>
  <c r="F31" i="129"/>
  <c r="F30" i="129"/>
  <c r="V32" i="105" l="1"/>
  <c r="A21" i="139" l="1"/>
  <c r="A22" i="139"/>
  <c r="A23" i="139"/>
  <c r="A24" i="139"/>
  <c r="A25" i="139"/>
  <c r="S15" i="139" l="1"/>
  <c r="A27" i="139"/>
  <c r="A28" i="139"/>
  <c r="A29" i="139"/>
  <c r="A30" i="139"/>
  <c r="A31" i="139"/>
  <c r="A32" i="139"/>
  <c r="A33" i="139"/>
  <c r="A34" i="139"/>
  <c r="A35" i="139"/>
  <c r="R19" i="139"/>
  <c r="R18" i="139"/>
  <c r="R12" i="139"/>
  <c r="A19" i="127" l="1"/>
  <c r="A20" i="127"/>
  <c r="A21" i="127"/>
  <c r="A22" i="127"/>
  <c r="A23" i="127"/>
  <c r="A24" i="127"/>
  <c r="A25" i="127"/>
  <c r="A26" i="127"/>
  <c r="A27" i="127"/>
  <c r="A28" i="127"/>
  <c r="A29" i="127"/>
  <c r="A30" i="127"/>
  <c r="A31" i="127"/>
  <c r="A32" i="127"/>
  <c r="A33" i="127"/>
  <c r="A34" i="127"/>
  <c r="A35" i="127"/>
  <c r="A36" i="127"/>
  <c r="A37" i="127"/>
  <c r="A38" i="127"/>
  <c r="A39" i="127"/>
  <c r="A40" i="127"/>
  <c r="A41" i="127"/>
  <c r="A42" i="127"/>
  <c r="A43" i="127"/>
  <c r="A44" i="127"/>
  <c r="A45" i="127"/>
  <c r="A46" i="127"/>
  <c r="A47" i="127"/>
  <c r="A48" i="127"/>
  <c r="A49" i="127"/>
  <c r="A50" i="127"/>
  <c r="A51" i="127"/>
  <c r="A52" i="127"/>
  <c r="A53" i="127"/>
  <c r="A54" i="127"/>
  <c r="A55" i="127"/>
  <c r="A56" i="127"/>
  <c r="A57" i="127"/>
  <c r="A58" i="127"/>
  <c r="A59" i="127"/>
  <c r="A60" i="127"/>
  <c r="A61" i="127"/>
  <c r="A62" i="127"/>
  <c r="A63" i="127"/>
  <c r="A64" i="127"/>
  <c r="A65" i="127"/>
  <c r="A66" i="127"/>
  <c r="A67" i="127"/>
  <c r="A68" i="127"/>
  <c r="A69" i="127"/>
  <c r="A70" i="127"/>
  <c r="A71" i="127"/>
  <c r="A72" i="127"/>
  <c r="A73" i="127"/>
  <c r="A74" i="127"/>
  <c r="A75" i="127"/>
  <c r="A76" i="127"/>
  <c r="A77" i="127"/>
  <c r="A78" i="127"/>
  <c r="A79" i="127"/>
  <c r="A80" i="127"/>
  <c r="A81" i="127"/>
  <c r="A82" i="127"/>
  <c r="A83" i="127"/>
  <c r="A84" i="127"/>
  <c r="A85" i="127"/>
  <c r="A86" i="127"/>
  <c r="A87" i="127"/>
  <c r="A88" i="127"/>
  <c r="A89" i="127"/>
  <c r="A90" i="127"/>
  <c r="A91" i="127"/>
  <c r="A92" i="127"/>
  <c r="A93" i="127"/>
  <c r="A94" i="127"/>
  <c r="A95" i="127"/>
  <c r="A96" i="127"/>
  <c r="A97" i="127"/>
  <c r="A98" i="127"/>
  <c r="A99" i="127"/>
  <c r="A100" i="127"/>
  <c r="A101" i="127"/>
  <c r="A102" i="127"/>
  <c r="A103" i="127"/>
  <c r="A104" i="127"/>
  <c r="A105" i="127"/>
  <c r="A106" i="127"/>
  <c r="A107" i="127"/>
  <c r="A108" i="127"/>
  <c r="A109" i="127"/>
  <c r="A110" i="127"/>
  <c r="A111" i="127"/>
  <c r="A112" i="127"/>
  <c r="A113" i="127"/>
  <c r="A114" i="127"/>
  <c r="A115" i="127"/>
  <c r="A116" i="127"/>
  <c r="A117" i="127"/>
  <c r="A118" i="127"/>
  <c r="A119" i="127"/>
  <c r="A120" i="127"/>
  <c r="A121" i="127"/>
  <c r="A122" i="127"/>
  <c r="A123" i="127"/>
  <c r="A124" i="127"/>
  <c r="A125" i="127"/>
  <c r="A126" i="127"/>
  <c r="A127" i="127"/>
  <c r="A128" i="127"/>
  <c r="A129" i="127"/>
  <c r="A130" i="127"/>
  <c r="A131" i="127"/>
  <c r="A132" i="127"/>
  <c r="A133" i="127"/>
  <c r="A134" i="127"/>
  <c r="A135" i="127"/>
  <c r="A136" i="127"/>
  <c r="A137" i="127"/>
  <c r="A138" i="127"/>
  <c r="A139" i="127"/>
  <c r="A140" i="127"/>
  <c r="A141" i="127"/>
  <c r="A142" i="127"/>
  <c r="A143" i="127"/>
  <c r="A144" i="127"/>
  <c r="A145" i="127"/>
  <c r="A10" i="127"/>
  <c r="A11" i="127"/>
  <c r="A12" i="127"/>
  <c r="A13" i="127"/>
  <c r="A14" i="127"/>
  <c r="A15" i="127"/>
  <c r="A16" i="127"/>
  <c r="A17" i="127"/>
  <c r="A35" i="77" l="1"/>
  <c r="F14" i="134" l="1"/>
  <c r="F16" i="134"/>
  <c r="F11" i="134"/>
  <c r="F12" i="134"/>
  <c r="O64" i="151"/>
  <c r="O65" i="151"/>
  <c r="O66" i="151"/>
  <c r="O67" i="151"/>
  <c r="O68" i="151"/>
  <c r="O69" i="151"/>
  <c r="O70" i="151"/>
  <c r="O71" i="151"/>
  <c r="O72" i="151"/>
  <c r="O73" i="151"/>
  <c r="O74" i="151"/>
  <c r="O75" i="151"/>
  <c r="O76" i="151"/>
  <c r="O77" i="151"/>
  <c r="O78" i="151"/>
  <c r="O79" i="151"/>
  <c r="O80" i="151"/>
  <c r="O81" i="151"/>
  <c r="O82" i="151"/>
  <c r="O83" i="151"/>
  <c r="O84" i="151"/>
  <c r="O85" i="151"/>
  <c r="O86" i="151"/>
  <c r="O87" i="151"/>
  <c r="O88" i="151"/>
  <c r="O89" i="151"/>
  <c r="O90" i="151"/>
  <c r="A19" i="151"/>
  <c r="A56" i="151"/>
  <c r="A57" i="151"/>
  <c r="A58" i="151"/>
  <c r="A59" i="151"/>
  <c r="A60" i="151"/>
  <c r="A61" i="151"/>
  <c r="A62" i="151"/>
  <c r="A63" i="151"/>
  <c r="A64" i="151"/>
  <c r="A65" i="151"/>
  <c r="A66" i="151"/>
  <c r="A67" i="151"/>
  <c r="A68" i="151"/>
  <c r="A69" i="151"/>
  <c r="A70" i="151"/>
  <c r="A71" i="151"/>
  <c r="A72" i="151"/>
  <c r="A73" i="151"/>
  <c r="A74" i="151"/>
  <c r="A75" i="151"/>
  <c r="A76" i="151"/>
  <c r="A77" i="151"/>
  <c r="A78" i="151"/>
  <c r="A79" i="151"/>
  <c r="A80" i="151"/>
  <c r="A81" i="151"/>
  <c r="A82" i="151"/>
  <c r="A83" i="151"/>
  <c r="A84" i="151"/>
  <c r="A85" i="151"/>
  <c r="A86" i="151"/>
  <c r="A87" i="151"/>
  <c r="A88" i="151"/>
  <c r="A89" i="151"/>
  <c r="A90" i="151"/>
  <c r="A91" i="151"/>
  <c r="A92" i="151"/>
  <c r="A93" i="151"/>
  <c r="A95" i="151"/>
  <c r="F15" i="134"/>
  <c r="F13" i="134"/>
  <c r="O61" i="151"/>
  <c r="O62" i="151"/>
  <c r="O63" i="151"/>
  <c r="O60" i="151"/>
  <c r="A112" i="151"/>
  <c r="A111" i="151"/>
  <c r="K110" i="151"/>
  <c r="J110" i="151"/>
  <c r="I110" i="151"/>
  <c r="H110" i="151"/>
  <c r="G110" i="151"/>
  <c r="Q12" i="60" s="1"/>
  <c r="A110" i="151"/>
  <c r="A109" i="151"/>
  <c r="A108" i="151"/>
  <c r="A107" i="151"/>
  <c r="A106" i="151"/>
  <c r="A105" i="151"/>
  <c r="A103" i="151"/>
  <c r="A102" i="151"/>
  <c r="A101" i="151"/>
  <c r="K100" i="151"/>
  <c r="J100" i="151"/>
  <c r="I100" i="151"/>
  <c r="H100" i="151"/>
  <c r="G100" i="151"/>
  <c r="Q11" i="60" s="1"/>
  <c r="A100" i="151"/>
  <c r="A99" i="151"/>
  <c r="A98" i="151"/>
  <c r="A97" i="151"/>
  <c r="A96" i="151"/>
  <c r="A18" i="151"/>
  <c r="A17" i="151"/>
  <c r="J16" i="151"/>
  <c r="P10" i="60" s="1"/>
  <c r="I16" i="151"/>
  <c r="O10" i="60" s="1"/>
  <c r="H16" i="151"/>
  <c r="N10" i="60" s="1"/>
  <c r="G16" i="151"/>
  <c r="M10" i="60" s="1"/>
  <c r="A16" i="151"/>
  <c r="A15" i="151"/>
  <c r="A14" i="151"/>
  <c r="A13" i="151"/>
  <c r="A12" i="151"/>
  <c r="A11" i="151"/>
  <c r="A10" i="151"/>
  <c r="A9" i="151"/>
  <c r="A8" i="151"/>
  <c r="A7" i="151"/>
  <c r="P3" i="151"/>
  <c r="P2" i="151"/>
  <c r="F17" i="134" l="1"/>
  <c r="K16" i="151" l="1"/>
  <c r="Q10" i="60" s="1"/>
  <c r="H23" i="130"/>
  <c r="J23" i="130" s="1"/>
  <c r="H24" i="130"/>
  <c r="J24" i="130" s="1"/>
  <c r="H25" i="130"/>
  <c r="J25" i="130" s="1"/>
  <c r="H22" i="130"/>
  <c r="J22" i="130" s="1"/>
  <c r="L23" i="130"/>
  <c r="L24" i="130"/>
  <c r="L22" i="130"/>
  <c r="K25" i="130"/>
  <c r="M25" i="130" s="1"/>
  <c r="K23" i="130"/>
  <c r="K24" i="130"/>
  <c r="A26" i="130"/>
  <c r="A25" i="130"/>
  <c r="A24" i="130"/>
  <c r="A23" i="130"/>
  <c r="A22" i="130"/>
  <c r="A21" i="130"/>
  <c r="A20" i="130"/>
  <c r="M23" i="130" l="1"/>
  <c r="N23" i="130" s="1"/>
  <c r="M24" i="130"/>
  <c r="N24" i="130" s="1"/>
  <c r="N25" i="130"/>
  <c r="A58" i="77" l="1"/>
  <c r="I294" i="123"/>
  <c r="J294" i="123"/>
  <c r="K294" i="123"/>
  <c r="L294" i="123"/>
  <c r="M294" i="123"/>
  <c r="N294" i="123"/>
  <c r="O294" i="123"/>
  <c r="P294" i="123"/>
  <c r="Q294" i="123"/>
  <c r="R294" i="123"/>
  <c r="S294" i="123"/>
  <c r="T294" i="123"/>
  <c r="U294" i="123"/>
  <c r="V294" i="123"/>
  <c r="W294" i="123"/>
  <c r="X294" i="123"/>
  <c r="Y294" i="123"/>
  <c r="Z294" i="123"/>
  <c r="AA293" i="123"/>
  <c r="A293" i="123"/>
  <c r="A153" i="123"/>
  <c r="A101" i="63"/>
  <c r="A99" i="139" l="1"/>
  <c r="A100" i="139"/>
  <c r="A101" i="139"/>
  <c r="A102" i="139"/>
  <c r="A103" i="139"/>
  <c r="A104" i="139"/>
  <c r="A105" i="139"/>
  <c r="A106" i="139"/>
  <c r="S105" i="139"/>
  <c r="R105" i="139"/>
  <c r="Q105" i="139"/>
  <c r="P105" i="139"/>
  <c r="O105" i="139"/>
  <c r="A96" i="139"/>
  <c r="A97" i="139"/>
  <c r="A98" i="139"/>
  <c r="A107" i="139"/>
  <c r="A81" i="139"/>
  <c r="A82" i="139"/>
  <c r="A83" i="139"/>
  <c r="A84" i="139"/>
  <c r="A85" i="139"/>
  <c r="A86" i="139"/>
  <c r="A70" i="139"/>
  <c r="A58" i="139"/>
  <c r="A59" i="139"/>
  <c r="A60" i="139"/>
  <c r="A61" i="139"/>
  <c r="A62" i="139"/>
  <c r="A63" i="139"/>
  <c r="A64" i="139"/>
  <c r="A65" i="139"/>
  <c r="A66" i="139"/>
  <c r="A67" i="139"/>
  <c r="A68" i="139"/>
  <c r="A69" i="139"/>
  <c r="A52" i="139"/>
  <c r="P69" i="139"/>
  <c r="Q69" i="139"/>
  <c r="R69" i="139"/>
  <c r="S69" i="139"/>
  <c r="P58" i="139"/>
  <c r="P37" i="139" s="1"/>
  <c r="Q58" i="139"/>
  <c r="Q37" i="139" s="1"/>
  <c r="R58" i="139"/>
  <c r="R37" i="139" s="1"/>
  <c r="S58" i="139"/>
  <c r="S37" i="139" s="1"/>
  <c r="O58" i="139"/>
  <c r="O37" i="139" s="1"/>
  <c r="A51" i="139"/>
  <c r="A53" i="139"/>
  <c r="A54" i="139"/>
  <c r="A56" i="139"/>
  <c r="A57" i="139"/>
  <c r="O117" i="139"/>
  <c r="P117" i="139"/>
  <c r="Q117" i="139"/>
  <c r="R117" i="139"/>
  <c r="O94" i="139"/>
  <c r="O103" i="139" s="1"/>
  <c r="O104" i="139" s="1"/>
  <c r="P94" i="139"/>
  <c r="P103" i="139" s="1"/>
  <c r="P104" i="139" s="1"/>
  <c r="Q94" i="139"/>
  <c r="Q103" i="139" s="1"/>
  <c r="Q104" i="139" s="1"/>
  <c r="R94" i="139"/>
  <c r="R103" i="139" s="1"/>
  <c r="R104" i="139" s="1"/>
  <c r="S67" i="139" l="1"/>
  <c r="S68" i="139" s="1"/>
  <c r="Q67" i="139"/>
  <c r="Q68" i="139" s="1"/>
  <c r="O67" i="139"/>
  <c r="O68" i="139" s="1"/>
  <c r="O69" i="139" s="1"/>
  <c r="R67" i="139"/>
  <c r="R68" i="139" s="1"/>
  <c r="P67" i="139"/>
  <c r="P68" i="139" s="1"/>
  <c r="I91" i="130"/>
  <c r="H91" i="130"/>
  <c r="G91" i="130"/>
  <c r="F91" i="130"/>
  <c r="E91" i="130"/>
  <c r="J91" i="130"/>
  <c r="K91" i="130"/>
  <c r="N91" i="130"/>
  <c r="M91" i="130"/>
  <c r="L91" i="130"/>
  <c r="S91" i="130"/>
  <c r="R91" i="130"/>
  <c r="Q91" i="130"/>
  <c r="P91" i="130"/>
  <c r="O91" i="130"/>
  <c r="S52" i="124"/>
  <c r="R52" i="124"/>
  <c r="Q52" i="124"/>
  <c r="P52" i="124"/>
  <c r="O52" i="124"/>
  <c r="N52" i="124"/>
  <c r="M52" i="124"/>
  <c r="L52" i="124"/>
  <c r="K52" i="124"/>
  <c r="J52" i="124"/>
  <c r="I52" i="124"/>
  <c r="H52" i="124"/>
  <c r="G52" i="124"/>
  <c r="S40" i="124"/>
  <c r="R40" i="124"/>
  <c r="Q40" i="124"/>
  <c r="P40" i="124"/>
  <c r="O40" i="124"/>
  <c r="N40" i="124"/>
  <c r="M40" i="124"/>
  <c r="L40" i="124"/>
  <c r="K40" i="124"/>
  <c r="J40" i="124"/>
  <c r="I40" i="124"/>
  <c r="H40" i="124"/>
  <c r="G40" i="124"/>
  <c r="Q28" i="124"/>
  <c r="I39" i="63"/>
  <c r="J39" i="63"/>
  <c r="K39" i="63"/>
  <c r="L39" i="63"/>
  <c r="M39" i="63"/>
  <c r="N39" i="63"/>
  <c r="O39" i="63"/>
  <c r="P39" i="63"/>
  <c r="Q39" i="63"/>
  <c r="R39" i="63"/>
  <c r="S39" i="63"/>
  <c r="T39" i="63"/>
  <c r="U39" i="63"/>
  <c r="Q3" i="143" l="1"/>
  <c r="O2" i="130"/>
  <c r="O3" i="140"/>
  <c r="O2" i="140"/>
  <c r="A96" i="130"/>
  <c r="A98" i="130"/>
  <c r="A97" i="130"/>
  <c r="A95" i="130"/>
  <c r="A94" i="130"/>
  <c r="A93" i="130"/>
  <c r="A92" i="130"/>
  <c r="A91" i="130"/>
  <c r="A90" i="130"/>
  <c r="A89" i="130"/>
  <c r="A88" i="130"/>
  <c r="A87" i="130"/>
  <c r="A86" i="130"/>
  <c r="A85" i="130"/>
  <c r="A84" i="130"/>
  <c r="A83" i="130"/>
  <c r="A82" i="130"/>
  <c r="A81" i="130"/>
  <c r="A80" i="130"/>
  <c r="A79" i="130"/>
  <c r="A78" i="130"/>
  <c r="A77" i="130"/>
  <c r="A76" i="130"/>
  <c r="A75" i="130"/>
  <c r="A74" i="130"/>
  <c r="A73" i="130"/>
  <c r="A72" i="130"/>
  <c r="A71" i="130"/>
  <c r="A70" i="130"/>
  <c r="A69" i="130"/>
  <c r="A62" i="130"/>
  <c r="A61" i="130"/>
  <c r="A60" i="130"/>
  <c r="A59" i="130"/>
  <c r="A58" i="130"/>
  <c r="A57" i="130"/>
  <c r="A56" i="130"/>
  <c r="A55" i="130"/>
  <c r="A54" i="130"/>
  <c r="A53" i="130"/>
  <c r="A52" i="130"/>
  <c r="A39" i="130"/>
  <c r="A38" i="130"/>
  <c r="A35" i="130"/>
  <c r="A34" i="130"/>
  <c r="A33" i="130"/>
  <c r="A32" i="130"/>
  <c r="A31" i="130"/>
  <c r="A30" i="130"/>
  <c r="A29" i="130"/>
  <c r="A28" i="130"/>
  <c r="A27" i="130"/>
  <c r="A19" i="130"/>
  <c r="A18" i="130"/>
  <c r="A17" i="130"/>
  <c r="A16" i="130"/>
  <c r="A15" i="130"/>
  <c r="A14" i="130"/>
  <c r="A13" i="130"/>
  <c r="A12" i="130"/>
  <c r="A11" i="130"/>
  <c r="A10" i="130"/>
  <c r="A9" i="130"/>
  <c r="A8" i="130"/>
  <c r="A9" i="140"/>
  <c r="A8" i="140"/>
  <c r="A228" i="140"/>
  <c r="A227" i="140"/>
  <c r="A225" i="140"/>
  <c r="P223" i="140"/>
  <c r="O223" i="140"/>
  <c r="N223" i="140"/>
  <c r="M223" i="140"/>
  <c r="L223" i="140"/>
  <c r="K223" i="140"/>
  <c r="J223" i="140"/>
  <c r="I223" i="140"/>
  <c r="H223" i="140"/>
  <c r="G223" i="140"/>
  <c r="F223" i="140"/>
  <c r="E223" i="140"/>
  <c r="P330" i="140"/>
  <c r="O330" i="140"/>
  <c r="A332" i="140"/>
  <c r="A64" i="150"/>
  <c r="A63" i="150"/>
  <c r="A62" i="150"/>
  <c r="A61" i="150"/>
  <c r="A60" i="150"/>
  <c r="A59" i="150"/>
  <c r="A58" i="150"/>
  <c r="A57" i="150"/>
  <c r="A56" i="150"/>
  <c r="A55" i="150"/>
  <c r="A54" i="150"/>
  <c r="A53" i="150"/>
  <c r="A52" i="150"/>
  <c r="A51" i="150"/>
  <c r="A50" i="150"/>
  <c r="A49" i="150"/>
  <c r="A48" i="150"/>
  <c r="A47" i="150"/>
  <c r="A46" i="150"/>
  <c r="A45" i="150"/>
  <c r="A44" i="150"/>
  <c r="A43" i="150"/>
  <c r="A42" i="150"/>
  <c r="A41" i="150"/>
  <c r="A40" i="150"/>
  <c r="A39" i="150"/>
  <c r="A38" i="150"/>
  <c r="A37" i="150"/>
  <c r="A36" i="150"/>
  <c r="A35" i="150"/>
  <c r="A34" i="150"/>
  <c r="A33" i="150"/>
  <c r="A32" i="150"/>
  <c r="A31" i="150"/>
  <c r="A30" i="150"/>
  <c r="A29" i="150"/>
  <c r="A28" i="150"/>
  <c r="A27" i="150"/>
  <c r="A26" i="150"/>
  <c r="A25" i="150"/>
  <c r="A24" i="150"/>
  <c r="A23" i="150"/>
  <c r="A22" i="150"/>
  <c r="A21" i="150"/>
  <c r="A20" i="150"/>
  <c r="A19" i="150"/>
  <c r="A18" i="150"/>
  <c r="A17" i="150"/>
  <c r="A16" i="150"/>
  <c r="A15" i="150"/>
  <c r="A14" i="150"/>
  <c r="A13" i="150"/>
  <c r="A12" i="150"/>
  <c r="A11" i="150"/>
  <c r="A10" i="150"/>
  <c r="A9" i="150"/>
  <c r="A8" i="150"/>
  <c r="A40" i="58"/>
  <c r="A39" i="58"/>
  <c r="A38" i="58"/>
  <c r="A37" i="58"/>
  <c r="A36" i="58"/>
  <c r="A35" i="58"/>
  <c r="A34" i="58"/>
  <c r="A33" i="58"/>
  <c r="A32" i="58"/>
  <c r="A31" i="58"/>
  <c r="A30" i="58"/>
  <c r="A29" i="58"/>
  <c r="A28" i="58"/>
  <c r="A27" i="58"/>
  <c r="A26" i="58"/>
  <c r="A25" i="58"/>
  <c r="A24" i="58"/>
  <c r="A23" i="58"/>
  <c r="A22" i="58"/>
  <c r="A21" i="58"/>
  <c r="A20" i="58"/>
  <c r="A19" i="58"/>
  <c r="A18" i="58"/>
  <c r="A17" i="58"/>
  <c r="A16" i="58"/>
  <c r="A15" i="58"/>
  <c r="A14" i="58"/>
  <c r="A13" i="58"/>
  <c r="A12" i="58"/>
  <c r="A11" i="58"/>
  <c r="A10" i="58"/>
  <c r="A9" i="58"/>
  <c r="A8" i="58"/>
  <c r="F18" i="86" l="1"/>
  <c r="G18" i="86"/>
  <c r="A12" i="86"/>
  <c r="A290" i="127" l="1"/>
  <c r="A292" i="127"/>
  <c r="A291" i="127"/>
  <c r="A287" i="127"/>
  <c r="A286" i="127"/>
  <c r="A285" i="127"/>
  <c r="A284" i="127"/>
  <c r="A283" i="127"/>
  <c r="A282" i="127"/>
  <c r="A281" i="127"/>
  <c r="A280" i="127"/>
  <c r="A279" i="127"/>
  <c r="A278" i="127"/>
  <c r="A277" i="127"/>
  <c r="A276" i="127"/>
  <c r="A275" i="127"/>
  <c r="A274" i="127"/>
  <c r="A273" i="127"/>
  <c r="A272" i="127"/>
  <c r="A271" i="127"/>
  <c r="A270" i="127"/>
  <c r="A269" i="127"/>
  <c r="A268" i="127"/>
  <c r="A267" i="127"/>
  <c r="A266" i="127"/>
  <c r="A265" i="127"/>
  <c r="A264" i="127"/>
  <c r="A263" i="127"/>
  <c r="A262" i="127"/>
  <c r="A261" i="127"/>
  <c r="A260" i="127"/>
  <c r="A259" i="127"/>
  <c r="A258" i="127"/>
  <c r="A257" i="127"/>
  <c r="A256" i="127"/>
  <c r="A255" i="127"/>
  <c r="A254" i="127"/>
  <c r="A253" i="127"/>
  <c r="A252" i="127"/>
  <c r="A251" i="127"/>
  <c r="A250" i="127"/>
  <c r="A249" i="127"/>
  <c r="A248" i="127"/>
  <c r="A247" i="127"/>
  <c r="A246" i="127"/>
  <c r="A245" i="127"/>
  <c r="A244" i="127"/>
  <c r="A243" i="127"/>
  <c r="A242" i="127"/>
  <c r="A241" i="127"/>
  <c r="A240" i="127"/>
  <c r="A239" i="127"/>
  <c r="A238" i="127"/>
  <c r="A237" i="127"/>
  <c r="A236" i="127"/>
  <c r="A235" i="127"/>
  <c r="A234" i="127"/>
  <c r="A233" i="127"/>
  <c r="A232" i="127"/>
  <c r="A231" i="127"/>
  <c r="A230" i="127"/>
  <c r="A229" i="127"/>
  <c r="A228" i="127"/>
  <c r="A227" i="127"/>
  <c r="A226" i="127"/>
  <c r="A225" i="127"/>
  <c r="A224" i="127"/>
  <c r="A223" i="127"/>
  <c r="A222" i="127"/>
  <c r="A221" i="127"/>
  <c r="A220" i="127"/>
  <c r="A219" i="127"/>
  <c r="A218" i="127"/>
  <c r="A217" i="127"/>
  <c r="A216" i="127"/>
  <c r="A215" i="127"/>
  <c r="A214" i="127"/>
  <c r="A213" i="127"/>
  <c r="A212" i="127"/>
  <c r="A211" i="127"/>
  <c r="A210" i="127"/>
  <c r="A209" i="127"/>
  <c r="A208" i="127"/>
  <c r="A207" i="127"/>
  <c r="A206" i="127"/>
  <c r="A205" i="127"/>
  <c r="A204" i="127"/>
  <c r="A203" i="127"/>
  <c r="A202" i="127"/>
  <c r="A201" i="127"/>
  <c r="A200" i="127"/>
  <c r="A199" i="127"/>
  <c r="A198" i="127"/>
  <c r="A197" i="127"/>
  <c r="A196" i="127"/>
  <c r="A195" i="127"/>
  <c r="A194" i="127"/>
  <c r="A193" i="127"/>
  <c r="A192" i="127"/>
  <c r="A191" i="127"/>
  <c r="A190" i="127"/>
  <c r="A189" i="127"/>
  <c r="A188" i="127"/>
  <c r="A187" i="127"/>
  <c r="A186" i="127"/>
  <c r="A185" i="127"/>
  <c r="A184" i="127"/>
  <c r="A183" i="127"/>
  <c r="A182" i="127"/>
  <c r="A181" i="127"/>
  <c r="A180" i="127"/>
  <c r="A179" i="127"/>
  <c r="A178" i="127"/>
  <c r="A177" i="127"/>
  <c r="A176" i="127"/>
  <c r="A175" i="127"/>
  <c r="A174" i="127"/>
  <c r="A173" i="127"/>
  <c r="A172" i="127"/>
  <c r="A171" i="127"/>
  <c r="A170" i="127"/>
  <c r="A169" i="127"/>
  <c r="A168" i="127"/>
  <c r="A167" i="127"/>
  <c r="A166" i="127"/>
  <c r="A165" i="127"/>
  <c r="A164" i="127"/>
  <c r="A163" i="127"/>
  <c r="A162" i="127"/>
  <c r="A161" i="127"/>
  <c r="A160" i="127"/>
  <c r="A159" i="127"/>
  <c r="A158" i="127"/>
  <c r="A157" i="127"/>
  <c r="A156" i="127"/>
  <c r="A155" i="127"/>
  <c r="A154" i="127"/>
  <c r="A153" i="127"/>
  <c r="A152" i="127"/>
  <c r="A151" i="127"/>
  <c r="A150" i="127"/>
  <c r="A149" i="127"/>
  <c r="A148" i="127"/>
  <c r="H3" i="127"/>
  <c r="A146" i="127"/>
  <c r="A9" i="127"/>
  <c r="A95" i="139"/>
  <c r="A22" i="86"/>
  <c r="A30" i="86"/>
  <c r="A13" i="86"/>
  <c r="A11" i="86"/>
  <c r="A9" i="86"/>
  <c r="A8" i="86"/>
  <c r="A38" i="86"/>
  <c r="A37" i="86"/>
  <c r="A36" i="86"/>
  <c r="A35" i="86"/>
  <c r="A34" i="86"/>
  <c r="A32" i="86"/>
  <c r="A31" i="86"/>
  <c r="A29" i="86"/>
  <c r="A152" i="128"/>
  <c r="A151" i="128"/>
  <c r="A150" i="128"/>
  <c r="A149" i="128"/>
  <c r="A148" i="128"/>
  <c r="A147" i="128"/>
  <c r="A146" i="128"/>
  <c r="A145" i="128"/>
  <c r="A144" i="128"/>
  <c r="A143" i="128"/>
  <c r="A142" i="128"/>
  <c r="A141" i="128"/>
  <c r="A140" i="128"/>
  <c r="A139" i="128"/>
  <c r="A138" i="128"/>
  <c r="A137" i="128"/>
  <c r="A136" i="128"/>
  <c r="A135" i="128"/>
  <c r="A134" i="128"/>
  <c r="A133" i="128"/>
  <c r="A132" i="128"/>
  <c r="A131" i="128"/>
  <c r="A130" i="128"/>
  <c r="A129" i="128"/>
  <c r="A128" i="128"/>
  <c r="A127" i="128"/>
  <c r="A126" i="128"/>
  <c r="A125" i="128"/>
  <c r="A124" i="128"/>
  <c r="A123" i="128"/>
  <c r="A122" i="128"/>
  <c r="A121" i="128"/>
  <c r="A120" i="128"/>
  <c r="A119" i="128"/>
  <c r="A118" i="128"/>
  <c r="A117" i="128"/>
  <c r="A116" i="128"/>
  <c r="A115" i="128"/>
  <c r="A114" i="128"/>
  <c r="A113" i="128"/>
  <c r="A112" i="128"/>
  <c r="A111" i="128"/>
  <c r="A110" i="128"/>
  <c r="A109" i="128"/>
  <c r="A108" i="128"/>
  <c r="A107" i="128"/>
  <c r="A106" i="128"/>
  <c r="A105" i="128"/>
  <c r="A104" i="128"/>
  <c r="A103" i="128"/>
  <c r="A102" i="128"/>
  <c r="A101" i="128"/>
  <c r="A100" i="128"/>
  <c r="A99" i="128"/>
  <c r="A98" i="128"/>
  <c r="A97" i="128"/>
  <c r="A96" i="128"/>
  <c r="A95" i="128"/>
  <c r="A94" i="128"/>
  <c r="A93" i="128"/>
  <c r="A92" i="128"/>
  <c r="A91" i="128"/>
  <c r="A90" i="128"/>
  <c r="A89" i="128"/>
  <c r="A88" i="128"/>
  <c r="A87" i="128"/>
  <c r="A86" i="128"/>
  <c r="A85" i="128"/>
  <c r="A84" i="128"/>
  <c r="A83" i="128"/>
  <c r="A82" i="128"/>
  <c r="A81" i="128"/>
  <c r="A80" i="128"/>
  <c r="A79" i="128"/>
  <c r="A78" i="128"/>
  <c r="A77" i="128"/>
  <c r="A76" i="128"/>
  <c r="A75" i="128"/>
  <c r="A74" i="128"/>
  <c r="A73" i="128"/>
  <c r="A72" i="128"/>
  <c r="A71" i="128"/>
  <c r="A70" i="128"/>
  <c r="A69" i="128"/>
  <c r="A68" i="128"/>
  <c r="A67" i="128"/>
  <c r="A66" i="128"/>
  <c r="A65" i="128"/>
  <c r="A64" i="128"/>
  <c r="A63" i="128"/>
  <c r="A62" i="128"/>
  <c r="A61" i="128"/>
  <c r="A60" i="128"/>
  <c r="A59" i="128"/>
  <c r="A58" i="128"/>
  <c r="A57" i="128"/>
  <c r="A56" i="128"/>
  <c r="A55" i="128"/>
  <c r="A54" i="128"/>
  <c r="A53" i="128"/>
  <c r="A52" i="128"/>
  <c r="A51" i="128"/>
  <c r="A50" i="128"/>
  <c r="A49" i="128"/>
  <c r="A48" i="128"/>
  <c r="A47" i="128"/>
  <c r="A46" i="128"/>
  <c r="A45" i="128"/>
  <c r="A44" i="128"/>
  <c r="A43" i="128"/>
  <c r="A42" i="128"/>
  <c r="A41" i="128"/>
  <c r="A40" i="128"/>
  <c r="A39" i="128"/>
  <c r="A38" i="128"/>
  <c r="A37" i="128"/>
  <c r="A36" i="128"/>
  <c r="A35" i="128"/>
  <c r="A34" i="128"/>
  <c r="A33" i="128"/>
  <c r="A32" i="128"/>
  <c r="A31" i="128"/>
  <c r="A30" i="128"/>
  <c r="A29" i="128"/>
  <c r="A28" i="128"/>
  <c r="A27" i="128"/>
  <c r="A26" i="128"/>
  <c r="A25" i="128"/>
  <c r="A24" i="128"/>
  <c r="A23" i="128"/>
  <c r="A22" i="128"/>
  <c r="A21" i="128"/>
  <c r="A20" i="128"/>
  <c r="A19" i="128"/>
  <c r="A18" i="128"/>
  <c r="A17" i="128"/>
  <c r="A16" i="128"/>
  <c r="A15" i="128"/>
  <c r="A14" i="128"/>
  <c r="A13" i="128"/>
  <c r="A12" i="128"/>
  <c r="A11" i="128"/>
  <c r="A10" i="128"/>
  <c r="A9" i="128"/>
  <c r="H3" i="128"/>
  <c r="H2" i="128"/>
  <c r="AA292" i="123" l="1"/>
  <c r="A296" i="123"/>
  <c r="A294" i="123"/>
  <c r="A292" i="123"/>
  <c r="A291" i="123"/>
  <c r="H3" i="123"/>
  <c r="H2" i="123"/>
  <c r="A82" i="124"/>
  <c r="A81" i="124"/>
  <c r="A80" i="124"/>
  <c r="A79" i="124"/>
  <c r="A78" i="124"/>
  <c r="A77" i="124"/>
  <c r="A76" i="124"/>
  <c r="A75" i="124"/>
  <c r="A74" i="124"/>
  <c r="A73" i="124"/>
  <c r="A72" i="124"/>
  <c r="A71" i="124"/>
  <c r="A70" i="124"/>
  <c r="A69" i="124"/>
  <c r="A68" i="124"/>
  <c r="A67" i="124"/>
  <c r="A66" i="124"/>
  <c r="A65" i="124"/>
  <c r="A64" i="124"/>
  <c r="A63" i="124"/>
  <c r="A62" i="124"/>
  <c r="A61" i="124"/>
  <c r="A60" i="124"/>
  <c r="A59" i="124"/>
  <c r="A58" i="124"/>
  <c r="A57" i="124"/>
  <c r="A56" i="124"/>
  <c r="A55" i="124"/>
  <c r="A54" i="124"/>
  <c r="A53" i="124"/>
  <c r="A52" i="124"/>
  <c r="A51" i="124"/>
  <c r="A50" i="124"/>
  <c r="A49" i="124"/>
  <c r="A48" i="124"/>
  <c r="A47" i="124"/>
  <c r="A46" i="124"/>
  <c r="A45" i="124"/>
  <c r="A44" i="124"/>
  <c r="A43" i="124"/>
  <c r="A42" i="124"/>
  <c r="A41" i="124"/>
  <c r="A40" i="124"/>
  <c r="A39" i="124"/>
  <c r="A38" i="124"/>
  <c r="A37" i="124"/>
  <c r="A36" i="124"/>
  <c r="A35" i="124"/>
  <c r="A34" i="124"/>
  <c r="A33" i="124"/>
  <c r="A32" i="124"/>
  <c r="A31" i="124"/>
  <c r="A30" i="124"/>
  <c r="A29" i="124"/>
  <c r="A28" i="124"/>
  <c r="A27" i="124"/>
  <c r="A26" i="124"/>
  <c r="A25" i="124"/>
  <c r="A24" i="124"/>
  <c r="A23" i="124"/>
  <c r="A22" i="124"/>
  <c r="A21" i="124"/>
  <c r="A20" i="124"/>
  <c r="A19" i="124"/>
  <c r="A18" i="124"/>
  <c r="A17" i="124"/>
  <c r="A16" i="124"/>
  <c r="A15" i="124"/>
  <c r="A14" i="124"/>
  <c r="A13" i="124"/>
  <c r="A12" i="124"/>
  <c r="A11" i="124"/>
  <c r="O3" i="137"/>
  <c r="J2" i="138"/>
  <c r="N3" i="132"/>
  <c r="S3" i="124"/>
  <c r="M3" i="135"/>
  <c r="A32" i="134" l="1"/>
  <c r="A31" i="134"/>
  <c r="A21" i="134"/>
  <c r="A20" i="134"/>
  <c r="A29" i="132"/>
  <c r="A18" i="132"/>
  <c r="A78" i="77"/>
  <c r="A16" i="77"/>
  <c r="A22" i="77"/>
  <c r="A8" i="77"/>
  <c r="A27" i="66"/>
  <c r="A40" i="105"/>
  <c r="A39" i="105"/>
  <c r="A38" i="105"/>
  <c r="A37" i="105"/>
  <c r="A36" i="105"/>
  <c r="A35" i="105"/>
  <c r="A34" i="105"/>
  <c r="A33" i="105"/>
  <c r="A32" i="105"/>
  <c r="A31" i="105"/>
  <c r="A30" i="105"/>
  <c r="A29" i="105"/>
  <c r="A28" i="105"/>
  <c r="A44" i="111"/>
  <c r="A43" i="111"/>
  <c r="M46" i="111"/>
  <c r="J46" i="111"/>
  <c r="G44" i="111"/>
  <c r="G43" i="111"/>
  <c r="A31" i="119"/>
  <c r="A29" i="119"/>
  <c r="A11" i="60"/>
  <c r="J29" i="119" l="1"/>
  <c r="J28" i="119"/>
  <c r="M4" i="150"/>
  <c r="M3" i="150"/>
  <c r="P2" i="58"/>
  <c r="P3" i="58"/>
  <c r="E11" i="150"/>
  <c r="E12" i="150"/>
  <c r="E13" i="150"/>
  <c r="E14" i="150"/>
  <c r="E15" i="150"/>
  <c r="E16" i="150"/>
  <c r="E17" i="150"/>
  <c r="E18" i="150"/>
  <c r="E19" i="150"/>
  <c r="E20" i="150"/>
  <c r="E21" i="150"/>
  <c r="E22" i="150"/>
  <c r="E23" i="150"/>
  <c r="E24" i="150"/>
  <c r="E25" i="150"/>
  <c r="E26" i="150"/>
  <c r="E27" i="150"/>
  <c r="E28" i="150"/>
  <c r="E29" i="150"/>
  <c r="E30" i="150"/>
  <c r="E31" i="150"/>
  <c r="E32" i="150"/>
  <c r="E33" i="150"/>
  <c r="E34" i="150"/>
  <c r="E35" i="150"/>
  <c r="E36" i="150"/>
  <c r="E37" i="150"/>
  <c r="E38" i="150"/>
  <c r="E39" i="150"/>
  <c r="E40" i="150"/>
  <c r="E10" i="150"/>
  <c r="F36" i="86"/>
  <c r="A27" i="56"/>
  <c r="A28" i="56"/>
  <c r="A26" i="56"/>
  <c r="A25" i="56"/>
  <c r="A24" i="56"/>
  <c r="A23" i="56"/>
  <c r="A22" i="56"/>
  <c r="A21" i="56"/>
  <c r="A20" i="56"/>
  <c r="A19" i="56"/>
  <c r="A17" i="56"/>
  <c r="A16" i="56"/>
  <c r="A15" i="56"/>
  <c r="A14" i="56"/>
  <c r="A13" i="56"/>
  <c r="A12" i="56"/>
  <c r="A11" i="56"/>
  <c r="A10" i="56"/>
  <c r="A9" i="56"/>
  <c r="A8" i="56"/>
  <c r="A7" i="56"/>
  <c r="E330" i="140"/>
  <c r="E48" i="150" l="1"/>
  <c r="E47" i="150"/>
  <c r="E46" i="150"/>
  <c r="E50" i="150"/>
  <c r="E49" i="150"/>
  <c r="E45" i="150"/>
  <c r="E42" i="150"/>
  <c r="A57" i="77"/>
  <c r="A59" i="77"/>
  <c r="A60" i="77"/>
  <c r="J119" i="63" l="1"/>
  <c r="V33" i="105"/>
  <c r="V34" i="105"/>
  <c r="V35" i="105"/>
  <c r="V36" i="105"/>
  <c r="V37" i="105"/>
  <c r="J64" i="77" l="1"/>
  <c r="I64" i="77"/>
  <c r="H64" i="77"/>
  <c r="G64" i="77"/>
  <c r="J55" i="77"/>
  <c r="I55" i="77"/>
  <c r="H55" i="77"/>
  <c r="G55" i="77"/>
  <c r="J50" i="77"/>
  <c r="I50" i="77"/>
  <c r="H50" i="77"/>
  <c r="G50" i="77"/>
  <c r="J44" i="77"/>
  <c r="I44" i="77"/>
  <c r="H44" i="77"/>
  <c r="G44" i="77"/>
  <c r="J36" i="77"/>
  <c r="I36" i="77"/>
  <c r="H36" i="77"/>
  <c r="G36" i="77"/>
  <c r="A98" i="136" l="1"/>
  <c r="A97" i="136"/>
  <c r="A86" i="136"/>
  <c r="A50" i="136"/>
  <c r="A44" i="136"/>
  <c r="M60" i="111" l="1"/>
  <c r="J60" i="111"/>
  <c r="J61" i="111" s="1"/>
  <c r="A15" i="111"/>
  <c r="A14" i="111"/>
  <c r="A13" i="111"/>
  <c r="I30" i="111"/>
  <c r="H30" i="111"/>
  <c r="G30" i="111"/>
  <c r="G28" i="111"/>
  <c r="G27" i="111"/>
  <c r="G26" i="111"/>
  <c r="G25" i="111"/>
  <c r="G23" i="111"/>
  <c r="G22" i="111"/>
  <c r="G21" i="111"/>
  <c r="G19" i="111"/>
  <c r="G18" i="111"/>
  <c r="G34" i="111"/>
  <c r="G33" i="111"/>
  <c r="G12" i="111"/>
  <c r="O14" i="111"/>
  <c r="N14" i="111"/>
  <c r="M14" i="111"/>
  <c r="M16" i="111" s="1"/>
  <c r="L14" i="111"/>
  <c r="K14" i="111"/>
  <c r="J14" i="111"/>
  <c r="J16" i="111" s="1"/>
  <c r="M61" i="111"/>
  <c r="M52" i="111"/>
  <c r="M56" i="111" s="1"/>
  <c r="J52" i="111"/>
  <c r="J56" i="111"/>
  <c r="G50" i="111"/>
  <c r="G49" i="111"/>
  <c r="G48" i="111"/>
  <c r="G54" i="111"/>
  <c r="G59" i="111"/>
  <c r="G58" i="111"/>
  <c r="A19" i="111"/>
  <c r="A18" i="111"/>
  <c r="A17" i="111"/>
  <c r="A16" i="111"/>
  <c r="A12" i="111"/>
  <c r="A11" i="111"/>
  <c r="A10" i="111"/>
  <c r="A9" i="111"/>
  <c r="A35" i="111"/>
  <c r="A34" i="111"/>
  <c r="A33" i="111"/>
  <c r="A32" i="111"/>
  <c r="A31" i="111"/>
  <c r="A30" i="111"/>
  <c r="A29" i="111"/>
  <c r="A45" i="111"/>
  <c r="A42" i="111"/>
  <c r="A41" i="111"/>
  <c r="A40" i="111"/>
  <c r="A39" i="111"/>
  <c r="A57" i="111"/>
  <c r="A56" i="111"/>
  <c r="A55" i="111"/>
  <c r="A54" i="111"/>
  <c r="A53" i="111"/>
  <c r="A52" i="111"/>
  <c r="A51" i="111"/>
  <c r="A63" i="111"/>
  <c r="G45" i="111"/>
  <c r="G42" i="111"/>
  <c r="G46" i="111" s="1"/>
  <c r="A8" i="111"/>
  <c r="A108" i="139"/>
  <c r="A9" i="60"/>
  <c r="A13" i="60"/>
  <c r="J63" i="111" l="1"/>
  <c r="G61" i="111"/>
  <c r="G52" i="111"/>
  <c r="J32" i="111"/>
  <c r="J36" i="111" s="1"/>
  <c r="M63" i="111"/>
  <c r="M32" i="111" s="1"/>
  <c r="G16" i="111"/>
  <c r="G56" i="111"/>
  <c r="G63" i="111"/>
  <c r="G32" i="111" l="1"/>
  <c r="K12" i="111"/>
  <c r="K16" i="111"/>
  <c r="K36" i="111" l="1"/>
  <c r="L12" i="111" l="1"/>
  <c r="L16" i="111"/>
  <c r="L36" i="111" l="1"/>
  <c r="A8" i="139" l="1"/>
  <c r="A72" i="139"/>
  <c r="S43" i="139"/>
  <c r="D115" i="139"/>
  <c r="D114" i="139"/>
  <c r="A118" i="139"/>
  <c r="D117" i="139"/>
  <c r="R80" i="139"/>
  <c r="R39" i="139" s="1"/>
  <c r="Q80" i="139"/>
  <c r="Q39" i="139" s="1"/>
  <c r="P80" i="139"/>
  <c r="P39" i="139" s="1"/>
  <c r="O80" i="139"/>
  <c r="O39" i="139" s="1"/>
  <c r="O41" i="139" s="1"/>
  <c r="S80" i="139"/>
  <c r="S39" i="139" s="1"/>
  <c r="A78" i="139"/>
  <c r="A7" i="130"/>
  <c r="A45" i="143"/>
  <c r="A44" i="143"/>
  <c r="A43" i="143"/>
  <c r="A42" i="143"/>
  <c r="A41" i="143"/>
  <c r="A40" i="143"/>
  <c r="A39" i="143"/>
  <c r="A38" i="143"/>
  <c r="A37" i="143"/>
  <c r="A36" i="143"/>
  <c r="A35" i="143"/>
  <c r="A34" i="143"/>
  <c r="A33" i="143"/>
  <c r="A32" i="143"/>
  <c r="A31" i="143"/>
  <c r="A30" i="143"/>
  <c r="A29" i="143"/>
  <c r="A28" i="143"/>
  <c r="A27" i="143"/>
  <c r="A26" i="143"/>
  <c r="A25" i="143"/>
  <c r="A24" i="143"/>
  <c r="A23" i="143"/>
  <c r="A22" i="143"/>
  <c r="A21" i="143"/>
  <c r="A20" i="143"/>
  <c r="A19" i="143"/>
  <c r="A18" i="143"/>
  <c r="A17" i="143"/>
  <c r="A16" i="143"/>
  <c r="A15" i="143"/>
  <c r="A14" i="143"/>
  <c r="A13" i="143"/>
  <c r="A12" i="143"/>
  <c r="A11" i="143"/>
  <c r="A10" i="143"/>
  <c r="A9" i="143"/>
  <c r="A8" i="143"/>
  <c r="O45" i="139" l="1"/>
  <c r="O49" i="139" s="1"/>
  <c r="N14" i="103"/>
  <c r="M14" i="103"/>
  <c r="L14" i="103"/>
  <c r="K21" i="103" s="1"/>
  <c r="M23" i="60"/>
  <c r="K15" i="130"/>
  <c r="G25" i="130" s="1"/>
  <c r="K13" i="130"/>
  <c r="G24" i="130" s="1"/>
  <c r="K12" i="130"/>
  <c r="G23" i="130" s="1"/>
  <c r="A40" i="134" l="1"/>
  <c r="A39" i="134"/>
  <c r="A38" i="134"/>
  <c r="A37" i="134"/>
  <c r="A36" i="134"/>
  <c r="A35" i="134"/>
  <c r="A34" i="134"/>
  <c r="A33" i="134"/>
  <c r="A30" i="134"/>
  <c r="A29" i="134"/>
  <c r="A28" i="134"/>
  <c r="A27" i="134"/>
  <c r="A26" i="134"/>
  <c r="A25" i="134"/>
  <c r="A24" i="134"/>
  <c r="A23" i="134"/>
  <c r="A22" i="134"/>
  <c r="A19" i="134"/>
  <c r="A18" i="134"/>
  <c r="A17" i="134"/>
  <c r="A16" i="134"/>
  <c r="A15" i="134"/>
  <c r="A14" i="134"/>
  <c r="A13" i="134"/>
  <c r="A12" i="134"/>
  <c r="A11" i="134"/>
  <c r="A10" i="134"/>
  <c r="A9" i="134"/>
  <c r="A8" i="134"/>
  <c r="G34" i="134"/>
  <c r="G25" i="134"/>
  <c r="G24" i="134"/>
  <c r="G23" i="134"/>
  <c r="G16" i="134"/>
  <c r="G15" i="134"/>
  <c r="G14" i="134"/>
  <c r="G13" i="134"/>
  <c r="G12" i="134"/>
  <c r="G11" i="134"/>
  <c r="A31" i="137"/>
  <c r="A30" i="137"/>
  <c r="A29" i="137"/>
  <c r="A28" i="137"/>
  <c r="A27" i="137"/>
  <c r="A26" i="137"/>
  <c r="A25" i="137"/>
  <c r="A24" i="137"/>
  <c r="A23" i="137"/>
  <c r="A22" i="137"/>
  <c r="A21" i="137"/>
  <c r="A20" i="137"/>
  <c r="A19" i="137"/>
  <c r="A18" i="137"/>
  <c r="A17" i="137"/>
  <c r="A16" i="137"/>
  <c r="A15" i="137"/>
  <c r="A14" i="137"/>
  <c r="A13" i="137"/>
  <c r="A12" i="137"/>
  <c r="A11" i="137"/>
  <c r="A10" i="137"/>
  <c r="A9" i="137"/>
  <c r="A8" i="137"/>
  <c r="A27" i="135"/>
  <c r="A26" i="135"/>
  <c r="A25" i="135"/>
  <c r="A24" i="135"/>
  <c r="A23" i="135"/>
  <c r="A22" i="135"/>
  <c r="A21" i="135"/>
  <c r="A20" i="135"/>
  <c r="A19" i="135"/>
  <c r="A18" i="135"/>
  <c r="A17" i="135"/>
  <c r="A16" i="135"/>
  <c r="A15" i="135"/>
  <c r="A14" i="135"/>
  <c r="A13" i="135"/>
  <c r="A12" i="135"/>
  <c r="A11" i="135"/>
  <c r="A10" i="135"/>
  <c r="A9" i="135"/>
  <c r="A8" i="135"/>
  <c r="A21" i="132"/>
  <c r="A10" i="132"/>
  <c r="A9" i="132"/>
  <c r="A25" i="132"/>
  <c r="A13" i="132"/>
  <c r="A109" i="136"/>
  <c r="A108" i="136"/>
  <c r="A107" i="136"/>
  <c r="A106" i="136"/>
  <c r="A105" i="136"/>
  <c r="A104" i="136"/>
  <c r="A103" i="136"/>
  <c r="A102" i="136"/>
  <c r="A101" i="136"/>
  <c r="A100" i="136"/>
  <c r="A99" i="136"/>
  <c r="A96" i="136"/>
  <c r="A95" i="136"/>
  <c r="A94" i="136"/>
  <c r="A93" i="136"/>
  <c r="A92" i="136"/>
  <c r="A91" i="136"/>
  <c r="A90" i="136"/>
  <c r="A89" i="136"/>
  <c r="A88" i="136"/>
  <c r="A87" i="136"/>
  <c r="A85" i="136"/>
  <c r="A84" i="136"/>
  <c r="A83" i="136"/>
  <c r="A82" i="136"/>
  <c r="A81" i="136"/>
  <c r="A80" i="136"/>
  <c r="A79" i="136"/>
  <c r="A78" i="136"/>
  <c r="A77" i="136"/>
  <c r="A76" i="136"/>
  <c r="A75" i="136"/>
  <c r="A74" i="136"/>
  <c r="A73" i="136"/>
  <c r="A72" i="136"/>
  <c r="A71" i="136"/>
  <c r="A70" i="136"/>
  <c r="A69" i="136"/>
  <c r="A68" i="136"/>
  <c r="A67" i="136"/>
  <c r="A66" i="136"/>
  <c r="A65" i="136"/>
  <c r="A64" i="136"/>
  <c r="A63" i="136"/>
  <c r="A62" i="136"/>
  <c r="A61" i="136"/>
  <c r="A60" i="136"/>
  <c r="A59" i="136"/>
  <c r="A58" i="136"/>
  <c r="A57" i="136"/>
  <c r="A56" i="136"/>
  <c r="A55" i="136"/>
  <c r="A54" i="136"/>
  <c r="A53" i="136"/>
  <c r="A52" i="136"/>
  <c r="A51" i="136"/>
  <c r="A49" i="136"/>
  <c r="A48" i="136"/>
  <c r="A47" i="136"/>
  <c r="A46" i="136"/>
  <c r="A45" i="136"/>
  <c r="A43" i="136"/>
  <c r="A42" i="136"/>
  <c r="A41" i="136"/>
  <c r="A40" i="136"/>
  <c r="A39" i="136"/>
  <c r="A38" i="136"/>
  <c r="A37" i="136"/>
  <c r="A36" i="136"/>
  <c r="A35" i="136"/>
  <c r="A34" i="136"/>
  <c r="A33" i="136"/>
  <c r="A32" i="136"/>
  <c r="A31" i="136"/>
  <c r="A30" i="136"/>
  <c r="A29" i="136"/>
  <c r="A28" i="136"/>
  <c r="A27" i="136"/>
  <c r="A26" i="136"/>
  <c r="A25" i="136"/>
  <c r="A24" i="136"/>
  <c r="A23" i="136"/>
  <c r="A22" i="136"/>
  <c r="A21" i="136"/>
  <c r="A20" i="136"/>
  <c r="A19" i="136"/>
  <c r="A18" i="136"/>
  <c r="A17" i="136"/>
  <c r="A16" i="136"/>
  <c r="A15" i="136"/>
  <c r="A14" i="136"/>
  <c r="A13" i="136"/>
  <c r="A12" i="136"/>
  <c r="A11" i="136"/>
  <c r="A10" i="136"/>
  <c r="A9" i="136"/>
  <c r="A8" i="136"/>
  <c r="G108" i="136"/>
  <c r="G13" i="136" s="1"/>
  <c r="G100" i="136"/>
  <c r="G12" i="136" s="1"/>
  <c r="G76" i="136"/>
  <c r="G11" i="136" s="1"/>
  <c r="G62" i="136"/>
  <c r="G10" i="136" s="1"/>
  <c r="G25" i="136"/>
  <c r="G82" i="77"/>
  <c r="A67" i="77"/>
  <c r="A72" i="77"/>
  <c r="G15" i="77"/>
  <c r="M14" i="60" s="1"/>
  <c r="A14" i="66"/>
  <c r="A19" i="66"/>
  <c r="A18" i="66"/>
  <c r="A17" i="66"/>
  <c r="A15" i="66"/>
  <c r="A11" i="66"/>
  <c r="A9" i="66"/>
  <c r="A8" i="66"/>
  <c r="A17" i="103"/>
  <c r="A21" i="103"/>
  <c r="A21" i="63"/>
  <c r="A8" i="63"/>
  <c r="A103" i="63"/>
  <c r="A78" i="63"/>
  <c r="A72" i="63"/>
  <c r="A66" i="63"/>
  <c r="A64" i="63"/>
  <c r="A54" i="63"/>
  <c r="A48" i="63"/>
  <c r="A36" i="63"/>
  <c r="U42" i="63"/>
  <c r="T42" i="63"/>
  <c r="S42" i="63"/>
  <c r="R42" i="63"/>
  <c r="Q42" i="63"/>
  <c r="P42" i="63"/>
  <c r="O42" i="63"/>
  <c r="N42" i="63"/>
  <c r="M42" i="63"/>
  <c r="L42" i="63"/>
  <c r="K42" i="63"/>
  <c r="J42" i="63"/>
  <c r="I42" i="63"/>
  <c r="L31" i="63"/>
  <c r="L22" i="63"/>
  <c r="L18" i="63"/>
  <c r="L33" i="63" s="1"/>
  <c r="T3" i="105"/>
  <c r="T2" i="105"/>
  <c r="V38" i="105"/>
  <c r="U39" i="105"/>
  <c r="T39" i="105"/>
  <c r="S39" i="105"/>
  <c r="R39" i="105"/>
  <c r="Q39" i="105"/>
  <c r="P39" i="105"/>
  <c r="O39" i="105"/>
  <c r="N39" i="105"/>
  <c r="M39" i="105"/>
  <c r="L39" i="105"/>
  <c r="K39" i="105"/>
  <c r="J39" i="105"/>
  <c r="I39" i="105"/>
  <c r="A9" i="105"/>
  <c r="A8" i="105"/>
  <c r="J22" i="105"/>
  <c r="A40" i="129"/>
  <c r="A9" i="129"/>
  <c r="Z61" i="129"/>
  <c r="Y61" i="129"/>
  <c r="X61" i="129"/>
  <c r="W61" i="129"/>
  <c r="V61" i="129"/>
  <c r="R61" i="129"/>
  <c r="Q61" i="129"/>
  <c r="P61" i="129"/>
  <c r="O61" i="129"/>
  <c r="N61" i="129"/>
  <c r="J70" i="129"/>
  <c r="I70" i="129"/>
  <c r="H70" i="129"/>
  <c r="G70" i="129"/>
  <c r="F70" i="129"/>
  <c r="J69" i="129"/>
  <c r="I69" i="129"/>
  <c r="H69" i="129"/>
  <c r="G69" i="129"/>
  <c r="F69" i="129"/>
  <c r="J68" i="129"/>
  <c r="I68" i="129"/>
  <c r="H68" i="129"/>
  <c r="G68" i="129"/>
  <c r="F68" i="129"/>
  <c r="J67" i="129"/>
  <c r="I67" i="129"/>
  <c r="H67" i="129"/>
  <c r="G67" i="129"/>
  <c r="F67" i="129"/>
  <c r="J66" i="129"/>
  <c r="I66" i="129"/>
  <c r="H66" i="129"/>
  <c r="G66" i="129"/>
  <c r="F66" i="129"/>
  <c r="J65" i="129"/>
  <c r="I65" i="129"/>
  <c r="H65" i="129"/>
  <c r="G65" i="129"/>
  <c r="F65" i="129"/>
  <c r="J59" i="129"/>
  <c r="I59" i="129"/>
  <c r="H59" i="129"/>
  <c r="G59" i="129"/>
  <c r="F59" i="129"/>
  <c r="J58" i="129"/>
  <c r="I58" i="129"/>
  <c r="H58" i="129"/>
  <c r="G58" i="129"/>
  <c r="F58" i="129"/>
  <c r="J57" i="129"/>
  <c r="I57" i="129"/>
  <c r="H57" i="129"/>
  <c r="G57" i="129"/>
  <c r="F57" i="129"/>
  <c r="J56" i="129"/>
  <c r="I56" i="129"/>
  <c r="H56" i="129"/>
  <c r="G56" i="129"/>
  <c r="F56" i="129"/>
  <c r="J51" i="129"/>
  <c r="I51" i="129"/>
  <c r="H51" i="129"/>
  <c r="G51" i="129"/>
  <c r="F51" i="129"/>
  <c r="J50" i="129"/>
  <c r="I50" i="129"/>
  <c r="H50" i="129"/>
  <c r="G50" i="129"/>
  <c r="F50" i="129"/>
  <c r="J49" i="129"/>
  <c r="I49" i="129"/>
  <c r="H49" i="129"/>
  <c r="G49" i="129"/>
  <c r="F49" i="129"/>
  <c r="J48" i="129"/>
  <c r="I48" i="129"/>
  <c r="H48" i="129"/>
  <c r="G48" i="129"/>
  <c r="F48" i="129"/>
  <c r="J36" i="129"/>
  <c r="I36" i="129"/>
  <c r="H36" i="129"/>
  <c r="G36" i="129"/>
  <c r="J35" i="129"/>
  <c r="I35" i="129"/>
  <c r="H35" i="129"/>
  <c r="G35" i="129"/>
  <c r="J31" i="129"/>
  <c r="I31" i="129"/>
  <c r="H31" i="129"/>
  <c r="G31" i="129"/>
  <c r="J30" i="129"/>
  <c r="I30" i="129"/>
  <c r="I32" i="129" s="1"/>
  <c r="H30" i="129"/>
  <c r="G30" i="129"/>
  <c r="J44" i="129"/>
  <c r="I44" i="129"/>
  <c r="H44" i="129"/>
  <c r="G44" i="129"/>
  <c r="J43" i="129"/>
  <c r="I43" i="129"/>
  <c r="I45" i="129" s="1"/>
  <c r="H43" i="129"/>
  <c r="G43" i="129"/>
  <c r="G45" i="129" s="1"/>
  <c r="Z71" i="129"/>
  <c r="Y71" i="129"/>
  <c r="X71" i="129"/>
  <c r="W71" i="129"/>
  <c r="V71" i="129"/>
  <c r="Z60" i="129"/>
  <c r="Z62" i="129" s="1"/>
  <c r="Y60" i="129"/>
  <c r="X60" i="129"/>
  <c r="W60" i="129"/>
  <c r="V60" i="129"/>
  <c r="V62" i="129" s="1"/>
  <c r="Z52" i="129"/>
  <c r="Y52" i="129"/>
  <c r="X52" i="129"/>
  <c r="W52" i="129"/>
  <c r="V52" i="129"/>
  <c r="Z45" i="129"/>
  <c r="Y45" i="129"/>
  <c r="X45" i="129"/>
  <c r="W45" i="129"/>
  <c r="V45" i="129"/>
  <c r="R71" i="129"/>
  <c r="Q71" i="129"/>
  <c r="P71" i="129"/>
  <c r="O71" i="129"/>
  <c r="N71" i="129"/>
  <c r="R60" i="129"/>
  <c r="R62" i="129" s="1"/>
  <c r="Q60" i="129"/>
  <c r="P60" i="129"/>
  <c r="O60" i="129"/>
  <c r="N60" i="129"/>
  <c r="N62" i="129" s="1"/>
  <c r="R52" i="129"/>
  <c r="Q52" i="129"/>
  <c r="P52" i="129"/>
  <c r="O52" i="129"/>
  <c r="N52" i="129"/>
  <c r="R45" i="129"/>
  <c r="Q45" i="129"/>
  <c r="P45" i="129"/>
  <c r="O45" i="129"/>
  <c r="N45" i="129"/>
  <c r="A27" i="129"/>
  <c r="Z37" i="129"/>
  <c r="Y37" i="129"/>
  <c r="X37" i="129"/>
  <c r="W37" i="129"/>
  <c r="V37" i="129"/>
  <c r="R37" i="129"/>
  <c r="Q37" i="129"/>
  <c r="P37" i="129"/>
  <c r="O37" i="129"/>
  <c r="N37" i="129"/>
  <c r="Z32" i="129"/>
  <c r="Y32" i="129"/>
  <c r="X32" i="129"/>
  <c r="W32" i="129"/>
  <c r="V32" i="129"/>
  <c r="R32" i="129"/>
  <c r="Q32" i="129"/>
  <c r="P32" i="129"/>
  <c r="O32" i="129"/>
  <c r="N32" i="129"/>
  <c r="A66" i="129"/>
  <c r="A65" i="129"/>
  <c r="A64" i="129"/>
  <c r="A71" i="129"/>
  <c r="A70" i="129"/>
  <c r="A69" i="129"/>
  <c r="A68" i="129"/>
  <c r="A67" i="129"/>
  <c r="A63" i="129"/>
  <c r="A62" i="129"/>
  <c r="A61" i="129"/>
  <c r="A60" i="129"/>
  <c r="A59" i="129"/>
  <c r="A58" i="129"/>
  <c r="A57" i="129"/>
  <c r="A56" i="129"/>
  <c r="G60" i="129"/>
  <c r="G62" i="129" s="1"/>
  <c r="G71" i="129" s="1"/>
  <c r="A52" i="129"/>
  <c r="A51" i="129"/>
  <c r="A50" i="129"/>
  <c r="A49" i="129"/>
  <c r="A48" i="129"/>
  <c r="A47" i="129"/>
  <c r="A46" i="129"/>
  <c r="A38" i="129"/>
  <c r="A37" i="129"/>
  <c r="A36" i="129"/>
  <c r="A35" i="129"/>
  <c r="A34" i="129"/>
  <c r="A33" i="129"/>
  <c r="G32" i="129"/>
  <c r="A32" i="129"/>
  <c r="A31" i="129"/>
  <c r="A30" i="129"/>
  <c r="A29" i="129"/>
  <c r="A28" i="129"/>
  <c r="A26" i="129"/>
  <c r="A10" i="129"/>
  <c r="A8" i="129"/>
  <c r="A15" i="129"/>
  <c r="L20" i="129"/>
  <c r="L19" i="129"/>
  <c r="L18" i="129"/>
  <c r="L15" i="129"/>
  <c r="L14" i="129"/>
  <c r="L13" i="129"/>
  <c r="L12" i="129"/>
  <c r="W21" i="129"/>
  <c r="V21" i="129"/>
  <c r="W16" i="129"/>
  <c r="V16" i="129"/>
  <c r="K20" i="129"/>
  <c r="K19" i="129"/>
  <c r="K18" i="129"/>
  <c r="K15" i="129"/>
  <c r="K14" i="129"/>
  <c r="K13" i="129"/>
  <c r="K12" i="129"/>
  <c r="N21" i="129"/>
  <c r="N16" i="129"/>
  <c r="O21" i="129"/>
  <c r="O16" i="129"/>
  <c r="F20" i="129"/>
  <c r="F19" i="129"/>
  <c r="F18" i="129"/>
  <c r="F15" i="129"/>
  <c r="F14" i="129"/>
  <c r="F13" i="129"/>
  <c r="F12" i="129"/>
  <c r="A12" i="60"/>
  <c r="M27" i="60"/>
  <c r="M19" i="60"/>
  <c r="I15" i="105" s="1"/>
  <c r="J16" i="105" s="1"/>
  <c r="A25" i="119"/>
  <c r="A9" i="119"/>
  <c r="A41" i="119"/>
  <c r="A26" i="119"/>
  <c r="J45" i="129" l="1"/>
  <c r="J37" i="129"/>
  <c r="H52" i="129"/>
  <c r="F37" i="129"/>
  <c r="G14" i="136"/>
  <c r="O62" i="129"/>
  <c r="W62" i="129"/>
  <c r="F32" i="129"/>
  <c r="H45" i="129"/>
  <c r="J32" i="129"/>
  <c r="H37" i="129"/>
  <c r="F52" i="129"/>
  <c r="J52" i="129"/>
  <c r="I52" i="129"/>
  <c r="F60" i="129"/>
  <c r="F62" i="129" s="1"/>
  <c r="J60" i="129"/>
  <c r="J62" i="129" s="1"/>
  <c r="I60" i="129"/>
  <c r="I62" i="129" s="1"/>
  <c r="H60" i="129"/>
  <c r="H62" i="129" s="1"/>
  <c r="G52" i="129"/>
  <c r="G37" i="129"/>
  <c r="F71" i="129"/>
  <c r="Q62" i="129"/>
  <c r="P62" i="129"/>
  <c r="X62" i="129"/>
  <c r="F45" i="129"/>
  <c r="I37" i="129"/>
  <c r="Y62" i="129"/>
  <c r="M11" i="63"/>
  <c r="V39" i="105"/>
  <c r="I71" i="129"/>
  <c r="H32" i="129"/>
  <c r="J71" i="129"/>
  <c r="H71" i="129"/>
  <c r="N23" i="129"/>
  <c r="K16" i="129"/>
  <c r="L21" i="129"/>
  <c r="L16" i="129"/>
  <c r="W23" i="129"/>
  <c r="K21" i="129"/>
  <c r="O23" i="129"/>
  <c r="V23" i="129"/>
  <c r="F16" i="129"/>
  <c r="F21" i="129"/>
  <c r="K23" i="129" l="1"/>
  <c r="F23" i="129"/>
  <c r="M15" i="60" s="1"/>
  <c r="M17" i="60" s="1"/>
  <c r="A72" i="129"/>
  <c r="A55" i="129"/>
  <c r="A54" i="129"/>
  <c r="A53" i="129"/>
  <c r="A45" i="129"/>
  <c r="A44" i="129"/>
  <c r="A43" i="129"/>
  <c r="A42" i="129"/>
  <c r="A41" i="129"/>
  <c r="A39" i="129"/>
  <c r="A25" i="129"/>
  <c r="A24" i="129"/>
  <c r="A23" i="129"/>
  <c r="A22" i="129"/>
  <c r="AB21" i="129"/>
  <c r="AA21" i="129"/>
  <c r="Z21" i="129"/>
  <c r="Y21" i="129"/>
  <c r="X21" i="129"/>
  <c r="T21" i="129"/>
  <c r="S21" i="129"/>
  <c r="R21" i="129"/>
  <c r="Q21" i="129"/>
  <c r="P21" i="129"/>
  <c r="A21" i="129"/>
  <c r="J20" i="129"/>
  <c r="I20" i="129"/>
  <c r="H20" i="129"/>
  <c r="G20" i="129"/>
  <c r="A20" i="129"/>
  <c r="L23" i="129"/>
  <c r="J19" i="129"/>
  <c r="I19" i="129"/>
  <c r="H19" i="129"/>
  <c r="G19" i="129"/>
  <c r="A19" i="129"/>
  <c r="J18" i="129"/>
  <c r="I18" i="129"/>
  <c r="H18" i="129"/>
  <c r="G18" i="129"/>
  <c r="A18" i="129"/>
  <c r="A17" i="129"/>
  <c r="AB16" i="129"/>
  <c r="AA16" i="129"/>
  <c r="Z16" i="129"/>
  <c r="Y16" i="129"/>
  <c r="X16" i="129"/>
  <c r="T16" i="129"/>
  <c r="S16" i="129"/>
  <c r="R16" i="129"/>
  <c r="Q16" i="129"/>
  <c r="P16" i="129"/>
  <c r="A16" i="129"/>
  <c r="J15" i="129"/>
  <c r="I15" i="129"/>
  <c r="H15" i="129"/>
  <c r="G15" i="129"/>
  <c r="J14" i="129"/>
  <c r="I14" i="129"/>
  <c r="H14" i="129"/>
  <c r="G14" i="129"/>
  <c r="A14" i="129"/>
  <c r="J13" i="129"/>
  <c r="I13" i="129"/>
  <c r="H13" i="129"/>
  <c r="G13" i="129"/>
  <c r="A13" i="129"/>
  <c r="J12" i="129"/>
  <c r="I12" i="129"/>
  <c r="H12" i="129"/>
  <c r="G12" i="129"/>
  <c r="A12" i="129"/>
  <c r="A11" i="129"/>
  <c r="A7" i="129"/>
  <c r="M21" i="60" l="1"/>
  <c r="M25" i="60" s="1"/>
  <c r="Y23" i="129"/>
  <c r="AA23" i="129"/>
  <c r="S23" i="129"/>
  <c r="H21" i="129"/>
  <c r="G21" i="129"/>
  <c r="Q23" i="129"/>
  <c r="X23" i="129"/>
  <c r="R23" i="129"/>
  <c r="AB23" i="129"/>
  <c r="T23" i="129"/>
  <c r="P23" i="129"/>
  <c r="Z23" i="129"/>
  <c r="J16" i="129"/>
  <c r="J21" i="129"/>
  <c r="G16" i="129"/>
  <c r="H16" i="129"/>
  <c r="I16" i="129"/>
  <c r="I21" i="129"/>
  <c r="M29" i="60" l="1"/>
  <c r="J10" i="105"/>
  <c r="J24" i="105" s="1"/>
  <c r="J27" i="105" s="1"/>
  <c r="H23" i="129"/>
  <c r="O15" i="60" s="1"/>
  <c r="G23" i="129"/>
  <c r="N15" i="60" s="1"/>
  <c r="I23" i="129"/>
  <c r="P15" i="60" s="1"/>
  <c r="J23" i="129"/>
  <c r="Q15" i="60" s="1"/>
  <c r="J108" i="136" l="1"/>
  <c r="J13" i="136" s="1"/>
  <c r="I108" i="136"/>
  <c r="I13" i="136" s="1"/>
  <c r="H108" i="136"/>
  <c r="H13" i="136" s="1"/>
  <c r="J100" i="136"/>
  <c r="J12" i="136" s="1"/>
  <c r="I100" i="136"/>
  <c r="I12" i="136" s="1"/>
  <c r="H100" i="136"/>
  <c r="H12" i="136" s="1"/>
  <c r="J76" i="136"/>
  <c r="J11" i="136" s="1"/>
  <c r="I76" i="136"/>
  <c r="I11" i="136" s="1"/>
  <c r="H76" i="136"/>
  <c r="H11" i="136" s="1"/>
  <c r="J62" i="136"/>
  <c r="J10" i="136" s="1"/>
  <c r="I62" i="136"/>
  <c r="I10" i="136" s="1"/>
  <c r="H62" i="136"/>
  <c r="H10" i="136" s="1"/>
  <c r="A24" i="103"/>
  <c r="A23" i="103"/>
  <c r="A20" i="105"/>
  <c r="A14" i="105"/>
  <c r="A16" i="86" l="1"/>
  <c r="A331" i="140"/>
  <c r="R330" i="140"/>
  <c r="N330" i="140"/>
  <c r="M330" i="140"/>
  <c r="L330" i="140"/>
  <c r="K330" i="140"/>
  <c r="J330" i="140"/>
  <c r="I330" i="140"/>
  <c r="H330" i="140"/>
  <c r="G330" i="140"/>
  <c r="F330" i="140"/>
  <c r="A330" i="140"/>
  <c r="A329" i="140"/>
  <c r="A328" i="140"/>
  <c r="A327" i="140"/>
  <c r="A326" i="140"/>
  <c r="A325" i="140"/>
  <c r="A324" i="140"/>
  <c r="A323" i="140"/>
  <c r="A322" i="140"/>
  <c r="A321" i="140"/>
  <c r="A320" i="140"/>
  <c r="A319" i="140"/>
  <c r="A318" i="140"/>
  <c r="A317" i="140"/>
  <c r="A316" i="140"/>
  <c r="A315" i="140"/>
  <c r="A314" i="140"/>
  <c r="A313" i="140"/>
  <c r="A312" i="140"/>
  <c r="A311" i="140"/>
  <c r="A310" i="140"/>
  <c r="A309" i="140"/>
  <c r="A308" i="140"/>
  <c r="A307" i="140"/>
  <c r="A306" i="140"/>
  <c r="A305" i="140"/>
  <c r="A304" i="140"/>
  <c r="A303" i="140"/>
  <c r="A302" i="140"/>
  <c r="A301" i="140"/>
  <c r="A300" i="140"/>
  <c r="A299" i="140"/>
  <c r="A298" i="140"/>
  <c r="A297" i="140"/>
  <c r="A296" i="140"/>
  <c r="A295" i="140"/>
  <c r="A294" i="140"/>
  <c r="A293" i="140"/>
  <c r="A292" i="140"/>
  <c r="A291" i="140"/>
  <c r="A290" i="140"/>
  <c r="A289" i="140"/>
  <c r="A288" i="140"/>
  <c r="A287" i="140"/>
  <c r="A286" i="140"/>
  <c r="A285" i="140"/>
  <c r="A284" i="140"/>
  <c r="A283" i="140"/>
  <c r="A282" i="140"/>
  <c r="A281" i="140"/>
  <c r="A280" i="140"/>
  <c r="A279" i="140"/>
  <c r="A278" i="140"/>
  <c r="A277" i="140"/>
  <c r="A276" i="140"/>
  <c r="A275" i="140"/>
  <c r="A274" i="140"/>
  <c r="A273" i="140"/>
  <c r="A272" i="140"/>
  <c r="A271" i="140"/>
  <c r="A270" i="140"/>
  <c r="A269" i="140"/>
  <c r="A268" i="140"/>
  <c r="A267" i="140"/>
  <c r="A266" i="140"/>
  <c r="A265" i="140"/>
  <c r="A264" i="140"/>
  <c r="A263" i="140"/>
  <c r="A262" i="140"/>
  <c r="A261" i="140"/>
  <c r="A260" i="140"/>
  <c r="A259" i="140"/>
  <c r="A258" i="140"/>
  <c r="A257" i="140"/>
  <c r="A256" i="140"/>
  <c r="A255" i="140"/>
  <c r="A254" i="140"/>
  <c r="A253" i="140"/>
  <c r="A252" i="140"/>
  <c r="A251" i="140"/>
  <c r="A250" i="140"/>
  <c r="A249" i="140"/>
  <c r="A248" i="140"/>
  <c r="A247" i="140"/>
  <c r="A246" i="140"/>
  <c r="A245" i="140"/>
  <c r="A244" i="140"/>
  <c r="A243" i="140"/>
  <c r="A242" i="140"/>
  <c r="A241" i="140"/>
  <c r="A240" i="140"/>
  <c r="A239" i="140"/>
  <c r="A238" i="140"/>
  <c r="A237" i="140"/>
  <c r="A236" i="140"/>
  <c r="A235" i="140"/>
  <c r="A234" i="140"/>
  <c r="A233" i="140"/>
  <c r="A232" i="140"/>
  <c r="A231" i="140"/>
  <c r="A230" i="140"/>
  <c r="A229" i="140"/>
  <c r="A226" i="140"/>
  <c r="A33" i="86"/>
  <c r="AA155" i="123"/>
  <c r="AA156" i="123"/>
  <c r="AA157" i="123"/>
  <c r="AA158" i="123"/>
  <c r="AA159" i="123"/>
  <c r="AA160" i="123"/>
  <c r="AA161" i="123"/>
  <c r="AA162" i="123"/>
  <c r="AA163" i="123"/>
  <c r="AA164" i="123"/>
  <c r="AA165" i="123"/>
  <c r="AA166" i="123"/>
  <c r="AA167" i="123"/>
  <c r="AA168" i="123"/>
  <c r="AA169" i="123"/>
  <c r="AA170" i="123"/>
  <c r="AA171" i="123"/>
  <c r="AA172" i="123"/>
  <c r="AA173" i="123"/>
  <c r="AA174" i="123"/>
  <c r="AA175" i="123"/>
  <c r="AA176" i="123"/>
  <c r="AA177" i="123"/>
  <c r="AA178" i="123"/>
  <c r="AA179" i="123"/>
  <c r="AA180" i="123"/>
  <c r="AA181" i="123"/>
  <c r="AA182" i="123"/>
  <c r="AA183" i="123"/>
  <c r="AA184" i="123"/>
  <c r="AA185" i="123"/>
  <c r="AA186" i="123"/>
  <c r="AA187" i="123"/>
  <c r="AA188" i="123"/>
  <c r="AA189" i="123"/>
  <c r="AA190" i="123"/>
  <c r="AA191" i="123"/>
  <c r="AA192" i="123"/>
  <c r="AA193" i="123"/>
  <c r="AA194" i="123"/>
  <c r="AA195" i="123"/>
  <c r="AA196" i="123"/>
  <c r="AA197" i="123"/>
  <c r="AA198" i="123"/>
  <c r="AA199" i="123"/>
  <c r="AA200" i="123"/>
  <c r="AA201" i="123"/>
  <c r="AA202" i="123"/>
  <c r="AA203" i="123"/>
  <c r="AA204" i="123"/>
  <c r="AA205" i="123"/>
  <c r="AA206" i="123"/>
  <c r="AA207" i="123"/>
  <c r="AA208" i="123"/>
  <c r="AA209" i="123"/>
  <c r="AA210" i="123"/>
  <c r="AA211" i="123"/>
  <c r="AA212" i="123"/>
  <c r="AA213" i="123"/>
  <c r="AA214" i="123"/>
  <c r="AA215" i="123"/>
  <c r="AA216" i="123"/>
  <c r="AA217" i="123"/>
  <c r="AA218" i="123"/>
  <c r="AA219" i="123"/>
  <c r="AA220" i="123"/>
  <c r="AA221" i="123"/>
  <c r="AA222" i="123"/>
  <c r="AA223" i="123"/>
  <c r="AA224" i="123"/>
  <c r="AA225" i="123"/>
  <c r="AA226" i="123"/>
  <c r="AA227" i="123"/>
  <c r="AA228" i="123"/>
  <c r="AA229" i="123"/>
  <c r="AA230" i="123"/>
  <c r="AA231" i="123"/>
  <c r="AA232" i="123"/>
  <c r="AA233" i="123"/>
  <c r="AA234" i="123"/>
  <c r="AA235" i="123"/>
  <c r="AA236" i="123"/>
  <c r="AA237" i="123"/>
  <c r="AA238" i="123"/>
  <c r="AA239" i="123"/>
  <c r="AA240" i="123"/>
  <c r="AA241" i="123"/>
  <c r="AA242" i="123"/>
  <c r="AA243" i="123"/>
  <c r="AA244" i="123"/>
  <c r="AA245" i="123"/>
  <c r="AA246" i="123"/>
  <c r="AA247" i="123"/>
  <c r="AA248" i="123"/>
  <c r="AA249" i="123"/>
  <c r="AA250" i="123"/>
  <c r="AA251" i="123"/>
  <c r="AA252" i="123"/>
  <c r="AA253" i="123"/>
  <c r="AA254" i="123"/>
  <c r="AA255" i="123"/>
  <c r="AA256" i="123"/>
  <c r="AA257" i="123"/>
  <c r="AA258" i="123"/>
  <c r="AA259" i="123"/>
  <c r="AA260" i="123"/>
  <c r="AA261" i="123"/>
  <c r="AA262" i="123"/>
  <c r="AA263" i="123"/>
  <c r="AA264" i="123"/>
  <c r="AA265" i="123"/>
  <c r="AA266" i="123"/>
  <c r="AA267" i="123"/>
  <c r="AA268" i="123"/>
  <c r="AA269" i="123"/>
  <c r="AA270" i="123"/>
  <c r="AA271" i="123"/>
  <c r="AA272" i="123"/>
  <c r="AA273" i="123"/>
  <c r="AA274" i="123"/>
  <c r="AA275" i="123"/>
  <c r="AA276" i="123"/>
  <c r="AA277" i="123"/>
  <c r="AA278" i="123"/>
  <c r="AA279" i="123"/>
  <c r="AA280" i="123"/>
  <c r="AA281" i="123"/>
  <c r="AA282" i="123"/>
  <c r="AA283" i="123"/>
  <c r="AA284" i="123"/>
  <c r="AA285" i="123"/>
  <c r="AA286" i="123"/>
  <c r="AA287" i="123"/>
  <c r="AA288" i="123"/>
  <c r="AA289" i="123"/>
  <c r="AA290" i="123"/>
  <c r="AA291" i="123"/>
  <c r="A34" i="77"/>
  <c r="A33" i="77"/>
  <c r="A30" i="77"/>
  <c r="A29" i="77"/>
  <c r="A31" i="77"/>
  <c r="AA294" i="123" l="1"/>
  <c r="A7" i="139" l="1"/>
  <c r="A9" i="139"/>
  <c r="A10" i="139"/>
  <c r="A11" i="139"/>
  <c r="A12" i="139"/>
  <c r="A13" i="139"/>
  <c r="A14" i="139"/>
  <c r="A15" i="139"/>
  <c r="A16" i="139"/>
  <c r="A17" i="139"/>
  <c r="A18" i="139"/>
  <c r="A19" i="139"/>
  <c r="A20" i="139"/>
  <c r="A26" i="139"/>
  <c r="A36" i="139"/>
  <c r="A37" i="139"/>
  <c r="A38" i="139"/>
  <c r="A39" i="139"/>
  <c r="A40" i="139"/>
  <c r="A41" i="139"/>
  <c r="A42" i="139"/>
  <c r="A43" i="139"/>
  <c r="A44" i="139"/>
  <c r="A45" i="139"/>
  <c r="A46" i="139"/>
  <c r="A47" i="139"/>
  <c r="A48" i="139"/>
  <c r="A49" i="139"/>
  <c r="A50" i="139"/>
  <c r="A71" i="139"/>
  <c r="A73" i="139"/>
  <c r="A74" i="139"/>
  <c r="A75" i="139"/>
  <c r="A76" i="139"/>
  <c r="A77" i="139"/>
  <c r="A79" i="139"/>
  <c r="A80" i="139"/>
  <c r="A87" i="139"/>
  <c r="A88" i="139"/>
  <c r="A89" i="139"/>
  <c r="A90" i="139"/>
  <c r="A91" i="139"/>
  <c r="A92" i="139"/>
  <c r="A93" i="139"/>
  <c r="A94" i="139"/>
  <c r="A109" i="139"/>
  <c r="A110" i="139"/>
  <c r="A111" i="139"/>
  <c r="A112" i="139"/>
  <c r="A113" i="139"/>
  <c r="A114" i="139"/>
  <c r="A115" i="139"/>
  <c r="A116" i="139"/>
  <c r="A117" i="139"/>
  <c r="A119" i="139"/>
  <c r="A20" i="86"/>
  <c r="A21" i="86"/>
  <c r="A23" i="86"/>
  <c r="A24" i="86"/>
  <c r="A25" i="86"/>
  <c r="A26" i="86"/>
  <c r="A27" i="86"/>
  <c r="A28" i="86"/>
  <c r="A27" i="103"/>
  <c r="A29" i="103"/>
  <c r="A30" i="103"/>
  <c r="A39" i="119"/>
  <c r="S117" i="139" l="1"/>
  <c r="O31" i="63" l="1"/>
  <c r="N31" i="63"/>
  <c r="M31" i="63"/>
  <c r="M18" i="63"/>
  <c r="A55" i="119" l="1"/>
  <c r="A56" i="119"/>
  <c r="K50" i="77"/>
  <c r="K12" i="77" s="1"/>
  <c r="F25" i="134" s="1"/>
  <c r="H25" i="134" s="1"/>
  <c r="K44" i="77"/>
  <c r="K11" i="77" s="1"/>
  <c r="F24" i="134" s="1"/>
  <c r="H24" i="134" s="1"/>
  <c r="K36" i="77"/>
  <c r="K10" i="77" s="1"/>
  <c r="F23" i="134" s="1"/>
  <c r="H23" i="134" s="1"/>
  <c r="N11" i="63"/>
  <c r="N18" i="63" s="1"/>
  <c r="A15" i="63"/>
  <c r="A16" i="63"/>
  <c r="A98" i="63"/>
  <c r="A99" i="63"/>
  <c r="O11" i="63" l="1"/>
  <c r="O18" i="63" s="1"/>
  <c r="A10" i="140"/>
  <c r="J3" i="56" l="1"/>
  <c r="Q3" i="139"/>
  <c r="Q2" i="139"/>
  <c r="I3" i="77"/>
  <c r="F25" i="135"/>
  <c r="G25" i="135"/>
  <c r="H25" i="135"/>
  <c r="I25" i="135"/>
  <c r="J25" i="135"/>
  <c r="K25" i="135"/>
  <c r="L25" i="135"/>
  <c r="M25" i="135"/>
  <c r="N25" i="135"/>
  <c r="O25" i="135"/>
  <c r="E25" i="135"/>
  <c r="A7" i="140" l="1"/>
  <c r="A11" i="140"/>
  <c r="A12" i="140"/>
  <c r="A13" i="140"/>
  <c r="A14" i="140"/>
  <c r="A15" i="140"/>
  <c r="A16" i="140"/>
  <c r="A17" i="140"/>
  <c r="A18" i="140"/>
  <c r="A19" i="140"/>
  <c r="A20" i="140"/>
  <c r="A21" i="140"/>
  <c r="A22" i="140"/>
  <c r="A23" i="140"/>
  <c r="A24" i="140"/>
  <c r="A25" i="140"/>
  <c r="A26" i="140"/>
  <c r="A27" i="140"/>
  <c r="A28" i="140"/>
  <c r="A29" i="140"/>
  <c r="A30" i="140"/>
  <c r="A31" i="140"/>
  <c r="A32" i="140"/>
  <c r="A33" i="140"/>
  <c r="A34" i="140"/>
  <c r="A35" i="140"/>
  <c r="A36" i="140"/>
  <c r="A37" i="140"/>
  <c r="A38" i="140"/>
  <c r="A39" i="140"/>
  <c r="A40" i="140"/>
  <c r="A41" i="140"/>
  <c r="A42" i="140"/>
  <c r="A43" i="140"/>
  <c r="A44" i="140"/>
  <c r="A45" i="140"/>
  <c r="A46" i="140"/>
  <c r="A47" i="140"/>
  <c r="A48" i="140"/>
  <c r="A49" i="140"/>
  <c r="A50" i="140"/>
  <c r="A51" i="140"/>
  <c r="A52" i="140"/>
  <c r="A53" i="140"/>
  <c r="A54" i="140"/>
  <c r="A55" i="140"/>
  <c r="A56" i="140"/>
  <c r="A57" i="140"/>
  <c r="A58" i="140"/>
  <c r="A59" i="140"/>
  <c r="A60" i="140"/>
  <c r="A61" i="140"/>
  <c r="A62" i="140"/>
  <c r="A63" i="140"/>
  <c r="A64" i="140"/>
  <c r="A65" i="140"/>
  <c r="A66" i="140"/>
  <c r="A67" i="140"/>
  <c r="A68" i="140"/>
  <c r="A69" i="140"/>
  <c r="A70" i="140"/>
  <c r="A71" i="140"/>
  <c r="A72" i="140"/>
  <c r="A73" i="140"/>
  <c r="A74" i="140"/>
  <c r="A75" i="140"/>
  <c r="A76" i="140"/>
  <c r="A77" i="140"/>
  <c r="A78" i="140"/>
  <c r="A79" i="140"/>
  <c r="A80" i="140"/>
  <c r="A81" i="140"/>
  <c r="A82" i="140"/>
  <c r="A83" i="140"/>
  <c r="A84" i="140"/>
  <c r="A85" i="140"/>
  <c r="A86" i="140"/>
  <c r="A87" i="140"/>
  <c r="A88" i="140"/>
  <c r="A89" i="140"/>
  <c r="A90" i="140"/>
  <c r="A91" i="140"/>
  <c r="A92" i="140"/>
  <c r="A93" i="140"/>
  <c r="A94" i="140"/>
  <c r="A95" i="140"/>
  <c r="A96" i="140"/>
  <c r="A97" i="140"/>
  <c r="A98" i="140"/>
  <c r="A99" i="140"/>
  <c r="A100" i="140"/>
  <c r="A101" i="140"/>
  <c r="A102" i="140"/>
  <c r="A103" i="140"/>
  <c r="A104" i="140"/>
  <c r="A105" i="140"/>
  <c r="A106" i="140"/>
  <c r="A107" i="140"/>
  <c r="A108" i="140"/>
  <c r="A109" i="140"/>
  <c r="A110" i="140"/>
  <c r="A111" i="140"/>
  <c r="A112" i="140"/>
  <c r="A113" i="140"/>
  <c r="A114" i="140"/>
  <c r="A115" i="140"/>
  <c r="A116" i="140"/>
  <c r="A117" i="140"/>
  <c r="A118" i="140"/>
  <c r="A119" i="140"/>
  <c r="A120" i="140"/>
  <c r="A121" i="140"/>
  <c r="A122" i="140"/>
  <c r="A123" i="140"/>
  <c r="A124" i="140"/>
  <c r="A125" i="140"/>
  <c r="A126" i="140"/>
  <c r="A127" i="140"/>
  <c r="A128" i="140"/>
  <c r="A129" i="140"/>
  <c r="A130" i="140"/>
  <c r="A131" i="140"/>
  <c r="A132" i="140"/>
  <c r="A133" i="140"/>
  <c r="A134" i="140"/>
  <c r="A135" i="140"/>
  <c r="A136" i="140"/>
  <c r="A137" i="140"/>
  <c r="A138" i="140"/>
  <c r="A139" i="140"/>
  <c r="A140" i="140"/>
  <c r="A141" i="140"/>
  <c r="A142" i="140"/>
  <c r="A143" i="140"/>
  <c r="A144" i="140"/>
  <c r="A145" i="140"/>
  <c r="A146" i="140"/>
  <c r="A147" i="140"/>
  <c r="A148" i="140"/>
  <c r="A149" i="140"/>
  <c r="A150" i="140"/>
  <c r="A151" i="140"/>
  <c r="A152" i="140"/>
  <c r="A153" i="140"/>
  <c r="A154" i="140"/>
  <c r="A155" i="140"/>
  <c r="A156" i="140"/>
  <c r="A157" i="140"/>
  <c r="A158" i="140"/>
  <c r="A159" i="140"/>
  <c r="A160" i="140"/>
  <c r="A161" i="140"/>
  <c r="A162" i="140"/>
  <c r="A163" i="140"/>
  <c r="A164" i="140"/>
  <c r="A165" i="140"/>
  <c r="A166" i="140"/>
  <c r="A167" i="140"/>
  <c r="A168" i="140"/>
  <c r="A169" i="140"/>
  <c r="A170" i="140"/>
  <c r="A171" i="140"/>
  <c r="A172" i="140"/>
  <c r="A173" i="140"/>
  <c r="A174" i="140"/>
  <c r="A175" i="140"/>
  <c r="A176" i="140"/>
  <c r="A177" i="140"/>
  <c r="A178" i="140"/>
  <c r="A179" i="140"/>
  <c r="A180" i="140"/>
  <c r="A181" i="140"/>
  <c r="A182" i="140"/>
  <c r="A183" i="140"/>
  <c r="A184" i="140"/>
  <c r="A185" i="140"/>
  <c r="A186" i="140"/>
  <c r="A187" i="140"/>
  <c r="A188" i="140"/>
  <c r="A189" i="140"/>
  <c r="A190" i="140"/>
  <c r="A191" i="140"/>
  <c r="A192" i="140"/>
  <c r="A193" i="140"/>
  <c r="A194" i="140"/>
  <c r="A195" i="140"/>
  <c r="A196" i="140"/>
  <c r="A197" i="140"/>
  <c r="A198" i="140"/>
  <c r="A199" i="140"/>
  <c r="A200" i="140"/>
  <c r="A201" i="140"/>
  <c r="A202" i="140"/>
  <c r="A203" i="140"/>
  <c r="A204" i="140"/>
  <c r="A205" i="140"/>
  <c r="A206" i="140"/>
  <c r="A207" i="140"/>
  <c r="A208" i="140"/>
  <c r="A209" i="140"/>
  <c r="A210" i="140"/>
  <c r="A211" i="140"/>
  <c r="A212" i="140"/>
  <c r="A213" i="140"/>
  <c r="A214" i="140"/>
  <c r="A215" i="140"/>
  <c r="A216" i="140"/>
  <c r="A217" i="140"/>
  <c r="A218" i="140"/>
  <c r="A219" i="140"/>
  <c r="A224" i="140"/>
  <c r="A223" i="140"/>
  <c r="A222" i="140"/>
  <c r="A221" i="140"/>
  <c r="A220" i="140"/>
  <c r="F2" i="134"/>
  <c r="J2" i="119"/>
  <c r="F3" i="134"/>
  <c r="J3" i="138"/>
  <c r="J3" i="119"/>
  <c r="P41" i="139" l="1"/>
  <c r="P45" i="139" s="1"/>
  <c r="P49" i="139" s="1"/>
  <c r="Q41" i="139"/>
  <c r="Q45" i="139" s="1"/>
  <c r="Q49" i="139" s="1"/>
  <c r="R41" i="139"/>
  <c r="R45" i="139" s="1"/>
  <c r="R49" i="139" s="1"/>
  <c r="R17" i="139"/>
  <c r="S20" i="139" s="1"/>
  <c r="S94" i="139"/>
  <c r="S41" i="139"/>
  <c r="A24" i="138"/>
  <c r="A23" i="138"/>
  <c r="A22" i="138"/>
  <c r="A21" i="138"/>
  <c r="A20" i="138"/>
  <c r="A19" i="138"/>
  <c r="A18" i="138"/>
  <c r="A17" i="138"/>
  <c r="A16" i="138"/>
  <c r="A15" i="138"/>
  <c r="A14" i="138"/>
  <c r="A13" i="138"/>
  <c r="A12" i="138"/>
  <c r="A11" i="138"/>
  <c r="A10" i="138"/>
  <c r="A9" i="138"/>
  <c r="A8" i="138"/>
  <c r="A7" i="138"/>
  <c r="A10" i="124"/>
  <c r="Q29" i="137"/>
  <c r="P29" i="137"/>
  <c r="O29" i="137"/>
  <c r="N29" i="137"/>
  <c r="M29" i="137"/>
  <c r="L29" i="137"/>
  <c r="K29" i="137"/>
  <c r="J29" i="137"/>
  <c r="I29" i="137"/>
  <c r="H29" i="137"/>
  <c r="G29" i="137"/>
  <c r="Q17" i="137"/>
  <c r="P17" i="137"/>
  <c r="O17" i="137"/>
  <c r="N17" i="137"/>
  <c r="M17" i="137"/>
  <c r="L17" i="137"/>
  <c r="K17" i="137"/>
  <c r="J17" i="137"/>
  <c r="I17" i="137"/>
  <c r="H17" i="137"/>
  <c r="G17" i="137"/>
  <c r="G17" i="134" s="1"/>
  <c r="A7" i="137"/>
  <c r="O2" i="137"/>
  <c r="K108" i="136"/>
  <c r="K13" i="136" s="1"/>
  <c r="F37" i="134" s="1"/>
  <c r="H37" i="134" s="1"/>
  <c r="K100" i="136"/>
  <c r="K12" i="136" s="1"/>
  <c r="K76" i="136"/>
  <c r="K11" i="136" s="1"/>
  <c r="F35" i="134" s="1"/>
  <c r="H35" i="134" s="1"/>
  <c r="K62" i="136"/>
  <c r="K10" i="136" s="1"/>
  <c r="F34" i="134" s="1"/>
  <c r="H34" i="134" s="1"/>
  <c r="R11" i="139" l="1"/>
  <c r="S103" i="139"/>
  <c r="S104" i="139" s="1"/>
  <c r="F36" i="134"/>
  <c r="H36" i="134" s="1"/>
  <c r="R10" i="139"/>
  <c r="S45" i="139"/>
  <c r="S49" i="139" s="1"/>
  <c r="K25" i="136"/>
  <c r="J25" i="136"/>
  <c r="I25" i="136"/>
  <c r="H25" i="136"/>
  <c r="J14" i="136"/>
  <c r="I14" i="136"/>
  <c r="H14" i="136"/>
  <c r="A7" i="136"/>
  <c r="I3" i="136"/>
  <c r="I2" i="136"/>
  <c r="O15" i="135"/>
  <c r="N15" i="135"/>
  <c r="M15" i="135"/>
  <c r="L15" i="135"/>
  <c r="K15" i="135"/>
  <c r="J15" i="135"/>
  <c r="I15" i="135"/>
  <c r="H15" i="135"/>
  <c r="G15" i="135"/>
  <c r="F15" i="135"/>
  <c r="E15" i="135"/>
  <c r="G38" i="134" s="1"/>
  <c r="A7" i="135"/>
  <c r="M2" i="135"/>
  <c r="A7" i="134"/>
  <c r="A28" i="132"/>
  <c r="A30" i="132"/>
  <c r="G28" i="132"/>
  <c r="H28" i="132"/>
  <c r="I28" i="132"/>
  <c r="J28" i="132"/>
  <c r="K28" i="132"/>
  <c r="L28" i="132"/>
  <c r="M28" i="132"/>
  <c r="N28" i="132"/>
  <c r="O28" i="132"/>
  <c r="P28" i="132"/>
  <c r="F28" i="132"/>
  <c r="P17" i="132"/>
  <c r="G17" i="132"/>
  <c r="H17" i="132"/>
  <c r="I17" i="132"/>
  <c r="J17" i="132"/>
  <c r="K17" i="132"/>
  <c r="L17" i="132"/>
  <c r="M17" i="132"/>
  <c r="N17" i="132"/>
  <c r="O17" i="132"/>
  <c r="F17" i="132"/>
  <c r="A8" i="132"/>
  <c r="A11" i="132"/>
  <c r="A12" i="132"/>
  <c r="A14" i="132"/>
  <c r="A15" i="132"/>
  <c r="A16" i="132"/>
  <c r="A17" i="132"/>
  <c r="A19" i="132"/>
  <c r="A20" i="132"/>
  <c r="A22" i="132"/>
  <c r="A23" i="132"/>
  <c r="A24" i="132"/>
  <c r="A26" i="132"/>
  <c r="A27" i="132"/>
  <c r="A7" i="132"/>
  <c r="N2" i="132"/>
  <c r="S13" i="139" l="1"/>
  <c r="O22" i="139" s="1"/>
  <c r="G28" i="134"/>
  <c r="K14" i="136"/>
  <c r="F38" i="134" s="1"/>
  <c r="H38" i="134" s="1"/>
  <c r="P86" i="63"/>
  <c r="P87" i="63"/>
  <c r="P88" i="63"/>
  <c r="P89" i="63"/>
  <c r="P90" i="63"/>
  <c r="P91" i="63"/>
  <c r="P92" i="63"/>
  <c r="P93" i="63"/>
  <c r="P94" i="63"/>
  <c r="P95" i="63"/>
  <c r="P96" i="63"/>
  <c r="P85" i="63"/>
  <c r="O86" i="63"/>
  <c r="O87" i="63"/>
  <c r="O88" i="63"/>
  <c r="O89" i="63"/>
  <c r="O90" i="63"/>
  <c r="O91" i="63"/>
  <c r="O92" i="63"/>
  <c r="O93" i="63"/>
  <c r="O94" i="63"/>
  <c r="O95" i="63"/>
  <c r="O96" i="63"/>
  <c r="O85" i="63"/>
  <c r="I119" i="63"/>
  <c r="K119" i="63"/>
  <c r="L119" i="63"/>
  <c r="Q95" i="63" l="1"/>
  <c r="Q93" i="63"/>
  <c r="Q92" i="63"/>
  <c r="Q91" i="63"/>
  <c r="Q90" i="63"/>
  <c r="Q89" i="63"/>
  <c r="Q87" i="63"/>
  <c r="Q86" i="63"/>
  <c r="Q96" i="63"/>
  <c r="Q88" i="63"/>
  <c r="Q94" i="63"/>
  <c r="O97" i="63"/>
  <c r="P97" i="63"/>
  <c r="Q85" i="63"/>
  <c r="A151" i="123"/>
  <c r="A154" i="123"/>
  <c r="A155" i="123"/>
  <c r="A156" i="123"/>
  <c r="A157" i="123"/>
  <c r="A158" i="123"/>
  <c r="A159" i="123"/>
  <c r="A160" i="123"/>
  <c r="A161" i="123"/>
  <c r="A162" i="123"/>
  <c r="A163" i="123"/>
  <c r="A164" i="123"/>
  <c r="A165" i="123"/>
  <c r="A166" i="123"/>
  <c r="A167" i="123"/>
  <c r="A168" i="123"/>
  <c r="A169" i="123"/>
  <c r="A170" i="123"/>
  <c r="A171" i="123"/>
  <c r="A172" i="123"/>
  <c r="A173" i="123"/>
  <c r="A174" i="123"/>
  <c r="A175" i="123"/>
  <c r="A176" i="123"/>
  <c r="A177" i="123"/>
  <c r="A178" i="123"/>
  <c r="A179" i="123"/>
  <c r="A180" i="123"/>
  <c r="A181" i="123"/>
  <c r="A182" i="123"/>
  <c r="A183" i="123"/>
  <c r="A184" i="123"/>
  <c r="A185" i="123"/>
  <c r="A186" i="123"/>
  <c r="A187" i="123"/>
  <c r="A188" i="123"/>
  <c r="A189" i="123"/>
  <c r="A190" i="123"/>
  <c r="A191" i="123"/>
  <c r="A192" i="123"/>
  <c r="A193" i="123"/>
  <c r="A194" i="123"/>
  <c r="A195" i="123"/>
  <c r="A196" i="123"/>
  <c r="A197" i="123"/>
  <c r="A198" i="123"/>
  <c r="A199" i="123"/>
  <c r="A200" i="123"/>
  <c r="A201" i="123"/>
  <c r="A202" i="123"/>
  <c r="A203" i="123"/>
  <c r="A204" i="123"/>
  <c r="A205" i="123"/>
  <c r="A206" i="123"/>
  <c r="A207" i="123"/>
  <c r="A208" i="123"/>
  <c r="A209" i="123"/>
  <c r="A210" i="123"/>
  <c r="A211" i="123"/>
  <c r="A212" i="123"/>
  <c r="A213" i="123"/>
  <c r="A214" i="123"/>
  <c r="A215" i="123"/>
  <c r="A216" i="123"/>
  <c r="A217" i="123"/>
  <c r="A218" i="123"/>
  <c r="A219" i="123"/>
  <c r="A220" i="123"/>
  <c r="A221" i="123"/>
  <c r="A222" i="123"/>
  <c r="A223" i="123"/>
  <c r="A224" i="123"/>
  <c r="A225" i="123"/>
  <c r="A226" i="123"/>
  <c r="A227" i="123"/>
  <c r="A228" i="123"/>
  <c r="A229" i="123"/>
  <c r="A230" i="123"/>
  <c r="A231" i="123"/>
  <c r="A232" i="123"/>
  <c r="A233" i="123"/>
  <c r="A234" i="123"/>
  <c r="A235" i="123"/>
  <c r="A236" i="123"/>
  <c r="A237" i="123"/>
  <c r="A238" i="123"/>
  <c r="A239" i="123"/>
  <c r="A240" i="123"/>
  <c r="A241" i="123"/>
  <c r="A242" i="123"/>
  <c r="A243" i="123"/>
  <c r="A244" i="123"/>
  <c r="A245" i="123"/>
  <c r="A246" i="123"/>
  <c r="A247" i="123"/>
  <c r="A248" i="123"/>
  <c r="A249" i="123"/>
  <c r="A250" i="123"/>
  <c r="A251" i="123"/>
  <c r="A252" i="123"/>
  <c r="A253" i="123"/>
  <c r="A254" i="123"/>
  <c r="A255" i="123"/>
  <c r="A256" i="123"/>
  <c r="A257" i="123"/>
  <c r="A258" i="123"/>
  <c r="A259" i="123"/>
  <c r="A260" i="123"/>
  <c r="A261" i="123"/>
  <c r="A262" i="123"/>
  <c r="A263" i="123"/>
  <c r="A264" i="123"/>
  <c r="A265" i="123"/>
  <c r="A266" i="123"/>
  <c r="A267" i="123"/>
  <c r="A268" i="123"/>
  <c r="A269" i="123"/>
  <c r="A270" i="123"/>
  <c r="A271" i="123"/>
  <c r="A272" i="123"/>
  <c r="A273" i="123"/>
  <c r="A274" i="123"/>
  <c r="A275" i="123"/>
  <c r="A276" i="123"/>
  <c r="A277" i="123"/>
  <c r="A278" i="123"/>
  <c r="A279" i="123"/>
  <c r="A280" i="123"/>
  <c r="A281" i="123"/>
  <c r="A282" i="123"/>
  <c r="A283" i="123"/>
  <c r="A284" i="123"/>
  <c r="A285" i="123"/>
  <c r="A286" i="123"/>
  <c r="A287" i="123"/>
  <c r="A288" i="123"/>
  <c r="A289" i="123"/>
  <c r="A290" i="123"/>
  <c r="Q97" i="63" l="1"/>
  <c r="A69" i="77"/>
  <c r="A70" i="77"/>
  <c r="A71" i="77"/>
  <c r="A73" i="77"/>
  <c r="A74" i="77"/>
  <c r="A75" i="77"/>
  <c r="A76" i="77"/>
  <c r="A77" i="77"/>
  <c r="A64" i="77"/>
  <c r="A65" i="77"/>
  <c r="A66" i="77"/>
  <c r="A68" i="77"/>
  <c r="A55" i="77"/>
  <c r="A56" i="77"/>
  <c r="A50" i="77"/>
  <c r="A51" i="77"/>
  <c r="A44" i="77"/>
  <c r="A45" i="77"/>
  <c r="A46" i="77"/>
  <c r="A36" i="77"/>
  <c r="A37" i="77"/>
  <c r="A85" i="77"/>
  <c r="A65" i="119"/>
  <c r="A66" i="119"/>
  <c r="A75" i="63" l="1"/>
  <c r="A76" i="63"/>
  <c r="A77" i="63"/>
  <c r="A79" i="63"/>
  <c r="A80" i="63"/>
  <c r="A81" i="63"/>
  <c r="A82" i="63"/>
  <c r="A83" i="63"/>
  <c r="A84" i="63"/>
  <c r="A85" i="63"/>
  <c r="A86" i="63"/>
  <c r="A87" i="63"/>
  <c r="A88" i="63"/>
  <c r="A89" i="63"/>
  <c r="A90" i="63"/>
  <c r="A91" i="63"/>
  <c r="A92" i="63"/>
  <c r="A93" i="63"/>
  <c r="A94" i="63"/>
  <c r="A95" i="63"/>
  <c r="A96" i="63"/>
  <c r="A97" i="63"/>
  <c r="A100" i="63"/>
  <c r="A102" i="63"/>
  <c r="A104" i="63"/>
  <c r="A105" i="63"/>
  <c r="A106" i="63"/>
  <c r="A107" i="63"/>
  <c r="A108" i="63"/>
  <c r="A109" i="63"/>
  <c r="A110" i="63"/>
  <c r="A111" i="63"/>
  <c r="A112" i="63"/>
  <c r="A113" i="63"/>
  <c r="A114" i="63"/>
  <c r="A115" i="63"/>
  <c r="A116" i="63"/>
  <c r="A117" i="63"/>
  <c r="A119" i="63"/>
  <c r="A120" i="63"/>
  <c r="K64" i="77"/>
  <c r="K14" i="77" s="1"/>
  <c r="K55" i="77"/>
  <c r="K13" i="77" s="1"/>
  <c r="A30" i="60"/>
  <c r="F26" i="134" l="1"/>
  <c r="H26" i="134" s="1"/>
  <c r="F27" i="134"/>
  <c r="H27" i="134" s="1"/>
  <c r="A7" i="60"/>
  <c r="H16" i="134" l="1"/>
  <c r="A8" i="128"/>
  <c r="A18" i="127"/>
  <c r="A8" i="127"/>
  <c r="A7" i="127"/>
  <c r="H2" i="127"/>
  <c r="A9" i="123"/>
  <c r="A10" i="123"/>
  <c r="A11" i="123"/>
  <c r="A150" i="123"/>
  <c r="A8" i="123"/>
  <c r="A75" i="119" l="1"/>
  <c r="A32" i="119"/>
  <c r="A34" i="119"/>
  <c r="A35" i="119"/>
  <c r="A36" i="119"/>
  <c r="A37" i="119"/>
  <c r="A33" i="119"/>
  <c r="A38" i="119"/>
  <c r="M22" i="105" l="1"/>
  <c r="P22" i="105"/>
  <c r="S22" i="105"/>
  <c r="N23" i="60"/>
  <c r="O23" i="60"/>
  <c r="P23" i="60"/>
  <c r="N19" i="60"/>
  <c r="L15" i="105" s="1"/>
  <c r="M16" i="105" s="1"/>
  <c r="O19" i="60"/>
  <c r="O15" i="105" s="1"/>
  <c r="P16" i="105" s="1"/>
  <c r="P19" i="60"/>
  <c r="R15" i="105" l="1"/>
  <c r="S16" i="105" s="1"/>
  <c r="U15" i="105"/>
  <c r="A44" i="119" l="1"/>
  <c r="A45" i="119"/>
  <c r="A46" i="119"/>
  <c r="A47" i="119"/>
  <c r="A48" i="119"/>
  <c r="A49" i="119"/>
  <c r="A50" i="119"/>
  <c r="A51" i="119"/>
  <c r="A52" i="119"/>
  <c r="A53" i="119"/>
  <c r="A54" i="119"/>
  <c r="A57" i="119"/>
  <c r="A62" i="119"/>
  <c r="A27" i="119"/>
  <c r="A40" i="119"/>
  <c r="A42" i="119"/>
  <c r="A43" i="119"/>
  <c r="A60" i="119" l="1"/>
  <c r="A61" i="119"/>
  <c r="A63" i="119"/>
  <c r="A64" i="119"/>
  <c r="A28" i="119"/>
  <c r="H28" i="124" l="1"/>
  <c r="I28" i="124"/>
  <c r="J28" i="124"/>
  <c r="K28" i="124"/>
  <c r="L28" i="124"/>
  <c r="M28" i="124"/>
  <c r="N28" i="124"/>
  <c r="O28" i="124"/>
  <c r="P28" i="124"/>
  <c r="R28" i="124"/>
  <c r="S28" i="124"/>
  <c r="G28" i="124"/>
  <c r="S2" i="124" l="1"/>
  <c r="H18" i="86" l="1"/>
  <c r="K18" i="86"/>
  <c r="I18" i="86"/>
  <c r="J18" i="86"/>
  <c r="L18" i="86"/>
  <c r="M18" i="86"/>
  <c r="G38" i="86" s="1"/>
  <c r="N18" i="86"/>
  <c r="A79" i="77" l="1"/>
  <c r="A80" i="77"/>
  <c r="A81" i="77"/>
  <c r="A82" i="77"/>
  <c r="A83" i="77"/>
  <c r="A84" i="77"/>
  <c r="H82" i="77"/>
  <c r="I82" i="77"/>
  <c r="J82" i="77"/>
  <c r="K82" i="77"/>
  <c r="H15" i="134" l="1"/>
  <c r="A58" i="119"/>
  <c r="A17" i="119"/>
  <c r="A16" i="119"/>
  <c r="J61" i="119" l="1"/>
  <c r="H12" i="134" l="1"/>
  <c r="A9" i="77"/>
  <c r="A10" i="77"/>
  <c r="A11" i="77"/>
  <c r="A12" i="77"/>
  <c r="A13" i="77"/>
  <c r="A14" i="77"/>
  <c r="A15" i="77"/>
  <c r="A17" i="77"/>
  <c r="A18" i="77"/>
  <c r="A19" i="77"/>
  <c r="A20" i="77"/>
  <c r="A21" i="77"/>
  <c r="A23" i="77"/>
  <c r="A24" i="77"/>
  <c r="A25" i="77"/>
  <c r="A26" i="77"/>
  <c r="A27" i="77"/>
  <c r="A28" i="77"/>
  <c r="A32" i="77"/>
  <c r="A38" i="77"/>
  <c r="A39" i="77"/>
  <c r="A40" i="77"/>
  <c r="A41" i="77"/>
  <c r="A42" i="77"/>
  <c r="A43" i="77"/>
  <c r="A47" i="77"/>
  <c r="A48" i="77"/>
  <c r="A49" i="77"/>
  <c r="A52" i="77"/>
  <c r="A53" i="77"/>
  <c r="A54" i="77"/>
  <c r="A61" i="77"/>
  <c r="A62" i="77"/>
  <c r="A63" i="77"/>
  <c r="H11" i="134" l="1"/>
  <c r="J33" i="119" l="1"/>
  <c r="H15" i="77"/>
  <c r="N14" i="60" s="1"/>
  <c r="I15" i="77"/>
  <c r="O14" i="60" s="1"/>
  <c r="O17" i="60" s="1"/>
  <c r="J15" i="77"/>
  <c r="P14" i="60" s="1"/>
  <c r="K15" i="77"/>
  <c r="V81" i="63"/>
  <c r="P29" i="63" s="1"/>
  <c r="V80" i="63"/>
  <c r="V75" i="63"/>
  <c r="P28" i="63" s="1"/>
  <c r="V74" i="63"/>
  <c r="V42" i="63" s="1"/>
  <c r="V69" i="63"/>
  <c r="P27" i="63" s="1"/>
  <c r="V68" i="63"/>
  <c r="V57" i="63"/>
  <c r="V58" i="63"/>
  <c r="V59" i="63"/>
  <c r="V60" i="63"/>
  <c r="V61" i="63"/>
  <c r="V62" i="63"/>
  <c r="V63" i="63"/>
  <c r="V56" i="63"/>
  <c r="J43" i="63"/>
  <c r="K43" i="63"/>
  <c r="L43" i="63"/>
  <c r="M43" i="63"/>
  <c r="N43" i="63"/>
  <c r="O43" i="63"/>
  <c r="P43" i="63"/>
  <c r="Q43" i="63"/>
  <c r="R43" i="63"/>
  <c r="S43" i="63"/>
  <c r="T43" i="63"/>
  <c r="U43" i="63"/>
  <c r="I43" i="63"/>
  <c r="J79" i="63"/>
  <c r="K79" i="63"/>
  <c r="L79" i="63"/>
  <c r="M79" i="63"/>
  <c r="N79" i="63"/>
  <c r="O79" i="63"/>
  <c r="P79" i="63"/>
  <c r="Q79" i="63"/>
  <c r="R79" i="63"/>
  <c r="S79" i="63"/>
  <c r="T79" i="63"/>
  <c r="U79" i="63"/>
  <c r="V79" i="63"/>
  <c r="A57" i="63"/>
  <c r="A58" i="63"/>
  <c r="A59" i="63"/>
  <c r="A60" i="63"/>
  <c r="A61" i="63"/>
  <c r="A62" i="63"/>
  <c r="A63" i="63"/>
  <c r="A65" i="63"/>
  <c r="A67" i="63"/>
  <c r="A68" i="63"/>
  <c r="A69" i="63"/>
  <c r="A70" i="63"/>
  <c r="A71" i="63"/>
  <c r="A73" i="63"/>
  <c r="A74" i="63"/>
  <c r="A56" i="63"/>
  <c r="A55" i="63"/>
  <c r="A9" i="63"/>
  <c r="A10" i="63"/>
  <c r="A11" i="63"/>
  <c r="A12" i="63"/>
  <c r="A13" i="63"/>
  <c r="A14" i="63"/>
  <c r="A17" i="63"/>
  <c r="A18" i="63"/>
  <c r="A19" i="63"/>
  <c r="A20" i="63"/>
  <c r="A22" i="63"/>
  <c r="A23" i="63"/>
  <c r="A24" i="63"/>
  <c r="A25" i="63"/>
  <c r="A26" i="63"/>
  <c r="A27" i="63"/>
  <c r="A28" i="63"/>
  <c r="A29" i="63"/>
  <c r="A30" i="63"/>
  <c r="A31" i="63"/>
  <c r="A32" i="63"/>
  <c r="A33" i="63"/>
  <c r="A34" i="63"/>
  <c r="A35" i="63"/>
  <c r="A37" i="63"/>
  <c r="A38" i="63"/>
  <c r="A39" i="63"/>
  <c r="A40" i="63"/>
  <c r="A41" i="63"/>
  <c r="A42" i="63"/>
  <c r="A43" i="63"/>
  <c r="A44" i="63"/>
  <c r="A45" i="63"/>
  <c r="A46" i="63"/>
  <c r="A47" i="63"/>
  <c r="A49" i="63"/>
  <c r="A50" i="63"/>
  <c r="A51" i="63"/>
  <c r="A52" i="63"/>
  <c r="A53" i="63"/>
  <c r="I79" i="63"/>
  <c r="J40" i="63"/>
  <c r="K40" i="63"/>
  <c r="L40" i="63"/>
  <c r="M40" i="63"/>
  <c r="N40" i="63"/>
  <c r="O40" i="63"/>
  <c r="P40" i="63"/>
  <c r="Q40" i="63"/>
  <c r="R40" i="63"/>
  <c r="S40" i="63"/>
  <c r="T40" i="63"/>
  <c r="U40" i="63"/>
  <c r="I40" i="63"/>
  <c r="J41" i="63"/>
  <c r="K41" i="63"/>
  <c r="L41" i="63"/>
  <c r="M41" i="63"/>
  <c r="N41" i="63"/>
  <c r="O41" i="63"/>
  <c r="P41" i="63"/>
  <c r="Q41" i="63"/>
  <c r="R41" i="63"/>
  <c r="S41" i="63"/>
  <c r="T41" i="63"/>
  <c r="U41" i="63"/>
  <c r="I41" i="63"/>
  <c r="V51" i="63"/>
  <c r="P25" i="63" s="1"/>
  <c r="V50" i="63"/>
  <c r="J48" i="63"/>
  <c r="J54" i="63" s="1"/>
  <c r="J66" i="63" s="1"/>
  <c r="K48" i="63"/>
  <c r="K54" i="63" s="1"/>
  <c r="K66" i="63" s="1"/>
  <c r="L48" i="63"/>
  <c r="L54" i="63" s="1"/>
  <c r="L66" i="63" s="1"/>
  <c r="M48" i="63"/>
  <c r="M54" i="63" s="1"/>
  <c r="M66" i="63" s="1"/>
  <c r="N48" i="63"/>
  <c r="N54" i="63" s="1"/>
  <c r="N66" i="63" s="1"/>
  <c r="O48" i="63"/>
  <c r="O54" i="63" s="1"/>
  <c r="O66" i="63" s="1"/>
  <c r="Q48" i="63"/>
  <c r="Q54" i="63" s="1"/>
  <c r="Q66" i="63" s="1"/>
  <c r="R48" i="63"/>
  <c r="R54" i="63" s="1"/>
  <c r="R66" i="63" s="1"/>
  <c r="S48" i="63"/>
  <c r="S54" i="63" s="1"/>
  <c r="S66" i="63" s="1"/>
  <c r="T48" i="63"/>
  <c r="T54" i="63" s="1"/>
  <c r="T66" i="63" s="1"/>
  <c r="U48" i="63"/>
  <c r="U54" i="63" s="1"/>
  <c r="U66" i="63" s="1"/>
  <c r="V48" i="63"/>
  <c r="V54" i="63" s="1"/>
  <c r="V66" i="63" s="1"/>
  <c r="J49" i="63"/>
  <c r="J55" i="63" s="1"/>
  <c r="J67" i="63" s="1"/>
  <c r="K49" i="63"/>
  <c r="K55" i="63" s="1"/>
  <c r="K67" i="63" s="1"/>
  <c r="L49" i="63"/>
  <c r="L55" i="63" s="1"/>
  <c r="L67" i="63" s="1"/>
  <c r="M49" i="63"/>
  <c r="M55" i="63" s="1"/>
  <c r="M67" i="63" s="1"/>
  <c r="N49" i="63"/>
  <c r="N55" i="63" s="1"/>
  <c r="N67" i="63" s="1"/>
  <c r="O49" i="63"/>
  <c r="O55" i="63" s="1"/>
  <c r="O67" i="63" s="1"/>
  <c r="P49" i="63"/>
  <c r="P55" i="63" s="1"/>
  <c r="P67" i="63" s="1"/>
  <c r="Q49" i="63"/>
  <c r="Q55" i="63" s="1"/>
  <c r="Q67" i="63" s="1"/>
  <c r="R49" i="63"/>
  <c r="R55" i="63" s="1"/>
  <c r="R67" i="63" s="1"/>
  <c r="S49" i="63"/>
  <c r="S55" i="63" s="1"/>
  <c r="S67" i="63" s="1"/>
  <c r="T49" i="63"/>
  <c r="T55" i="63" s="1"/>
  <c r="T67" i="63" s="1"/>
  <c r="U49" i="63"/>
  <c r="U55" i="63" s="1"/>
  <c r="U67" i="63" s="1"/>
  <c r="V49" i="63"/>
  <c r="V55" i="63" s="1"/>
  <c r="V67" i="63" s="1"/>
  <c r="I49" i="63"/>
  <c r="I55" i="63" s="1"/>
  <c r="I67" i="63" s="1"/>
  <c r="I48" i="63"/>
  <c r="I54" i="63" s="1"/>
  <c r="I66" i="63" s="1"/>
  <c r="V44" i="63"/>
  <c r="V38" i="63"/>
  <c r="K23" i="103" s="1"/>
  <c r="F44" i="63"/>
  <c r="F43" i="63"/>
  <c r="F42" i="63"/>
  <c r="F41" i="63"/>
  <c r="F40" i="63"/>
  <c r="F39" i="63"/>
  <c r="P24" i="63"/>
  <c r="F117" i="63"/>
  <c r="F116" i="63"/>
  <c r="F115" i="63"/>
  <c r="F114" i="63"/>
  <c r="F113" i="63"/>
  <c r="F112" i="63"/>
  <c r="F111" i="63"/>
  <c r="F110" i="63"/>
  <c r="F109" i="63"/>
  <c r="F108" i="63"/>
  <c r="F107" i="63"/>
  <c r="F106" i="63"/>
  <c r="F105" i="63"/>
  <c r="Q72" i="63"/>
  <c r="Q78" i="63" s="1"/>
  <c r="R72" i="63"/>
  <c r="R78" i="63" s="1"/>
  <c r="M72" i="63"/>
  <c r="M78" i="63" s="1"/>
  <c r="N72" i="63"/>
  <c r="N78" i="63" s="1"/>
  <c r="O72" i="63"/>
  <c r="O78" i="63" s="1"/>
  <c r="P72" i="63"/>
  <c r="P78" i="63" s="1"/>
  <c r="L72" i="63"/>
  <c r="L78" i="63" s="1"/>
  <c r="S72" i="63"/>
  <c r="S78" i="63" s="1"/>
  <c r="T72" i="63"/>
  <c r="T78" i="63" s="1"/>
  <c r="U72" i="63"/>
  <c r="U78" i="63" s="1"/>
  <c r="K72" i="63"/>
  <c r="K78" i="63" s="1"/>
  <c r="M22" i="63"/>
  <c r="N22" i="63"/>
  <c r="O22" i="63"/>
  <c r="P22" i="63"/>
  <c r="J72" i="63"/>
  <c r="J78" i="63" s="1"/>
  <c r="V72" i="63"/>
  <c r="V78" i="63" s="1"/>
  <c r="I72" i="63"/>
  <c r="I78" i="63" s="1"/>
  <c r="K86" i="63"/>
  <c r="K44" i="119" s="1"/>
  <c r="K87" i="63"/>
  <c r="K45" i="119" s="1"/>
  <c r="K88" i="63"/>
  <c r="K46" i="119" s="1"/>
  <c r="K89" i="63"/>
  <c r="K47" i="119" s="1"/>
  <c r="K90" i="63"/>
  <c r="K48" i="119" s="1"/>
  <c r="K91" i="63"/>
  <c r="K49" i="119" s="1"/>
  <c r="K92" i="63"/>
  <c r="K50" i="119" s="1"/>
  <c r="K93" i="63"/>
  <c r="K51" i="119" s="1"/>
  <c r="K94" i="63"/>
  <c r="K52" i="119" s="1"/>
  <c r="K95" i="63"/>
  <c r="K53" i="119" s="1"/>
  <c r="K96" i="63"/>
  <c r="K54" i="119" s="1"/>
  <c r="K85" i="63"/>
  <c r="K43" i="119" s="1"/>
  <c r="I97" i="63"/>
  <c r="J97" i="63"/>
  <c r="A74" i="119"/>
  <c r="A73" i="119"/>
  <c r="A72" i="119"/>
  <c r="A71" i="119"/>
  <c r="A70" i="119"/>
  <c r="A69" i="119"/>
  <c r="A68" i="119"/>
  <c r="A67" i="119"/>
  <c r="A59" i="119"/>
  <c r="A24" i="119"/>
  <c r="A23" i="119"/>
  <c r="A22" i="119"/>
  <c r="A21" i="119"/>
  <c r="A20" i="119"/>
  <c r="A19" i="119"/>
  <c r="A18" i="119"/>
  <c r="A15" i="119"/>
  <c r="A14" i="119"/>
  <c r="A13" i="119"/>
  <c r="A12" i="119"/>
  <c r="A11" i="119"/>
  <c r="A10" i="119"/>
  <c r="A8" i="119"/>
  <c r="A7" i="119"/>
  <c r="A64" i="111"/>
  <c r="A37" i="111"/>
  <c r="A36" i="111"/>
  <c r="A28" i="111"/>
  <c r="A27" i="111"/>
  <c r="A26" i="111"/>
  <c r="A25" i="111"/>
  <c r="A24" i="111"/>
  <c r="A23" i="111"/>
  <c r="A22" i="111"/>
  <c r="A21" i="111"/>
  <c r="A20" i="111"/>
  <c r="A7" i="111"/>
  <c r="A62" i="111"/>
  <c r="A61" i="111"/>
  <c r="A60" i="111"/>
  <c r="A59" i="111"/>
  <c r="A58" i="111"/>
  <c r="A50" i="111"/>
  <c r="A49" i="111"/>
  <c r="A48" i="111"/>
  <c r="A47" i="111"/>
  <c r="A46" i="111"/>
  <c r="A38" i="111"/>
  <c r="L3" i="111"/>
  <c r="L2" i="111"/>
  <c r="P18" i="86"/>
  <c r="A41" i="105"/>
  <c r="A42" i="105"/>
  <c r="A27" i="105"/>
  <c r="A26" i="105"/>
  <c r="A25" i="105"/>
  <c r="A24" i="105"/>
  <c r="A23" i="105"/>
  <c r="A22" i="105"/>
  <c r="A21" i="105"/>
  <c r="A19" i="105"/>
  <c r="A18" i="105"/>
  <c r="A17" i="105"/>
  <c r="A16" i="105"/>
  <c r="A15" i="105"/>
  <c r="A13" i="105"/>
  <c r="A12" i="105"/>
  <c r="A10" i="105"/>
  <c r="A7" i="105"/>
  <c r="A21" i="60"/>
  <c r="A22" i="60"/>
  <c r="A23" i="60"/>
  <c r="O18" i="86"/>
  <c r="L26" i="103"/>
  <c r="L30" i="103" s="1"/>
  <c r="A39" i="86"/>
  <c r="J3" i="66"/>
  <c r="O3" i="60"/>
  <c r="T3" i="63"/>
  <c r="T2" i="63"/>
  <c r="O2" i="60"/>
  <c r="J2" i="66"/>
  <c r="I2" i="77"/>
  <c r="O2" i="86"/>
  <c r="J2" i="56"/>
  <c r="A31" i="103"/>
  <c r="A26" i="103"/>
  <c r="A25" i="103"/>
  <c r="A22" i="103"/>
  <c r="A20" i="103"/>
  <c r="A19" i="103"/>
  <c r="A18" i="103"/>
  <c r="A16" i="103"/>
  <c r="A15" i="103"/>
  <c r="O14" i="103"/>
  <c r="L19" i="103" s="1"/>
  <c r="A14" i="103"/>
  <c r="A13" i="103"/>
  <c r="A12" i="103"/>
  <c r="A11" i="103"/>
  <c r="A10" i="103"/>
  <c r="A9" i="103"/>
  <c r="A8" i="103"/>
  <c r="A7" i="103"/>
  <c r="F27" i="86"/>
  <c r="A19" i="86"/>
  <c r="A18" i="86"/>
  <c r="A17" i="86"/>
  <c r="A15" i="86"/>
  <c r="A14" i="86"/>
  <c r="A7" i="86"/>
  <c r="O3" i="86"/>
  <c r="A7" i="77"/>
  <c r="A46" i="66"/>
  <c r="A44" i="66"/>
  <c r="A43" i="66"/>
  <c r="A42" i="66"/>
  <c r="A41" i="66"/>
  <c r="A40" i="66"/>
  <c r="A39" i="66"/>
  <c r="A38" i="66"/>
  <c r="A37" i="66"/>
  <c r="A36" i="66"/>
  <c r="A35" i="66"/>
  <c r="A34" i="66"/>
  <c r="A33" i="66"/>
  <c r="A32" i="66"/>
  <c r="A31" i="66"/>
  <c r="A30" i="66"/>
  <c r="A29" i="66"/>
  <c r="A28" i="66"/>
  <c r="A26" i="66"/>
  <c r="A25" i="66"/>
  <c r="A23" i="66"/>
  <c r="A24" i="66"/>
  <c r="A22" i="66"/>
  <c r="A21" i="66"/>
  <c r="A20" i="66"/>
  <c r="A16" i="66"/>
  <c r="A13" i="66"/>
  <c r="A12" i="66"/>
  <c r="A10" i="66"/>
  <c r="A7" i="66"/>
  <c r="A7" i="63"/>
  <c r="A29" i="60"/>
  <c r="A28" i="60"/>
  <c r="A27" i="60"/>
  <c r="A26" i="60"/>
  <c r="A25" i="60"/>
  <c r="A24" i="60"/>
  <c r="A20" i="60"/>
  <c r="A19" i="60"/>
  <c r="A18" i="60"/>
  <c r="A17" i="60"/>
  <c r="A16" i="60"/>
  <c r="A15" i="60"/>
  <c r="A14" i="60"/>
  <c r="A10" i="60"/>
  <c r="A8" i="60"/>
  <c r="V16" i="105"/>
  <c r="V22" i="105"/>
  <c r="N17" i="60" l="1"/>
  <c r="N21" i="60" s="1"/>
  <c r="N25" i="60" s="1"/>
  <c r="M10" i="105" s="1"/>
  <c r="M24" i="105" s="1"/>
  <c r="M27" i="105" s="1"/>
  <c r="N27" i="60" s="1"/>
  <c r="N29" i="60" s="1"/>
  <c r="P17" i="60"/>
  <c r="P21" i="60" s="1"/>
  <c r="P25" i="60" s="1"/>
  <c r="S10" i="105" s="1"/>
  <c r="S24" i="105" s="1"/>
  <c r="S27" i="105" s="1"/>
  <c r="P27" i="60" s="1"/>
  <c r="P29" i="60" s="1"/>
  <c r="O21" i="60"/>
  <c r="O25" i="60" s="1"/>
  <c r="P10" i="105" s="1"/>
  <c r="P24" i="105" s="1"/>
  <c r="P27" i="105" s="1"/>
  <c r="O27" i="60" s="1"/>
  <c r="O29" i="60" s="1"/>
  <c r="G35" i="86"/>
  <c r="G34" i="86"/>
  <c r="G32" i="86"/>
  <c r="G33" i="86"/>
  <c r="F28" i="134"/>
  <c r="H28" i="134" s="1"/>
  <c r="M36" i="111"/>
  <c r="G26" i="86"/>
  <c r="G24" i="86"/>
  <c r="G25" i="86"/>
  <c r="G23" i="86"/>
  <c r="U45" i="63"/>
  <c r="S45" i="63"/>
  <c r="Q45" i="63"/>
  <c r="O45" i="63"/>
  <c r="M45" i="63"/>
  <c r="K45" i="63"/>
  <c r="I45" i="63"/>
  <c r="T45" i="63"/>
  <c r="R45" i="63"/>
  <c r="P45" i="63"/>
  <c r="N45" i="63"/>
  <c r="L45" i="63"/>
  <c r="J45" i="63"/>
  <c r="Q14" i="60"/>
  <c r="K97" i="63"/>
  <c r="Q18" i="86"/>
  <c r="Q23" i="60"/>
  <c r="J31" i="119" s="1"/>
  <c r="V40" i="63"/>
  <c r="V41" i="63"/>
  <c r="P14" i="63" s="1"/>
  <c r="J63" i="119" s="1"/>
  <c r="V39" i="63"/>
  <c r="P12" i="63" s="1"/>
  <c r="J62" i="119" s="1"/>
  <c r="M33" i="63"/>
  <c r="P26" i="63"/>
  <c r="P31" i="63" s="1"/>
  <c r="V43" i="63"/>
  <c r="P16" i="63" s="1"/>
  <c r="J32" i="119" l="1"/>
  <c r="H13" i="134"/>
  <c r="H14" i="134"/>
  <c r="N12" i="111"/>
  <c r="N16" i="111" s="1"/>
  <c r="H16" i="111" s="1"/>
  <c r="G36" i="111"/>
  <c r="Q17" i="60"/>
  <c r="P13" i="63"/>
  <c r="J30" i="119" s="1"/>
  <c r="N33" i="63"/>
  <c r="V45" i="63"/>
  <c r="K24" i="103" s="1"/>
  <c r="K25" i="103" s="1"/>
  <c r="H12" i="111" l="1"/>
  <c r="J37" i="119"/>
  <c r="K38" i="119" s="1"/>
  <c r="H17" i="134"/>
  <c r="N36" i="111"/>
  <c r="P15" i="63"/>
  <c r="Q19" i="60" s="1"/>
  <c r="O12" i="111" l="1"/>
  <c r="O16" i="111" s="1"/>
  <c r="I16" i="111" s="1"/>
  <c r="H36" i="111"/>
  <c r="I12" i="111" s="1"/>
  <c r="O36" i="111"/>
  <c r="I36" i="111" s="1"/>
  <c r="P11" i="63"/>
  <c r="P18" i="63" s="1"/>
  <c r="O33" i="63"/>
  <c r="Q21" i="60"/>
  <c r="Q25" i="60" s="1"/>
  <c r="V10" i="105" s="1"/>
  <c r="V24" i="105" s="1"/>
  <c r="L18" i="119"/>
  <c r="L74" i="119"/>
  <c r="L10" i="119" s="1"/>
  <c r="K58" i="119" l="1"/>
  <c r="J60" i="119"/>
  <c r="K64" i="119" s="1"/>
  <c r="P33" i="63"/>
  <c r="V27" i="105"/>
  <c r="Q27" i="60" s="1"/>
  <c r="Q29" i="60" l="1"/>
  <c r="J34" i="119"/>
  <c r="K35" i="119" s="1"/>
  <c r="K66" i="119" l="1"/>
  <c r="K11" i="130"/>
  <c r="G22" i="130" s="1"/>
  <c r="K22" i="130"/>
  <c r="M22" i="130" s="1"/>
  <c r="N22" i="130" s="1"/>
  <c r="N26" i="130" s="1"/>
</calcChain>
</file>

<file path=xl/sharedStrings.xml><?xml version="1.0" encoding="utf-8"?>
<sst xmlns="http://schemas.openxmlformats.org/spreadsheetml/2006/main" count="5393" uniqueCount="1581">
  <si>
    <t>Total</t>
  </si>
  <si>
    <t>Disclosure Template Guidelines</t>
  </si>
  <si>
    <t>less</t>
  </si>
  <si>
    <t>plus</t>
  </si>
  <si>
    <t xml:space="preserve"> </t>
  </si>
  <si>
    <t>Company Name</t>
  </si>
  <si>
    <t>ref</t>
  </si>
  <si>
    <t>Disclosure Date</t>
  </si>
  <si>
    <t>Disclosure Year (year ended)</t>
  </si>
  <si>
    <t>%</t>
  </si>
  <si>
    <t>No</t>
  </si>
  <si>
    <t>Other</t>
  </si>
  <si>
    <t>Business support</t>
  </si>
  <si>
    <t>Lightning</t>
  </si>
  <si>
    <t>Human error</t>
  </si>
  <si>
    <t>(km)</t>
  </si>
  <si>
    <t>dd_Cause</t>
  </si>
  <si>
    <t>dd_AssetCategory</t>
  </si>
  <si>
    <t>(%)</t>
  </si>
  <si>
    <t>Total overhead length</t>
  </si>
  <si>
    <t>dd_YesNo</t>
  </si>
  <si>
    <t>Yes</t>
  </si>
  <si>
    <t xml:space="preserve">Urban </t>
  </si>
  <si>
    <t xml:space="preserve">Rural </t>
  </si>
  <si>
    <t xml:space="preserve">Remote </t>
  </si>
  <si>
    <t xml:space="preserve">Rugged </t>
  </si>
  <si>
    <t xml:space="preserve">Overhead circuit requiring vegetation management </t>
  </si>
  <si>
    <t xml:space="preserve">Total </t>
  </si>
  <si>
    <t>Units</t>
  </si>
  <si>
    <t>Circuit length by operating line voltage (at year end)</t>
  </si>
  <si>
    <t>Overhead circuit length by terrain (at year end)</t>
  </si>
  <si>
    <t>Function</t>
  </si>
  <si>
    <t>Question</t>
  </si>
  <si>
    <t>Maturity Level 0</t>
  </si>
  <si>
    <t>Maturity Level 1</t>
  </si>
  <si>
    <t>Maturity Level 2</t>
  </si>
  <si>
    <t>Maturity Level 3</t>
  </si>
  <si>
    <t>Maturity Level 4</t>
  </si>
  <si>
    <t>Why</t>
  </si>
  <si>
    <t>Who</t>
  </si>
  <si>
    <t>User Guidance</t>
  </si>
  <si>
    <t>Score</t>
  </si>
  <si>
    <t>Asset management policy</t>
  </si>
  <si>
    <t>To what extent has an asset management policy been documented, authorised and communicated?</t>
  </si>
  <si>
    <t>The asset management policy is authorised by top management, is widely and effectively communicated to all relevant employees and stakeholders, and used to make these persons aware of their asset related obligations.</t>
  </si>
  <si>
    <t>Top management.  The management team that has overall responsibility for asset management.</t>
  </si>
  <si>
    <t xml:space="preserve">Asset management plan(s) </t>
  </si>
  <si>
    <t>The asset management strategy need to be translated into practical plan(s) so that all parties know how the objectives will be achieved.  The development of plan(s) will need to identify the specific tasks and activities required to optimize costs, risks and performance of the assets and/or asset system(s), when they are to be carried out and the resources required.</t>
  </si>
  <si>
    <t>The management team with overall responsibility for the asset management system.  Operations, maintenance and engineering managers.</t>
  </si>
  <si>
    <t>How are designated responsibilities for delivery of asset plan actions documented?</t>
  </si>
  <si>
    <t>The organisation has not documented responsibilities for delivery of asset plan actions.</t>
  </si>
  <si>
    <t>Asset management plan(s) inconsistently document responsibilities for delivery of plan actions and activities and/or responsibilities and authorities for implementation inadequate and/or delegation level inadequate to ensure effective delivery and/or contain misalignments with organisational accountability.</t>
  </si>
  <si>
    <t>Asset management plan(s) consistently document responsibilities for the delivery of actions but responsibility/authority levels are inappropriate/ inadequate, and/or there are misalignments within the organisation.</t>
  </si>
  <si>
    <t>Asset management plan(s) consistently document responsibilities for the delivery actions and there is adequate detail to enable delivery of actions.  Designated responsibility and authority for achievement of asset plan actions is appropriate.</t>
  </si>
  <si>
    <t>The implementation of asset management plan(s) relies on (1) actions being clearly identified, (2) an owner allocated and (3) that owner having sufficient delegated responsibility and authority to carry out the work required.  It also requires alignment of actions across the organisation.  This question explores how well the plan(s) set out responsibility for delivery of asset plan actions.</t>
  </si>
  <si>
    <t>The management team with overall responsibility for the asset management system.  Operations, maintenance and engineering managers.  If appropriate, the performance management team.</t>
  </si>
  <si>
    <t>The organisation's asset management plan(s).  Documentation defining roles and responsibilities of individuals and organisational departments.</t>
  </si>
  <si>
    <t>What has the organisation done to ensure that appropriate arrangements are made available for the efficient and cost effective implementation of the plan(s)?
(Note this is about resources and enabling support)</t>
  </si>
  <si>
    <t>The organisation has not considered the arrangements needed for the effective implementation of plan(s).</t>
  </si>
  <si>
    <t>The organisation recognises the need to ensure appropriate arrangements are in place for implementation of asset management plan(s) and is in the process of determining an appropriate approach for achieving this.</t>
  </si>
  <si>
    <t>The organisation has arrangements in place for the implementation of asset management plan(s) but the arrangements are not yet adequately efficient and/or effective.  The organisation is working to resolve existing weaknesses.</t>
  </si>
  <si>
    <t>The organisation's arrangements fully cover all the requirements for the efficient and cost effective implementation of asset management plan(s) and realistically address the resources and timescales required, and any changes needed to functional policies, standards, processes and the asset management information system.</t>
  </si>
  <si>
    <t>It is essential that the plan(s) are realistic and can be implemented, which requires appropriate resources to be available and enabling mechanisms in place.  This question explores how well this is achieved.  The plan(s) not only need to consider the resources directly required and timescales, but also the enabling activities, including for example, training requirements, supply chain capability and procurement timescales.</t>
  </si>
  <si>
    <t>The management team with overall responsibility for the asset management system.  Operations, maintenance and engineering managers.  If appropriate, the performance management team.  If appropriate, the performance management team.  Where appropriate the procurement team and service providers working on the organisation's asset-related activities.</t>
  </si>
  <si>
    <t>The organisation's asset management plan(s).  Documented processes and procedures for the delivery of the asset management plan.</t>
  </si>
  <si>
    <t>Top management has appointed an appropriate people to ensure the assets deliver the requirements of the asset management strategy, objectives and plan(s) but their areas of responsibility are not fully defined and/or they have insufficient delegated authority to fully execute their responsibilities.</t>
  </si>
  <si>
    <t>Top management.  People with management responsibility for the delivery of asset management policy, strategy, objectives and plan(s).  People working on asset-related activities.</t>
  </si>
  <si>
    <t>Structure, authority and responsibilities</t>
  </si>
  <si>
    <t>What evidence can the organisation's top management provide to demonstrate that sufficient resources are available for asset management?</t>
  </si>
  <si>
    <t>The organisation's top management has not considered the resources required to deliver asset management.</t>
  </si>
  <si>
    <t>The organisations top management understands the need for sufficient resources but there are no effective mechanisms in place to ensure this is the case.</t>
  </si>
  <si>
    <t>A process exists for determining what resources are required for its asset management activities and in most cases these are available but in some instances resources remain insufficient.</t>
  </si>
  <si>
    <t>An effective process exists for determining the resources needed for asset management and sufficient resources are available.  It can be demonstrated that resources are matched to asset management requirements.</t>
  </si>
  <si>
    <t>Optimal asset management requires top management to ensure sufficient resources are available.  In this context the term 'resources' includes manpower, materials, funding and service provider support.</t>
  </si>
  <si>
    <t>Top management.  The management team that has overall responsibility for asset management.  Risk management team.  The organisation's managers involved in day-to-day supervision of asset-related activities, such as frontline managers, engineers, foremen and chargehands as appropriate.</t>
  </si>
  <si>
    <t>Evidence demonstrating that asset management plan(s) and/or the process(es) for asset management plan implementation consider the provision of adequate resources in both the short and long term.  Resources include funding, materials, equipment, services provided by third parties and personnel (internal and service providers) with appropriate skills competencies and knowledge.</t>
  </si>
  <si>
    <t>To what degree does the organisation's top management communicate the importance of meeting its asset management requirements?</t>
  </si>
  <si>
    <t>The organisation's top management has not considered the need to communicate the importance of meeting asset management requirements.</t>
  </si>
  <si>
    <t>The organisations top management understands the need to communicate the importance of meeting its asset management requirements but does not do so.</t>
  </si>
  <si>
    <t>Top management communicates the importance of meeting its asset management requirements but only to parts of the organisation.</t>
  </si>
  <si>
    <t>Top management communicates the importance of meeting its asset management requirements to all relevant parts of the organisation.</t>
  </si>
  <si>
    <t>Top management.  The management team that has overall responsibility for asset management.  People involved in the delivery of the asset management requirements.</t>
  </si>
  <si>
    <t>Evidence of such activities as road shows, written bulletins, workshops, team talks and management walk-abouts would assist an organisation to demonstrate it is meeting this requirement of PAS 55.</t>
  </si>
  <si>
    <t>Training, awareness and competence</t>
  </si>
  <si>
    <t>How does the organisation develop plan(s) for the human resources required to undertake asset management activities - including the development and delivery of asset management strategy, process(es), objectives and plan(s)?</t>
  </si>
  <si>
    <t>The organisation has not recognised the need for assessing human resources requirements to develop and implement its asset management system.</t>
  </si>
  <si>
    <t>The organisation has recognised the need to assess its human resources requirements and to develop a plan(s).  There is limited recognition of the need to align these with the development and implementation of its asset management system.</t>
  </si>
  <si>
    <t>The organisation has developed a strategic approach to aligning competencies and human resources to the asset management system including the asset management plan but the work is incomplete or has not been consistently implemented.</t>
  </si>
  <si>
    <t>The organisation can demonstrate that plan(s) are in place and effective in matching competencies and capabilities to the asset management system including the plan for both internal and contracted activities.  Plans are reviewed integral to asset management system process(es).</t>
  </si>
  <si>
    <t>There is a need for an organisation to demonstrate that it has considered what resources are required to develop and implement its asset management system.  There is also a need for the organisation to demonstrate that it has assessed what development plan(s) are required to provide its human resources with the skills and competencies to develop and implement its asset management systems.  The timescales over which the plan(s) are relevant should be commensurate with the planning horizons within the asset management strategy considers e.g. if the asset management strategy considers 5, 10 and 15 year time scales then the human resources development plan(s) should align with these.  Resources include both 'in house' and external resources who undertake asset management activities.</t>
  </si>
  <si>
    <t>Senior management responsible for agreement of plan(s).  Managers responsible for developing asset management strategy and plan(s).  Managers with responsibility for development and recruitment of staff (including HR functions).  Staff responsible for training.  Procurement officers.  Contracted service providers.</t>
  </si>
  <si>
    <t>Evidence of analysis of future work load plan(s) in terms of human resources.  Document(s) containing analysis of the organisation's own direct resources and contractors resource capability over suitable timescales.  Evidence, such as minutes of meetings, that suitable management forums are monitoring human resource development plan(s).  Training plan(s), personal development plan(s), contract and service level agreements.</t>
  </si>
  <si>
    <t>How does the organisation identify competency requirements and then plan, provide and record the training necessary to achieve the competencies?</t>
  </si>
  <si>
    <t>The organisation does not have any means in place to identify competency requirements.</t>
  </si>
  <si>
    <t>The organisation has recognised the need to identify competency requirements and then plan, provide and record the training necessary to achieve the competencies.</t>
  </si>
  <si>
    <t>The organisation is the process of identifying competency requirements aligned to the asset management plan(s) and then plan, provide and record appropriate training.  It is incomplete or inconsistently applied.</t>
  </si>
  <si>
    <t>Evidence of an established and applied competency requirements assessment process and plan(s) in place to deliver the required training.  Evidence that the training programme is part of a wider, co-ordinated asset management activities training and competency programme.  Evidence that training activities are recorded and that records are readily available (for both direct and contracted service provider staff) e.g. via organisation wide information system or local records database.</t>
  </si>
  <si>
    <t>What has the organisation done to determine what its asset management information system(s) should contain in order to support its asset management system?</t>
  </si>
  <si>
    <t>The organisation has not considered what asset management information is required.</t>
  </si>
  <si>
    <t>The organisation is aware of the need to determine in a structured manner what its asset information system should contain in order to support its asset management system and is in the process of deciding how to do this.</t>
  </si>
  <si>
    <t>The organisation has developed a structured process to determine what  its asset information system should contain in order to support its asset management system and has commenced implementation of the process.</t>
  </si>
  <si>
    <t>The organisation has determined what its asset information system should contain in order to support its asset management system.  The requirements relate to the whole life cycle and cover information originating from both internal and external sources.</t>
  </si>
  <si>
    <t>The organisation's strategic planning team.  The management team that has overall responsibility for asset management.  Information management team.  Operations, maintenance and engineering managers</t>
  </si>
  <si>
    <t>Details of the process the organisation has employed to determine what its asset information system should contain in order to support its asset management system.  Evidence that this has been effectively implemented.</t>
  </si>
  <si>
    <t>How has the organisation's ensured its asset management information system is relevant to its needs?</t>
  </si>
  <si>
    <t>The organisation has not considered the need to determine the relevance of its management information system.  At present there are major gaps between what the information system provides and the organisations needs.</t>
  </si>
  <si>
    <t>The organisation understands the need to ensure its asset management information system is relevant to its needs and is determining an appropriate means by which it will achieve this.  At present there are significant gaps between what the information system provides and the organisations needs.</t>
  </si>
  <si>
    <t>The organisation has developed and is implementing a process to ensure its asset management information system is relevant to its needs.  Gaps between what the information system provides and the organisations needs have been identified and action is being taken to close them.</t>
  </si>
  <si>
    <t>The organisation's asset management information system aligns with its asset management requirements.  Users can confirm that it is relevant to their needs.</t>
  </si>
  <si>
    <t>Widely used AM standards need not be prescriptive about the form of the asset management information system, but simply require that the asset management information system is appropriate to the organisations needs, can be effectively used and can supply information which is consistent and of the requisite quality and accuracy.</t>
  </si>
  <si>
    <t>The organisation's strategic planning team.  The management team that has overall responsibility for asset management.  Information management team.  Users of  the organisational information systems.</t>
  </si>
  <si>
    <t>The documented process the organisation employs to ensure its asset management information system aligns with its asset management requirements.  Minutes of information systems review meetings involving users.</t>
  </si>
  <si>
    <t>Use and maintenance of asset risk information</t>
  </si>
  <si>
    <t>How does the organisation ensure that the results of risk assessments provide input into the identification of adequate resources and training and competency needs?</t>
  </si>
  <si>
    <t>The organisation is in the process ensuring that outputs of risk assessment are included in developing requirements for resources and training.  The implementation is incomplete and there are gaps and inconsistencies.</t>
  </si>
  <si>
    <t>Outputs from risk assessments are consistently and systematically used as inputs to develop resources, training and competency requirements.  Examples and evidence is available.</t>
  </si>
  <si>
    <t>Widely used AM standards require that the output from risk assessments are considered and that adequate resource (including staff) and training is identified to match the requirements.  It is a further requirement that the effects of the control measures are considered, as there may be implications in resources and training required to achieve other objectives.</t>
  </si>
  <si>
    <t>Staff responsible for risk assessment and those responsible for developing and approving resource and training plan(s).  There may also be input from the organisation's Safety, Health and Environment team.</t>
  </si>
  <si>
    <t>The organisations risk management framework.  The organisation's resourcing plan(s) and training and competency plan(s).  The organisation should be able to demonstrate appropriate linkages between the content of resource plan(s) and training and competency plan(s) to the risk assessments and risk control measures that have been developed.</t>
  </si>
  <si>
    <t>Legal and other requirements</t>
  </si>
  <si>
    <t>Asset managers, operations managers, maintenance managers and project managers from other impacted areas of the business</t>
  </si>
  <si>
    <t>Documented procedure for review.  Documented procedure for audit of process delivery.  Records of previous audits, improvement actions and documented confirmation that actions have been carried out.</t>
  </si>
  <si>
    <t>Investigation of asset-related failures, incidents and nonconformities</t>
  </si>
  <si>
    <t>How does the organisation ensure responsibility and the authority for the handling, investigation and mitigation of asset-related failures, incidents and emergency situations and non conformances is clear, unambiguous, understood and communicated?</t>
  </si>
  <si>
    <t>The organisation has not considered the need to define the appropriate responsibilities and the authorities.</t>
  </si>
  <si>
    <t>The organisation understands the requirements and is in the process of determining how to define them.</t>
  </si>
  <si>
    <t>The organisation are in the process of defining the responsibilities and authorities with evidence.  Alternatively there are some gaps or inconsistencies in the identified responsibilities/authorities.</t>
  </si>
  <si>
    <t>Widely used AM standards require that the organisation establishes implements and maintains process(es) for the handling and investigation of failures incidents and non-conformities for assets and sets down a number of expectations.  Specifically this question examines the requirement to define clearly responsibilities and authorities for these activities, and communicate these unambiguously to relevant people including external stakeholders if appropriate.</t>
  </si>
  <si>
    <t>The organisation's safety and environment management team.  The team with overall responsibility for the management of the assets.  People who have appointed roles within the asset-related investigation procedure, from those who carry out the investigations to senior management who review the recommendations.  Operational controllers responsible for managing the asset base under fault conditions and maintaining services to customers.  Contractors and other third parties as appropriate.</t>
  </si>
  <si>
    <t>Process(es) and procedure(s) for the handling, investigation and mitigation of asset-related failures, incidents and emergency situations and non conformances.  Documentation of assigned responsibilities and authority to employees.  Job Descriptions, Audit reports.  Common communication systems i.e. all Job Descriptions on Internet etc.</t>
  </si>
  <si>
    <t>Audit</t>
  </si>
  <si>
    <t>What has the organisation done to establish procedure(s) for the audit of its asset management system (process(es))?</t>
  </si>
  <si>
    <t>The organisation has not recognised the need to establish procedure(s) for the audit of its asset management system.</t>
  </si>
  <si>
    <t>The organisation understands the need for audit procedure(s) and is determining the appropriate scope, frequency and methodology(s).</t>
  </si>
  <si>
    <t>The organisation is establishing its audit procedure(s) but they do not yet cover all the appropriate asset-related activities.</t>
  </si>
  <si>
    <t>The organisation can demonstrate that its audit procedure(s) cover all the appropriate asset-related activities and the associated reporting of audit results.  Audits are to an appropriate level of detail and consistently managed.</t>
  </si>
  <si>
    <t>The management team responsible for its asset management procedure(s).  The team with overall responsibility for the management of the assets.  Audit teams, together with key staff responsible for asset management.  For example, Asset Management Director, Engineering Director.  People with responsibility for carrying out risk assessments</t>
  </si>
  <si>
    <t>The organisation's asset-related audit procedure(s).  The organisation's methodology(s) by which it determined the scope and frequency of the audits and the criteria by which it identified the appropriate audit personnel.  Audit schedules, reports etc.  Evidence of the procedure(s) by which the audit results are presented, together with any subsequent communications.  The risk assessment schedule or risk registers.</t>
  </si>
  <si>
    <t>Record/documented Information</t>
  </si>
  <si>
    <t>The organisation does not have a documented asset management policy.</t>
  </si>
  <si>
    <t>The organisation has an asset management policy, but it has not been authorised by top management, or it is not influencing the management of the assets.</t>
  </si>
  <si>
    <t>The organisation has an asset management policy, which has been authorised by top management, but it has had limited circulation.  It may be in use to influence development of strategy and planning but its effect is limited.</t>
  </si>
  <si>
    <t>The organisation's asset management policy, its organisational strategic plan, documents indicating how the asset management policy was based upon the needs of the organisation and evidence of communication.</t>
  </si>
  <si>
    <t>The organisation does not have an identifiable asset management plan(s) covering asset systems and critical assets.</t>
  </si>
  <si>
    <t>The organisation's asset management plan(s).</t>
  </si>
  <si>
    <t>What has the organisation done to appoint member(s) of its management team to be responsible for ensuring that the organisation's assets deliver the requirements of the asset management strategy, objectives and plan(s)?</t>
  </si>
  <si>
    <t>Top management has not considered the need to appoint a person or persons to ensure that the organisation's assets deliver the requirements of the asset management strategy, objectives and plan(s).</t>
  </si>
  <si>
    <t>Top management understands the need to appoint a person or persons to ensure that the organisation's assets deliver the requirements of the asset management strategy, objectives and plan(s).</t>
  </si>
  <si>
    <t>The appointed person or persons have full responsibility for ensuring that the organisation's assets deliver the requirements of the asset management strategy, objectives and plan(s).  They have been given the necessary authority to achieve this.</t>
  </si>
  <si>
    <t>Evidence that managers with responsibility for the delivery of asset management policy, strategy, objectives and plan(s) have been appointed and have assumed their responsibilities.  Evidence may include the organisation's documents relating to its asset management system, organisational charts, job descriptions of post-holders, annual targets/objectives and personal development plan(s) of post-holders as appropriate.</t>
  </si>
  <si>
    <t>What procedure does the organisation have to identify and provide access to its legal, regulatory, statutory and other asset management requirements, and how is requirements incorporated into the asset management system?</t>
  </si>
  <si>
    <t>The organisation has not considered the need to identify its legal, regulatory, statutory and other asset management requirements.</t>
  </si>
  <si>
    <t>The organisation identifies some its legal, regulatory, statutory and other asset management requirements, but this is done in an ad-hoc manner in the absence of a procedure.</t>
  </si>
  <si>
    <t>The organisation has procedure(s) to identify its legal, regulatory, statutory and other asset management requirements, but the information is not kept up to date, inadequate or inconsistently managed.</t>
  </si>
  <si>
    <t>Evidence exists to demonstrate that the organisation's  legal, regulatory, statutory and other asset management requirements are identified and kept up to date.  Systematic mechanisms for identifying relevant legal and statutory requirements.</t>
  </si>
  <si>
    <t>Top management.  The organisations regulatory team.  The organisation's legal team or advisors.  The management team with overall responsibility for the asset management system.  The organisation's health and safety team or advisors.  The organisation's policy making team.</t>
  </si>
  <si>
    <t>The organisational processes and procedures for ensuring information of this type is identified, made accessible to those requiring the information and is incorporated into asset management strategy and objectives</t>
  </si>
  <si>
    <t>How does the organisation ensure that process(es) and/or procedure(s) for the implementation of asset management plan(s) and control of activities during maintenance (and inspection) of assets are sufficient to ensure activities are carried out under specified conditions, are consistent with asset management strategy and control cost, risk and performance?</t>
  </si>
  <si>
    <t>The organisation does not have process(es)/procedure(s) in place to control or manage the implementation of asset management plan(s) during this life cycle phase.</t>
  </si>
  <si>
    <t>The organisation is aware of the need to have process(es) and procedure(s) in place to manage and control the implementation of asset management plan(s) during this life cycle phase but currently do not have these in place and/or there is no mechanism for confirming they are effective and where needed modifying them.</t>
  </si>
  <si>
    <t>The organisation is in the process of putting in place process(es) and procedure(s) to manage and control the implementation of asset management plan(s) during this life cycle phase.  They include a process for confirming the process(es)/procedure(s) are effective and if necessary carrying out modifications.</t>
  </si>
  <si>
    <t>The organisation has in place process(es) and procedure(s) to manage and control the implementation of asset management plan(s) during this life cycle phase.  They include a process, which is itself regularly reviewed to ensure it is effective, for confirming the process(es)/ procedure(s) are effective and if necessary carrying out modifications.</t>
  </si>
  <si>
    <t>Evidence—Summary</t>
  </si>
  <si>
    <t>Question No.</t>
  </si>
  <si>
    <t>Asset management plan(s)</t>
  </si>
  <si>
    <t>Information management</t>
  </si>
  <si>
    <t>How does the organisation establish and document its asset management plan(s) across the life cycle activities of its assets and asset systems?</t>
  </si>
  <si>
    <t>The organisation has not considered the need to conduct risk assessments.</t>
  </si>
  <si>
    <t>The organisation is aware of the need to consider the results of risk assessments and effects of risk control measures to provide input into reviews of resources, training and competency needs.  Current input is typically ad-hoc and reactive.</t>
  </si>
  <si>
    <t>The organisation is in the process of putting in place comprehensive, documented asset management plan(s) that cover all life cycle activities, clearly aligned to asset management objectives and the asset management strategy.</t>
  </si>
  <si>
    <t>Asset management plan(s) are established, documented, implemented and maintained for asset systems and critical assets to achieve the asset management strategy and asset management objectives across all life cycle phases.</t>
  </si>
  <si>
    <t>Competency requirements are in place and aligned with asset management plan(s).  Plans are in place and effective in providing the training necessary to achieve the competencies.  A structured means of recording the competencies achieved is in place.</t>
  </si>
  <si>
    <t>The organisation have defined the appropriate responsibilities and authorities and evidence is available to show that these are applied across the business and kept up to date.</t>
  </si>
  <si>
    <t>The organisation has asset management plan(s) but they are not aligned with the asset management strategy and objectives and do not take into consideration the full asset life cycle (including asset creation, acquisition, enhancement, utilisation, maintenance decommissioning and disposal).</t>
  </si>
  <si>
    <t>How does the organization ensure that persons under its direct control undertaking asset management related activities have an appropriate level of competence in terms of education, training or experience?</t>
  </si>
  <si>
    <t>The organization has not recognised the need to assess the competence of person(s) undertaking asset management related activities.</t>
  </si>
  <si>
    <t>Competency of staff undertaking asset management related activities is not managed or assessed in a structured way, other than formal requirements for legal compliance and safety management.</t>
  </si>
  <si>
    <t>The organization is in the process of putting in place a means for assessing the competence of person(s) involved in asset management activities including contractors.  There are gaps and inconsistencies.</t>
  </si>
  <si>
    <t>Competency requirements are identified and assessed for all persons carrying out asset management related activities - internal and contracted.  Requirements are reviewed and staff reassessed at appropriate intervals aligned to asset management requirements.</t>
  </si>
  <si>
    <t>The organisation's process(es) surpass the standard required to comply with requirements set out in a recognised standard.  
The assessor is advised to note in the Evidence section why this is the case and the evidence seen.</t>
  </si>
  <si>
    <t xml:space="preserve">A critical success factor for the effective development and implementation of an asset management system is the competence of persons undertaking these activities.  organisations should have effective means in place for ensuring the competence of employees to carry out their designated asset management function(s).  Where an organisation has contracted service providers undertaking elements of its asset management system then the organisation shall assure itself that the outsourced service provider also has suitable arrangements in place to manage the competencies of its employees.  The organisation should ensure that the individual and corporate competencies it requires are in place and actively monitor, develop and maintain an appropriate balance of these competencies.  </t>
  </si>
  <si>
    <t>Managers, supervisors, persons responsible for developing training programmes.  Staff responsible for procurement and service agreements.  HR staff and those responsible for recruitment.</t>
  </si>
  <si>
    <t>Evidence of a competency assessment framework that aligns with established frameworks such as the asset management Competencies Requirements Framework (Version 2.0); National Occupational Standards for Management and Leadership; UK Standard for Professional Engineering Competence, Engineering Council, 2005.</t>
  </si>
  <si>
    <t>Asset Management Standard Applied</t>
  </si>
  <si>
    <t>CY-2</t>
  </si>
  <si>
    <t>CY-1</t>
  </si>
  <si>
    <t>($000)</t>
  </si>
  <si>
    <t>Regulatory tax allowance</t>
  </si>
  <si>
    <t>Leverage (%)</t>
  </si>
  <si>
    <t>Cost of debt assumption (%)</t>
  </si>
  <si>
    <t>Corporate tax rate (%)</t>
  </si>
  <si>
    <t>Expenses</t>
  </si>
  <si>
    <t>April</t>
  </si>
  <si>
    <t>May</t>
  </si>
  <si>
    <t>June</t>
  </si>
  <si>
    <t>July</t>
  </si>
  <si>
    <t>August</t>
  </si>
  <si>
    <t>September</t>
  </si>
  <si>
    <t>November</t>
  </si>
  <si>
    <t>December</t>
  </si>
  <si>
    <t>February</t>
  </si>
  <si>
    <t>March</t>
  </si>
  <si>
    <t>RAB</t>
  </si>
  <si>
    <t>Pass-through and recoverable costs</t>
  </si>
  <si>
    <t>Total depreciation</t>
  </si>
  <si>
    <t>CY</t>
  </si>
  <si>
    <t>CY-4</t>
  </si>
  <si>
    <t>CY-3</t>
  </si>
  <si>
    <t>Self-insurance allowance</t>
  </si>
  <si>
    <t xml:space="preserve">Regulatory taxable income </t>
  </si>
  <si>
    <t>Issue date</t>
  </si>
  <si>
    <t>Pricing date</t>
  </si>
  <si>
    <t>Original tenor (in years)</t>
  </si>
  <si>
    <t>Gross term credit spread differential</t>
  </si>
  <si>
    <t>Book value of interest bearing debt</t>
  </si>
  <si>
    <t>Leverage</t>
  </si>
  <si>
    <t>Attribution Rate (%)</t>
  </si>
  <si>
    <t xml:space="preserve">Assets commissioned  </t>
  </si>
  <si>
    <t xml:space="preserve">Name of Related Party </t>
  </si>
  <si>
    <t>Related Party Relationship</t>
  </si>
  <si>
    <t>Description of Transaction</t>
  </si>
  <si>
    <t>Basis for Determining Value</t>
  </si>
  <si>
    <t>Operating expenditure</t>
  </si>
  <si>
    <t>Draft Information Templates</t>
  </si>
  <si>
    <t>Sub-transmission circuit</t>
  </si>
  <si>
    <t>Transformer</t>
  </si>
  <si>
    <t>Ancillary equipment</t>
  </si>
  <si>
    <t>Transpower</t>
  </si>
  <si>
    <t>No constraint within +5 years</t>
  </si>
  <si>
    <t>dd_CapacityConstraint</t>
  </si>
  <si>
    <t>Subtransmission overhead lines</t>
  </si>
  <si>
    <t>Subtransmission other distribution lines</t>
  </si>
  <si>
    <t>Distribution cables</t>
  </si>
  <si>
    <t>Distribution other</t>
  </si>
  <si>
    <t>Subtransmission underground cables</t>
  </si>
  <si>
    <t>Vegetation</t>
  </si>
  <si>
    <t>Adverse weather</t>
  </si>
  <si>
    <t>Adverse environment</t>
  </si>
  <si>
    <t>Third party interference</t>
  </si>
  <si>
    <t>Defective equipment</t>
  </si>
  <si>
    <t>Drop down boxes and Categories</t>
  </si>
  <si>
    <t>Asset management strategy</t>
  </si>
  <si>
    <t>What has the organisation done to ensure that its asset management strategy is consistent with other appropriate organisational policies and strategies, and the needs of stakeholders?</t>
  </si>
  <si>
    <t>The organisation has not considered the need to ensure that its asset management strategy is appropriately aligned with the organisation's other organisational policies and strategies or with stakeholder requirements.
                      OR
The organisation does not have an asset management strategy.</t>
  </si>
  <si>
    <t>The need to align the asset management strategy with other organisational policies and strategies as well as stakeholder requirements is understood and work has started to identify the linkages or to incorporate them in the drafting of asset management strategy.</t>
  </si>
  <si>
    <t>Some of the linkages between the long-term asset management strategy and other organisational policies, strategies and stakeholder requirements are defined but the work is fairly well advanced but still incomplete.</t>
  </si>
  <si>
    <t>All linkages are in place and evidence is available to demonstrate that, where appropriate, the organisation's asset management strategy is consistent with its other organisational policies and strategies.  The organisation has also identified and considered the requirements of relevant stakeholders.</t>
  </si>
  <si>
    <t>Top management.  The organisation's strategic planning team.  The management team that has overall responsibility for asset management.</t>
  </si>
  <si>
    <t>The organisation's asset management strategy document and other related organisational policies and strategies.  Other than the organisation's strategic plan, these could include those relating to health and safety, environmental, etc.  Results of stakeholder consultation.</t>
  </si>
  <si>
    <t>In what way does the organisation's asset management strategy take account of the lifecycle of the assets, asset types and asset systems over which the organisation has stewardship?</t>
  </si>
  <si>
    <t>The organisation has not considered the need to ensure that its asset management strategy is produced with due regard to the lifecycle of the assets, asset types or asset systems that it manages.
                      OR
The organisation does not have an asset management strategy.</t>
  </si>
  <si>
    <t>The need is understood, and the organisation is drafting its asset management strategy to address the lifecycle of its assets, asset types and asset systems.</t>
  </si>
  <si>
    <t>The long-term asset management strategy takes account of the lifecycle of some, but not all, of its assets, asset types and asset systems.</t>
  </si>
  <si>
    <t>The asset management strategy takes account of the lifecycle of all of its assets, asset types and asset systems.</t>
  </si>
  <si>
    <t>Top management.  People in the organisation with expert knowledge of the assets, asset types, asset systems and their associated life-cycles.  The management team that has overall responsibility for asset management. Those responsible for developing and adopting methods and processes used in asset management</t>
  </si>
  <si>
    <t>The organisation's documented asset management strategy and supporting working documents.</t>
  </si>
  <si>
    <t>How has the organisation communicated its plan(s) to all relevant parties to a level of detail appropriate to the receiver's role in their delivery?</t>
  </si>
  <si>
    <t>The organisation does not have plan(s) or their distribution is limited to the authors.</t>
  </si>
  <si>
    <t>The plan(s) are communicated to some of those responsible for delivery of the plan(s).
                      OR 
Communicated to those responsible for delivery is either irregular or ad-hoc.</t>
  </si>
  <si>
    <t>The plan(s) are communicated to most of those responsible for delivery but there are weaknesses in identifying relevant parties resulting in incomplete or inappropriate communication.  The organisation recognises improvement is needed as is working towards resolution.</t>
  </si>
  <si>
    <t>The plan(s) are communicated to all relevant employees, stakeholders and contracted service providers to a level of detail appropriate to their participation or business interests in the delivery of the plan(s) and there is confirmation that they are being used effectively.</t>
  </si>
  <si>
    <t>Plans will be ineffective unless they are communicated to all those, including contracted suppliers and those who undertake enabling function(s).  The plan(s) need to be communicated in a way that is relevant to those who need to use them.</t>
  </si>
  <si>
    <t>The management team with overall responsibility for the asset management system.  Delivery functions and suppliers.</t>
  </si>
  <si>
    <t>Distribution lists for plan(s).  Documents derived from plan(s) which detail the receivers role in plan delivery.  Evidence of communication.</t>
  </si>
  <si>
    <t>Contingency planning</t>
  </si>
  <si>
    <t>What plan(s) and procedure(s) does the organisation have for identifying and responding to incidents and emergency situations and ensuring continuity of critical asset management activities?</t>
  </si>
  <si>
    <t>The organisation has not considered the need to establish plan(s) and procedure(s) to identify and respond to incidents and emergency situations.</t>
  </si>
  <si>
    <t>The organisation has some ad-hoc arrangements to deal with incidents and emergency situations, but these have been developed on a reactive basis in response to specific events that have occurred in the past.</t>
  </si>
  <si>
    <t>Most credible incidents and emergency situations are identified.  Either appropriate plan(s) and procedure(s) are incomplete for critical activities or they are inadequate.  Training/ external alignment may be incomplete.</t>
  </si>
  <si>
    <t>Appropriate emergency plan(s) and procedure(s) are in place to respond to credible incidents and manage continuity of critical asset management activities consistent with policies and asset management objectives.  Training and external agency alignment is in place.</t>
  </si>
  <si>
    <t>Widely used AM practice standards require that an organisation has plan(s) to identify and respond to emergency situations.  Emergency plan(s) should outline the actions to be taken to respond to specified emergency situations and ensure continuity of critical asset management activities including the communication to, and involvement of, external agencies.  This question assesses if, and how well, these plan(s) triggered, implemented and resolved in the event of an incident.  The plan(s) should be appropriate to the level of risk as determined by the organisation's risk assessment methodology.  It is also a requirement that relevant personnel are competent and trained.</t>
  </si>
  <si>
    <t>The manager with responsibility for developing emergency plan(s).  The organisation's risk assessment team.  People with designated duties within the plan(s) and procedure(s) for dealing with incidents and emergency situations.</t>
  </si>
  <si>
    <t>The organisation's plan(s) and procedure(s) for dealing with emergencies.  The organisation's risk assessments and risk registers.</t>
  </si>
  <si>
    <t>Outsourcing of asset management activities</t>
  </si>
  <si>
    <t>Where the organisation has outsourced some of its asset management activities, how has it ensured that appropriate controls are in place to ensure the compliant delivery of its organisational strategic plan, and its asset management policy and strategy?</t>
  </si>
  <si>
    <t xml:space="preserve">The organisation has not considered the need to put controls in place.
</t>
  </si>
  <si>
    <t>The organisation controls its outsourced activities on an ad-hoc basis, with little regard for ensuring for the compliant delivery of the organisational strategic plan and/or its asset management policy and strategy.</t>
  </si>
  <si>
    <t>Controls systematically considered but currently only provide for the compliant delivery of some, but not all, aspects of the organisational strategic plan and/or its asset management policy and strategy.  Gaps exist.</t>
  </si>
  <si>
    <t>Evidence exists to demonstrate that outsourced activities are appropriately controlled to provide for the compliant delivery of the organisational strategic plan, asset management policy and strategy, and that these controls are integrated into the asset management system</t>
  </si>
  <si>
    <t>Top management.  The management team that has overall responsibility for asset management.  The manager(s) responsible for the monitoring and management of the outsourced activities.  People involved with the procurement of outsourced activities.  The people within the organisations that are performing the outsourced activities.  The people impacted by the outsourced activity.</t>
  </si>
  <si>
    <t>The organisation's arrangements that detail the compliance required of the outsourced activities.  For example, this this could form part of a contract or service level agreement between the organisation and the suppliers of its outsourced activities.  Evidence that the organisation has demonstrated to itself that it has assurance of compliance of outsourced activities.</t>
  </si>
  <si>
    <t>Communication, participation and consultation</t>
  </si>
  <si>
    <t>How does the organisation ensure that pertinent asset management information is effectively communicated to and from employees and other stakeholders, including contracted service providers?</t>
  </si>
  <si>
    <t>The organisation has not recognised the need to formally communicate any asset management information.</t>
  </si>
  <si>
    <t>There is evidence that the pertinent asset management information to be shared along with those to share it with is being determined.</t>
  </si>
  <si>
    <t>The organisation has determined pertinent information and relevant parties.  Some effective two way communication is in place but as yet not all relevant parties are clear on their roles and responsibilities with respect to asset management information.</t>
  </si>
  <si>
    <t>Two way communication is in place between all relevant parties, ensuring that information is effectively communicated to match the requirements of asset management strategy, plan(s) and process(es).  Pertinent asset information requirements are regularly reviewed.</t>
  </si>
  <si>
    <t>Widely used AM practice standards require that pertinent asset management information is effectively communicated to and from employees and other stakeholders including contracted service providers.  Pertinent information refers to information required in order to effectively and efficiently comply with and deliver asset management strategy, plan(s) and objectives.  This will include for example the communication of the asset management policy, asset performance information, and planning information as appropriate to contractors.</t>
  </si>
  <si>
    <t>Top management and senior management representative(s), employee's representative(s), employee's trade union representative(s); contracted service provider management and employee representative(s); representative(s) from the organisation's Health, Safety and Environmental team.  Key stakeholder representative(s).</t>
  </si>
  <si>
    <t>Asset management policy statement prominently displayed on notice boards, intranet and internet; use of organisation's website for displaying asset performance data; evidence of formal briefings to employees, stakeholders and contracted service providers; evidence of inclusion of asset management issues in team meetings and contracted service provider contract meetings; newsletters, etc.</t>
  </si>
  <si>
    <t>Asset Management System documentation</t>
  </si>
  <si>
    <t>What documentation has the organisation established to describe the main elements of its asset management system and interactions between them?</t>
  </si>
  <si>
    <t>The organisation has not established documentation that describes the main elements of the asset management system.</t>
  </si>
  <si>
    <t>The organisation is aware of the need to put documentation in place and is in the process of determining how to document the main elements of its asset management system.</t>
  </si>
  <si>
    <t>The organisation in the process of documenting its asset management system and has documentation in place that describes some, but not all, of the main elements of its asset management system and their interaction.</t>
  </si>
  <si>
    <t>The organisation has established documentation that comprehensively describes all the main elements of its asset management system and the interactions between them.  The documentation is kept up to date.</t>
  </si>
  <si>
    <t>The management team that has overall responsibility for asset management.  Managers engaged in asset management activities.</t>
  </si>
  <si>
    <t>The documented information describing the main elements of the asset management system (process(es)) and their interaction.</t>
  </si>
  <si>
    <t>How does the organisation maintain its asset management information system(s) and ensure that the data held within it (them) is of the requisite quality and accuracy and is consistent?</t>
  </si>
  <si>
    <t>There are no formal controls in place or controls are extremely limited in scope and/or effectiveness.</t>
  </si>
  <si>
    <t>The organisation is aware of the need for effective controls and is in the process of developing an appropriate control process(es).</t>
  </si>
  <si>
    <t>The organisation has developed a controls that will ensure the data held is of the requisite quality and accuracy and is consistent and is in the process of implementing them.</t>
  </si>
  <si>
    <t>The organisation has effective controls in place that ensure the data held is of the requisite quality and accuracy and is consistent.  The controls are regularly reviewed and improved where necessary.</t>
  </si>
  <si>
    <t>The management team that has overall responsibility for asset management.  Users of  the organisational information systems.</t>
  </si>
  <si>
    <t>The asset management information system, together with the policies, procedure(s), improvement initiatives and audits regarding information controls.</t>
  </si>
  <si>
    <t>Risk management process(es)</t>
  </si>
  <si>
    <t>How has the organisation documented process(es) and/or procedure(s) for the identification and assessment of asset and asset management related risks throughout the asset life cycle?</t>
  </si>
  <si>
    <t>The organisation has not considered the need to document process(es) and/or procedure(s) for the identification and assessment of asset and asset management related risks throughout the asset life cycle.</t>
  </si>
  <si>
    <t>The organisation is aware of the need to document the management of asset related risk across the asset lifecycle.  The organisation has plan(s) to formally document all relevant process(es) and procedure(s) or has already commenced this activity.</t>
  </si>
  <si>
    <t>The organisation is in the process of documenting the identification and assessment of asset related risk across the asset lifecycle but it is incomplete or there are inconsistencies between approaches and a lack of integration.</t>
  </si>
  <si>
    <t>Identification and assessment of asset related risk across the asset lifecycle is fully documented.  The organisation can demonstrate that appropriate documented mechanisms are integrated across life cycle phases and are being consistently applied.</t>
  </si>
  <si>
    <t>The top management team in conjunction with the organisation's senior risk management representatives.  There may also be input from the organisation's Safety, Health and Environment team.  Staff who carry out risk identification and assessment.</t>
  </si>
  <si>
    <t>The organisation's risk management framework and/or evidence of specific process(es) and/ or procedure(s) that deal with risk control mechanisms.  Evidence that the process(es) and/or procedure(s) are implemented across the business and maintained.  Evidence of agendas and minutes from risk management meetings.  Evidence of feedback in to process(es) and/or procedure(s) as a result of incident investigation(s).  Risk registers and assessments.</t>
  </si>
  <si>
    <t>Life Cycle Activities</t>
  </si>
  <si>
    <t>How does the organisation establish implement and maintain process(es) for the implementation of its asset management plan(s) and control of activities across the creation, acquisition or enhancement of assets.  This includes design, modification, procurement, construction and commissioning activities?</t>
  </si>
  <si>
    <t>The organisation does not have process(es) in place to manage and control the implementation of asset management plan(s) during activities related to asset creation including design, modification, procurement, construction and commissioning.</t>
  </si>
  <si>
    <t>The organisation is aware of the need to have process(es) and procedure(s) in place to manage and control the implementation of asset management plan(s) during activities related to asset creation including design, modification, procurement, construction and commissioning but currently do not have these in place (note: procedure(s) may exist but they are inconsistent/incomplete).</t>
  </si>
  <si>
    <t>The organisation is in the process of putting in place process(es) and procedure(s) to manage and control the implementation of asset management plan(s) during activities related to asset creation including design, modification, procurement, construction and commissioning.  Gaps and inconsistencies are being addressed.</t>
  </si>
  <si>
    <t>Effective process(es) and procedure(s) are in place to manage and control the implementation of asset management plan(s) during activities related to asset creation including design, modification, procurement, construction and commissioning.</t>
  </si>
  <si>
    <t>Asset managers, design staff, construction staff and project managers from other impacted areas of the business, e.g. Procurement</t>
  </si>
  <si>
    <t>Documented process(es) and procedure(s) which are relevant to demonstrating the effective management and control of life cycle activities during asset creation, acquisition, enhancement including design, modification, procurement, construction and commissioning.</t>
  </si>
  <si>
    <t>Performance and condition monitoring</t>
  </si>
  <si>
    <t>How does the organisation measure the performance and condition of its assets?</t>
  </si>
  <si>
    <t>The organisation has not considered how to monitor the performance and condition of its assets.</t>
  </si>
  <si>
    <t>The organisation recognises the need for monitoring asset performance but has not developed a coherent approach.  Measures are incomplete, predominantly reactive and lagging.  There is no linkage to asset management objectives.</t>
  </si>
  <si>
    <t>The organisation is developing coherent asset performance monitoring linked to asset management objectives.  Reactive and proactive measures are in place.  Use is being made of leading indicators and analysis.  Gaps and inconsistencies remain.</t>
  </si>
  <si>
    <t>Consistent asset performance monitoring linked to asset management objectives is in place and universally used including reactive and proactive measures.  Data quality management and review process are appropriate.  Evidence of leading indicators and analysis.</t>
  </si>
  <si>
    <t>Widely used AM standards require that organisations establish implement and maintain procedure(s) to monitor and measure the performance and/or condition of assets and asset systems.  They further set out requirements in some detail for reactive and proactive monitoring, and leading/lagging performance indicators together with the monitoring or results to provide input to corrective actions and continual improvement.  There is an expectation that performance and condition monitoring will provide input to improving asset management strategy, objectives and plan(s).</t>
  </si>
  <si>
    <t>A broad cross-section of the people involved in the organisation's asset-related activities from data input to decision-makers, i.e. an end-to end assessment.  This should include contactors and other relevant third parties as appropriate.</t>
  </si>
  <si>
    <t>Functional policy and/or strategy documents for performance or condition monitoring and measurement.  The organisation's performance monitoring frameworks, balanced scorecards etc.  Evidence of the reviews of any appropriate performance indicators and the action lists resulting from these reviews.  Reports and trend analysis using performance and condition information.  Evidence of the use of performance and condition information shaping improvements and supporting asset management strategy, objectives and plan(s).</t>
  </si>
  <si>
    <t>Corrective &amp; Preventative action</t>
  </si>
  <si>
    <t>How does the organisation instigate appropriate corrective and/or preventive actions to eliminate or prevent the causes of identified poor performance and non conformance?</t>
  </si>
  <si>
    <t>The organisation does not recognise the need to have systematic approaches to instigating corrective or preventive actions.</t>
  </si>
  <si>
    <t>The organisation recognises the need to have systematic approaches to instigating corrective or preventive actions.  There is ad-hoc implementation for corrective actions to address failures of assets but not the asset management system.</t>
  </si>
  <si>
    <t>The need is recognized for systematic instigation of preventive and corrective actions to address root causes of non compliance or incidents identified by investigations, compliance evaluation or audit.  It is only partially or inconsistently in place.</t>
  </si>
  <si>
    <t>Mechanisms are consistently in place and effective for the systematic instigation of preventive and corrective actions to address root causes of non compliance or incidents identified by investigations, compliance evaluation or audit.</t>
  </si>
  <si>
    <t>Having investigated asset related failures, incidents and non-conformances, and taken action to mitigate their consequences, an organisation is  required to implement preventative and corrective actions to address root causes.  Incident and failure investigations are only useful if appropriate actions are taken as a result to assess changes to a businesses risk profile and ensure that appropriate arrangements are in place should a recurrence of the incident happen.  Widely used AM standards also require that necessary changes arising from preventive or corrective action are made to the asset management system.</t>
  </si>
  <si>
    <t>The management team responsible for its asset management procedure(s).  The team with overall responsibility for the management of the assets.  Audit and incident investigation teams.  Staff responsible for planning and managing corrective and preventive actions.</t>
  </si>
  <si>
    <t>Analysis records, meeting notes and minutes, modification records.  Asset management plan(s), investigation reports, audit reports, improvement programmes and projects.  Recorded changes to asset management procedure(s) and process(es).  Condition and performance reviews.  Maintenance reviews</t>
  </si>
  <si>
    <t>Continual Improvement</t>
  </si>
  <si>
    <t>How does the organisation achieve continual improvement in the optimal combination of costs, asset related risks and the performance and condition of assets and asset systems across the whole life cycle?</t>
  </si>
  <si>
    <t>The organisation does not consider continual improvement of these factors to be a requirement, or has not considered the issue.</t>
  </si>
  <si>
    <t>A Continual Improvement ethos is recognised as beneficial, however it has just been started, and or covers partially the asset drivers.</t>
  </si>
  <si>
    <t>Continuous improvement process(es) are set out and include consideration of cost risk, performance and condition for assets managed across the whole life cycle but it is not yet being systematically applied.</t>
  </si>
  <si>
    <t>There is evidence to show that continuous improvement process(es) which include consideration of cost risk, performance and condition for assets managed across the whole life cycle are being systematically applied.</t>
  </si>
  <si>
    <t>The top management of the organisation.  The manager/team responsible for managing the organisation's asset management system, including its continual improvement.  Managers responsible for policy development and implementation.</t>
  </si>
  <si>
    <t>Records showing systematic exploration of improvement.  Evidence of new techniques being explored and implemented.  Changes in procedure(s) and process(es) reflecting improved use of optimisation tools/techniques and available information.  Evidence of working parties and research.</t>
  </si>
  <si>
    <t>How does the organisation seek and acquire knowledge about new asset management related technology and practices, and evaluate their potential benefit to the organisation?</t>
  </si>
  <si>
    <t>The organisation makes no attempt to seek knowledge about new asset management related technology or practices.</t>
  </si>
  <si>
    <t>The organisation is inward looking, however it recognises that asset management is not sector specific and other sectors have developed good practice and new ideas that could apply.  Ad-hoc approach.</t>
  </si>
  <si>
    <t>The organisation has initiated asset management communication within sector to share and, or identify 'new' to sector asset management practices and seeks to evaluate them.</t>
  </si>
  <si>
    <t>The organisation actively engages internally and externally with other asset management practitioners, professional bodies and relevant conferences.  Actively investigates and evaluates new practices and evolves its asset management activities using appropriate developments.</t>
  </si>
  <si>
    <t>The top management of the organisation.  The manager/team responsible for managing the organisation's asset management system, including its continual improvement.  People who monitor the various items that require monitoring for 'change'.  People that implement changes to the organisation's policy, strategy, etc.  People within an organisation with responsibility for investigating, evaluating, recommending and implementing new tools and techniques, etc.</t>
  </si>
  <si>
    <t>Research and development projects and records, benchmarking and participation knowledge exchange professional forums.  Evidence of correspondence relating to knowledge acquisition.  Examples of change implementation and evaluation of new tools, and techniques linked to asset management strategy and objectives.</t>
  </si>
  <si>
    <t>Insurance</t>
  </si>
  <si>
    <t>Commerce Act levies</t>
  </si>
  <si>
    <t>Electricity Authority levies</t>
  </si>
  <si>
    <t>Widely used AM practice standards require an organisation to document, authorise and communicate its asset management policy (eg, as required in PAS 55 para 4.2 i).  A key pre-requisite of any robust policy is that the organisation's top management must be seen to endorse and fully support it.  Also vital to the effective implementation of the policy, is to tell the appropriate people of its content and their obligations under it.  Where an organisation outsources some of its asset-related activities, then these people and their organisations must equally be made aware of the policy's content.  Also, there may be other stakeholders, such as regulatory authorities and shareholders who should be made aware of it.</t>
  </si>
  <si>
    <t>In setting an organisation's asset management strategy, it is important that it is consistent with any other policies and strategies that the organisation has and has taken into account the requirements of relevant stakeholders.  This question examines to what extent the asset management strategy is consistent with other organisational policies and strategies (eg, as required by PAS 55 para 4.3.1 b) and has taken account of stakeholder requirements as required by PAS 55 para 4.3.1 c).  Generally, this will take into account the same polices, strategies and stakeholder requirements as covered in drafting the asset management policy but at a greater level of detail.</t>
  </si>
  <si>
    <t>Good asset stewardship is the hallmark of an organisation compliant with widely used AM standards.  A key component of this is the need to take account of the lifecycle of the assets, asset types and asset systems.  (For example, this requirement is recognised in 4.3.1 d) of PAS 55).   This question explores what an organisation has done to take lifecycle into account in its asset management strategy.</t>
  </si>
  <si>
    <t>In order to ensure that the organisation's assets and asset systems deliver the requirements of the asset management policy, strategy and objectives responsibilities need to be allocated to appropriate people who have the necessary authority to fulfil their responsibilities.  (This question, relates to the organisation's assets eg, para b),  s 4.4.1 of PAS 55, making it therefore distinct from the requirement contained in para a), s 4.4.1 of PAS 55).</t>
  </si>
  <si>
    <t>Widely used AM practice standards require an organisation to communicate the importance of meeting its asset management requirements such that personnel fully understand, take ownership of, and are fully engaged in the delivery of the asset management requirements (eg, PAS 55 s 4.4.1 g).</t>
  </si>
  <si>
    <t>Where an organisation chooses to outsource some of its asset management activities, the organisation must ensure that these outsourced process(es) are under appropriate control to ensure that all the requirements of widely used AM standards (eg, PAS 55) are in place, and the asset management policy, strategy objectives and plan(s) are delivered.  This includes ensuring capabilities and resources across a time span aligned to life cycle management.  The organisation must put arrangements in place to control the outsourced activities, whether it be to external providers or to other in-house departments.  This question explores what the organisation does in this regard.</t>
  </si>
  <si>
    <t>Widely used AM standards require that organisations to undertake a systematic identification of the asset management awareness and competencies required at each level and function within the organisation.  Once identified the training required to provide the necessary competencies should be planned for delivery in a timely and systematic way.  Any training provided must be recorded and maintained in a suitable format.  Where an organisation has contracted service providers in place then it should have a means to demonstrate that this requirement is being met for their employees.  (eg, PAS 55 refers to frameworks suitable for identifying competency requirements).</t>
  </si>
  <si>
    <t>Widely used AM practice standards require an organisation maintain up to date documentation that ensures that its asset management systems (ie, the systems the organisation has in place to meet the standards) can be understood, communicated and operated.   (eg, s 4.5 of PAS 55 requires the maintenance of up to date documentation of the asset management system requirements specified throughout s 4 of PAS 55).</t>
  </si>
  <si>
    <t>The response to the questions is progressive.  A higher scale cannot be awarded without achieving the requirements of the lower scale.
This question explores how the organisation ensures that information management meets widely used AM practice requirements (eg, s 4.4.6 (a), (c) and (d) of PAS 55).</t>
  </si>
  <si>
    <t>Risk management is an important foundation for proactive asset management.  Its overall purpose is to understand the cause, effect and likelihood of adverse events occurring, to optimally manage such risks to an acceptable level, and to provide an audit trail for the management of risks.  Widely used standards require the organisation to have process(es) and/or procedure(s) in place that set out how the organisation identifies and assesses asset and asset management related risks.  The risks have to be considered across the four phases of the asset lifecycle (eg, para 4.3.3 of PAS 55).</t>
  </si>
  <si>
    <t>In order for an organisation to comply with its legal, regulatory, statutory and other asset management requirements, the organisation first needs to ensure that it knows what they are (eg, PAS 55 specifies this in s 4.4.8).  It is necessary to have systematic and auditable mechanisms in place to identify new and changing requirements.  Widely used AM standards also require that requirements are incorporated into the asset management system (e.g. procedure(s) and process(es))</t>
  </si>
  <si>
    <t>Life cycle activities are about the implementation of asset management plan(s) i.e. they are the "doing" phase.  They need to be done effectively and well in order for asset management to have any practical meaning.  As a consequence, widely used standards (eg, PAS 55 s 4.5.1) require organisations to have in place appropriate process(es) and procedure(s) for the implementation of asset management plan(s) and control of lifecycle activities.   This question explores those aspects relevant to asset creation.</t>
  </si>
  <si>
    <t>Having documented process(es) which ensure the asset management plan(s) are implemented in accordance with any specified conditions, in a manner consistent with the asset management policy, strategy and objectives and in such a way that cost, risk and asset system performance are appropriately controlled is critical.  They are an essential part of turning intention into action (eg, as required by PAS 55 s 4.5.1).</t>
  </si>
  <si>
    <t>This question seeks to explore what the organisation has done to comply with the standard practice AM audit requirements (eg, the associated requirements of PAS 55 s 4.6.4 and its linkages to s 4.7).</t>
  </si>
  <si>
    <t>Widely used AM standards have requirements to establish, implement and maintain process(es)/procedure(s) for identifying, assessing, prioritising and implementing actions to achieve continual improvement.  Specifically there is a requirement to demonstrate continual improvement in optimisation of cost risk and performance/condition of assets across the life cycle.  This question explores an organisation's capabilities in this area—looking for systematic improvement mechanisms rather that reviews and audit (which are separately examined).</t>
  </si>
  <si>
    <t>One important aspect of continual improvement is where an organisation looks beyond its existing boundaries and knowledge base to look at what 'new things are on the market'.  These new things can include equipment, process(es), tools, etc.  An organisation which does this (eg, by the PAS 55 s 4.6 standards) will be able to demonstrate that it continually seeks to expand its knowledge of all things affecting its asset management approach and capabilities.  The organisation will be able to demonstrate that it identifies any such opportunities to improve, evaluates them for suitability to its own organisation and implements them as appropriate.  This question explores an organisation's approach to this activity.</t>
  </si>
  <si>
    <t>Capex</t>
  </si>
  <si>
    <t>Opex</t>
  </si>
  <si>
    <t>Sale</t>
  </si>
  <si>
    <t>dd_RelatedParty</t>
  </si>
  <si>
    <t>Related Party Transaction Type</t>
  </si>
  <si>
    <t>The formulas contained in these spreadsheets are for consultation</t>
  </si>
  <si>
    <t>Causal</t>
  </si>
  <si>
    <t>Proxy</t>
  </si>
  <si>
    <t>[Select one]</t>
  </si>
  <si>
    <t>dd_CausalProxy</t>
  </si>
  <si>
    <t>dd_opexsalescapex</t>
  </si>
  <si>
    <t>Transpower New Zealand Limited</t>
  </si>
  <si>
    <t>Transpower Information Disclosure Requirements</t>
  </si>
  <si>
    <t>Network divestiture expenses</t>
  </si>
  <si>
    <t>Instantaneous reserves availability charge</t>
  </si>
  <si>
    <t>Transmission alternative operating cost</t>
  </si>
  <si>
    <t>Interest on opening balance at WACC</t>
  </si>
  <si>
    <t>B</t>
  </si>
  <si>
    <t>HVDC</t>
  </si>
  <si>
    <t>HVAC</t>
  </si>
  <si>
    <t>Version 1.0</t>
  </si>
  <si>
    <t>Major capex efficiency adjustment</t>
  </si>
  <si>
    <t>Major capex sunk costs adjustment</t>
  </si>
  <si>
    <t>Major capex project output adjustment</t>
  </si>
  <si>
    <t>Major capex overspend adjustment</t>
  </si>
  <si>
    <t>Annual grid output adjustment</t>
  </si>
  <si>
    <t>Base capex annual policies and processes adjustment</t>
  </si>
  <si>
    <t>Annual base capex expenditure adjustment</t>
  </si>
  <si>
    <t>Distributors</t>
  </si>
  <si>
    <t>Generators</t>
  </si>
  <si>
    <t>Upper North Island (UNI)</t>
  </si>
  <si>
    <t>TOTAL</t>
  </si>
  <si>
    <t>Lower North Island (LNI)</t>
  </si>
  <si>
    <t>Upper South Island (USI)</t>
  </si>
  <si>
    <t>Lower South Island (LSI)</t>
  </si>
  <si>
    <t>HVAC Substations</t>
  </si>
  <si>
    <t>HVDC Substations</t>
  </si>
  <si>
    <t>HVAC Lines</t>
  </si>
  <si>
    <t>HVDC Lines</t>
  </si>
  <si>
    <t>Corporate</t>
  </si>
  <si>
    <t>Grid - maintenance projects</t>
  </si>
  <si>
    <t>Grid - routine maintenance</t>
  </si>
  <si>
    <t>Actual</t>
  </si>
  <si>
    <t>Forecast</t>
  </si>
  <si>
    <t>Variance</t>
  </si>
  <si>
    <t>Grid R&amp;R</t>
  </si>
  <si>
    <t>AC Stations</t>
  </si>
  <si>
    <t>Protection and Metering</t>
  </si>
  <si>
    <t>HVDC Stations</t>
  </si>
  <si>
    <t>Transmission Lines</t>
  </si>
  <si>
    <t>Grid E&amp;D</t>
  </si>
  <si>
    <t>IST</t>
  </si>
  <si>
    <t>Transmission Systems</t>
  </si>
  <si>
    <t>Asset Management Systems</t>
  </si>
  <si>
    <t>Telecommunications &amp; Network</t>
  </si>
  <si>
    <t>Corporate Systems</t>
  </si>
  <si>
    <t>IST Shared Services</t>
  </si>
  <si>
    <t>Security Services</t>
  </si>
  <si>
    <t>Total IST</t>
  </si>
  <si>
    <t>Business Support</t>
  </si>
  <si>
    <t>Office buildings and facilities</t>
  </si>
  <si>
    <t>Minor Fixed Assets</t>
  </si>
  <si>
    <t>Properties</t>
  </si>
  <si>
    <t>Maximum peak demand (MW)</t>
  </si>
  <si>
    <t>[insert GXP]</t>
  </si>
  <si>
    <t>Transpower must provide explanatory comment on the difference between nominal and real operational expenditure forecasts in Schedule xx (Mandatory Explanatory Notes).</t>
  </si>
  <si>
    <t xml:space="preserve">This information is not part of audited disclosure information.
</t>
  </si>
  <si>
    <t>For Year Ended</t>
  </si>
  <si>
    <t>Issuing party</t>
  </si>
  <si>
    <t>Coupon rate (%)</t>
  </si>
  <si>
    <t>System Operator</t>
  </si>
  <si>
    <t>January</t>
  </si>
  <si>
    <t>October</t>
  </si>
  <si>
    <t>Month</t>
  </si>
  <si>
    <t>HVAC Cables</t>
  </si>
  <si>
    <t>HVDC Cables</t>
  </si>
  <si>
    <t>HVAC Protection &amp; Metering</t>
  </si>
  <si>
    <t>HVDC Protection &amp; Metering</t>
  </si>
  <si>
    <t>Pseudo Assets</t>
  </si>
  <si>
    <t>Unallocated RAB</t>
  </si>
  <si>
    <t>Opening RAB value</t>
  </si>
  <si>
    <t xml:space="preserve">Unallocated closing RAB value </t>
  </si>
  <si>
    <t>Unallocated opening RAB value</t>
  </si>
  <si>
    <t>Easements</t>
  </si>
  <si>
    <t>Intangibles</t>
  </si>
  <si>
    <t>Found assets</t>
  </si>
  <si>
    <t>Closing RAB value</t>
  </si>
  <si>
    <t>TL Tower</t>
  </si>
  <si>
    <t>TL Conductor</t>
  </si>
  <si>
    <t>TL Foundation</t>
  </si>
  <si>
    <t>TL Insulators</t>
  </si>
  <si>
    <t>TL Pole</t>
  </si>
  <si>
    <t>TL Access</t>
  </si>
  <si>
    <t>Investigations</t>
  </si>
  <si>
    <t>Ancillary Services</t>
  </si>
  <si>
    <t>Total Recoverable costs</t>
  </si>
  <si>
    <t>Total pass through costs</t>
  </si>
  <si>
    <t xml:space="preserve">HVDC </t>
  </si>
  <si>
    <t>HVDC - Synchronous Condensers</t>
  </si>
  <si>
    <t>Hawera Reactive Support</t>
  </si>
  <si>
    <t>High Impact Low Probability Mitigation</t>
  </si>
  <si>
    <t>Remove Branch Component Limits</t>
  </si>
  <si>
    <t>Kawerau Constraint Mitigation</t>
  </si>
  <si>
    <t>[name]</t>
  </si>
  <si>
    <t xml:space="preserve">Transmission Systems </t>
  </si>
  <si>
    <t>Asset Management</t>
  </si>
  <si>
    <t xml:space="preserve">Grid Operations </t>
  </si>
  <si>
    <t>Spares and inventory</t>
  </si>
  <si>
    <t>BS Other</t>
  </si>
  <si>
    <t>No. of transformers</t>
  </si>
  <si>
    <t>No. of breakers</t>
  </si>
  <si>
    <t>No. of capacitors</t>
  </si>
  <si>
    <t>No. of reactors</t>
  </si>
  <si>
    <t>Kilometres of cable</t>
  </si>
  <si>
    <t>No. of termination units</t>
  </si>
  <si>
    <t>No. of Statcoms</t>
  </si>
  <si>
    <t>No. of SVC's</t>
  </si>
  <si>
    <t>No. of standalone transformers</t>
  </si>
  <si>
    <t>No. of meters</t>
  </si>
  <si>
    <t>No. of relays</t>
  </si>
  <si>
    <t>No. of banks</t>
  </si>
  <si>
    <t>No. of chargers</t>
  </si>
  <si>
    <t>No. of cabinets</t>
  </si>
  <si>
    <t>No. of RTUs</t>
  </si>
  <si>
    <t>No. of clocks</t>
  </si>
  <si>
    <t>No. of HMI's</t>
  </si>
  <si>
    <t>No. of towers</t>
  </si>
  <si>
    <t>No. of foundations</t>
  </si>
  <si>
    <t>No. of poles</t>
  </si>
  <si>
    <t>Asset Replacement</t>
  </si>
  <si>
    <t>Category</t>
  </si>
  <si>
    <t>Asset Category</t>
  </si>
  <si>
    <t>Asset Additions</t>
  </si>
  <si>
    <t>Asset Disposals</t>
  </si>
  <si>
    <t>Post-tax ROI</t>
  </si>
  <si>
    <t>Comparison of ROI with post-tax WACC</t>
  </si>
  <si>
    <t>Comparison of ROI with vanilla WACC</t>
  </si>
  <si>
    <t>Vanilla ROI</t>
  </si>
  <si>
    <t>Core HVDC opex</t>
  </si>
  <si>
    <t>110kV</t>
  </si>
  <si>
    <t>220kV</t>
  </si>
  <si>
    <t xml:space="preserve">Grid E&amp;D </t>
  </si>
  <si>
    <t>Project Name</t>
  </si>
  <si>
    <t>Period</t>
  </si>
  <si>
    <t>Asset disposals</t>
  </si>
  <si>
    <t>Major Capex Allowance</t>
  </si>
  <si>
    <t>P50</t>
  </si>
  <si>
    <t>Lost assets</t>
  </si>
  <si>
    <t>Notional net cash flows</t>
  </si>
  <si>
    <t>Total recoverable costs</t>
  </si>
  <si>
    <t>Project Outputs achieved and explanation of variances between actual and initial proposed dates and amounts</t>
  </si>
  <si>
    <t>Third party insurance allowance</t>
  </si>
  <si>
    <t xml:space="preserve">Power Transformers HVDC Converter </t>
  </si>
  <si>
    <t xml:space="preserve">Thyristor Valves and Control HVDC  </t>
  </si>
  <si>
    <t xml:space="preserve">Cooling HVDC  </t>
  </si>
  <si>
    <t xml:space="preserve">Electrodes HVDC  </t>
  </si>
  <si>
    <t xml:space="preserve">   </t>
  </si>
  <si>
    <t>Total Assets at year end</t>
  </si>
  <si>
    <t>Data accuracy</t>
  </si>
  <si>
    <t>No. with age unknown</t>
  </si>
  <si>
    <t>No. with default dates</t>
  </si>
  <si>
    <t xml:space="preserve">                                                                                                                                                                                                                                                                                                </t>
  </si>
  <si>
    <t>Assets Divested</t>
  </si>
  <si>
    <t>Direct Connects</t>
  </si>
  <si>
    <t>Other regulated transmission revenue</t>
  </si>
  <si>
    <t>Total regulated transmission revenues</t>
  </si>
  <si>
    <t>Total operating expenditure</t>
  </si>
  <si>
    <t>Points for Review:</t>
  </si>
  <si>
    <t>Target</t>
  </si>
  <si>
    <t>Number of loss of supply events greater than 0.05 system minutes</t>
  </si>
  <si>
    <t>Number of loss of supply events greater than 1 system minute</t>
  </si>
  <si>
    <t>Unplanned HVAC circuit unavailability (%)</t>
  </si>
  <si>
    <t>Percentage of total unplanned interruptions that are caused by lightning</t>
  </si>
  <si>
    <t>GXP</t>
  </si>
  <si>
    <t>[insert text]</t>
  </si>
  <si>
    <t>*Insert additional rows as needed</t>
  </si>
  <si>
    <t>Additional performance measure</t>
  </si>
  <si>
    <t xml:space="preserve">Descriptions of significant HVAC unavailability events and interuptions greater than 1 system minute can be found in Transpower's Annual Regulatory Report: </t>
  </si>
  <si>
    <t>Total grid - maintenance projects</t>
  </si>
  <si>
    <t>Total grid - routine maintenance</t>
  </si>
  <si>
    <t>Total Corporate</t>
  </si>
  <si>
    <t>CY-1 (km)</t>
  </si>
  <si>
    <t>Mid-month weighting factor</t>
  </si>
  <si>
    <t>Unplanned HVDC bi-pole unavailability (%)*</t>
  </si>
  <si>
    <t>*No target currently specified</t>
  </si>
  <si>
    <t xml:space="preserve">Same questions as EDBs to enable comparison if desired. </t>
  </si>
  <si>
    <t>CY+1</t>
  </si>
  <si>
    <t>CY+2</t>
  </si>
  <si>
    <t>CY+3</t>
  </si>
  <si>
    <t>CY+4</t>
  </si>
  <si>
    <t>CY+5</t>
  </si>
  <si>
    <t>CY+6</t>
  </si>
  <si>
    <t>CY+7</t>
  </si>
  <si>
    <t>CY+8</t>
  </si>
  <si>
    <t>CY+9</t>
  </si>
  <si>
    <t>CY+10</t>
  </si>
  <si>
    <t/>
  </si>
  <si>
    <t>IST - business support</t>
  </si>
  <si>
    <t>IST - grid</t>
  </si>
  <si>
    <t>Total IST - grid</t>
  </si>
  <si>
    <t>Total IST - business support</t>
  </si>
  <si>
    <t>sch ref</t>
  </si>
  <si>
    <t>Grid - refurbishment and replacement</t>
  </si>
  <si>
    <t>Grid - enhancement and development</t>
  </si>
  <si>
    <t xml:space="preserve">IST </t>
  </si>
  <si>
    <t>HVAC operating expenditure</t>
  </si>
  <si>
    <t>HVDC operating expenditure</t>
  </si>
  <si>
    <t>Grid enhancment and design</t>
  </si>
  <si>
    <t>Total grid enhancement and design</t>
  </si>
  <si>
    <t>RCP1 &lt;5mil</t>
  </si>
  <si>
    <t>RCP2 &lt;20mil</t>
  </si>
  <si>
    <t>Core HVAC opex</t>
  </si>
  <si>
    <t>Total business support</t>
  </si>
  <si>
    <t>Revenue</t>
  </si>
  <si>
    <t>URL for Annual Regulatory Report</t>
  </si>
  <si>
    <t xml:space="preserve"> Capacity
(MVA)</t>
  </si>
  <si>
    <t>Notional cash flows for the year</t>
  </si>
  <si>
    <t>Opening fixed assets</t>
  </si>
  <si>
    <t>Closing fixed assets</t>
  </si>
  <si>
    <t>Adjusted closing fixed assets</t>
  </si>
  <si>
    <t>Operating surplus/(deficit)</t>
  </si>
  <si>
    <t>Regulatory profit/(loss) before tax</t>
  </si>
  <si>
    <t>Capital Expenditure</t>
  </si>
  <si>
    <t xml:space="preserve">Adjustment resulting from asset allocation </t>
  </si>
  <si>
    <t>Historical Financial Performance</t>
  </si>
  <si>
    <t>HFP1.</t>
  </si>
  <si>
    <t xml:space="preserve">HFP2. </t>
  </si>
  <si>
    <t xml:space="preserve">HFP3. </t>
  </si>
  <si>
    <t>HFP4.</t>
  </si>
  <si>
    <t>HFP5.</t>
  </si>
  <si>
    <t>HFP6.</t>
  </si>
  <si>
    <t>HFP7.</t>
  </si>
  <si>
    <t>HFP8.</t>
  </si>
  <si>
    <t>R1.</t>
  </si>
  <si>
    <t>R2.</t>
  </si>
  <si>
    <t>R3.</t>
  </si>
  <si>
    <t>Expenditure</t>
  </si>
  <si>
    <t>E1.</t>
  </si>
  <si>
    <t>E2.</t>
  </si>
  <si>
    <t>E3.</t>
  </si>
  <si>
    <t>E4.</t>
  </si>
  <si>
    <t>E5.</t>
  </si>
  <si>
    <t>AM1.</t>
  </si>
  <si>
    <t>AM2.</t>
  </si>
  <si>
    <t>AM3.</t>
  </si>
  <si>
    <t>Quality</t>
  </si>
  <si>
    <t>Q1.</t>
  </si>
  <si>
    <t>SO1.</t>
  </si>
  <si>
    <t>Regulatory Tax Allowance</t>
  </si>
  <si>
    <t>Term-Credit Spread Differential Allowance</t>
  </si>
  <si>
    <t>Related Party Transactions</t>
  </si>
  <si>
    <t>New Investment Contracts</t>
  </si>
  <si>
    <t>Network Changes</t>
  </si>
  <si>
    <t>Circuits</t>
  </si>
  <si>
    <t>Asset Health</t>
  </si>
  <si>
    <t>Planning Period</t>
  </si>
  <si>
    <t>Energy Volume (GWh)</t>
  </si>
  <si>
    <t xml:space="preserve">HVDC flows north </t>
  </si>
  <si>
    <t xml:space="preserve">HVDC flows south </t>
  </si>
  <si>
    <t>AM4.</t>
  </si>
  <si>
    <t>HFP5(i): Qualifying Debt</t>
  </si>
  <si>
    <t>HFP5(ii): Attribution of Term Credit Spread Differential</t>
  </si>
  <si>
    <t>HFP8(ii): Unallocated Regulatory Asset Base</t>
  </si>
  <si>
    <t>HFP8(iii): Disclosure by Asset Category</t>
  </si>
  <si>
    <t>E1(v): Core and Non Core Opex</t>
  </si>
  <si>
    <t>HFP7(iii): Related Party Transactions</t>
  </si>
  <si>
    <t>HFP8(iv): Found Assets</t>
  </si>
  <si>
    <t>HFP8(vi): Lost Assets</t>
  </si>
  <si>
    <t>AM1(i): Asset Health</t>
  </si>
  <si>
    <t>SO1(i): Return on Investment</t>
  </si>
  <si>
    <t>SO1(ii): Regulatory Profit</t>
  </si>
  <si>
    <t>[insert project]</t>
  </si>
  <si>
    <t>HFP8(vii): Depreciation</t>
  </si>
  <si>
    <t>HFP8(v): Asset Disposals</t>
  </si>
  <si>
    <t>Monthly notional net cash flows</t>
  </si>
  <si>
    <t xml:space="preserve">CY-1 </t>
  </si>
  <si>
    <t xml:space="preserve">CY-2 </t>
  </si>
  <si>
    <t xml:space="preserve">CY-3 </t>
  </si>
  <si>
    <t xml:space="preserve">Post-tax WACC - 75th percentile estimate </t>
  </si>
  <si>
    <t>Post-tax WACC - Mid-point estimate</t>
  </si>
  <si>
    <t xml:space="preserve">Post-tax WACC - 25th percentile estimate </t>
  </si>
  <si>
    <t xml:space="preserve">Vanilla WACC - 75th percentile estimate </t>
  </si>
  <si>
    <t>Vanilla WACC - Mid-point estimate</t>
  </si>
  <si>
    <t xml:space="preserve">Vanilla WACC - 25th percentile estimate </t>
  </si>
  <si>
    <t>Mid-month</t>
  </si>
  <si>
    <t>SA Metering</t>
  </si>
  <si>
    <t xml:space="preserve">Cable Terminations HVDC  </t>
  </si>
  <si>
    <t>ACS Other Station Equipment</t>
  </si>
  <si>
    <t>SA Batteries &amp; DC Systems</t>
  </si>
  <si>
    <t>ACS Indoor Switchgear</t>
  </si>
  <si>
    <t>Cables HVDC  submarine</t>
  </si>
  <si>
    <t>Cable Fibre Optic Submarine</t>
  </si>
  <si>
    <t>No. of disconnectors/earthswitches</t>
  </si>
  <si>
    <t>SA BZ Protection</t>
  </si>
  <si>
    <t>SA Line Protection</t>
  </si>
  <si>
    <t>SA Transformer Protection</t>
  </si>
  <si>
    <t>SA Feeder Protection</t>
  </si>
  <si>
    <t>ACS Buildings &amp; Grounds</t>
  </si>
  <si>
    <t>ACS Disconnectors &amp; E/S</t>
  </si>
  <si>
    <t>ACS Instrument Transformers</t>
  </si>
  <si>
    <t>ACS Outdoor Circuit Breakers</t>
  </si>
  <si>
    <t>ACS Outdoor to Indoor Conv</t>
  </si>
  <si>
    <t>ACS Power Cables</t>
  </si>
  <si>
    <t>ACS Power Transformers</t>
  </si>
  <si>
    <t>TL Grillage</t>
  </si>
  <si>
    <t>TL Paint</t>
  </si>
  <si>
    <t>Severe</t>
  </si>
  <si>
    <t>Very Severe</t>
  </si>
  <si>
    <t>Moderate</t>
  </si>
  <si>
    <t>Low</t>
  </si>
  <si>
    <t xml:space="preserve">GXP Name </t>
  </si>
  <si>
    <t>AC System Losses</t>
  </si>
  <si>
    <t>HVDC  Losses</t>
  </si>
  <si>
    <t>Generators (Injection)</t>
  </si>
  <si>
    <t>GXP-EDBs (offtake)</t>
  </si>
  <si>
    <t>GXP-direct connects (Offtake)</t>
  </si>
  <si>
    <t>350kV DC</t>
  </si>
  <si>
    <t xml:space="preserve">Northland Reactive Support </t>
  </si>
  <si>
    <t>Total impact of interruptions (measured in system minutes)</t>
  </si>
  <si>
    <t>SCHEDULE HFP8: VALUE OF THE REGULATORY ASSET BASE (RAB ROLL FORWARD)</t>
  </si>
  <si>
    <t>HFP8(viii): Value of Commissioned Assets</t>
  </si>
  <si>
    <t>Value of found assets</t>
  </si>
  <si>
    <t>Disposed assets</t>
  </si>
  <si>
    <t>Value of disposed assets</t>
  </si>
  <si>
    <t>Value of lost assets</t>
  </si>
  <si>
    <t>Adjustment to opening RAB resulting from change in cost allocation</t>
  </si>
  <si>
    <t>Total Value of Commissioned Assets</t>
  </si>
  <si>
    <t>HFP8(i): Value of Regulatory Asset Base (RAB Roll Forward)</t>
  </si>
  <si>
    <t>Value of commissioned  assets (including acquired assets and costs incurred after an asset is first commissioned)</t>
  </si>
  <si>
    <t>Commissioned assets</t>
  </si>
  <si>
    <t>Adjustment to opening RAB value resulting from change in cost allocation</t>
  </si>
  <si>
    <t>Adjusted closing RAB value</t>
  </si>
  <si>
    <t xml:space="preserve">SCHEDULE HFP4: PASS-THROUGH COSTS AND RECOVERABLE COSTS </t>
  </si>
  <si>
    <t>Total pass-through costs and recoverable costs</t>
  </si>
  <si>
    <t>Rates payable to a local authority on system fixed assets</t>
  </si>
  <si>
    <t>Other levies specified in the IPP determination</t>
  </si>
  <si>
    <t>Tax deduction for notional deductible interest</t>
  </si>
  <si>
    <t>SCHEDULE HFP3: REGULATORY TAX ALLOWANCE</t>
  </si>
  <si>
    <t>SCHEDULE HFP5: TERM CREDIT SPREAD DIFFERENTIAL ALLOWANCE (TCSD)</t>
  </si>
  <si>
    <t>Sum of opening RAB values</t>
  </si>
  <si>
    <t>Sum of closing RAB values</t>
  </si>
  <si>
    <t>SCHEDULE HFP7: RELATED PARTY TRANSACTIONS</t>
  </si>
  <si>
    <t>HFP7(i): Related Party Transactions</t>
  </si>
  <si>
    <t>Market value of disposed assets sold or transferred to a related party</t>
  </si>
  <si>
    <t>Value of qualifying debt currently issued to a related party</t>
  </si>
  <si>
    <t>Total regulated electricity transmission revenue earned from a related party</t>
  </si>
  <si>
    <t>Operating expenditure paid to a related party</t>
  </si>
  <si>
    <t>Capital expenditure paid to a related party</t>
  </si>
  <si>
    <t>RAB value of assets acquired from a related party</t>
  </si>
  <si>
    <t>Comprising:</t>
  </si>
  <si>
    <t>Core HVAC base capex</t>
  </si>
  <si>
    <t>Core HVDC base capex</t>
  </si>
  <si>
    <t>SCHEDULE HFP6: EV ACCOUNT AND EX-POST ECONOMIC GAIN OR LOSS</t>
  </si>
  <si>
    <t>Opening balance of EV Account</t>
  </si>
  <si>
    <t>Closing balance of EV Account</t>
  </si>
  <si>
    <t>SCHEDULE R1: REGULATED REVENUE</t>
  </si>
  <si>
    <t>Total regulated electricity  transmission revenue</t>
  </si>
  <si>
    <t>Total Revenue (CY)</t>
  </si>
  <si>
    <t>HVAC - EV adjustment</t>
  </si>
  <si>
    <t>HVDC - EV adjustment</t>
  </si>
  <si>
    <t>HVAC - Interconnection (excl. EV)</t>
  </si>
  <si>
    <t>HVAC - Connection (excl.EV)</t>
  </si>
  <si>
    <t>HVDC (excl. EV)</t>
  </si>
  <si>
    <t>Q2(i): Interconnection Asset Report</t>
  </si>
  <si>
    <t>1/ Insert additional rows for more projects</t>
  </si>
  <si>
    <t>Asset</t>
  </si>
  <si>
    <t>Type*</t>
  </si>
  <si>
    <t>Planned Unavailability %</t>
  </si>
  <si>
    <t>Unplanned Unavailability %</t>
  </si>
  <si>
    <t>Number Planned Interruptions</t>
  </si>
  <si>
    <t>Planned Unserved Energy MWh</t>
  </si>
  <si>
    <t>Number Unplanned Interruptions</t>
  </si>
  <si>
    <t>Unplanned Unserved Energy MWh</t>
  </si>
  <si>
    <t>Number of Outages &lt;1 Min</t>
  </si>
  <si>
    <t>Number of Interruptions &lt;1 min</t>
  </si>
  <si>
    <t>Incidents Affecting Performance</t>
  </si>
  <si>
    <t>Steps Being Taken To Improve Performance</t>
  </si>
  <si>
    <t>Index Measures* for Asset Category</t>
  </si>
  <si>
    <t>CCT</t>
  </si>
  <si>
    <t>None apply</t>
  </si>
  <si>
    <t>ASY-SBK1</t>
  </si>
  <si>
    <t>N /N</t>
  </si>
  <si>
    <t>Injection/Offtake</t>
  </si>
  <si>
    <t>Connected Party</t>
  </si>
  <si>
    <t>Grid Injection point (generator location if embedded)</t>
  </si>
  <si>
    <t>Actual Date</t>
  </si>
  <si>
    <t>Variance           (months)</t>
  </si>
  <si>
    <t>Sub Project Name</t>
  </si>
  <si>
    <t>[insert sub project name]</t>
  </si>
  <si>
    <t>Notional net cash-flows occuring at mid-year (with timing factor applied)</t>
  </si>
  <si>
    <t>Notional cash-flows occuring later than mid-year (with timing factor applied)</t>
  </si>
  <si>
    <t>Notional</t>
  </si>
  <si>
    <t>Timing adjusted</t>
  </si>
  <si>
    <t>HFP4(i): Pass-through costs and recoverable costs (breakdown by type)</t>
  </si>
  <si>
    <t>HFP4(ii): Pass-through costs and recoverable costs (HVAC and HVDC)</t>
  </si>
  <si>
    <r>
      <t>Allowed controllable opex (</t>
    </r>
    <r>
      <rPr>
        <i/>
        <sz val="11"/>
        <rFont val="Calibri"/>
        <family val="2"/>
        <scheme val="minor"/>
      </rPr>
      <t>t</t>
    </r>
    <r>
      <rPr>
        <sz val="11"/>
        <rFont val="Calibri"/>
        <family val="2"/>
        <scheme val="minor"/>
      </rPr>
      <t>)</t>
    </r>
  </si>
  <si>
    <r>
      <t>Actual controllable opex (</t>
    </r>
    <r>
      <rPr>
        <i/>
        <sz val="11"/>
        <rFont val="Calibri"/>
        <family val="2"/>
        <scheme val="minor"/>
      </rPr>
      <t>t</t>
    </r>
    <r>
      <rPr>
        <sz val="11"/>
        <rFont val="Calibri"/>
        <family val="2"/>
        <scheme val="minor"/>
      </rPr>
      <t>)</t>
    </r>
  </si>
  <si>
    <r>
      <t>Allowed controllable opex (</t>
    </r>
    <r>
      <rPr>
        <i/>
        <sz val="11"/>
        <rFont val="Calibri"/>
        <family val="2"/>
        <scheme val="minor"/>
      </rPr>
      <t>t-1</t>
    </r>
    <r>
      <rPr>
        <sz val="11"/>
        <rFont val="Calibri"/>
        <family val="2"/>
        <scheme val="minor"/>
      </rPr>
      <t>)</t>
    </r>
  </si>
  <si>
    <r>
      <t>Actual controllable opex (</t>
    </r>
    <r>
      <rPr>
        <i/>
        <sz val="11"/>
        <rFont val="Calibri"/>
        <family val="2"/>
        <scheme val="minor"/>
      </rPr>
      <t>t-1</t>
    </r>
    <r>
      <rPr>
        <sz val="11"/>
        <rFont val="Calibri"/>
        <family val="2"/>
        <scheme val="minor"/>
      </rPr>
      <t>)</t>
    </r>
  </si>
  <si>
    <t>*Opening year in RCP1 is Year 2 of RCP1.  Opening year in RCP2 is Year 1 of RCP2.</t>
  </si>
  <si>
    <t>Incremental change in years other than opening year and final year</t>
  </si>
  <si>
    <r>
      <t>Allowed controllable opex (</t>
    </r>
    <r>
      <rPr>
        <i/>
        <sz val="11"/>
        <rFont val="Calibri"/>
        <family val="2"/>
        <scheme val="minor"/>
      </rPr>
      <t>t-2</t>
    </r>
    <r>
      <rPr>
        <sz val="11"/>
        <rFont val="Calibri"/>
        <family val="2"/>
        <scheme val="minor"/>
      </rPr>
      <t>)</t>
    </r>
  </si>
  <si>
    <r>
      <t>Actual controllable opex (</t>
    </r>
    <r>
      <rPr>
        <i/>
        <sz val="11"/>
        <rFont val="Calibri"/>
        <family val="2"/>
        <scheme val="minor"/>
      </rPr>
      <t>t-2</t>
    </r>
    <r>
      <rPr>
        <sz val="11"/>
        <rFont val="Calibri"/>
        <family val="2"/>
        <scheme val="minor"/>
      </rPr>
      <t>)</t>
    </r>
  </si>
  <si>
    <r>
      <t xml:space="preserve">Inflation rate (adjust </t>
    </r>
    <r>
      <rPr>
        <i/>
        <sz val="11"/>
        <rFont val="Calibri"/>
        <family val="2"/>
        <scheme val="minor"/>
      </rPr>
      <t>t-1</t>
    </r>
    <r>
      <rPr>
        <sz val="11"/>
        <rFont val="Calibri"/>
        <family val="2"/>
        <scheme val="minor"/>
      </rPr>
      <t xml:space="preserve"> to </t>
    </r>
    <r>
      <rPr>
        <i/>
        <sz val="11"/>
        <rFont val="Calibri"/>
        <family val="2"/>
        <scheme val="minor"/>
      </rPr>
      <t>t</t>
    </r>
    <r>
      <rPr>
        <sz val="11"/>
        <rFont val="Calibri"/>
        <family val="2"/>
        <scheme val="minor"/>
      </rPr>
      <t>)</t>
    </r>
  </si>
  <si>
    <r>
      <t xml:space="preserve">Eqivalent incremental change for year </t>
    </r>
    <r>
      <rPr>
        <i/>
        <sz val="11"/>
        <rFont val="Calibri"/>
        <family val="2"/>
        <scheme val="minor"/>
      </rPr>
      <t>t-1</t>
    </r>
  </si>
  <si>
    <r>
      <t>Incremental change in year (</t>
    </r>
    <r>
      <rPr>
        <i/>
        <sz val="11"/>
        <rFont val="Calibri"/>
        <family val="2"/>
        <scheme val="minor"/>
      </rPr>
      <t>t</t>
    </r>
    <r>
      <rPr>
        <sz val="11"/>
        <rFont val="Calibri"/>
        <family val="2"/>
        <scheme val="minor"/>
      </rPr>
      <t>)</t>
    </r>
  </si>
  <si>
    <r>
      <t>Incremental adjustment term (</t>
    </r>
    <r>
      <rPr>
        <i/>
        <sz val="11"/>
        <rFont val="Calibri"/>
        <family val="2"/>
        <scheme val="minor"/>
      </rPr>
      <t>t</t>
    </r>
    <r>
      <rPr>
        <sz val="11"/>
        <rFont val="Calibri"/>
        <family val="2"/>
        <scheme val="minor"/>
      </rPr>
      <t>)</t>
    </r>
  </si>
  <si>
    <t>Incremental change in opening year (if applicable)*</t>
  </si>
  <si>
    <t>Incremental adjustment term in opening year (if applicable)*</t>
  </si>
  <si>
    <t>Recoverable costs (net balance)</t>
  </si>
  <si>
    <t>*Does not apply in RCP1.  Applies in Year 1 of RCP2.</t>
  </si>
  <si>
    <t>Incremental adjustment term carried forward (if applicable)</t>
  </si>
  <si>
    <t>Inflation-adjusted amounts carried forward*</t>
  </si>
  <si>
    <r>
      <t xml:space="preserve">Incremental change applied from year </t>
    </r>
    <r>
      <rPr>
        <i/>
        <sz val="11"/>
        <rFont val="Calibri"/>
        <family val="2"/>
      </rPr>
      <t>t-5 (</t>
    </r>
    <r>
      <rPr>
        <sz val="11"/>
        <rFont val="Calibri"/>
        <family val="2"/>
      </rPr>
      <t>adjust</t>
    </r>
    <r>
      <rPr>
        <i/>
        <sz val="11"/>
        <rFont val="Calibri"/>
        <family val="2"/>
      </rPr>
      <t xml:space="preserve"> t-5 </t>
    </r>
    <r>
      <rPr>
        <sz val="11"/>
        <rFont val="Calibri"/>
        <family val="2"/>
      </rPr>
      <t>to</t>
    </r>
    <r>
      <rPr>
        <i/>
        <sz val="11"/>
        <rFont val="Calibri"/>
        <family val="2"/>
      </rPr>
      <t xml:space="preserve"> t)</t>
    </r>
  </si>
  <si>
    <r>
      <t xml:space="preserve">Incremental change applied from year </t>
    </r>
    <r>
      <rPr>
        <i/>
        <sz val="11"/>
        <rFont val="Calibri"/>
        <family val="2"/>
      </rPr>
      <t>t-4 (</t>
    </r>
    <r>
      <rPr>
        <sz val="11"/>
        <rFont val="Calibri"/>
        <family val="2"/>
      </rPr>
      <t>adjust</t>
    </r>
    <r>
      <rPr>
        <i/>
        <sz val="11"/>
        <rFont val="Calibri"/>
        <family val="2"/>
      </rPr>
      <t xml:space="preserve"> t-4 </t>
    </r>
    <r>
      <rPr>
        <sz val="11"/>
        <rFont val="Calibri"/>
        <family val="2"/>
      </rPr>
      <t>to</t>
    </r>
    <r>
      <rPr>
        <i/>
        <sz val="11"/>
        <rFont val="Calibri"/>
        <family val="2"/>
      </rPr>
      <t xml:space="preserve"> t)</t>
    </r>
  </si>
  <si>
    <r>
      <t xml:space="preserve">Incremental change applied from year </t>
    </r>
    <r>
      <rPr>
        <i/>
        <sz val="11"/>
        <rFont val="Calibri"/>
        <family val="2"/>
      </rPr>
      <t>t-2 (</t>
    </r>
    <r>
      <rPr>
        <sz val="11"/>
        <rFont val="Calibri"/>
        <family val="2"/>
      </rPr>
      <t>adjust</t>
    </r>
    <r>
      <rPr>
        <i/>
        <sz val="11"/>
        <rFont val="Calibri"/>
        <family val="2"/>
      </rPr>
      <t xml:space="preserve"> t-2 </t>
    </r>
    <r>
      <rPr>
        <sz val="11"/>
        <rFont val="Calibri"/>
        <family val="2"/>
      </rPr>
      <t>to</t>
    </r>
    <r>
      <rPr>
        <i/>
        <sz val="11"/>
        <rFont val="Calibri"/>
        <family val="2"/>
      </rPr>
      <t xml:space="preserve"> t)</t>
    </r>
  </si>
  <si>
    <r>
      <t xml:space="preserve">Incremental change applied from year </t>
    </r>
    <r>
      <rPr>
        <i/>
        <sz val="11"/>
        <rFont val="Calibri"/>
        <family val="2"/>
      </rPr>
      <t>t-3(</t>
    </r>
    <r>
      <rPr>
        <sz val="11"/>
        <rFont val="Calibri"/>
        <family val="2"/>
      </rPr>
      <t>adjust</t>
    </r>
    <r>
      <rPr>
        <i/>
        <sz val="11"/>
        <rFont val="Calibri"/>
        <family val="2"/>
      </rPr>
      <t xml:space="preserve"> t-3 </t>
    </r>
    <r>
      <rPr>
        <sz val="11"/>
        <rFont val="Calibri"/>
        <family val="2"/>
      </rPr>
      <t>to</t>
    </r>
    <r>
      <rPr>
        <i/>
        <sz val="11"/>
        <rFont val="Calibri"/>
        <family val="2"/>
      </rPr>
      <t xml:space="preserve"> t)</t>
    </r>
  </si>
  <si>
    <r>
      <t xml:space="preserve">Incremental change applied from year </t>
    </r>
    <r>
      <rPr>
        <i/>
        <sz val="11"/>
        <rFont val="Calibri"/>
        <family val="2"/>
      </rPr>
      <t>t-1(</t>
    </r>
    <r>
      <rPr>
        <sz val="11"/>
        <rFont val="Calibri"/>
        <family val="2"/>
      </rPr>
      <t>adjust</t>
    </r>
    <r>
      <rPr>
        <i/>
        <sz val="11"/>
        <rFont val="Calibri"/>
        <family val="2"/>
      </rPr>
      <t xml:space="preserve"> t-1 </t>
    </r>
    <r>
      <rPr>
        <sz val="11"/>
        <rFont val="Calibri"/>
        <family val="2"/>
      </rPr>
      <t>to</t>
    </r>
    <r>
      <rPr>
        <i/>
        <sz val="11"/>
        <rFont val="Calibri"/>
        <family val="2"/>
      </rPr>
      <t xml:space="preserve"> t)</t>
    </r>
  </si>
  <si>
    <t>Net recoverable costs under IRIS</t>
  </si>
  <si>
    <t>Opening sum of regulatory tax asset values (CY)</t>
  </si>
  <si>
    <t>Adjustment to tax asset values resulting from change in asset allocation ratio</t>
  </si>
  <si>
    <t>Lost Assets</t>
  </si>
  <si>
    <t>Tax depreciation</t>
  </si>
  <si>
    <t>Regulatory tax asset value of found assets</t>
  </si>
  <si>
    <t>Regulatory tax asset value of asset disposals</t>
  </si>
  <si>
    <t>Regulatory tax asset value of fost Assets</t>
  </si>
  <si>
    <t>Tax depreciation calculated by applying the tax rules to the regulatory tax asset value</t>
  </si>
  <si>
    <t>Closing sum of regulatory tax asset values (CY)</t>
  </si>
  <si>
    <t>Term credit spread differential allowance (TCSD)</t>
  </si>
  <si>
    <t>Opening RAB value (CY)</t>
  </si>
  <si>
    <t>Closing RAB value (CY)</t>
  </si>
  <si>
    <t>RAB value (CY)</t>
  </si>
  <si>
    <t>Unallocated RAB value (CY)</t>
  </si>
  <si>
    <t>RAB Asset Sales - Related Party (CY)</t>
  </si>
  <si>
    <t>RAB Asset Sales - Regulated Supplier (CY)</t>
  </si>
  <si>
    <t>RAB Asset Sales - Other (CY)</t>
  </si>
  <si>
    <t>RAB Asset Disposals (CY)</t>
  </si>
  <si>
    <t>Unallocated RAB Asset Sales - Related party (CY)</t>
  </si>
  <si>
    <t>Unallocated RAB Asset Sales - Regulated Supplier (CY)</t>
  </si>
  <si>
    <t>Unallocated RAB Asset Sales - Other (CY)</t>
  </si>
  <si>
    <t>Unallocated RAB Asset Disposals (CY)</t>
  </si>
  <si>
    <t>Depreciation on opening RAB value (CY)</t>
  </si>
  <si>
    <t>Depreciation on unallocated opening RAB value (CY)</t>
  </si>
  <si>
    <t>Value of assets commissioned by month (CY)</t>
  </si>
  <si>
    <t>Closing RAB value of Core and Non-Core assets</t>
  </si>
  <si>
    <t>HVAC Core Assets</t>
  </si>
  <si>
    <t>HVAC Non-Core Assets</t>
  </si>
  <si>
    <t>HVDC Core Assets</t>
  </si>
  <si>
    <t>HVAC Total Assets</t>
  </si>
  <si>
    <t>*weighted values are required by Schedule E of the IPP in order to calculate the MAR wash-up</t>
  </si>
  <si>
    <t>Average of the sums of opening and closing RAB values</t>
  </si>
  <si>
    <t>Investment made in a related party</t>
  </si>
  <si>
    <t>Value of loans currently made to a related party</t>
  </si>
  <si>
    <t>Insurance recoveries or other income from a related party</t>
  </si>
  <si>
    <t>Transmission revenues</t>
  </si>
  <si>
    <t>Insurance and other</t>
  </si>
  <si>
    <t>Base capex</t>
  </si>
  <si>
    <t>Major capex</t>
  </si>
  <si>
    <t>Assets acquired</t>
  </si>
  <si>
    <t>Assets disposed</t>
  </si>
  <si>
    <t>Investments</t>
  </si>
  <si>
    <t>Other assets (IP, etc)</t>
  </si>
  <si>
    <t>Debt issue</t>
  </si>
  <si>
    <t>Loan</t>
  </si>
  <si>
    <t>Other assets created by payments to a related party (intellectual property and other non-capex)</t>
  </si>
  <si>
    <t>Total Core opex</t>
  </si>
  <si>
    <t>Total Non-core opex</t>
  </si>
  <si>
    <t xml:space="preserve">Other projects </t>
  </si>
  <si>
    <t>Nominal dollars</t>
  </si>
  <si>
    <t>Constant prices</t>
  </si>
  <si>
    <t>*Insert additional rows  as required</t>
  </si>
  <si>
    <t>Grid Exit/Injection Point*</t>
  </si>
  <si>
    <t>CY*</t>
  </si>
  <si>
    <t>E2(i): Opex forecast</t>
  </si>
  <si>
    <t>HFP9(ii): Opex</t>
  </si>
  <si>
    <t xml:space="preserve">% </t>
  </si>
  <si>
    <t>Forecast*</t>
  </si>
  <si>
    <t>*Forecast nominal value from prior year disclosure</t>
  </si>
  <si>
    <t>Total base capex commissioned</t>
  </si>
  <si>
    <t>Base capex forecast commissioned</t>
  </si>
  <si>
    <t>HVAC base capex commissioned</t>
  </si>
  <si>
    <t>HVDC base capex commissioned</t>
  </si>
  <si>
    <t>Total core base capex commissioned</t>
  </si>
  <si>
    <t>Total non-core base capex commissioned</t>
  </si>
  <si>
    <t>HFP9.</t>
  </si>
  <si>
    <t>Q1(i): Grid Output Historical and Forecast Measures and Targets</t>
  </si>
  <si>
    <t xml:space="preserve">Grid Output Measure - Quality </t>
  </si>
  <si>
    <t xml:space="preserve">Actual performance </t>
  </si>
  <si>
    <t>CY Target</t>
  </si>
  <si>
    <t xml:space="preserve">CY Target Achieved </t>
  </si>
  <si>
    <t xml:space="preserve">Forecast Performance </t>
  </si>
  <si>
    <t>(Yes/No)</t>
  </si>
  <si>
    <t>Q1(ii) Grid Output Measures, Targets and Hypothetical Revenue Adjustments</t>
  </si>
  <si>
    <t>Grid Output Measure</t>
  </si>
  <si>
    <t xml:space="preserve">Actual </t>
  </si>
  <si>
    <t>Cap</t>
  </si>
  <si>
    <t>Collar</t>
  </si>
  <si>
    <t>Unit Range</t>
  </si>
  <si>
    <t>Difference between target and actual</t>
  </si>
  <si>
    <t>X</t>
  </si>
  <si>
    <t>∆Y</t>
  </si>
  <si>
    <t>dY = dX*(∆Y/∆X)</t>
  </si>
  <si>
    <t>Q2.</t>
  </si>
  <si>
    <t xml:space="preserve">HVDC Controls &amp; Protection </t>
  </si>
  <si>
    <t>Cause of interruption</t>
  </si>
  <si>
    <t xml:space="preserve">Annual Performance (System Minutes) </t>
  </si>
  <si>
    <t>Significant Events (System Minutes)</t>
  </si>
  <si>
    <t>Transpower Unplanned</t>
  </si>
  <si>
    <t>Environment</t>
  </si>
  <si>
    <t>Equipment</t>
  </si>
  <si>
    <t>Human  error</t>
  </si>
  <si>
    <t>Miscellaneous</t>
  </si>
  <si>
    <t>Not Known</t>
  </si>
  <si>
    <t>Total Transpower</t>
  </si>
  <si>
    <t xml:space="preserve">Q1(iv): Unplanned Interruption Causes </t>
  </si>
  <si>
    <t>Q1(vi): Descriptions/Detail</t>
  </si>
  <si>
    <r>
      <t>X</t>
    </r>
    <r>
      <rPr>
        <b/>
        <vertAlign val="subscript"/>
        <sz val="11"/>
        <color indexed="8"/>
        <rFont val="Calibri"/>
        <family val="2"/>
      </rPr>
      <t>0</t>
    </r>
  </si>
  <si>
    <r>
      <t>X</t>
    </r>
    <r>
      <rPr>
        <b/>
        <vertAlign val="subscript"/>
        <sz val="11"/>
        <color indexed="8"/>
        <rFont val="Calibri"/>
        <family val="2"/>
      </rPr>
      <t>max</t>
    </r>
  </si>
  <si>
    <r>
      <t>X</t>
    </r>
    <r>
      <rPr>
        <b/>
        <vertAlign val="subscript"/>
        <sz val="11"/>
        <color indexed="8"/>
        <rFont val="Calibri"/>
        <family val="2"/>
      </rPr>
      <t>min</t>
    </r>
  </si>
  <si>
    <r>
      <t>∆X = (X</t>
    </r>
    <r>
      <rPr>
        <b/>
        <vertAlign val="subscript"/>
        <sz val="11"/>
        <color indexed="8"/>
        <rFont val="Calibri"/>
        <family val="2"/>
      </rPr>
      <t xml:space="preserve">max </t>
    </r>
    <r>
      <rPr>
        <b/>
        <sz val="11"/>
        <color indexed="8"/>
        <rFont val="Calibri"/>
        <family val="2"/>
      </rPr>
      <t>- X</t>
    </r>
    <r>
      <rPr>
        <b/>
        <vertAlign val="subscript"/>
        <sz val="11"/>
        <color indexed="8"/>
        <rFont val="Calibri"/>
        <family val="2"/>
      </rPr>
      <t>min)</t>
    </r>
  </si>
  <si>
    <r>
      <t>dX = (X - X</t>
    </r>
    <r>
      <rPr>
        <b/>
        <vertAlign val="subscript"/>
        <sz val="11"/>
        <color indexed="8"/>
        <rFont val="Calibri"/>
        <family val="2"/>
      </rPr>
      <t>0</t>
    </r>
    <r>
      <rPr>
        <b/>
        <sz val="11"/>
        <color indexed="8"/>
        <rFont val="Calibri"/>
        <family val="2"/>
      </rPr>
      <t>)</t>
    </r>
  </si>
  <si>
    <t xml:space="preserve">Hypothetical Revenue Adjustment </t>
  </si>
  <si>
    <t>Underlying Events (System Minutes)</t>
  </si>
  <si>
    <t>CY**</t>
  </si>
  <si>
    <t>**Forecast constant price value from prior year disclosure</t>
  </si>
  <si>
    <t>SCHEDULE Q1: QUALITY OF SUPPLY: GRID OUTPUTS AND PERFORMANCE MEASURES</t>
  </si>
  <si>
    <t>SCHEDULE Q2: QUALITY OF SUPPLY: INTERCONNECTION AND CORE GRID ASSETS</t>
  </si>
  <si>
    <t>Measures Exceeded (plan/Unplan)</t>
  </si>
  <si>
    <r>
      <t xml:space="preserve">2/ </t>
    </r>
    <r>
      <rPr>
        <i/>
        <sz val="11"/>
        <rFont val="Calibri"/>
        <family val="2"/>
        <scheme val="minor"/>
      </rPr>
      <t>The index measures row must be added for each different Asset Category and Sub Category</t>
    </r>
  </si>
  <si>
    <t>SCHEDULE SO1: SYSTEM OPERATOR</t>
  </si>
  <si>
    <t>Opex category 2 (provide description)</t>
  </si>
  <si>
    <t>Opex category 1 (provide description)*</t>
  </si>
  <si>
    <r>
      <t>*</t>
    </r>
    <r>
      <rPr>
        <i/>
        <sz val="11"/>
        <color theme="1"/>
        <rFont val="Calibri"/>
        <family val="2"/>
        <scheme val="minor"/>
      </rPr>
      <t>Provide breakdown by all main categories of expenditure</t>
    </r>
  </si>
  <si>
    <t>Other opex</t>
  </si>
  <si>
    <t>Opex category 3 (provide description)</t>
  </si>
  <si>
    <t>Opex category 4 (provide description)</t>
  </si>
  <si>
    <t>Opex category 5 (provide description)</t>
  </si>
  <si>
    <t>Tax payable</t>
  </si>
  <si>
    <t>Assets purchased or commissioned</t>
  </si>
  <si>
    <t>Balance of EV account entries attributable to customers</t>
  </si>
  <si>
    <t>HFP6(i): EV Account Reconciliation</t>
  </si>
  <si>
    <t>HFP6(ii): Ex-post Economic Gain or Loss</t>
  </si>
  <si>
    <t>Minor capital expenditure adjustments (RCP1)</t>
  </si>
  <si>
    <t>Base capex adjustments (RCP2)</t>
  </si>
  <si>
    <t>Excess minor capital expenditure for RCP in aggregate (if applicable)</t>
  </si>
  <si>
    <t>Internal approval processes adjustment for RCP in aggregate (if applicable)</t>
  </si>
  <si>
    <t>Annual MAR wash up adjustments</t>
  </si>
  <si>
    <t>EV adjustments attributed in forecast revenues</t>
  </si>
  <si>
    <t>Operating revenue</t>
  </si>
  <si>
    <t>EV adjustment in forecast MAR (after-tax effect)</t>
  </si>
  <si>
    <t>Term credit spread differential allowance</t>
  </si>
  <si>
    <t>Operating expenditure allowance</t>
  </si>
  <si>
    <t>Recovered pass -through costs and recoverable costs</t>
  </si>
  <si>
    <t>Net operating profit before tax</t>
  </si>
  <si>
    <t>EV account entry</t>
  </si>
  <si>
    <t>Net operating profit after tax</t>
  </si>
  <si>
    <t>Value of commissioned assets weighted by date of commissioning</t>
  </si>
  <si>
    <t>WACC rate</t>
  </si>
  <si>
    <t>Capital charge</t>
  </si>
  <si>
    <t>EV account entry: after-tax gain or loss on instrument that ceases to be an effective hedge</t>
  </si>
  <si>
    <t>EV account entry: after-tax gain or loss on commodity instrument that is not an effective hedge</t>
  </si>
  <si>
    <t>Grid refurbishment and replacement</t>
  </si>
  <si>
    <t>Total grid refurbishment and replacement</t>
  </si>
  <si>
    <t xml:space="preserve">ACS Buildings &amp; Grounds-Seismic </t>
  </si>
  <si>
    <t>ACS Capacitors and Reactors</t>
  </si>
  <si>
    <t>ACS Structures &amp; Buswork</t>
  </si>
  <si>
    <t>ACS Dynamic Reactive</t>
  </si>
  <si>
    <t>SA Substation Mgmt Systems</t>
  </si>
  <si>
    <t>Network Services</t>
  </si>
  <si>
    <t xml:space="preserve">Telecommunications </t>
  </si>
  <si>
    <t>IT SCADA/RTS</t>
  </si>
  <si>
    <t>IT Time Series</t>
  </si>
  <si>
    <t>IT Transmission Systems Plan</t>
  </si>
  <si>
    <t>IT Meter Data Management</t>
  </si>
  <si>
    <t>IT Asset Management</t>
  </si>
  <si>
    <t>IT Spatial &amp; Drawings</t>
  </si>
  <si>
    <t>IT Outage Management</t>
  </si>
  <si>
    <t xml:space="preserve">IT Communication Services </t>
  </si>
  <si>
    <t>IT Shared Comms Infrastructure</t>
  </si>
  <si>
    <t>IT Subst Comms Infrastructure</t>
  </si>
  <si>
    <t>IT Stakeholder Management</t>
  </si>
  <si>
    <t>IT Corp Info &amp; Doc Mgmt</t>
  </si>
  <si>
    <t>IT Safety</t>
  </si>
  <si>
    <t>IT Risk/Audit Management</t>
  </si>
  <si>
    <t>IT Finance</t>
  </si>
  <si>
    <t>IT Human Resources</t>
  </si>
  <si>
    <t>IT Portfolio Planning</t>
  </si>
  <si>
    <t>IT Enabling Infrastructure</t>
  </si>
  <si>
    <t>IT Service Management</t>
  </si>
  <si>
    <t>IT Workforce Mobility</t>
  </si>
  <si>
    <t>IT Data Centre</t>
  </si>
  <si>
    <t>IT Security Infrastructure</t>
  </si>
  <si>
    <t>BS Office buildings and facilities</t>
  </si>
  <si>
    <t>BS Vehicles</t>
  </si>
  <si>
    <t>BS Office Equipment</t>
  </si>
  <si>
    <t>BS Mobile Substation</t>
  </si>
  <si>
    <t>BS Strategic Properties</t>
  </si>
  <si>
    <t>issue with calculation</t>
  </si>
  <si>
    <t>Brief Description of Project</t>
  </si>
  <si>
    <t>Grid Operating Services Costs (GOS)</t>
  </si>
  <si>
    <t>Reseach and Development (R&amp;D)</t>
  </si>
  <si>
    <t>Forecast Demand (MVA)</t>
  </si>
  <si>
    <t>Firm Capacity</t>
  </si>
  <si>
    <t>Forecast Injection (MVA)</t>
  </si>
  <si>
    <t xml:space="preserve">Comments on Capacity </t>
  </si>
  <si>
    <t>0-5</t>
  </si>
  <si>
    <t>21-26</t>
  </si>
  <si>
    <t>16-20</t>
  </si>
  <si>
    <t>6-10</t>
  </si>
  <si>
    <t>11-15</t>
  </si>
  <si>
    <t>26-30</t>
  </si>
  <si>
    <t>31-40</t>
  </si>
  <si>
    <t>41-50</t>
  </si>
  <si>
    <t>50+</t>
  </si>
  <si>
    <t>Grid Demand and Injection</t>
  </si>
  <si>
    <t>Asset Management Maturity Assessment Tool (AMMAT)</t>
  </si>
  <si>
    <t>Introduction</t>
  </si>
  <si>
    <t>Definitions</t>
  </si>
  <si>
    <t>Guidance for completing the AMMAT</t>
  </si>
  <si>
    <t>This tool is designed to provide an indication of asset management maturity in the following capability areas:
• Asset strategy and delivery;
• Documentation, controls, and review;
• Systems, integration and information management;
• Communication and participation;
• Structure, capability and authority; and
• Competency and training.</t>
  </si>
  <si>
    <r>
      <rPr>
        <b/>
        <sz val="10"/>
        <rFont val="Calibri"/>
        <family val="2"/>
      </rPr>
      <t>Asset Management</t>
    </r>
    <r>
      <rPr>
        <sz val="10"/>
        <rFont val="Calibri"/>
        <family val="2"/>
      </rPr>
      <t xml:space="preserve">
Systematic and coordinated activities and practices through which an organisation optimally and sustainably manages its assets and asset systems, their associated performance, risks, expenditures over their lifecycles for the purpose of achieving its organisational strategic plan.
</t>
    </r>
    <r>
      <rPr>
        <b/>
        <sz val="10"/>
        <rFont val="Calibri"/>
        <family val="2"/>
      </rPr>
      <t>Organisational strategic plan</t>
    </r>
    <r>
      <rPr>
        <sz val="10"/>
        <rFont val="Calibri"/>
        <family val="2"/>
      </rPr>
      <t xml:space="preserve">
Overall long-term plan for the organisation that is derived from, and embodies, its vision, mission, values, business policies, stakeholder requirements, objectives and the management of its risks.
 – Note.  Some organisations call this Corporate Plan, Corporate Strategic Plan or Business Plan.
</t>
    </r>
    <r>
      <rPr>
        <b/>
        <sz val="10"/>
        <rFont val="Calibri"/>
        <family val="2"/>
      </rPr>
      <t>Asset Management Policy</t>
    </r>
    <r>
      <rPr>
        <sz val="10"/>
        <rFont val="Calibri"/>
        <family val="2"/>
      </rPr>
      <t xml:space="preserve">
Principles and mandated requirements derived from and consistent with the organisational strategic plan, providing a framework for the development and implementation of the asset management strategy and the setting of the asset management objectives.
</t>
    </r>
    <r>
      <rPr>
        <b/>
        <sz val="10"/>
        <rFont val="Calibri"/>
        <family val="2"/>
      </rPr>
      <t>Asset Management Strategy</t>
    </r>
    <r>
      <rPr>
        <sz val="10"/>
        <rFont val="Calibri"/>
        <family val="2"/>
      </rPr>
      <t xml:space="preserve">
Long-term optimised approach to management of the assets, derived from, and consistent with, the organisational strategic plan and the asset management policy.
 - Note 1.  The asset management strategy converts the objectives of the organisational strategic plan and the asset management policy into a high-level, long-term action plan for the assets and/or the asset management system.
 - Note 2.  The high-level long-term action plans for the assets and the asset management objectives are normally the outputs of the asset management strategy.  These elements together form the basis for developing more specific and detailed asset management plans
</t>
    </r>
    <r>
      <rPr>
        <b/>
        <sz val="10"/>
        <rFont val="Calibri"/>
        <family val="2"/>
      </rPr>
      <t>Asset Management Information</t>
    </r>
    <r>
      <rPr>
        <sz val="10"/>
        <rFont val="Calibri"/>
        <family val="2"/>
      </rPr>
      <t xml:space="preserve">
Meaningful data relating to assets and asset management.
 - Note.  Examples of asset management information include asset registers, drawings, contracts, licenses, legal, regulatory and statutory documents, policies, standards, guidance notes, technical instructions, procedures, operating criteria, asset performance and condition data, or all asset management records.
</t>
    </r>
    <r>
      <rPr>
        <b/>
        <sz val="10"/>
        <rFont val="Calibri"/>
        <family val="2"/>
      </rPr>
      <t>Asset Management Information system</t>
    </r>
    <r>
      <rPr>
        <sz val="10"/>
        <rFont val="Calibri"/>
        <family val="2"/>
      </rPr>
      <t xml:space="preserve">
System for the storage, processing and transmission of asset management information.
</t>
    </r>
  </si>
  <si>
    <r>
      <rPr>
        <b/>
        <sz val="10"/>
        <rFont val="Calibri"/>
        <family val="2"/>
      </rPr>
      <t>Appoint a co-ordinator</t>
    </r>
    <r>
      <rPr>
        <sz val="10"/>
        <rFont val="Calibri"/>
        <family val="2"/>
      </rPr>
      <t xml:space="preserve">
Appointing a coordinator who will be responsible for all matters concerning the assessment, including:
 - Organising the people within the organisation, who will be acting as respondents to the questions;
 - Arranging for all information to be captured within the AMMAT; 
 - Reporting to the organisation on the results of the assessment; and
 - Determine the scope of the asset management system that it wishes to assess.
</t>
    </r>
    <r>
      <rPr>
        <b/>
        <sz val="10"/>
        <rFont val="Calibri"/>
        <family val="2"/>
      </rPr>
      <t>Plan the assessment process</t>
    </r>
    <r>
      <rPr>
        <sz val="10"/>
        <rFont val="Calibri"/>
        <family val="2"/>
      </rPr>
      <t xml:space="preserve">
</t>
    </r>
    <r>
      <rPr>
        <sz val="10"/>
        <rFont val="Calibri"/>
        <family val="2"/>
      </rPr>
      <t>Consider the form the assessment process will take.</t>
    </r>
    <r>
      <rPr>
        <sz val="10"/>
        <rFont val="Calibri"/>
        <family val="2"/>
      </rPr>
      <t xml:space="preserve">
 - In this context, the principal formats are generally taken to be interviews, facilitated groups/panels or a combination of the two;
Arrange for appropriate outsourced service providers and stakeholders, to act as respondents during the assessment exercise;
Provide appropriate pre-assessment communication (and training where appropriate) to ensure that, as a minimum, the proposed respondents are aware of the AMMAT process and the part within it that they are being asked to play.
Identify which questions are to be asked of which respondents.
</t>
    </r>
    <r>
      <rPr>
        <b/>
        <sz val="10"/>
        <rFont val="Calibri"/>
        <family val="2"/>
      </rPr>
      <t>Cells to be completed</t>
    </r>
    <r>
      <rPr>
        <sz val="10"/>
        <rFont val="Calibri"/>
        <family val="2"/>
      </rPr>
      <t xml:space="preserve">
The only cells which should be populated when completing the 'AMMAT' worksheet are as follows:
 - 'User guidance': This column can be used to provide guidance on a specific question to a user of the AMMAT.
 - 'Evidence - Summary': This column should be used to enter the information/evidence used to support the assessed rating.
 - 'Score': The appropriate maturity rating should be entered here.  Values 0 - 4.
</t>
    </r>
  </si>
  <si>
    <r>
      <t>The AMMAT comprises questions and guidance from the PAS 55 Assessment Methodology (PAM) which is published by the Institute of Asset Management</t>
    </r>
    <r>
      <rPr>
        <vertAlign val="superscript"/>
        <sz val="10"/>
        <rFont val="Calibri"/>
        <family val="2"/>
      </rPr>
      <t>1</t>
    </r>
    <r>
      <rPr>
        <sz val="10"/>
        <rFont val="Calibri"/>
        <family val="2"/>
      </rPr>
      <t>.</t>
    </r>
  </si>
  <si>
    <t>Key</t>
  </si>
  <si>
    <t>Cells to be completed.</t>
  </si>
  <si>
    <t>Assessment information</t>
  </si>
  <si>
    <t>Business</t>
  </si>
  <si>
    <t>Assessment Date</t>
  </si>
  <si>
    <t>Assessment Year</t>
  </si>
  <si>
    <t>Assessor</t>
  </si>
  <si>
    <t>E. Xample</t>
  </si>
  <si>
    <t>Version History</t>
  </si>
  <si>
    <t>Version</t>
  </si>
  <si>
    <t>Date</t>
  </si>
  <si>
    <t>Comment</t>
  </si>
  <si>
    <t>Pre-draft tool for review by Commerce Commission.</t>
  </si>
  <si>
    <t>Draft tool for review by Commission.</t>
  </si>
  <si>
    <t>08/06/11</t>
  </si>
  <si>
    <t>Revised draft with updated question set.</t>
  </si>
  <si>
    <t>1.0</t>
  </si>
  <si>
    <t>29/07/11</t>
  </si>
  <si>
    <t>Draft final version</t>
  </si>
  <si>
    <t>27/09/11</t>
  </si>
  <si>
    <t>Final version</t>
  </si>
  <si>
    <t>Terms and conditions</t>
  </si>
  <si>
    <t>Copyright</t>
  </si>
  <si>
    <t>The IAM PAS 55:2008 Assessment Methodology and associated guidelines, maturity scale and tool are copyright of the Institute of Asset Management.</t>
  </si>
  <si>
    <t>Disclaimer</t>
  </si>
  <si>
    <t>The IAM accepts no responsibility for any problems, costs or damages resulting from the use of the IAM PAS 55:2008 Assessment Methodology and associated guidelines, maturity scale and tool however caused.</t>
  </si>
  <si>
    <t>Footnotes</t>
  </si>
  <si>
    <t>1.</t>
  </si>
  <si>
    <t>www.theiam.org</t>
  </si>
  <si>
    <t>Disclosure Template Guidelines for Information Entry</t>
  </si>
  <si>
    <t>Data Entry Cells and Calculated Cells</t>
  </si>
  <si>
    <t>Inserting Additional Rows and Columns</t>
  </si>
  <si>
    <t>Description of Calculation References</t>
  </si>
  <si>
    <t>Calculation cell formulas contain links to other cells within the same template or elsewhere in the workbook.  Key cell references are described in a column to the right of each template. These descriptions are provided to assist data entry. Cell references refer to the row of the template and not the schedule reference.</t>
  </si>
  <si>
    <t xml:space="preserve">Total circuit length </t>
  </si>
  <si>
    <t>(% of total )</t>
  </si>
  <si>
    <t>66/50/33/11 kV (HVAC)</t>
  </si>
  <si>
    <t>0 kV (HVDC earth electrode)</t>
  </si>
  <si>
    <t>Version 1.0  (technical draft templates) October 2013</t>
  </si>
  <si>
    <t>Additional rows must be inserted in the body of the tables and must not be inserted directly above the first row or below the last row of a table. This is to ensure that entries made in the new row are included in the totals.</t>
  </si>
  <si>
    <t xml:space="preserve">The instructions for completing the Asset Management Maturity Assessment Tool (AM2. AMMAT) are contained in a separate sheet that follows </t>
  </si>
  <si>
    <t xml:space="preserve">Structure, authority and responsibilities </t>
  </si>
  <si>
    <t xml:space="preserve">Information management </t>
  </si>
  <si>
    <t>Overall average score</t>
  </si>
  <si>
    <t>Focus</t>
  </si>
  <si>
    <t>Assessment Area</t>
  </si>
  <si>
    <t>Questions</t>
  </si>
  <si>
    <t>Process</t>
  </si>
  <si>
    <t>Asset strategy and delivery</t>
  </si>
  <si>
    <t>10, 11, 26, 33, 69, 91 and 109</t>
  </si>
  <si>
    <t>Documentation, controls and review</t>
  </si>
  <si>
    <t>Systems, integration and information management</t>
  </si>
  <si>
    <t>31, 62, 63 and 64</t>
  </si>
  <si>
    <t>Communication and participation</t>
  </si>
  <si>
    <t>People</t>
  </si>
  <si>
    <t>Structure, capability and authority</t>
  </si>
  <si>
    <t>Competency and training</t>
  </si>
  <si>
    <t>AM5.</t>
  </si>
  <si>
    <t>The AMMAT Results( AM3) sheet self populates from the assessment tool (AM2)</t>
  </si>
  <si>
    <t xml:space="preserve"> Assessment Area Average</t>
  </si>
  <si>
    <t>Project Description</t>
  </si>
  <si>
    <t xml:space="preserve">The templates for schedules HPF5, HPF7,E3, E6, AM4, AM5, R1, R3,Q1, Q2, and SO1 e may require additional rows to be inserted in tables marked 'include additional rows if needed' or similar. </t>
  </si>
  <si>
    <t>CG1.</t>
  </si>
  <si>
    <t>CG2.</t>
  </si>
  <si>
    <t>CG3.</t>
  </si>
  <si>
    <t>CG1(i): Asset Age</t>
  </si>
  <si>
    <t>CG1(ii): Asset Values</t>
  </si>
  <si>
    <t>CG2(i): Network Changes</t>
  </si>
  <si>
    <t>CG3(i): Circuit Information</t>
  </si>
  <si>
    <t>Term-credit spread differential allowance (TCSD)</t>
  </si>
  <si>
    <t>Other regulated income</t>
  </si>
  <si>
    <t xml:space="preserve">Transmission revenue </t>
  </si>
  <si>
    <t>Type of Income</t>
  </si>
  <si>
    <t>Other regulated income (excl asset disposals)</t>
  </si>
  <si>
    <t>Gain/(Loss) on asset disposals</t>
  </si>
  <si>
    <t>Pass-through costs and recoverable costs</t>
  </si>
  <si>
    <t>HFP3(ii): Regulatory Tax Asset Base Roll Forward</t>
  </si>
  <si>
    <t>Washup of forecast under/(over)</t>
  </si>
  <si>
    <t>HFP4(iii): Incremental Rolling Incentive Scheme (IRIS)</t>
  </si>
  <si>
    <t>Pass-Through Costs and Recoverable Costs</t>
  </si>
  <si>
    <t>Major capex adjustments (RCP1 and RCP2)</t>
  </si>
  <si>
    <t>EV account entry: ex-post economic gain or loss (after-tax)</t>
  </si>
  <si>
    <t>Operating expenditure (actual)</t>
  </si>
  <si>
    <t>EV Account and Ex-post Economic Gain or Loss</t>
  </si>
  <si>
    <t>HFP7(ii): Entities Involved in Related Party Transactions</t>
  </si>
  <si>
    <t>Value of the Regulatory Asset Base (RAB Roll Forward)</t>
  </si>
  <si>
    <t>Result of cost allocation ratio (opening values)</t>
  </si>
  <si>
    <t>HFP9(i): Transmission Revenues</t>
  </si>
  <si>
    <t>HFP9(iii): Base Capex Commissioned</t>
  </si>
  <si>
    <t>*Prior year disclosure of CY forecast nominal value</t>
  </si>
  <si>
    <t>SCHEDULE HFP9: COMPARISON OF FORECASTS FOR REVENUES, OPEX AND BASE CAPEX COMMISSIONING</t>
  </si>
  <si>
    <t>Actuals v Forecasts (Revenues, Opex and Base Capex Commissioning)</t>
  </si>
  <si>
    <t>R1(i): Regulated Electricity Transmission Revenue (Actual Totals)</t>
  </si>
  <si>
    <t>R1(ii): Regulated Revenue (Actual Details (CY))</t>
  </si>
  <si>
    <t>R1(iv): Other Regulated Income (excl Asset Disposals)</t>
  </si>
  <si>
    <t>R1(v): Gains/(losses) on Asset Disposals</t>
  </si>
  <si>
    <t>R2(i): Forecast Transmission Revenue</t>
  </si>
  <si>
    <t>SCHEDULE R2: FORECAST TRANSMISSION REVENUE</t>
  </si>
  <si>
    <t>Forecast Transmission Revenue</t>
  </si>
  <si>
    <t>Transmission Revenue (Actual Totals and Detail)</t>
  </si>
  <si>
    <t>Year Contract Entered Into</t>
  </si>
  <si>
    <t>Contracting Customer</t>
  </si>
  <si>
    <t>SCHEDULE E1: OPERATING EXPENDITURE (OPEX): ACTUAL</t>
  </si>
  <si>
    <t>E1(i): Operating Expenditure (Actual Totals)</t>
  </si>
  <si>
    <t>E1(ii): Operating Expenditure (Actual Details)</t>
  </si>
  <si>
    <t>E1(iv): Other Disclosures</t>
  </si>
  <si>
    <t>E1(iii): Network Divestiture Expenditure</t>
  </si>
  <si>
    <t>SCHEDULE E2: OPERATING EXPENDITURE (OPEX): FORECAST</t>
  </si>
  <si>
    <t>SCHEDULE E3: BASE CAPITAL EXPENDITURE (BASE CAPEX): ACTUAL COMMISSIONED</t>
  </si>
  <si>
    <t>E3(i): Base Capex (Actual Commissioned Totals)</t>
  </si>
  <si>
    <t>E3(ii): Core and Non-core Base Capex (Actual Commissioned)</t>
  </si>
  <si>
    <t>E3(iii): Base Capex (Actual Commissioned by Asset Type)</t>
  </si>
  <si>
    <t>Operating Expenditure (Opex): Actuals</t>
  </si>
  <si>
    <t>E4(i): Base Capex Forecast Commissioning</t>
  </si>
  <si>
    <t>SCHEDULE E4: BASE CAPITAL EXPENDITURE (BASE CAPEX): FORECAST COMMISSIONING</t>
  </si>
  <si>
    <t>SCHEDULE E5: MAJOR CAPITAL EXPENDITURE (MAJOR CAPEX)</t>
  </si>
  <si>
    <t>Major Capital Expenditure (Major Capex)</t>
  </si>
  <si>
    <t>Initial Project Approvals</t>
  </si>
  <si>
    <t>Project name</t>
  </si>
  <si>
    <t>*Insert additional tables as required for projects</t>
  </si>
  <si>
    <t>Max. Recoverable costs</t>
  </si>
  <si>
    <t>Recovery Scheme</t>
  </si>
  <si>
    <t>Approved MCP Outputs</t>
  </si>
  <si>
    <t>Commissioning Date</t>
  </si>
  <si>
    <t>Approval Expiry Date</t>
  </si>
  <si>
    <t>Completion date Assumption</t>
  </si>
  <si>
    <t>Forecast Expenditure</t>
  </si>
  <si>
    <t>Actual Expenditure</t>
  </si>
  <si>
    <t>Variance / Amended Approval comments</t>
  </si>
  <si>
    <t>Project benefits/Scheme details</t>
  </si>
  <si>
    <t>Value of Commissioned Assets</t>
  </si>
  <si>
    <t>Estimated Start Date</t>
  </si>
  <si>
    <t>Estimated Commissioning Date</t>
  </si>
  <si>
    <t>Purpose/Benefits of Project</t>
  </si>
  <si>
    <t>Amendments to Approved Projects</t>
  </si>
  <si>
    <t>Completion Date Assumption</t>
  </si>
  <si>
    <t xml:space="preserve">Approved Date </t>
  </si>
  <si>
    <t>Last Asset Delivered by the Project (CY)</t>
  </si>
  <si>
    <t>SCHEDULE CG1: ASSET AGE AND VALUE</t>
  </si>
  <si>
    <t>Asset Age and Value</t>
  </si>
  <si>
    <t>Operating Expenditure (Opex): Forecast</t>
  </si>
  <si>
    <t>Base Capital Expenditure (Base Capex): Commissioned</t>
  </si>
  <si>
    <t>Base Capital Expenditure (Base Capex): Forecast Commissioning</t>
  </si>
  <si>
    <t>SCHEDULE CG2: NETWORK CHANGES</t>
  </si>
  <si>
    <t>Overhead Lines only</t>
  </si>
  <si>
    <t>Cables only</t>
  </si>
  <si>
    <t>Other HVAC circuit information - corrosion zone</t>
  </si>
  <si>
    <t>HVDC cables &amp; lines</t>
  </si>
  <si>
    <t>HVAC cables &amp; lines</t>
  </si>
  <si>
    <t>Core cables &amp; lines</t>
  </si>
  <si>
    <t>Non-Core cables &amp; lines</t>
  </si>
  <si>
    <t>SCHEDULE CG3: CIRCUITS</t>
  </si>
  <si>
    <t>Regulatory profit/(loss) after tax</t>
  </si>
  <si>
    <t>Other gains /(losses) (provide details)</t>
  </si>
  <si>
    <t>SCHEDULE AM1: ASSET HEALTH</t>
  </si>
  <si>
    <t>AM1(ii): Remaining Life by Five Year Age Brackets</t>
  </si>
  <si>
    <t>Albany 110 kV ( Wairau Road)</t>
  </si>
  <si>
    <t>Bream Bay</t>
  </si>
  <si>
    <t>Dargaville</t>
  </si>
  <si>
    <t>Henderson</t>
  </si>
  <si>
    <t>Hepburn</t>
  </si>
  <si>
    <t>Kensington</t>
  </si>
  <si>
    <t>Maungatapere 33 kV</t>
  </si>
  <si>
    <t>Maungatapere 110 kV</t>
  </si>
  <si>
    <t>Maungaturoto</t>
  </si>
  <si>
    <t>Silverdale</t>
  </si>
  <si>
    <t>Wellsford</t>
  </si>
  <si>
    <t>Northland Region peak</t>
  </si>
  <si>
    <t>Northland Region demand at Island peak</t>
  </si>
  <si>
    <t xml:space="preserve">demand data from table A1 in 2013 APR - firm capacity figure not published in APR table </t>
  </si>
  <si>
    <t xml:space="preserve">demand data from table A1 in 2013 APR </t>
  </si>
  <si>
    <t>NORTHLAND</t>
  </si>
  <si>
    <t>Albany (Rosedale1)</t>
  </si>
  <si>
    <t>Bream Bay ( Marsden Diesel)</t>
  </si>
  <si>
    <t>Kaikohe (Ngawha)</t>
  </si>
  <si>
    <t>Maungatapere (Wairua)</t>
  </si>
  <si>
    <t>Silverdale (Redvale)</t>
  </si>
  <si>
    <t xml:space="preserve">Injection data from table A2 in 2013 APR - firm capacity figure not published in APR table </t>
  </si>
  <si>
    <t>ASY-WPR1</t>
  </si>
  <si>
    <t>COL-CLH-APS-OTI1</t>
  </si>
  <si>
    <t>I</t>
  </si>
  <si>
    <t>Y /Y</t>
  </si>
  <si>
    <t>Planned Outage(s) / Forced Outage(s)</t>
  </si>
  <si>
    <t>Table 4 from QPR</t>
  </si>
  <si>
    <t>Q1(iii): Grid Connection Point Performance Measures</t>
  </si>
  <si>
    <t>Number of Interruptions</t>
  </si>
  <si>
    <t xml:space="preserve">CY Target </t>
  </si>
  <si>
    <t xml:space="preserve">5 year average </t>
  </si>
  <si>
    <t>Unserved energy % X100</t>
  </si>
  <si>
    <t>Albury</t>
  </si>
  <si>
    <t>Arthurs Pass</t>
  </si>
  <si>
    <t>[insert Connection point  name ]</t>
  </si>
  <si>
    <t>Duration in minutes</t>
  </si>
  <si>
    <t>Arapuni</t>
  </si>
  <si>
    <t>Aratiatia</t>
  </si>
  <si>
    <t>Argyle</t>
  </si>
  <si>
    <t>Target Achieved (Yes/No)</t>
  </si>
  <si>
    <t>Core Grid cables &amp; lines</t>
  </si>
  <si>
    <t>Non-Core Grid cables &amp; lines</t>
  </si>
  <si>
    <t>270kV DC</t>
  </si>
  <si>
    <t>Composition of the Grid</t>
  </si>
  <si>
    <t>Effective asset management requires appropriate information to be available.  Widely used AM standards therefore require the organisation to identify the asset management information it requires in order to support its asset management system.  Some of the information required may be held by suppliers.
The maintenance and development of asset management information systems is a poorly understood specialist activity that is akin to IT management but different from IT management.  This group of questions provides some indications as to whether the capability is available and applied.  Note: To be effective, an asset information management system requires the mobilisation of technology, people and process(es) that create, secure, make available and destroy the information required to support the asset management system.</t>
  </si>
  <si>
    <t>SCHEDULE AM2: ASSET MANAGEMENT MATURITY ASSESSMENT TOOL (AMMAT)</t>
  </si>
  <si>
    <t>SCHEDULE AM3: AMMAT RESULTS SUMMARY</t>
  </si>
  <si>
    <r>
      <t xml:space="preserve">45, 59, </t>
    </r>
    <r>
      <rPr>
        <sz val="11"/>
        <rFont val="Calibri"/>
        <family val="2"/>
      </rPr>
      <t>82, 88, 95, 105 and 113</t>
    </r>
  </si>
  <si>
    <r>
      <rPr>
        <sz val="11"/>
        <rFont val="Calibri"/>
        <family val="2"/>
      </rPr>
      <t>3, 27, 42 and 53</t>
    </r>
  </si>
  <si>
    <r>
      <t xml:space="preserve">29, </t>
    </r>
    <r>
      <rPr>
        <sz val="11"/>
        <rFont val="Calibri"/>
        <family val="2"/>
      </rPr>
      <t>37, 99 and 115</t>
    </r>
  </si>
  <si>
    <r>
      <t xml:space="preserve">40, 48, 49, </t>
    </r>
    <r>
      <rPr>
        <sz val="11"/>
        <rFont val="Calibri"/>
        <family val="2"/>
      </rPr>
      <t>50 and 79</t>
    </r>
  </si>
  <si>
    <t>AMMAT Results Summary</t>
  </si>
  <si>
    <t>(GWh)</t>
  </si>
  <si>
    <t>(MW)</t>
  </si>
  <si>
    <t>SCHEDULE AM4: GRID DEMAND AND INJECTION</t>
  </si>
  <si>
    <t>GXPs Total</t>
  </si>
  <si>
    <t>*Insert additional rows and update calculaiton of totals as needed</t>
  </si>
  <si>
    <t xml:space="preserve">SCHEDULE AM5: GRID EXIT POINT (GXP) CONNECTION CAPACITY AND DEMAND (ACTUAL AND FORECAST) </t>
  </si>
  <si>
    <t>AM5(i): Current Connection Capacity vs Actual and Forecast Demand</t>
  </si>
  <si>
    <t>AM5(ii): Current Connection Capacity vs Actual and Forecast Injection</t>
  </si>
  <si>
    <t>Grid Exit Point (GXP) Connection Capacity and Demand (Actual and Forecast)</t>
  </si>
  <si>
    <t xml:space="preserve">Point of Service Performance - Demand </t>
  </si>
  <si>
    <t>Point of Service Performance - Injection</t>
  </si>
  <si>
    <t>Transpower Planned</t>
  </si>
  <si>
    <t>Quality of Supply: Grid Outputs and Performance Measures</t>
  </si>
  <si>
    <t>Quality of Supply: Interconnection and Core Grid Assets</t>
  </si>
  <si>
    <t>Sub Category</t>
  </si>
  <si>
    <t>TRANSPOWER INFORMATION DISCLOSURE</t>
  </si>
  <si>
    <t>($M)</t>
  </si>
  <si>
    <t>HVAC ($M)</t>
  </si>
  <si>
    <t>HVDC ($M)</t>
  </si>
  <si>
    <t>Total ($M)</t>
  </si>
  <si>
    <t>$(M)</t>
  </si>
  <si>
    <t>Book value at issue date (NZD $M)</t>
  </si>
  <si>
    <t>Book value at date of financial statements (NZD $M)</t>
  </si>
  <si>
    <t>Term Credit Spread Difference ($M)</t>
  </si>
  <si>
    <t>Cost of executing interest rate swap ($M)</t>
  </si>
  <si>
    <t>Debt issue cost re-adjustment $M)</t>
  </si>
  <si>
    <t>Value of Transaction ($M)</t>
  </si>
  <si>
    <t>Total Revenue</t>
  </si>
  <si>
    <t>R1(iii): Customer Charges  (CY)</t>
  </si>
  <si>
    <t>Total Income</t>
  </si>
  <si>
    <t>Build Cost (excl from RAB)</t>
  </si>
  <si>
    <t xml:space="preserve"> ($M)</t>
  </si>
  <si>
    <t>E5(i): Major Capex Projects (Summary): Approved But Not Yet Commissioned</t>
  </si>
  <si>
    <t>E5(ii): Major Capex Projects (Detail): Approved But Not Yet Commissioned*</t>
  </si>
  <si>
    <t>E5(iii): Future Major Capex Projects Under Consideration: Not Yet Approved</t>
  </si>
  <si>
    <t>E5(iv): Major Capex Projects (Actual Commissioned Totals)</t>
  </si>
  <si>
    <t>Max. Costs Recoverable</t>
  </si>
  <si>
    <t>Estimated cost ($M)</t>
  </si>
  <si>
    <t>Expected P90             ($M)</t>
  </si>
  <si>
    <t>Expected P50     ($M)</t>
  </si>
  <si>
    <t>Actual Cost     ($M)</t>
  </si>
  <si>
    <t>Variance v P90      ($M)</t>
  </si>
  <si>
    <t>Material Change in Date? (y/n)</t>
  </si>
  <si>
    <t>Material Change in Value? (y/n)</t>
  </si>
  <si>
    <t>Material Change in Project Outputs? (y/n)</t>
  </si>
  <si>
    <t>Project Outputs</t>
  </si>
  <si>
    <t>CY (km)</t>
  </si>
  <si>
    <t>∆Y/∆X</t>
  </si>
  <si>
    <t>Revenue Range ($M)</t>
  </si>
  <si>
    <t>Gradient  ($M per unit)</t>
  </si>
  <si>
    <t>Adjustment ($M)</t>
  </si>
  <si>
    <t>SO1(iii): Revenue</t>
  </si>
  <si>
    <t>SO1(iv): Operating Expenditure</t>
  </si>
  <si>
    <t>SO1(v): Capital Expenditure: Commissioned capex</t>
  </si>
  <si>
    <t>SO1(vi): Fixed Assets: RAB equivalent values</t>
  </si>
  <si>
    <t>Lifecycle and efficiency</t>
  </si>
  <si>
    <t>Buildings and maintenance</t>
  </si>
  <si>
    <t>Market development</t>
  </si>
  <si>
    <t>Reasonable and prudent operation</t>
  </si>
  <si>
    <t>Corporate projects</t>
  </si>
  <si>
    <t>Technical services advisory contract revenue</t>
  </si>
  <si>
    <t>Total revenue</t>
  </si>
  <si>
    <t>Cost of debt (%)</t>
  </si>
  <si>
    <t>Revenue forecast</t>
  </si>
  <si>
    <t>Operating expenditure forecast</t>
  </si>
  <si>
    <t>Capital expenditure forecast</t>
  </si>
  <si>
    <t>Historical forecast revenue</t>
  </si>
  <si>
    <t>Actual revenue</t>
  </si>
  <si>
    <t>Variance ($)</t>
  </si>
  <si>
    <t>Variance (%)</t>
  </si>
  <si>
    <t>`</t>
  </si>
  <si>
    <t>Historical forecast capital expenditure</t>
  </si>
  <si>
    <t>Actual capital expenditure</t>
  </si>
  <si>
    <t>System operator service provider agreement revenue - operating</t>
  </si>
  <si>
    <t>System operator service provider agreement revenue - capital</t>
  </si>
  <si>
    <t>Regulatory tax asset value of assets commissioned/asset transfers</t>
  </si>
  <si>
    <t>Completed Works</t>
  </si>
  <si>
    <t>SCHEDULE R3: CUSTOMER INVESTMENT CONTRACTS</t>
  </si>
  <si>
    <t>Customer investment contract</t>
  </si>
  <si>
    <t>[insert title of customer investment contract]</t>
  </si>
  <si>
    <t>[insert brief details of customer investment contract]</t>
  </si>
  <si>
    <t>R3(i): Customer Investment Contracts</t>
  </si>
  <si>
    <t>Payment Basis</t>
  </si>
  <si>
    <t>Grid - replacement and refurbishment</t>
  </si>
  <si>
    <t>CY Actual</t>
  </si>
  <si>
    <t>CY-1 Actual</t>
  </si>
  <si>
    <t>CY-2 Actual</t>
  </si>
  <si>
    <t>0-2 years</t>
  </si>
  <si>
    <t>Asset Health index -years to replacement/refurbishment/repair</t>
  </si>
  <si>
    <t>2-7 years</t>
  </si>
  <si>
    <t>7-12 years</t>
  </si>
  <si>
    <t xml:space="preserve">12  + years </t>
  </si>
  <si>
    <t>UNI</t>
  </si>
  <si>
    <t>LNI</t>
  </si>
  <si>
    <t>USI</t>
  </si>
  <si>
    <t>LSI</t>
  </si>
  <si>
    <t>Direct Connect</t>
  </si>
  <si>
    <t>Distributor</t>
  </si>
  <si>
    <t>Offtake</t>
  </si>
  <si>
    <t>Injection</t>
  </si>
  <si>
    <t>Generator</t>
  </si>
  <si>
    <t>Region</t>
  </si>
  <si>
    <t>Distributor/ Direct connect/ Generator</t>
  </si>
  <si>
    <t xml:space="preserve">*Insert additional rows  as required , there must be separate rows for injection and offtake </t>
  </si>
  <si>
    <t>Grand Total</t>
  </si>
  <si>
    <t>Total Revenue  ($M)</t>
  </si>
  <si>
    <t>used to set pivot tables do not delete or overwrite lines - sample data will be removed from cells after consultation</t>
  </si>
  <si>
    <t>Offtake quantities (MWH)</t>
  </si>
  <si>
    <t>Injection quantities (MWH)</t>
  </si>
  <si>
    <t>Sum of Offtake quantities (MWH)</t>
  </si>
  <si>
    <t>Sum of Injection quantities (MWH)</t>
  </si>
  <si>
    <t>Sum of Total Revenue  ($M)</t>
  </si>
  <si>
    <t>Grid</t>
  </si>
  <si>
    <t>Maintenance Projects - Transmission</t>
  </si>
  <si>
    <t>MP Other</t>
  </si>
  <si>
    <t>Maintenance Projects - AC Stations</t>
  </si>
  <si>
    <t>Maintenance Projects - HVDC Stations</t>
  </si>
  <si>
    <t>Maintenance Projects - Other</t>
  </si>
  <si>
    <t>Routine Maintenance</t>
  </si>
  <si>
    <t>RM Stations</t>
  </si>
  <si>
    <t>RM Transmission Lines</t>
  </si>
  <si>
    <t xml:space="preserve">RM HVDC </t>
  </si>
  <si>
    <t>RM Operating</t>
  </si>
  <si>
    <t xml:space="preserve">RM Training </t>
  </si>
  <si>
    <t xml:space="preserve">RM Contractor Transition </t>
  </si>
  <si>
    <t>IT Transmission System Plan</t>
  </si>
  <si>
    <t xml:space="preserve">IT Telecommunications  Services </t>
  </si>
  <si>
    <t>IT Network Services</t>
  </si>
  <si>
    <t>IT Corporate services</t>
  </si>
  <si>
    <t>IT ICT Shared Services</t>
  </si>
  <si>
    <t>IT Security Services</t>
  </si>
  <si>
    <t>SCHEDULE HFP2: PROFIT/(LOSS) FROM ELECTRICITY TRANSMISSION SERVICES: INFORMATION DISCLOSURE BASIS</t>
  </si>
  <si>
    <t>HFP1(i): Return on Investment (ROI): Information Disclosure Basis</t>
  </si>
  <si>
    <t>SCHEDULE HFP1: RETURN ON INVESTMENT: INFORMATION DISCLOSURE BASIS</t>
  </si>
  <si>
    <t>Return on Investment: Information Disclosure Basis</t>
  </si>
  <si>
    <t>Profit/(Loss) from Electricity Transmission Services: Information Disclosure Basis</t>
  </si>
  <si>
    <t>Regulatory profit/(loss) before tax and TCSD</t>
  </si>
  <si>
    <t xml:space="preserve">Regulatory profit/(loss) before tax </t>
  </si>
  <si>
    <t>HFP2(i): Profit/(Loss) Calculation: Information Disclosure Basis</t>
  </si>
  <si>
    <t>Income not included in regulatory profit/(loss) before tax but taxable</t>
  </si>
  <si>
    <t>Expenditure or loss in regulatory profit/(loss) before tax but not deductible</t>
  </si>
  <si>
    <t>Total depreciation in regulatory profit/(loss) before tax</t>
  </si>
  <si>
    <t>Income included in regulatory profit/(loss) before tax but not taxable</t>
  </si>
  <si>
    <t>Expenditure or loss deductible but not in regulatory profit/(loss) before tax</t>
  </si>
  <si>
    <t>HFP3(i): Regulatory Tax Allowance: Information Disclosure Basis</t>
  </si>
  <si>
    <t>Applying the tax rules to regulatory profit/(loss) before tax</t>
  </si>
  <si>
    <t>HFP1(ii): Information Supporting the ROI Calculation</t>
  </si>
  <si>
    <t>Weighted value of commissioned assets (CY)*</t>
  </si>
  <si>
    <t>HFP8(ix): Other Asset Information</t>
  </si>
  <si>
    <t>Completed works not yet allocated to category</t>
  </si>
  <si>
    <t>Age (5 year brackets)</t>
  </si>
  <si>
    <t>up to 1940</t>
  </si>
  <si>
    <t>1941-1945</t>
  </si>
  <si>
    <t>1946-1950</t>
  </si>
  <si>
    <t>1951-1955</t>
  </si>
  <si>
    <t>1956-1960</t>
  </si>
  <si>
    <t>1961-1965</t>
  </si>
  <si>
    <t>1966-1970</t>
  </si>
  <si>
    <t>1971-1975</t>
  </si>
  <si>
    <t>1976-1980</t>
  </si>
  <si>
    <t>1981-1985</t>
  </si>
  <si>
    <t>1986-1990</t>
  </si>
  <si>
    <t>2016-2020</t>
  </si>
  <si>
    <t>2011-2015</t>
  </si>
  <si>
    <t>2006-2010</t>
  </si>
  <si>
    <t>2001-2005</t>
  </si>
  <si>
    <t>1996-2000</t>
  </si>
  <si>
    <t>1991-1995</t>
  </si>
  <si>
    <t>Value of transformers</t>
  </si>
  <si>
    <t>TOTAL VALUE</t>
  </si>
  <si>
    <t>Value of capacitors</t>
  </si>
  <si>
    <t>Value of reactors</t>
  </si>
  <si>
    <t>Value of disconnectors/earthswitches</t>
  </si>
  <si>
    <t>Value of termination units</t>
  </si>
  <si>
    <t>Value of breakers</t>
  </si>
  <si>
    <t>Value of Statcoms</t>
  </si>
  <si>
    <t>Value of SVC's</t>
  </si>
  <si>
    <t>Value of standalone transformers</t>
  </si>
  <si>
    <t>Value of meters</t>
  </si>
  <si>
    <t>Value of relays</t>
  </si>
  <si>
    <t>Value of banks</t>
  </si>
  <si>
    <t>Value of chargers</t>
  </si>
  <si>
    <t>Value of cabinets</t>
  </si>
  <si>
    <t>Value of RTUs</t>
  </si>
  <si>
    <t>Value of clocks</t>
  </si>
  <si>
    <t>Value of HMI's</t>
  </si>
  <si>
    <t>Value of towers</t>
  </si>
  <si>
    <t>Value of foundations</t>
  </si>
  <si>
    <t>Value of poles</t>
  </si>
  <si>
    <t>Commissioned Values*</t>
  </si>
  <si>
    <t>* Commissioned values are the nominal amounts originally commissioned to the RAB (ie, gross RAB values, not RAB net of deprecaition to date).</t>
  </si>
  <si>
    <t>HVAC - Interconnection (excl. EV) ($M)</t>
  </si>
  <si>
    <t>HVAC - Connection (excl.EV) ($M)</t>
  </si>
  <si>
    <t>Type of Income/(Loss)</t>
  </si>
  <si>
    <t>Total Income/(Loss)</t>
  </si>
  <si>
    <t>HVDC (excl. EV) ($M)</t>
  </si>
  <si>
    <t>Other regulated transmission revenue ($M)</t>
  </si>
  <si>
    <t>Sum of HVAC - Interconnection (excl. EV) ($M)</t>
  </si>
  <si>
    <t>Sum of HVAC - Connection (excl.EV) ($M)</t>
  </si>
  <si>
    <t>Sum of HVDC (excl. EV) ($M)</t>
  </si>
  <si>
    <t>Sum of Other regulated transmission revenue ($M)</t>
  </si>
  <si>
    <t>HVAC - EV adjustment ($M)</t>
  </si>
  <si>
    <t>HVDC - EV adjustment ($M)</t>
  </si>
  <si>
    <t>TOTAL ($M)</t>
  </si>
  <si>
    <t>CS Departmental Grid</t>
  </si>
  <si>
    <t>CS Departmental Corporate</t>
  </si>
  <si>
    <t>IST  Grid</t>
  </si>
  <si>
    <t>IST  Business Support</t>
  </si>
  <si>
    <t xml:space="preserve">Due now </t>
  </si>
  <si>
    <t>Remaining Life (years)</t>
  </si>
  <si>
    <t>R1 (iii)</t>
  </si>
  <si>
    <t>Converter Station/Cable Stations/Electrode Stations</t>
  </si>
  <si>
    <t xml:space="preserve">HVDC Capacitors </t>
  </si>
  <si>
    <t xml:space="preserve">HVDC Reactors </t>
  </si>
  <si>
    <t xml:space="preserve">HVDC Disconnectors and Earthswitches </t>
  </si>
  <si>
    <t>HVDC Voltage Transformers (CVTs and VTs) and Voltage Dividers</t>
  </si>
  <si>
    <t>Voltage</t>
  </si>
  <si>
    <t>Asset Class 1</t>
  </si>
  <si>
    <t>Asset Class 2</t>
  </si>
  <si>
    <t>Power Transformers</t>
  </si>
  <si>
    <t>Interconnector</t>
  </si>
  <si>
    <t>Single Phase</t>
  </si>
  <si>
    <t>Three Phase</t>
  </si>
  <si>
    <t>Supply</t>
  </si>
  <si>
    <t>66 &amp; 50</t>
  </si>
  <si>
    <t>Various</t>
  </si>
  <si>
    <t>Other (33 &amp; below, Earthing, Local Service)</t>
  </si>
  <si>
    <t>Switchyards</t>
  </si>
  <si>
    <t>33 kV</t>
  </si>
  <si>
    <t>Large Lattice</t>
  </si>
  <si>
    <t>No. of switchyards</t>
  </si>
  <si>
    <t>Lattice</t>
  </si>
  <si>
    <t>Concrete pole</t>
  </si>
  <si>
    <t>Ground mounted, no overhead bus</t>
  </si>
  <si>
    <t>No bus</t>
  </si>
  <si>
    <t>Outdoor  Circuit Breakers</t>
  </si>
  <si>
    <t>Bulk Oil</t>
  </si>
  <si>
    <t>BULKOIL</t>
  </si>
  <si>
    <t>SF6</t>
  </si>
  <si>
    <t>Min Oil</t>
  </si>
  <si>
    <t>MINOIL</t>
  </si>
  <si>
    <t>33 &amp; below</t>
  </si>
  <si>
    <t>Vacuum</t>
  </si>
  <si>
    <t>VACUUM</t>
  </si>
  <si>
    <t>Indoor Switchgear</t>
  </si>
  <si>
    <t>Other (Airblast/Airbreak)</t>
  </si>
  <si>
    <t>Reactive Power</t>
  </si>
  <si>
    <t>Reactors</t>
  </si>
  <si>
    <t>&lt;66</t>
  </si>
  <si>
    <t>Capacitors</t>
  </si>
  <si>
    <t>&lt; 66</t>
  </si>
  <si>
    <t>Synchronous Condensers</t>
  </si>
  <si>
    <t>No. of SC</t>
  </si>
  <si>
    <t>Statcom</t>
  </si>
  <si>
    <t>SVC</t>
  </si>
  <si>
    <t>Instrument Transformers ( Standalone)</t>
  </si>
  <si>
    <t>CT</t>
  </si>
  <si>
    <t>VT</t>
  </si>
  <si>
    <t>CVT</t>
  </si>
  <si>
    <t>Disconnectors &amp; Earth Switches</t>
  </si>
  <si>
    <t>No. of disconnectors/switches</t>
  </si>
  <si>
    <t>Power Cables</t>
  </si>
  <si>
    <t>Paper Insulated (oil filled)</t>
  </si>
  <si>
    <t>Metres of cable (circuit length)</t>
  </si>
  <si>
    <t>XLPE</t>
  </si>
  <si>
    <t>Paper Insulated (lead sheathed)</t>
  </si>
  <si>
    <t>PVC</t>
  </si>
  <si>
    <t>Revenue Metering</t>
  </si>
  <si>
    <t>Bus Protection</t>
  </si>
  <si>
    <t>220/110/66/33</t>
  </si>
  <si>
    <t>Bus Zone Protection</t>
  </si>
  <si>
    <t>Electromechanical</t>
  </si>
  <si>
    <t>Microprocessor</t>
  </si>
  <si>
    <t>Numerical</t>
  </si>
  <si>
    <t>Static</t>
  </si>
  <si>
    <t>Bus Coupler Protection</t>
  </si>
  <si>
    <t>Arc Flash Detection</t>
  </si>
  <si>
    <t>No. of kits</t>
  </si>
  <si>
    <t>Line Protection</t>
  </si>
  <si>
    <t>Transformer Protection</t>
  </si>
  <si>
    <t>220/110/66</t>
  </si>
  <si>
    <t>Feeder Protection</t>
  </si>
  <si>
    <t>33/22/11</t>
  </si>
  <si>
    <t>Batteries &amp; DC Systems</t>
  </si>
  <si>
    <t>Battery Banks</t>
  </si>
  <si>
    <t>24/48/125</t>
  </si>
  <si>
    <t>Battery Chargers</t>
  </si>
  <si>
    <t>DC Distribution Cabinet</t>
  </si>
  <si>
    <t>Substation Management Systems</t>
  </si>
  <si>
    <t>RTU</t>
  </si>
  <si>
    <t>GPS Clocks</t>
  </si>
  <si>
    <t>HMI</t>
  </si>
  <si>
    <t>Tower</t>
  </si>
  <si>
    <t>Single cct Steel Tower</t>
  </si>
  <si>
    <t>Unpainted</t>
  </si>
  <si>
    <t>Painted</t>
  </si>
  <si>
    <t>Double cct Steel Tower</t>
  </si>
  <si>
    <t>110/66</t>
  </si>
  <si>
    <t>350/HVDC</t>
  </si>
  <si>
    <t>Foundation (including Grillage)</t>
  </si>
  <si>
    <t>Concrete foundation</t>
  </si>
  <si>
    <t>Buried Steel Grillage</t>
  </si>
  <si>
    <t>Concrete Encased Grillage</t>
  </si>
  <si>
    <t>Conductor</t>
  </si>
  <si>
    <t xml:space="preserve">Copper </t>
  </si>
  <si>
    <t>AAAC</t>
  </si>
  <si>
    <t>ACSR</t>
  </si>
  <si>
    <t>Earthwire</t>
  </si>
  <si>
    <t>Pole</t>
  </si>
  <si>
    <t>Single Pole (steel)</t>
  </si>
  <si>
    <t>Monopole</t>
  </si>
  <si>
    <t>Single Pole (wood/concrete)</t>
  </si>
  <si>
    <t>Single Pole</t>
  </si>
  <si>
    <t>Pi-Pole</t>
  </si>
  <si>
    <t>Insulators</t>
  </si>
  <si>
    <t>Composite</t>
  </si>
  <si>
    <t>No. of insulator sets</t>
  </si>
  <si>
    <t>Glass and Porcelain</t>
  </si>
  <si>
    <t xml:space="preserve">HV Outdoor Circuit Breakers HVDC SF6 </t>
  </si>
  <si>
    <t>No. of valves/valve modules</t>
  </si>
  <si>
    <t>No. of cooling equipment/towers/systems</t>
  </si>
  <si>
    <t>No. of electrode systems</t>
  </si>
  <si>
    <t>No. of capacitors/banks</t>
  </si>
  <si>
    <t xml:space="preserve">HVDC Standalone Current Transformers and Current  Transducers </t>
  </si>
  <si>
    <t>Single/Double cct Steel Tower</t>
  </si>
  <si>
    <t>Pi-Pole (wood/concrete/steel)</t>
  </si>
  <si>
    <t>Circuit Kilometres</t>
  </si>
  <si>
    <t>Value of valves/valve modules</t>
  </si>
  <si>
    <t>Value of cooling equipment/towers/systems</t>
  </si>
  <si>
    <t>Value of electrode systems</t>
  </si>
  <si>
    <t>Value of capacitors/banks</t>
  </si>
  <si>
    <t>Value of switchyards</t>
  </si>
  <si>
    <t>Value of SC</t>
  </si>
  <si>
    <t>Value of disconnectors/switches</t>
  </si>
  <si>
    <t>Value of kits</t>
  </si>
  <si>
    <t>Value of insulator sets</t>
  </si>
  <si>
    <t>Value of cable (circuit length)</t>
  </si>
  <si>
    <t>Value of Conductor</t>
  </si>
  <si>
    <t>ROI checksum - making this cell equal to 0 by changing cell L68 (Vanilla ROI) will give the correct ROI (eg, use goalseek)</t>
  </si>
  <si>
    <t>ROI checksum - making this cell equal to 0 by changing cell S26 will give the correct ROI (eg, use goalseek)</t>
  </si>
  <si>
    <t xml:space="preserve">sample data </t>
  </si>
  <si>
    <t>sample</t>
  </si>
  <si>
    <t>sample data</t>
  </si>
  <si>
    <t>AM4(i): Demand and Injection</t>
  </si>
  <si>
    <r>
      <t>This schedule requires information on the Return on Investment (ROI) for Transpower's electricity transmission services in comparison with the Commerce Commission's estimates of post tax WACC and vanilla WACC as required by sub-clause 9.1 of the ID determination</t>
    </r>
    <r>
      <rPr>
        <sz val="10"/>
        <rFont val="Calibri"/>
        <family val="4"/>
      </rPr>
      <t>.  This information is part of audited disclosure information and so is subject to the assurance report from an independent auditor as required by clause 13.</t>
    </r>
  </si>
  <si>
    <t>This schedule requires information on the calculation of regulatory profit for Transpower from electricity transmission services as required by sub-clause 9.2 of the ID determination. This information is part of audited disclosure information and so is subject to the assurance report from an independent auditor as required by clause 13 of the ID determination.</t>
  </si>
  <si>
    <t>This schedule requires information on the calculation of the regulatory tax allowance, which is used to calculate regulatory profit/loss in HFP 2. Profit or (Loss) as required by sub-clause 9.3 of the ID determination. This information is part of audited disclosure information and so is subject to the assurance report from an independent auditor as required by clause 13 of the ID determination.</t>
  </si>
  <si>
    <t>This schedule details pass-through costs and recoverable costs as required by sub-clause 9.4 of the ID determination.This information is part of verified disclosure information and so is subject to the assurance report from an independent auditor as required by clause 13 of the ID determination.</t>
  </si>
  <si>
    <t>This schedule is for disclosure of the term-credit spread differential as required by sub-clause 9.5 of the ID determination. This schedule is only to be completed if, as at the date of the most recently published audited financial statements, the weighted average original tenor of the debt portfolio (both qualifying debt and non-qualifying debt) is greater than five years. This information is part of audited disclosure information and so is subject to the assurance report from an independent auditor as required by clause 13.</t>
  </si>
  <si>
    <t xml:space="preserve">This schedule requires information on actual values for the EV account reconciliaiton and the calculation of the economic gain / (loss) for the disclosure year as required by sub-clause 9.6 of the ID determination. This information is part of audited disclosure information and so is subject to the assurance report from an independent auditor as required by clause 13 of the ID determination. </t>
  </si>
  <si>
    <t>This schedule provides information on the valuation of related party transactions, in accordance with sub-clause 9.7 of the ID determination. This information is part of audited disclosure information and so is subject to the assurance report from an independent auditor as required by clause 13 of the ID determination.</t>
  </si>
  <si>
    <t>This schedule requires information on the Regulatory Asset Base (RAB) value as required by sub-clause 9.8 of the ID determination. This information is part of audited disclosure information, as defined in clause xx of the ID determination, and so is subject to the assurance report from an independent auditor as required by clause 13 of the ID determination.</t>
  </si>
  <si>
    <t xml:space="preserve">This schedule compares actual revenues, operating expenditure and base capital expenditure commissioning to the forecasts from the prior disclosure year as required by sub-clause 9.9 of the ID determination. The information in this schedule is part of the audited disclosure information, and so is subject to the assurance report from an independnt auditor as required by clause 13 of the ID determination. For the purpose of this audit, forecast revenue and forecast expenditures only need to be verified to source data.
</t>
  </si>
  <si>
    <t>This schedule requires a break down of revenue received in the disclosure year as required by sub-clasue 9.10 of the ID determination. This information is part of audited disclosure information, as defined in clause xx of the ID determination, and so is subject to the assurance report from an independent auditor as required by clause xx.</t>
  </si>
  <si>
    <t>This schedule requires disclosure of forecast revenues for a ten year planning period as required by sub-clause 9.11 of the ID determination. This information is required to be verified to source data only.</t>
  </si>
  <si>
    <t>This schedule requires disclosure of Transpower's Customer Investment Contracts as required by sub-clause 9.12 of the ID determination.  This information is part of audited disclosure information and so is subject to the assurance report from an independent auditor as required by clause 13 of the ID determination.</t>
  </si>
  <si>
    <t>This schedule requires a break down of actual operating expenditure as required by sub-clause 9.13 of the ID determination. This information is part of audited disclosure information and so is subject to the assurance report from an independent auditor as required by clause 13 of the ID determination.</t>
  </si>
  <si>
    <t>This schedule requires disclosure of forecast operating expenditure for a ten year planning period as requried by sub-clause 9.14 of the ID determination. The forecast is required in both constant (disclosure year) dollars and nominal dollars. This information required to be verified to source data only.</t>
  </si>
  <si>
    <t>This schedule requires a break down of base capex as required by sub-clause 9.15 of the ID determination. For disclosure years prior to the term 'base capex' applying, the definition of 'minor capital expenditure' in Part 2 of the IPP determination applies. This information is part of audited disclosure information and so is subject to the assurance report from an independent auditor as required by clause 13 of the ID determination.</t>
  </si>
  <si>
    <t>This schedule requires disclosure of forecast base capital expenditure for a ten year planning period as required by sub-clause 9.16 of the ID determination. The forecast is required in both constant price dollars and nominal dollars. This information is required to be verified to source data only.</t>
  </si>
  <si>
    <t>This schedule requires a break down of forecast capital expenditure for the current disclosure year and a 10 year planning period as required by sub-clasue 9.17 of the ID determination . The forecasts should be consistent with the supporting information set out in the Integrated Transmission Plan. The forecast is required in both real (disclosure year) dollars and nominal dollars. Also required is a forecast of any finance during construction and the value of commissioned assets (ie, the value of RAB additions)</t>
  </si>
  <si>
    <t>This schedule requires a report on asset age and value as required by sub-clause 11.1 of the ID determination.  The report is required for both the number of assets and the value of those assets.</t>
  </si>
  <si>
    <t>This schedule requires a report on changes to the network that have occurred through replacement, additions or disposals as required by sub-clause 10.1 of the ID determination.</t>
  </si>
  <si>
    <t xml:space="preserve">This schedule requires a summary of the key characteristics of the network as required by sub-clause 10.2 of the ID determination. 
</t>
  </si>
  <si>
    <t xml:space="preserve">This schedule requires a report on asset health using replacement priority as required by sub-clause 11.2 of the ID determination. There are two tables  and the health index data/ remaining life  must be filled out for each asset class  in at least one of the tables. </t>
  </si>
  <si>
    <t>This schedule requires information on Transpower’s self-assessment of the maturity of its asset management practices as required by sub-clause 11.3 of the ID determination.</t>
  </si>
  <si>
    <t>This schedule provides summarised information on Transpower’s self-assessment of the maturity of its asset management practices and is required by sub-clause 11.4 of the ID determination.</t>
  </si>
  <si>
    <t>This schedule requires a breakdown of Demand as required by sub-clause 10.3 of the ID determination.</t>
  </si>
  <si>
    <t xml:space="preserve">This schedule requires a forecast of peak demand and energy volumes for the disclosure year and a 10 year planning period as required by sub-clause 10.4 of the ID determination. </t>
  </si>
  <si>
    <t xml:space="preserve">This schedule requires disclosure of the grid output measures as well as additional performance meaures as required by sub-clause 10.5 of the ID determination.  </t>
  </si>
  <si>
    <t xml:space="preserve">This schedule requires disclosure of the quality of supply at interconnection and core grid assets as required by sub-clause 10.6 of the ID determination . </t>
  </si>
  <si>
    <t>This schedule requires disclosure of financial information relating to Transpower's system operator activities as required by sub-clause 12.1 of the ID determination. This information is part of audited disclosure information and so is subject to the assurance report from an independent auditor as required by clause 13 of the ID determination.</t>
  </si>
  <si>
    <t xml:space="preserve">Table of Contents </t>
  </si>
  <si>
    <t xml:space="preserve">These templates have been prepared for use byTranspower when making disclosures under the Transpower Distribution Information Disclosure Determination 2014. </t>
  </si>
  <si>
    <t>Data entered into this workbook may be entered only into the data entry cells. Data entry cells are the bordered, unshaded areas (white cells) in each template.  Data should not be entered into the workbook outside a data entry cell.</t>
  </si>
  <si>
    <t>In some cases, where the information for disclosure is able to be ascertained from disclosures elsewhere in the workbook, such information is disclosed in a calculated cell. The formulas in a calculated cell should not be overwritten.</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</si>
</sst>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6" formatCode="&quot;$&quot;#,##0;[Red]\-&quot;$&quot;#,##0"/>
    <numFmt numFmtId="44" formatCode="_-&quot;$&quot;* #,##0.00_-;\-&quot;$&quot;* #,##0.00_-;_-&quot;$&quot;* &quot;-&quot;??_-;_-@_-"/>
    <numFmt numFmtId="43" formatCode="_-* #,##0.00_-;\-* #,##0.00_-;_-* &quot;-&quot;??_-;_-@_-"/>
    <numFmt numFmtId="164" formatCode="_(* #,##0.00_);_(* \(#,##0.00\);_(* &quot;-&quot;??_);_(@_)"/>
    <numFmt numFmtId="165" formatCode="_(* #,##0_);_(* \(#,##0\);_(* &quot;–&quot;??_);_(* @_)"/>
    <numFmt numFmtId="166" formatCode="[$-C09]d\ mmmm\ yyyy;@"/>
    <numFmt numFmtId="167" formatCode="d\ mmmm\ yyyy"/>
    <numFmt numFmtId="168" formatCode="\(#,##0\);\(#,##0\);\-"/>
    <numFmt numFmtId="169" formatCode="#,##0.00;\(#,##0.00\);\-"/>
    <numFmt numFmtId="170" formatCode="0%;\-0%;\-"/>
    <numFmt numFmtId="171" formatCode="d\ mmm\ yy"/>
    <numFmt numFmtId="172" formatCode="_([$-1409]d\ mmmm\ yyyy;_(@"/>
    <numFmt numFmtId="173" formatCode="_(* @_)"/>
    <numFmt numFmtId="174" formatCode="_(* #,##0.0_);_(* \(#,##0.0\);_(* &quot;–&quot;???_);_(* @_)"/>
    <numFmt numFmtId="175" formatCode="_(* #,##0.00_);_(* \(#,##0.00\);_(* &quot;–&quot;???_);_(* @_)"/>
    <numFmt numFmtId="176" formatCode="_(* #,##0.00%_);_(* \(#,##0.00%\);_(* &quot;–&quot;???_);_(* @_)"/>
    <numFmt numFmtId="177" formatCode="_(* #,##0.0%_);_(* \(#,##0.0%\);_(* &quot;–&quot;???_);_(* @_)"/>
    <numFmt numFmtId="178" formatCode="_(* #,##0%_);_(* \(#,##0%\);_(* &quot;–&quot;???_);_(* @_)"/>
    <numFmt numFmtId="179" formatCode="_([$-1409]hh:mm_-;_(@"/>
    <numFmt numFmtId="180" formatCode="_([$-1409]d\ mmm\ yyyy_-;_(@"/>
    <numFmt numFmtId="181" formatCode="[$-1409]d\ mmm\ yy;@"/>
    <numFmt numFmtId="182" formatCode=";;;"/>
    <numFmt numFmtId="183" formatCode="#,##0;\(#,##0\)"/>
    <numFmt numFmtId="184" formatCode="_(@_)"/>
    <numFmt numFmtId="185" formatCode="_([$-1409]h:mm\ AM/PM;@"/>
    <numFmt numFmtId="186" formatCode="_(* 0000_);_(* \(0000\);_(* &quot;–&quot;??_);_(@_)"/>
    <numFmt numFmtId="187" formatCode="_(* #,##0.0000_);_(* \(#,##0.0000\);_(* &quot;–&quot;??_);_(* @_)"/>
    <numFmt numFmtId="188" formatCode="_(* [$-1409]d\ mmm\ yyyy\ h\ AM/PM_);_(* @"/>
    <numFmt numFmtId="189" formatCode="0.0%"/>
    <numFmt numFmtId="190" formatCode="[$kr-406]\ #,##0.00"/>
    <numFmt numFmtId="191" formatCode="_(* #,##0_);_(* \(#,##0\);_(* &quot;-&quot;_);_(@_)"/>
    <numFmt numFmtId="192" formatCode="_(* #,##0.000_);_(* \(#,##0.000\);_(* &quot;–&quot;??_);_(* @_)"/>
    <numFmt numFmtId="193" formatCode="_(* #,##0_);_(* \(#,##0\);_(* &quot;–&quot;??_);\(@_)"/>
    <numFmt numFmtId="194" formatCode="_(&quot;$&quot;* #,##0.00_);_(&quot;$&quot;* \(#,##0.00\);_(&quot;$&quot;* &quot;-&quot;??_);_(@_)"/>
    <numFmt numFmtId="195" formatCode="_(* #,##0.0%_);_(* \(#,##0.0%\);_(* &quot;–&quot;??_);_(* @_)"/>
    <numFmt numFmtId="196" formatCode="#,##0;\(#,##0\);\-"/>
    <numFmt numFmtId="197" formatCode="_-* #,##0_-;\-* #,##0_-;_-* &quot;-&quot;??_-;_-@_-"/>
    <numFmt numFmtId="198" formatCode="0.0"/>
    <numFmt numFmtId="199" formatCode="_-[$€-2]* #,##0.00_-;\-[$€-2]* #,##0.00_-;_-[$€-2]* &quot;-&quot;??_-"/>
    <numFmt numFmtId="200" formatCode="_(* #,##0_);_(* \(#,##0\);_(* &quot;-&quot;??_);_(@_)"/>
    <numFmt numFmtId="201" formatCode="#,##0\ ;\(#,##0\);\-"/>
    <numFmt numFmtId="202" formatCode="#,##0%\ ;\(#,##0%\);\-"/>
    <numFmt numFmtId="203" formatCode="_(* #,##0.0_);_(* \(#,##0.0\);_(* &quot;-&quot;??_);_(@_)"/>
    <numFmt numFmtId="204" formatCode="d/mm/yy;@"/>
    <numFmt numFmtId="205" formatCode="#,##0.0"/>
    <numFmt numFmtId="206" formatCode="0.000"/>
    <numFmt numFmtId="207" formatCode="0.00,,"/>
    <numFmt numFmtId="208" formatCode="_(* #,##0.0,_);_(* \(#,##0.0,\);_(* &quot;-&quot;??_);_(@_)"/>
    <numFmt numFmtId="209" formatCode="_(* #,##0.0,,_);_(* \(#,##0.0,,\);_(* &quot;-&quot;??_);_(@_)"/>
  </numFmts>
  <fonts count="231">
    <font>
      <sz val="10"/>
      <color theme="1"/>
      <name val="Calibri"/>
      <family val="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Arial"/>
      <family val="2"/>
    </font>
    <font>
      <sz val="10"/>
      <name val="Arial"/>
      <family val="2"/>
    </font>
    <font>
      <sz val="12"/>
      <name val="Arial"/>
      <family val="2"/>
    </font>
    <font>
      <sz val="10"/>
      <name val="Calibri"/>
      <family val="2"/>
    </font>
    <font>
      <i/>
      <sz val="8"/>
      <color indexed="8"/>
      <name val="Arial"/>
      <family val="2"/>
    </font>
    <font>
      <sz val="10"/>
      <color indexed="8"/>
      <name val="Calibri"/>
      <family val="4"/>
    </font>
    <font>
      <sz val="10"/>
      <color indexed="8"/>
      <name val="Calibri"/>
      <family val="2"/>
    </font>
    <font>
      <sz val="10"/>
      <color indexed="8"/>
      <name val="Calibri"/>
      <family val="1"/>
    </font>
    <font>
      <sz val="10"/>
      <name val="Calibri"/>
      <family val="2"/>
    </font>
    <font>
      <i/>
      <sz val="10"/>
      <name val="Calibri"/>
      <family val="2"/>
    </font>
    <font>
      <b/>
      <sz val="13"/>
      <color indexed="12"/>
      <name val="Calibri"/>
      <family val="2"/>
    </font>
    <font>
      <sz val="10"/>
      <color indexed="8"/>
      <name val="Calibri"/>
      <family val="2"/>
    </font>
    <font>
      <b/>
      <sz val="12"/>
      <color indexed="8"/>
      <name val="Calibri"/>
      <family val="1"/>
    </font>
    <font>
      <b/>
      <sz val="10"/>
      <color indexed="8"/>
      <name val="Calibri"/>
      <family val="1"/>
    </font>
    <font>
      <sz val="14"/>
      <color indexed="8"/>
      <name val="Calibri"/>
      <family val="1"/>
    </font>
    <font>
      <i/>
      <sz val="10"/>
      <color indexed="8"/>
      <name val="Calibri"/>
      <family val="2"/>
    </font>
    <font>
      <b/>
      <sz val="12"/>
      <color indexed="8"/>
      <name val="Calibri"/>
      <family val="2"/>
    </font>
    <font>
      <b/>
      <sz val="10"/>
      <color indexed="8"/>
      <name val="Calibri"/>
      <family val="2"/>
    </font>
    <font>
      <b/>
      <sz val="18"/>
      <color indexed="8"/>
      <name val="Calibri"/>
      <family val="1"/>
    </font>
    <font>
      <b/>
      <sz val="16"/>
      <color indexed="8"/>
      <name val="Calibri"/>
      <family val="1"/>
    </font>
    <font>
      <sz val="10"/>
      <color indexed="30"/>
      <name val="Calibri"/>
      <family val="2"/>
    </font>
    <font>
      <sz val="8"/>
      <color indexed="8"/>
      <name val="Calibri"/>
      <family val="2"/>
    </font>
    <font>
      <sz val="10"/>
      <color indexed="8"/>
      <name val="Calibri"/>
      <family val="2"/>
    </font>
    <font>
      <b/>
      <sz val="14"/>
      <name val="Calibri"/>
      <family val="2"/>
    </font>
    <font>
      <b/>
      <sz val="12"/>
      <name val="Calibri"/>
      <family val="2"/>
    </font>
    <font>
      <sz val="10"/>
      <color indexed="8"/>
      <name val="Arial"/>
      <family val="1"/>
    </font>
    <font>
      <sz val="10"/>
      <color indexed="8"/>
      <name val="Arial"/>
      <family val="2"/>
    </font>
    <font>
      <i/>
      <sz val="8"/>
      <name val="Arial"/>
      <family val="2"/>
    </font>
    <font>
      <b/>
      <sz val="13"/>
      <color indexed="12"/>
      <name val="Arial"/>
      <family val="2"/>
    </font>
    <font>
      <sz val="10"/>
      <color indexed="30"/>
      <name val="Arial"/>
      <family val="2"/>
    </font>
    <font>
      <b/>
      <sz val="12"/>
      <name val="Arial"/>
      <family val="2"/>
    </font>
    <font>
      <b/>
      <sz val="10"/>
      <name val="Arial"/>
      <family val="2"/>
    </font>
    <font>
      <b/>
      <sz val="13"/>
      <name val="Arial"/>
      <family val="2"/>
    </font>
    <font>
      <sz val="10"/>
      <name val="MS Sans Serif"/>
      <family val="2"/>
    </font>
    <font>
      <sz val="10"/>
      <name val="Calibri"/>
      <family val="4"/>
    </font>
    <font>
      <sz val="10"/>
      <color theme="1"/>
      <name val="Calibri"/>
      <family val="4"/>
      <scheme val="minor"/>
    </font>
    <font>
      <sz val="11"/>
      <color theme="1"/>
      <name val="Calibri"/>
      <family val="2"/>
      <scheme val="minor"/>
    </font>
    <font>
      <sz val="11"/>
      <color theme="0"/>
      <name val="Calibri"/>
      <family val="2"/>
      <scheme val="minor"/>
    </font>
    <font>
      <b/>
      <sz val="13"/>
      <color theme="4" tint="0.39991454817346722"/>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10"/>
      <color theme="1"/>
      <name val="Calibri"/>
      <family val="1"/>
      <scheme val="major"/>
    </font>
    <font>
      <i/>
      <sz val="10"/>
      <name val="Calibri"/>
      <family val="2"/>
      <scheme val="minor"/>
    </font>
    <font>
      <b/>
      <sz val="13"/>
      <color theme="4"/>
      <name val="Calibri"/>
      <family val="2"/>
      <scheme val="minor"/>
    </font>
    <font>
      <sz val="10"/>
      <color theme="4" tint="0.39994506668294322"/>
      <name val="Calibri"/>
      <family val="2"/>
      <scheme val="minor"/>
    </font>
    <font>
      <sz val="10"/>
      <color theme="8"/>
      <name val="Calibri"/>
      <family val="4"/>
      <scheme val="minor"/>
    </font>
    <font>
      <sz val="10"/>
      <name val="Calibri"/>
      <family val="2"/>
      <scheme val="minor"/>
    </font>
    <font>
      <sz val="10"/>
      <color theme="1"/>
      <name val="Calibri"/>
      <family val="2"/>
    </font>
    <font>
      <b/>
      <sz val="13"/>
      <color theme="4"/>
      <name val="Calibri"/>
      <family val="4"/>
      <scheme val="minor"/>
    </font>
    <font>
      <i/>
      <sz val="11"/>
      <color rgb="FF7F7F7F"/>
      <name val="Calibri"/>
      <family val="2"/>
      <scheme val="minor"/>
    </font>
    <font>
      <i/>
      <sz val="8"/>
      <color theme="1"/>
      <name val="Calibri"/>
      <family val="4"/>
      <scheme val="minor"/>
    </font>
    <font>
      <u/>
      <sz val="10"/>
      <color theme="11"/>
      <name val="Calibri"/>
      <family val="1"/>
      <scheme val="major"/>
    </font>
    <font>
      <i/>
      <sz val="8"/>
      <name val="Calibri"/>
      <family val="2"/>
      <scheme val="minor"/>
    </font>
    <font>
      <sz val="11"/>
      <color rgb="FF006100"/>
      <name val="Calibri"/>
      <family val="2"/>
      <scheme val="minor"/>
    </font>
    <font>
      <b/>
      <sz val="16"/>
      <name val="Calibri"/>
      <family val="4"/>
      <scheme val="minor"/>
    </font>
    <font>
      <i/>
      <sz val="12"/>
      <name val="Calibri"/>
      <family val="4"/>
      <scheme val="minor"/>
    </font>
    <font>
      <sz val="10"/>
      <name val="Calibri"/>
      <family val="4"/>
      <scheme val="minor"/>
    </font>
    <font>
      <b/>
      <sz val="15"/>
      <color theme="3"/>
      <name val="Calibri"/>
      <family val="2"/>
      <scheme val="minor"/>
    </font>
    <font>
      <b/>
      <sz val="12"/>
      <color theme="1"/>
      <name val="Calibri"/>
      <family val="1"/>
      <scheme val="major"/>
    </font>
    <font>
      <b/>
      <sz val="12"/>
      <color theme="1"/>
      <name val="Calibri"/>
      <family val="2"/>
    </font>
    <font>
      <b/>
      <sz val="13"/>
      <color theme="3"/>
      <name val="Calibri"/>
      <family val="2"/>
      <scheme val="minor"/>
    </font>
    <font>
      <b/>
      <sz val="11"/>
      <color theme="1"/>
      <name val="Calibri"/>
      <family val="1"/>
      <scheme val="major"/>
    </font>
    <font>
      <b/>
      <sz val="11"/>
      <color theme="3"/>
      <name val="Calibri"/>
      <family val="2"/>
      <scheme val="minor"/>
    </font>
    <font>
      <b/>
      <sz val="10"/>
      <color theme="1"/>
      <name val="Calibri"/>
      <family val="1"/>
      <scheme val="major"/>
    </font>
    <font>
      <b/>
      <sz val="10"/>
      <color theme="1"/>
      <name val="Calibri"/>
      <family val="2"/>
    </font>
    <font>
      <b/>
      <sz val="14"/>
      <name val="Calibri"/>
      <family val="2"/>
      <scheme val="minor"/>
    </font>
    <font>
      <b/>
      <sz val="12"/>
      <name val="Calibri"/>
      <family val="2"/>
      <scheme val="minor"/>
    </font>
    <font>
      <b/>
      <sz val="10"/>
      <name val="Calibri"/>
      <family val="2"/>
      <scheme val="minor"/>
    </font>
    <font>
      <u/>
      <sz val="10"/>
      <color theme="4"/>
      <name val="Calibri"/>
      <family val="1"/>
      <scheme val="major"/>
    </font>
    <font>
      <u/>
      <sz val="11"/>
      <color theme="10"/>
      <name val="Calibri"/>
      <family val="2"/>
    </font>
    <font>
      <sz val="11"/>
      <color rgb="FF3F3F76"/>
      <name val="Calibri"/>
      <family val="2"/>
      <scheme val="minor"/>
    </font>
    <font>
      <b/>
      <sz val="13"/>
      <color theme="1"/>
      <name val="Calibri"/>
      <family val="1"/>
      <scheme val="major"/>
    </font>
    <font>
      <b/>
      <sz val="10"/>
      <color theme="1"/>
      <name val="Calibri"/>
      <family val="4"/>
      <scheme val="minor"/>
    </font>
    <font>
      <sz val="11"/>
      <color rgb="FFFA7D00"/>
      <name val="Calibri"/>
      <family val="2"/>
      <scheme val="minor"/>
    </font>
    <font>
      <sz val="11"/>
      <color rgb="FF9C6500"/>
      <name val="Calibri"/>
      <family val="2"/>
      <scheme val="minor"/>
    </font>
    <font>
      <b/>
      <sz val="11"/>
      <color rgb="FF3F3F3F"/>
      <name val="Calibri"/>
      <family val="2"/>
      <scheme val="minor"/>
    </font>
    <font>
      <sz val="8"/>
      <color theme="1"/>
      <name val="Calibri"/>
      <family val="1"/>
      <scheme val="major"/>
    </font>
    <font>
      <b/>
      <sz val="18"/>
      <color theme="3"/>
      <name val="Calibri"/>
      <family val="2"/>
      <scheme val="major"/>
    </font>
    <font>
      <sz val="16"/>
      <color theme="4"/>
      <name val="Arial"/>
      <family val="2"/>
    </font>
    <font>
      <b/>
      <sz val="11"/>
      <color theme="1"/>
      <name val="Calibri"/>
      <family val="2"/>
      <scheme val="minor"/>
    </font>
    <font>
      <sz val="11"/>
      <color rgb="FFFF0000"/>
      <name val="Calibri"/>
      <family val="2"/>
      <scheme val="minor"/>
    </font>
    <font>
      <b/>
      <sz val="10"/>
      <color theme="1"/>
      <name val="Calibri"/>
      <family val="2"/>
      <scheme val="minor"/>
    </font>
    <font>
      <b/>
      <i/>
      <sz val="10"/>
      <name val="Calibri"/>
      <family val="2"/>
      <scheme val="minor"/>
    </font>
    <font>
      <sz val="10"/>
      <color rgb="FFFF0000"/>
      <name val="Calibri"/>
      <family val="2"/>
      <scheme val="minor"/>
    </font>
    <font>
      <sz val="10"/>
      <color theme="1"/>
      <name val="Calibri"/>
      <family val="2"/>
      <scheme val="minor"/>
    </font>
    <font>
      <b/>
      <sz val="10"/>
      <color rgb="FFFF0000"/>
      <name val="Calibri"/>
      <family val="2"/>
      <scheme val="minor"/>
    </font>
    <font>
      <sz val="10"/>
      <color theme="4"/>
      <name val="Calibri"/>
      <family val="4"/>
      <scheme val="minor"/>
    </font>
    <font>
      <sz val="10"/>
      <color theme="3"/>
      <name val="Calibri"/>
      <family val="4"/>
      <scheme val="minor"/>
    </font>
    <font>
      <sz val="14"/>
      <name val="Calibri"/>
      <family val="2"/>
      <scheme val="minor"/>
    </font>
    <font>
      <sz val="12"/>
      <name val="Calibri"/>
      <family val="2"/>
      <scheme val="minor"/>
    </font>
    <font>
      <sz val="10"/>
      <color indexed="8"/>
      <name val="Arial Mäo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0"/>
      <name val="MS Sans Serif"/>
      <family val="2"/>
    </font>
    <font>
      <b/>
      <sz val="18"/>
      <color indexed="62"/>
      <name val="Cambria"/>
      <family val="2"/>
    </font>
    <font>
      <b/>
      <sz val="11"/>
      <color indexed="8"/>
      <name val="Calibri"/>
      <family val="2"/>
    </font>
    <font>
      <sz val="9"/>
      <color theme="1"/>
      <name val="Arial"/>
      <family val="2"/>
    </font>
    <font>
      <sz val="10"/>
      <color rgb="FFFF000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theme="1"/>
      <name val="Arial Mäori"/>
      <family val="2"/>
    </font>
    <font>
      <b/>
      <sz val="11"/>
      <name val="Calibri"/>
      <family val="2"/>
      <scheme val="minor"/>
    </font>
    <font>
      <sz val="11"/>
      <name val="Calibri"/>
      <family val="2"/>
      <scheme val="minor"/>
    </font>
    <font>
      <b/>
      <sz val="20"/>
      <name val="Calibri"/>
      <family val="2"/>
      <scheme val="minor"/>
    </font>
    <font>
      <sz val="8"/>
      <color theme="1"/>
      <name val="Calibri"/>
      <family val="2"/>
      <scheme val="minor"/>
    </font>
    <font>
      <sz val="8"/>
      <name val="Calibri"/>
      <family val="2"/>
      <scheme val="minor"/>
    </font>
    <font>
      <i/>
      <sz val="11"/>
      <name val="Calibri"/>
      <family val="2"/>
      <scheme val="minor"/>
    </font>
    <font>
      <sz val="8"/>
      <color indexed="8"/>
      <name val="Calibri"/>
      <family val="4"/>
    </font>
    <font>
      <sz val="8"/>
      <color theme="1"/>
      <name val="Calibri"/>
      <family val="4"/>
      <scheme val="minor"/>
    </font>
    <font>
      <b/>
      <sz val="16"/>
      <name val="Calibri"/>
      <family val="2"/>
      <scheme val="minor"/>
    </font>
    <font>
      <sz val="11"/>
      <color theme="6" tint="-0.499984740745262"/>
      <name val="Calibri"/>
      <family val="2"/>
      <scheme val="minor"/>
    </font>
    <font>
      <i/>
      <sz val="11"/>
      <color theme="1"/>
      <name val="Calibri"/>
      <family val="2"/>
      <scheme val="minor"/>
    </font>
    <font>
      <sz val="10"/>
      <color rgb="FF0070C0"/>
      <name val="Calibri"/>
      <family val="2"/>
    </font>
    <font>
      <sz val="10"/>
      <color rgb="FF0070C0"/>
      <name val="Calibri"/>
      <family val="2"/>
      <scheme val="minor"/>
    </font>
    <font>
      <u/>
      <sz val="10"/>
      <color theme="4"/>
      <name val="Calibri"/>
      <family val="2"/>
    </font>
    <font>
      <b/>
      <sz val="14"/>
      <color theme="1"/>
      <name val="Calibri"/>
      <family val="2"/>
      <scheme val="minor"/>
    </font>
    <font>
      <i/>
      <sz val="11"/>
      <name val="Calibri"/>
      <family val="2"/>
    </font>
    <font>
      <i/>
      <sz val="12"/>
      <name val="Calibri"/>
      <family val="2"/>
      <scheme val="minor"/>
    </font>
    <font>
      <b/>
      <sz val="14"/>
      <color indexed="8"/>
      <name val="Calibri"/>
      <family val="2"/>
    </font>
    <font>
      <sz val="14"/>
      <color indexed="8"/>
      <name val="Calibri"/>
      <family val="2"/>
    </font>
    <font>
      <i/>
      <sz val="10"/>
      <name val="Calibri"/>
      <family val="4"/>
      <scheme val="minor"/>
    </font>
    <font>
      <b/>
      <sz val="13"/>
      <name val="Calibri"/>
      <family val="2"/>
      <scheme val="minor"/>
    </font>
    <font>
      <sz val="11"/>
      <name val="Calibri"/>
      <family val="2"/>
    </font>
    <font>
      <b/>
      <sz val="12"/>
      <color theme="1"/>
      <name val="Calibri"/>
      <family val="1"/>
    </font>
    <font>
      <sz val="14"/>
      <color theme="1"/>
      <name val="Calibri"/>
      <family val="1"/>
    </font>
    <font>
      <sz val="8"/>
      <color theme="1"/>
      <name val="Calibri"/>
      <family val="1"/>
    </font>
    <font>
      <sz val="10"/>
      <color theme="1"/>
      <name val="Calibri"/>
      <family val="1"/>
    </font>
    <font>
      <b/>
      <i/>
      <sz val="11"/>
      <name val="Calibri"/>
      <family val="2"/>
      <scheme val="minor"/>
    </font>
    <font>
      <sz val="11"/>
      <color theme="1"/>
      <name val="Calibri"/>
      <family val="4"/>
      <scheme val="minor"/>
    </font>
    <font>
      <b/>
      <sz val="11"/>
      <name val="Calibri"/>
      <family val="2"/>
    </font>
    <font>
      <sz val="11"/>
      <name val="Arial"/>
      <family val="2"/>
    </font>
    <font>
      <sz val="11"/>
      <name val="Calibri"/>
      <family val="4"/>
      <scheme val="minor"/>
    </font>
    <font>
      <sz val="11"/>
      <color theme="4"/>
      <name val="Calibri"/>
      <family val="4"/>
      <scheme val="minor"/>
    </font>
    <font>
      <sz val="11"/>
      <color rgb="FFFF0000"/>
      <name val="Calibri"/>
      <family val="4"/>
      <scheme val="minor"/>
    </font>
    <font>
      <sz val="11"/>
      <color theme="4"/>
      <name val="Calibri"/>
      <family val="2"/>
      <scheme val="minor"/>
    </font>
    <font>
      <b/>
      <sz val="11"/>
      <color indexed="8"/>
      <name val="Calibri"/>
      <family val="1"/>
    </font>
    <font>
      <sz val="11"/>
      <name val="Calibri"/>
      <family val="1"/>
    </font>
    <font>
      <sz val="11"/>
      <color indexed="8"/>
      <name val="Calibri"/>
      <family val="1"/>
    </font>
    <font>
      <b/>
      <vertAlign val="subscript"/>
      <sz val="11"/>
      <color indexed="8"/>
      <name val="Calibri"/>
      <family val="2"/>
    </font>
    <font>
      <sz val="12"/>
      <name val="Calibri"/>
      <family val="2"/>
    </font>
    <font>
      <vertAlign val="superscript"/>
      <sz val="10"/>
      <name val="Calibri"/>
      <family val="2"/>
    </font>
    <font>
      <b/>
      <sz val="10"/>
      <name val="Calibri"/>
      <family val="2"/>
    </font>
    <font>
      <u/>
      <sz val="10"/>
      <color theme="10"/>
      <name val="Arial"/>
      <family val="2"/>
    </font>
    <font>
      <u/>
      <sz val="10"/>
      <color theme="10"/>
      <name val="Calibri"/>
      <family val="2"/>
      <scheme val="minor"/>
    </font>
    <font>
      <b/>
      <i/>
      <sz val="12"/>
      <color theme="1"/>
      <name val="Calibri"/>
      <family val="2"/>
      <scheme val="major"/>
    </font>
    <font>
      <b/>
      <i/>
      <sz val="12"/>
      <name val="Calibri"/>
      <family val="2"/>
      <scheme val="minor"/>
    </font>
    <font>
      <sz val="11"/>
      <color theme="4" tint="0.39994506668294322"/>
      <name val="Calibri"/>
      <family val="2"/>
      <scheme val="minor"/>
    </font>
    <font>
      <u/>
      <sz val="11"/>
      <color theme="4"/>
      <name val="Calibri"/>
      <family val="1"/>
      <scheme val="major"/>
    </font>
    <font>
      <u/>
      <sz val="11"/>
      <color indexed="12"/>
      <name val="Calibri"/>
      <family val="1"/>
    </font>
    <font>
      <sz val="11"/>
      <color theme="1"/>
      <name val="Calibri"/>
      <family val="1"/>
      <scheme val="minor"/>
    </font>
    <font>
      <u/>
      <sz val="11"/>
      <color indexed="9"/>
      <name val="Calibri"/>
      <family val="1"/>
    </font>
    <font>
      <u/>
      <sz val="11"/>
      <color theme="4"/>
      <name val="Calibri"/>
      <family val="1"/>
    </font>
    <font>
      <i/>
      <sz val="11"/>
      <color indexed="8"/>
      <name val="Calibri"/>
      <family val="1"/>
    </font>
    <font>
      <b/>
      <sz val="16"/>
      <color indexed="8"/>
      <name val="Calibri"/>
      <family val="2"/>
    </font>
    <font>
      <b/>
      <sz val="11"/>
      <color theme="1"/>
      <name val="Calibri"/>
      <family val="4"/>
      <scheme val="minor"/>
    </font>
    <font>
      <sz val="9"/>
      <name val="Calibri"/>
      <family val="2"/>
      <scheme val="minor"/>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sz val="10"/>
      <name val="Tahoma"/>
      <family val="2"/>
    </font>
    <font>
      <i/>
      <sz val="9"/>
      <color rgb="FF7F7F7F"/>
      <name val="Calibri"/>
      <family val="2"/>
      <scheme val="minor"/>
    </font>
    <font>
      <sz val="9"/>
      <color rgb="FF006100"/>
      <name val="Calibri"/>
      <family val="2"/>
      <scheme val="minor"/>
    </font>
    <font>
      <u/>
      <sz val="11"/>
      <color theme="10"/>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9"/>
      <color theme="1"/>
      <name val="Calibri"/>
      <family val="2"/>
      <scheme val="minor"/>
    </font>
    <font>
      <sz val="9"/>
      <color rgb="FFFF0000"/>
      <name val="Calibri"/>
      <family val="2"/>
      <scheme val="minor"/>
    </font>
    <font>
      <b/>
      <sz val="12"/>
      <name val="Calibri"/>
      <family val="2"/>
      <scheme val="major"/>
    </font>
  </fonts>
  <fills count="70">
    <fill>
      <patternFill patternType="none"/>
    </fill>
    <fill>
      <patternFill patternType="gray125"/>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theme="3"/>
        <bgColor indexed="64"/>
      </patternFill>
    </fill>
    <fill>
      <patternFill patternType="solid">
        <fgColor rgb="FFF2F2F2"/>
      </patternFill>
    </fill>
    <fill>
      <patternFill patternType="solid">
        <fgColor rgb="FFA5A5A5"/>
      </patternFill>
    </fill>
    <fill>
      <patternFill patternType="solid">
        <fgColor theme="2"/>
        <bgColor indexed="64"/>
      </patternFill>
    </fill>
    <fill>
      <patternFill patternType="solid">
        <fgColor rgb="FFFFFF99"/>
        <bgColor indexed="64"/>
      </patternFill>
    </fill>
    <fill>
      <patternFill patternType="solid">
        <fgColor theme="0"/>
        <bgColor indexed="64"/>
      </patternFill>
    </fill>
    <fill>
      <patternFill patternType="solid">
        <fgColor rgb="FFCCFFCC"/>
        <bgColor indexed="64"/>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CECEC"/>
        <bgColor indexed="64"/>
      </patternFill>
    </fill>
    <fill>
      <patternFill patternType="solid">
        <fgColor theme="6"/>
        <bgColor indexed="64"/>
      </patternFill>
    </fill>
    <fill>
      <patternFill patternType="solid">
        <fgColor theme="8" tint="0.79998168889431442"/>
        <bgColor indexed="64"/>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27"/>
        <bgColor indexed="64"/>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mediumGray">
        <fgColor indexed="22"/>
      </patternFill>
    </fill>
    <fill>
      <patternFill patternType="solid">
        <fgColor rgb="FFD9ECFF"/>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8"/>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8"/>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theme="5"/>
      </left>
      <right style="thin">
        <color theme="5"/>
      </right>
      <top style="thin">
        <color theme="5"/>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theme="5"/>
      </left>
      <right style="medium">
        <color theme="5"/>
      </right>
      <top style="medium">
        <color theme="5"/>
      </top>
      <bottom style="medium">
        <color theme="5"/>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n">
        <color theme="5"/>
      </right>
      <top/>
      <bottom style="thin">
        <color theme="5"/>
      </bottom>
      <diagonal/>
    </border>
    <border>
      <left style="thin">
        <color theme="5"/>
      </left>
      <right style="thin">
        <color theme="5"/>
      </right>
      <top style="medium">
        <color theme="5"/>
      </top>
      <bottom style="medium">
        <color theme="5"/>
      </bottom>
      <diagonal/>
    </border>
    <border>
      <left/>
      <right/>
      <top style="thin">
        <color theme="4"/>
      </top>
      <bottom style="double">
        <color theme="4"/>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ck">
        <color theme="0"/>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double">
        <color indexed="64"/>
      </right>
      <top style="medium">
        <color indexed="64"/>
      </top>
      <bottom style="medium">
        <color indexed="64"/>
      </bottom>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indexed="64"/>
      </left>
      <right style="double">
        <color indexed="64"/>
      </right>
      <top style="thin">
        <color indexed="64"/>
      </top>
      <bottom/>
      <diagonal/>
    </border>
  </borders>
  <cellStyleXfs count="47773">
    <xf numFmtId="0" fontId="0" fillId="0" borderId="0"/>
    <xf numFmtId="166" fontId="35" fillId="0" borderId="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5"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6"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7"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8"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9"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0"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1"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2"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3"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4"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5"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0" fillId="16"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0"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2"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3"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5"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0" fontId="72" fillId="0" borderId="1">
      <alignment horizontal="center"/>
    </xf>
    <xf numFmtId="166" fontId="73" fillId="29" borderId="0" applyNumberFormat="0" applyBorder="0" applyAlignment="0" applyProtection="0"/>
    <xf numFmtId="166" fontId="73" fillId="29" borderId="0" applyNumberFormat="0" applyBorder="0" applyAlignment="0" applyProtection="0"/>
    <xf numFmtId="166" fontId="73" fillId="29" borderId="0" applyNumberFormat="0" applyBorder="0" applyAlignment="0" applyProtection="0"/>
    <xf numFmtId="166" fontId="73" fillId="29" borderId="0" applyNumberFormat="0" applyBorder="0" applyAlignment="0" applyProtection="0"/>
    <xf numFmtId="166" fontId="73" fillId="29" borderId="0" applyNumberFormat="0" applyBorder="0" applyAlignment="0" applyProtection="0"/>
    <xf numFmtId="166" fontId="73" fillId="29" borderId="0" applyNumberFormat="0" applyBorder="0" applyAlignment="0" applyProtection="0"/>
    <xf numFmtId="166" fontId="73" fillId="29" borderId="0" applyNumberFormat="0" applyBorder="0" applyAlignment="0" applyProtection="0"/>
    <xf numFmtId="190" fontId="35" fillId="30" borderId="1" applyNumberFormat="0" applyFill="0" applyAlignment="0"/>
    <xf numFmtId="166" fontId="74" fillId="31" borderId="33" applyNumberFormat="0" applyAlignment="0" applyProtection="0"/>
    <xf numFmtId="166" fontId="74" fillId="31" borderId="33" applyNumberFormat="0" applyAlignment="0" applyProtection="0"/>
    <xf numFmtId="166" fontId="74" fillId="31" borderId="33" applyNumberFormat="0" applyAlignment="0" applyProtection="0"/>
    <xf numFmtId="166" fontId="74" fillId="31" borderId="33" applyNumberFormat="0" applyAlignment="0" applyProtection="0"/>
    <xf numFmtId="166" fontId="74" fillId="31" borderId="33" applyNumberFormat="0" applyAlignment="0" applyProtection="0"/>
    <xf numFmtId="166" fontId="74" fillId="31" borderId="33" applyNumberFormat="0" applyAlignment="0" applyProtection="0"/>
    <xf numFmtId="166" fontId="74" fillId="31" borderId="33" applyNumberFormat="0" applyAlignment="0" applyProtection="0"/>
    <xf numFmtId="166" fontId="75" fillId="32" borderId="34" applyNumberFormat="0" applyAlignment="0" applyProtection="0"/>
    <xf numFmtId="166" fontId="75" fillId="32" borderId="34" applyNumberFormat="0" applyAlignment="0" applyProtection="0"/>
    <xf numFmtId="166" fontId="75" fillId="32" borderId="34" applyNumberFormat="0" applyAlignment="0" applyProtection="0"/>
    <xf numFmtId="166" fontId="75" fillId="32" borderId="34" applyNumberFormat="0" applyAlignment="0" applyProtection="0"/>
    <xf numFmtId="166" fontId="75" fillId="32" borderId="34" applyNumberFormat="0" applyAlignment="0" applyProtection="0"/>
    <xf numFmtId="166" fontId="75" fillId="32" borderId="34" applyNumberFormat="0" applyAlignment="0" applyProtection="0"/>
    <xf numFmtId="166" fontId="75" fillId="32" borderId="34" applyNumberFormat="0" applyAlignment="0" applyProtection="0"/>
    <xf numFmtId="164" fontId="69" fillId="0" borderId="0" applyFont="0" applyFill="0" applyBorder="0" applyAlignment="0" applyProtection="0"/>
    <xf numFmtId="165" fontId="41" fillId="0" borderId="0" applyFont="0" applyFill="0" applyBorder="0" applyAlignment="0" applyProtection="0">
      <alignment horizontal="left"/>
      <protection locked="0"/>
    </xf>
    <xf numFmtId="165" fontId="35" fillId="0" borderId="1" applyFont="0" applyFill="0" applyBorder="0" applyAlignment="0" applyProtection="0">
      <alignment horizontal="left"/>
      <protection locked="0"/>
    </xf>
    <xf numFmtId="191" fontId="70" fillId="0" borderId="0" applyFont="0" applyFill="0" applyBorder="0" applyAlignment="0" applyProtection="0"/>
    <xf numFmtId="191" fontId="70" fillId="0" borderId="0" applyFont="0" applyFill="0" applyBorder="0" applyAlignment="0" applyProtection="0"/>
    <xf numFmtId="191" fontId="70" fillId="0" borderId="0" applyFont="0" applyFill="0" applyBorder="0" applyAlignment="0" applyProtection="0"/>
    <xf numFmtId="165" fontId="76" fillId="0" borderId="0" applyFont="0" applyFill="0" applyBorder="0" applyAlignment="0" applyProtection="0">
      <alignment horizontal="left"/>
      <protection locked="0"/>
    </xf>
    <xf numFmtId="165" fontId="76" fillId="0" borderId="0" applyFont="0" applyFill="0" applyBorder="0" applyAlignment="0" applyProtection="0">
      <alignment horizontal="left"/>
      <protection locked="0"/>
    </xf>
    <xf numFmtId="174" fontId="76" fillId="0" borderId="0" applyFont="0" applyFill="0" applyBorder="0" applyAlignment="0" applyProtection="0">
      <protection locked="0"/>
    </xf>
    <xf numFmtId="175" fontId="59" fillId="0" borderId="0" applyFont="0" applyFill="0" applyBorder="0" applyAlignment="0" applyProtection="0">
      <protection locked="0"/>
    </xf>
    <xf numFmtId="175" fontId="76" fillId="0" borderId="0" applyFont="0" applyFill="0" applyBorder="0" applyAlignment="0" applyProtection="0">
      <protection locked="0"/>
    </xf>
    <xf numFmtId="192" fontId="35" fillId="33" borderId="1" applyFont="0" applyFill="0" applyBorder="0" applyAlignment="0" applyProtection="0"/>
    <xf numFmtId="187" fontId="76"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3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6" fontId="35"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3"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35"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69" fillId="0" borderId="0" applyFont="0" applyFill="0" applyBorder="0" applyAlignment="0" applyProtection="0"/>
    <xf numFmtId="164" fontId="70" fillId="0" borderId="0" applyFont="0" applyFill="0" applyBorder="0" applyAlignment="0" applyProtection="0"/>
    <xf numFmtId="164" fontId="70" fillId="0" borderId="0" applyFont="0" applyFill="0" applyBorder="0" applyAlignment="0" applyProtection="0"/>
    <xf numFmtId="164" fontId="35" fillId="0" borderId="0" applyFont="0" applyFill="0" applyBorder="0" applyAlignment="0" applyProtection="0"/>
    <xf numFmtId="168" fontId="42" fillId="34" borderId="0" applyFont="0" applyBorder="0" applyAlignment="0" applyProtection="0"/>
    <xf numFmtId="169" fontId="42" fillId="34" borderId="0" applyFont="0" applyBorder="0" applyProtection="0">
      <alignment horizontal="right"/>
    </xf>
    <xf numFmtId="0" fontId="77" fillId="34" borderId="0" applyBorder="0"/>
    <xf numFmtId="0" fontId="69" fillId="35" borderId="35">
      <alignment horizontal="left" vertical="top" wrapText="1" indent="1"/>
      <protection locked="0"/>
    </xf>
    <xf numFmtId="0" fontId="69" fillId="35" borderId="35">
      <alignment vertical="top" wrapText="1"/>
      <protection locked="0"/>
    </xf>
    <xf numFmtId="166" fontId="69" fillId="35" borderId="35">
      <alignment horizontal="left" vertical="top" wrapText="1" indent="1"/>
      <protection locked="0"/>
    </xf>
    <xf numFmtId="0" fontId="77" fillId="34" borderId="0" applyBorder="0">
      <alignment wrapText="1"/>
    </xf>
    <xf numFmtId="0" fontId="78" fillId="36" borderId="1">
      <alignment horizontal="center"/>
    </xf>
    <xf numFmtId="194" fontId="69" fillId="0" borderId="0" applyFont="0" applyFill="0" applyBorder="0" applyAlignment="0" applyProtection="0"/>
    <xf numFmtId="0" fontId="79" fillId="0" borderId="1" applyProtection="0"/>
    <xf numFmtId="0" fontId="80" fillId="35" borderId="35" applyNumberFormat="0">
      <protection locked="0"/>
    </xf>
    <xf numFmtId="0" fontId="80" fillId="35" borderId="35" applyNumberFormat="0">
      <protection locked="0"/>
    </xf>
    <xf numFmtId="0" fontId="79" fillId="0" borderId="1" applyProtection="0">
      <alignment horizontal="center"/>
    </xf>
    <xf numFmtId="0" fontId="81" fillId="34" borderId="0" applyAlignment="0"/>
    <xf numFmtId="0" fontId="81" fillId="34" borderId="0" applyAlignment="0"/>
    <xf numFmtId="0" fontId="35" fillId="3" borderId="0"/>
    <xf numFmtId="0" fontId="69" fillId="33" borderId="0"/>
    <xf numFmtId="166" fontId="69" fillId="33" borderId="0"/>
    <xf numFmtId="0" fontId="69" fillId="33" borderId="0"/>
    <xf numFmtId="0" fontId="82" fillId="33" borderId="0"/>
    <xf numFmtId="172" fontId="59" fillId="0" borderId="0" applyFont="0" applyFill="0" applyBorder="0" applyProtection="0">
      <protection locked="0"/>
    </xf>
    <xf numFmtId="180" fontId="79" fillId="0" borderId="1" applyFont="0" applyFill="0" applyBorder="0" applyAlignment="0" applyProtection="0"/>
    <xf numFmtId="181" fontId="59" fillId="0" borderId="0" applyFont="0" applyFill="0" applyBorder="0" applyAlignment="0" applyProtection="0">
      <alignment wrapText="1"/>
    </xf>
    <xf numFmtId="181" fontId="76" fillId="0" borderId="0" applyFont="0" applyFill="0" applyBorder="0" applyAlignment="0" applyProtection="0">
      <alignment wrapText="1"/>
    </xf>
    <xf numFmtId="172" fontId="76" fillId="0" borderId="0" applyFont="0" applyFill="0" applyBorder="0" applyProtection="0">
      <protection locked="0"/>
    </xf>
    <xf numFmtId="172" fontId="76" fillId="0" borderId="0" applyFont="0" applyFill="0" applyBorder="0" applyProtection="0">
      <protection locked="0"/>
    </xf>
    <xf numFmtId="188" fontId="76" fillId="0" borderId="0" applyFont="0" applyFill="0" applyBorder="0" applyAlignment="0" applyProtection="0">
      <protection locked="0"/>
    </xf>
    <xf numFmtId="188" fontId="76" fillId="0" borderId="0" applyFont="0" applyFill="0" applyBorder="0" applyAlignment="0" applyProtection="0">
      <protection locked="0"/>
    </xf>
    <xf numFmtId="188" fontId="76" fillId="0" borderId="0" applyFont="0" applyFill="0" applyBorder="0" applyAlignment="0" applyProtection="0">
      <protection locked="0"/>
    </xf>
    <xf numFmtId="167" fontId="78" fillId="36" borderId="1">
      <alignment horizontal="center" vertical="center"/>
    </xf>
    <xf numFmtId="0" fontId="83" fillId="0" borderId="35" applyFill="0">
      <alignment horizontal="center"/>
    </xf>
    <xf numFmtId="0" fontId="62" fillId="2" borderId="1" applyFill="0">
      <alignment horizontal="center"/>
    </xf>
    <xf numFmtId="0" fontId="83" fillId="0" borderId="35" applyFill="0">
      <alignment horizontal="center"/>
    </xf>
    <xf numFmtId="166" fontId="83" fillId="0" borderId="35" applyFill="0">
      <alignment horizontal="center"/>
    </xf>
    <xf numFmtId="172" fontId="83" fillId="0" borderId="35" applyFill="0">
      <alignment horizontal="center" vertical="center"/>
    </xf>
    <xf numFmtId="172" fontId="62" fillId="2" borderId="1" applyFill="0">
      <alignment horizontal="center" vertical="center"/>
    </xf>
    <xf numFmtId="172" fontId="83" fillId="0" borderId="35" applyFill="0">
      <alignment horizontal="center" vertical="center"/>
    </xf>
    <xf numFmtId="49" fontId="85" fillId="0" borderId="0" applyFill="0" applyProtection="0">
      <alignment horizontal="left" indent="1"/>
    </xf>
    <xf numFmtId="49" fontId="61" fillId="3" borderId="0" applyFill="0">
      <alignment horizontal="left" indent="1"/>
    </xf>
    <xf numFmtId="0" fontId="84" fillId="0" borderId="0" applyNumberFormat="0" applyFill="0" applyBorder="0" applyAlignment="0" applyProtection="0"/>
    <xf numFmtId="49" fontId="85" fillId="0" borderId="0" applyFill="0" applyProtection="0">
      <alignment horizontal="left" indent="1"/>
    </xf>
    <xf numFmtId="49" fontId="85" fillId="0" borderId="0" applyFill="0" applyProtection="0">
      <alignment horizontal="left" indent="1"/>
    </xf>
    <xf numFmtId="49" fontId="85" fillId="0" borderId="0" applyFill="0" applyProtection="0">
      <alignment horizontal="left" indent="1"/>
    </xf>
    <xf numFmtId="49" fontId="85" fillId="0" borderId="0" applyFill="0" applyProtection="0">
      <alignment horizontal="left" indent="1"/>
    </xf>
    <xf numFmtId="49" fontId="85" fillId="0" borderId="0" applyFill="0" applyProtection="0">
      <alignment horizontal="left" indent="1"/>
    </xf>
    <xf numFmtId="49" fontId="85" fillId="0" borderId="0" applyFill="0" applyProtection="0">
      <alignment horizontal="left" indent="1"/>
    </xf>
    <xf numFmtId="49" fontId="85" fillId="0" borderId="0" applyFill="0" applyProtection="0">
      <alignment horizontal="left" indent="1"/>
    </xf>
    <xf numFmtId="0" fontId="86"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34" borderId="0" applyNumberFormat="0" applyBorder="0">
      <alignment horizontal="left"/>
    </xf>
    <xf numFmtId="166" fontId="88" fillId="37"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0" fontId="89" fillId="36" borderId="3" applyBorder="0"/>
    <xf numFmtId="0" fontId="90" fillId="36" borderId="0" applyNumberFormat="0" applyBorder="0">
      <alignment horizontal="right"/>
    </xf>
    <xf numFmtId="0" fontId="45" fillId="36" borderId="0" applyFont="0" applyAlignment="0"/>
    <xf numFmtId="0" fontId="91" fillId="36" borderId="0" applyBorder="0">
      <alignment vertical="top" wrapText="1"/>
    </xf>
    <xf numFmtId="0" fontId="77" fillId="36" borderId="0" applyAlignment="0">
      <alignment horizontal="center"/>
    </xf>
    <xf numFmtId="0" fontId="64" fillId="0" borderId="0" applyNumberFormat="0" applyFill="0" applyAlignment="0"/>
    <xf numFmtId="0" fontId="93" fillId="0" borderId="0" applyNumberFormat="0" applyFill="0" applyAlignment="0"/>
    <xf numFmtId="0" fontId="94" fillId="0" borderId="0" applyNumberFormat="0" applyFill="0" applyAlignment="0"/>
    <xf numFmtId="0" fontId="92" fillId="0" borderId="36" applyNumberFormat="0" applyFill="0" applyBorder="0" applyAlignment="0" applyProtection="0"/>
    <xf numFmtId="0" fontId="93" fillId="0" borderId="0" applyNumberFormat="0" applyFill="0" applyAlignment="0"/>
    <xf numFmtId="166" fontId="93" fillId="0" borderId="0" applyNumberFormat="0" applyFill="0" applyAlignment="0"/>
    <xf numFmtId="0" fontId="93" fillId="0" borderId="0" applyNumberFormat="0" applyFill="0" applyAlignment="0"/>
    <xf numFmtId="0" fontId="93" fillId="0" borderId="0" applyNumberFormat="0" applyFill="0" applyAlignment="0" applyProtection="0"/>
    <xf numFmtId="0" fontId="64" fillId="2" borderId="0" applyNumberFormat="0" applyFill="0" applyAlignment="0"/>
    <xf numFmtId="166" fontId="93" fillId="0" borderId="0" applyNumberFormat="0" applyFill="0" applyAlignment="0" applyProtection="0"/>
    <xf numFmtId="0" fontId="95" fillId="0" borderId="37" applyNumberFormat="0" applyFill="0" applyBorder="0" applyAlignment="0" applyProtection="0"/>
    <xf numFmtId="0" fontId="96" fillId="0" borderId="0" applyNumberFormat="0" applyFill="0" applyAlignment="0"/>
    <xf numFmtId="0" fontId="96" fillId="0" borderId="0" applyNumberFormat="0" applyFill="0" applyAlignment="0"/>
    <xf numFmtId="49" fontId="98" fillId="3" borderId="0" applyFill="0" applyBorder="0">
      <alignment horizontal="left"/>
    </xf>
    <xf numFmtId="0" fontId="97" fillId="0" borderId="38" applyNumberFormat="0" applyFill="0" applyAlignment="0" applyProtection="0"/>
    <xf numFmtId="49" fontId="98" fillId="3" borderId="0" applyFill="0" applyBorder="0">
      <alignment horizontal="left"/>
    </xf>
    <xf numFmtId="49" fontId="98" fillId="3" borderId="0" applyFill="0" applyBorder="0">
      <alignment horizontal="left"/>
    </xf>
    <xf numFmtId="49" fontId="99" fillId="3" borderId="0" applyFill="0">
      <alignment horizontal="center"/>
    </xf>
    <xf numFmtId="0" fontId="76" fillId="3" borderId="0" applyFill="0" applyBorder="0"/>
    <xf numFmtId="0" fontId="97" fillId="0" borderId="0" applyNumberFormat="0" applyFill="0" applyBorder="0" applyAlignment="0" applyProtection="0"/>
    <xf numFmtId="0" fontId="76" fillId="3" borderId="0" applyFill="0" applyBorder="0"/>
    <xf numFmtId="0" fontId="76" fillId="3" borderId="0" applyFill="0" applyBorder="0"/>
    <xf numFmtId="0" fontId="100" fillId="34" borderId="0" applyBorder="0"/>
    <xf numFmtId="0" fontId="101" fillId="34" borderId="0" applyBorder="0"/>
    <xf numFmtId="0" fontId="102" fillId="34" borderId="0" applyBorder="0">
      <alignment horizontal="left"/>
    </xf>
    <xf numFmtId="0" fontId="102" fillId="34" borderId="0" applyBorder="0">
      <alignment horizontal="center" vertical="center" wrapText="1"/>
    </xf>
    <xf numFmtId="0" fontId="102" fillId="34" borderId="0" applyBorder="0">
      <alignment horizontal="center" wrapText="1"/>
    </xf>
    <xf numFmtId="0" fontId="42" fillId="34" borderId="4" applyNumberFormat="0" applyFont="0" applyAlignment="0"/>
    <xf numFmtId="0" fontId="69" fillId="33" borderId="39" applyNumberFormat="0" applyFill="0">
      <alignment horizontal="left"/>
    </xf>
    <xf numFmtId="193" fontId="69" fillId="33" borderId="39" applyNumberFormat="0">
      <alignment horizontal="left"/>
    </xf>
    <xf numFmtId="0" fontId="69" fillId="33" borderId="39" applyNumberFormat="0">
      <alignment horizontal="left"/>
    </xf>
    <xf numFmtId="0" fontId="103"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189" fontId="104"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1" fontId="35" fillId="33" borderId="1" applyNumberFormat="0" applyFont="0" applyAlignment="0" applyProtection="0">
      <alignment horizontal="right" indent="1"/>
    </xf>
    <xf numFmtId="166" fontId="105" fillId="38" borderId="33" applyNumberFormat="0" applyAlignment="0" applyProtection="0"/>
    <xf numFmtId="166" fontId="105" fillId="38" borderId="33" applyNumberFormat="0" applyAlignment="0" applyProtection="0"/>
    <xf numFmtId="166" fontId="105" fillId="38" borderId="33" applyNumberFormat="0" applyAlignment="0" applyProtection="0"/>
    <xf numFmtId="166" fontId="105" fillId="38" borderId="33" applyNumberFormat="0" applyAlignment="0" applyProtection="0"/>
    <xf numFmtId="166" fontId="105" fillId="38" borderId="33" applyNumberFormat="0" applyAlignment="0" applyProtection="0"/>
    <xf numFmtId="166" fontId="105" fillId="38" borderId="33" applyNumberFormat="0" applyAlignment="0" applyProtection="0"/>
    <xf numFmtId="49" fontId="106" fillId="0" borderId="0" applyFill="0" applyBorder="0">
      <alignment horizontal="right" indent="1"/>
    </xf>
    <xf numFmtId="49" fontId="66" fillId="2" borderId="0" applyFill="0" applyBorder="0">
      <alignment horizontal="right" indent="1"/>
    </xf>
    <xf numFmtId="49" fontId="107" fillId="0" borderId="0" applyFill="0" applyBorder="0">
      <alignment horizontal="center" wrapText="1"/>
    </xf>
    <xf numFmtId="49" fontId="65" fillId="3" borderId="0" applyFill="0" applyBorder="0">
      <alignment horizontal="center" wrapText="1"/>
    </xf>
    <xf numFmtId="0" fontId="107" fillId="0" borderId="0" applyFill="0" applyBorder="0">
      <alignment horizontal="centerContinuous" wrapText="1"/>
    </xf>
    <xf numFmtId="0" fontId="65" fillId="3" borderId="0" applyFill="0" applyBorder="0">
      <alignment horizontal="centerContinuous" wrapText="1"/>
    </xf>
    <xf numFmtId="0" fontId="107" fillId="0" borderId="0" applyFill="0" applyBorder="0">
      <alignment horizontal="center" wrapText="1"/>
    </xf>
    <xf numFmtId="0" fontId="107" fillId="0" borderId="0" applyFill="0" applyBorder="0">
      <alignment horizontal="center" wrapText="1"/>
    </xf>
    <xf numFmtId="49" fontId="69" fillId="0" borderId="0" applyFill="0" applyBorder="0">
      <alignment horizontal="left" indent="1"/>
    </xf>
    <xf numFmtId="49" fontId="69" fillId="0" borderId="0" applyFill="0" applyBorder="0">
      <alignment horizontal="left" wrapText="1" indent="2"/>
    </xf>
    <xf numFmtId="0" fontId="81" fillId="34" borderId="1" applyNumberFormat="0"/>
    <xf numFmtId="0" fontId="69" fillId="33" borderId="35" applyNumberFormat="0">
      <alignment horizontal="left"/>
    </xf>
    <xf numFmtId="193" fontId="69" fillId="33" borderId="35" applyNumberFormat="0">
      <alignment horizontal="left"/>
    </xf>
    <xf numFmtId="166" fontId="108" fillId="0" borderId="40" applyNumberFormat="0" applyFill="0" applyAlignment="0" applyProtection="0"/>
    <xf numFmtId="166" fontId="108" fillId="0" borderId="40" applyNumberFormat="0" applyFill="0" applyAlignment="0" applyProtection="0"/>
    <xf numFmtId="166" fontId="108" fillId="0" borderId="40" applyNumberFormat="0" applyFill="0" applyAlignment="0" applyProtection="0"/>
    <xf numFmtId="166" fontId="108" fillId="0" borderId="40" applyNumberFormat="0" applyFill="0" applyAlignment="0" applyProtection="0"/>
    <xf numFmtId="166" fontId="108" fillId="0" borderId="40" applyNumberFormat="0" applyFill="0" applyAlignment="0" applyProtection="0"/>
    <xf numFmtId="166" fontId="108" fillId="0" borderId="40" applyNumberFormat="0" applyFill="0" applyAlignment="0" applyProtection="0"/>
    <xf numFmtId="166" fontId="108" fillId="0" borderId="40" applyNumberFormat="0" applyFill="0" applyAlignment="0" applyProtection="0"/>
    <xf numFmtId="166" fontId="109" fillId="39" borderId="0" applyNumberFormat="0" applyBorder="0" applyAlignment="0" applyProtection="0"/>
    <xf numFmtId="166" fontId="109" fillId="39" borderId="0" applyNumberFormat="0" applyBorder="0" applyAlignment="0" applyProtection="0"/>
    <xf numFmtId="166" fontId="109" fillId="39" borderId="0" applyNumberFormat="0" applyBorder="0" applyAlignment="0" applyProtection="0"/>
    <xf numFmtId="166" fontId="109" fillId="39" borderId="0" applyNumberFormat="0" applyBorder="0" applyAlignment="0" applyProtection="0"/>
    <xf numFmtId="166" fontId="109" fillId="39" borderId="0" applyNumberFormat="0" applyBorder="0" applyAlignment="0" applyProtection="0"/>
    <xf numFmtId="166" fontId="109" fillId="39" borderId="0" applyNumberFormat="0" applyBorder="0" applyAlignment="0" applyProtection="0"/>
    <xf numFmtId="166" fontId="109" fillId="39" borderId="0" applyNumberFormat="0" applyBorder="0" applyAlignment="0" applyProtection="0"/>
    <xf numFmtId="166" fontId="35" fillId="0" borderId="0"/>
    <xf numFmtId="166" fontId="35" fillId="0" borderId="0"/>
    <xf numFmtId="166" fontId="35" fillId="0" borderId="0"/>
    <xf numFmtId="0" fontId="69" fillId="0" borderId="0"/>
    <xf numFmtId="0" fontId="69" fillId="0" borderId="0"/>
    <xf numFmtId="0" fontId="69" fillId="0" borderId="0"/>
    <xf numFmtId="0" fontId="70" fillId="0" borderId="0"/>
    <xf numFmtId="189" fontId="70" fillId="0" borderId="0"/>
    <xf numFmtId="0" fontId="69" fillId="0" borderId="0"/>
    <xf numFmtId="189" fontId="33" fillId="0" borderId="0"/>
    <xf numFmtId="189" fontId="33" fillId="0" borderId="0"/>
    <xf numFmtId="189" fontId="33" fillId="0" borderId="0"/>
    <xf numFmtId="0" fontId="35" fillId="0" borderId="0"/>
    <xf numFmtId="166" fontId="35" fillId="0" borderId="0"/>
    <xf numFmtId="166" fontId="35" fillId="0" borderId="0"/>
    <xf numFmtId="166" fontId="35" fillId="0" borderId="0"/>
    <xf numFmtId="0" fontId="70" fillId="0" borderId="0"/>
    <xf numFmtId="0" fontId="35" fillId="0" borderId="0"/>
    <xf numFmtId="166" fontId="35" fillId="0" borderId="0"/>
    <xf numFmtId="166" fontId="35" fillId="0" borderId="0"/>
    <xf numFmtId="189" fontId="70" fillId="0" borderId="0"/>
    <xf numFmtId="0" fontId="70" fillId="0" borderId="0"/>
    <xf numFmtId="166" fontId="60" fillId="0" borderId="0"/>
    <xf numFmtId="0" fontId="70" fillId="0" borderId="0"/>
    <xf numFmtId="0" fontId="70" fillId="0" borderId="0"/>
    <xf numFmtId="189" fontId="70" fillId="0" borderId="0"/>
    <xf numFmtId="0" fontId="35" fillId="0" borderId="0"/>
    <xf numFmtId="0" fontId="35" fillId="0" borderId="0" applyBorder="0"/>
    <xf numFmtId="0" fontId="35" fillId="0" borderId="0"/>
    <xf numFmtId="0" fontId="70" fillId="0" borderId="0"/>
    <xf numFmtId="0" fontId="70" fillId="0" borderId="0"/>
    <xf numFmtId="0" fontId="35" fillId="0" borderId="0"/>
    <xf numFmtId="0" fontId="70" fillId="0" borderId="0"/>
    <xf numFmtId="166" fontId="67" fillId="0" borderId="0"/>
    <xf numFmtId="166" fontId="67" fillId="0" borderId="0"/>
    <xf numFmtId="0" fontId="35" fillId="0" borderId="0"/>
    <xf numFmtId="0" fontId="70" fillId="0" borderId="0"/>
    <xf numFmtId="166" fontId="69" fillId="0" borderId="0"/>
    <xf numFmtId="0"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110" fillId="31" borderId="42" applyNumberFormat="0" applyAlignment="0" applyProtection="0"/>
    <xf numFmtId="166" fontId="110" fillId="31" borderId="42" applyNumberFormat="0" applyAlignment="0" applyProtection="0"/>
    <xf numFmtId="166" fontId="110" fillId="31" borderId="42" applyNumberFormat="0" applyAlignment="0" applyProtection="0"/>
    <xf numFmtId="166" fontId="110" fillId="31" borderId="42" applyNumberFormat="0" applyAlignment="0" applyProtection="0"/>
    <xf numFmtId="166" fontId="110" fillId="31" borderId="42" applyNumberFormat="0" applyAlignment="0" applyProtection="0"/>
    <xf numFmtId="166" fontId="110" fillId="31" borderId="42" applyNumberFormat="0" applyAlignment="0" applyProtection="0"/>
    <xf numFmtId="166" fontId="110" fillId="31" borderId="42" applyNumberFormat="0" applyAlignment="0" applyProtection="0"/>
    <xf numFmtId="49" fontId="111" fillId="33" borderId="43" applyFill="0">
      <alignment horizontal="right" indent="2"/>
    </xf>
    <xf numFmtId="49" fontId="111" fillId="33" borderId="43">
      <alignment horizontal="right" indent="2"/>
    </xf>
    <xf numFmtId="49" fontId="111" fillId="33" borderId="43" applyFill="0">
      <alignment horizontal="right" indent="2"/>
    </xf>
    <xf numFmtId="49" fontId="111" fillId="33" borderId="43" applyFill="0">
      <alignment horizontal="right" indent="2"/>
    </xf>
    <xf numFmtId="9" fontId="69" fillId="0" borderId="0" applyFont="0" applyFill="0" applyBorder="0" applyAlignment="0" applyProtection="0"/>
    <xf numFmtId="178" fontId="37" fillId="34" borderId="1">
      <alignment horizontal="right"/>
    </xf>
    <xf numFmtId="178" fontId="76" fillId="0" borderId="0" applyFont="0" applyFill="0" applyBorder="0" applyAlignment="0" applyProtection="0">
      <protection locked="0"/>
    </xf>
    <xf numFmtId="177" fontId="37" fillId="34" borderId="1">
      <alignment horizontal="right"/>
    </xf>
    <xf numFmtId="177" fontId="76" fillId="0" borderId="0" applyFont="0" applyFill="0" applyBorder="0" applyAlignment="0" applyProtection="0">
      <protection locked="0"/>
    </xf>
    <xf numFmtId="195" fontId="81" fillId="0" borderId="5" applyFont="0" applyFill="0" applyBorder="0" applyAlignment="0" applyProtection="0">
      <alignment horizontal="center" vertical="top" wrapText="1"/>
    </xf>
    <xf numFmtId="176" fontId="59" fillId="0" borderId="0" applyFont="0" applyFill="0" applyBorder="0" applyAlignment="0" applyProtection="0">
      <protection locked="0"/>
    </xf>
    <xf numFmtId="176" fontId="76" fillId="0" borderId="0" applyFont="0" applyFill="0" applyBorder="0" applyAlignment="0" applyProtection="0">
      <protection locked="0"/>
    </xf>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6"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33"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70" fillId="0" borderId="0" applyFont="0" applyFill="0" applyBorder="0" applyAlignment="0" applyProtection="0"/>
    <xf numFmtId="9" fontId="35" fillId="0" borderId="0" applyFont="0" applyFill="0" applyBorder="0" applyAlignment="0" applyProtection="0"/>
    <xf numFmtId="9" fontId="70" fillId="0" borderId="0" applyFont="0" applyFill="0" applyBorder="0" applyAlignment="0" applyProtection="0"/>
    <xf numFmtId="9" fontId="35" fillId="0" borderId="0" applyFont="0" applyFill="0" applyBorder="0" applyAlignment="0" applyProtection="0"/>
    <xf numFmtId="9" fontId="70" fillId="0" borderId="0" applyFont="0" applyFill="0" applyBorder="0" applyAlignment="0" applyProtection="0"/>
    <xf numFmtId="9" fontId="35" fillId="0" borderId="0" applyFont="0" applyFill="0" applyBorder="0" applyAlignment="0" applyProtection="0"/>
    <xf numFmtId="9" fontId="70" fillId="0" borderId="0" applyFont="0" applyFill="0" applyBorder="0" applyAlignment="0" applyProtection="0"/>
    <xf numFmtId="170" fontId="42" fillId="34" borderId="0" applyFont="0" applyBorder="0" applyAlignment="0" applyProtection="0"/>
    <xf numFmtId="0" fontId="77" fillId="34" borderId="0" applyNumberFormat="0" applyBorder="0" applyProtection="0">
      <alignment horizontal="right"/>
    </xf>
    <xf numFmtId="0" fontId="77" fillId="34" borderId="6">
      <alignment horizontal="right"/>
    </xf>
    <xf numFmtId="171" fontId="42" fillId="34" borderId="0" applyFont="0" applyBorder="0" applyAlignment="0" applyProtection="0"/>
    <xf numFmtId="164" fontId="60" fillId="0" borderId="7" applyFont="0" applyAlignment="0">
      <alignment vertical="top" wrapText="1"/>
    </xf>
    <xf numFmtId="0" fontId="42" fillId="34" borderId="8" applyNumberFormat="0" applyFont="0" applyAlignment="0"/>
    <xf numFmtId="0" fontId="69" fillId="33" borderId="44" applyNumberFormat="0" applyFill="0">
      <alignment horizontal="left"/>
    </xf>
    <xf numFmtId="0" fontId="69" fillId="33" borderId="44" applyNumberFormat="0">
      <alignment horizontal="left"/>
    </xf>
    <xf numFmtId="0" fontId="102" fillId="34" borderId="1" applyAlignment="0">
      <alignment horizontal="center" vertical="center" wrapText="1"/>
    </xf>
    <xf numFmtId="0" fontId="81" fillId="34" borderId="1" applyProtection="0">
      <alignment horizontal="center" vertical="center" wrapText="1"/>
    </xf>
    <xf numFmtId="0" fontId="81" fillId="34" borderId="1" applyAlignment="0">
      <alignment horizontal="center" vertical="top" wrapText="1"/>
    </xf>
    <xf numFmtId="0" fontId="81" fillId="34" borderId="1" applyAlignment="0" applyProtection="0">
      <alignment vertical="top" wrapText="1"/>
    </xf>
    <xf numFmtId="0" fontId="81" fillId="34" borderId="0" applyBorder="0">
      <alignment horizontal="left"/>
    </xf>
    <xf numFmtId="184" fontId="76" fillId="0" borderId="0" applyFont="0" applyFill="0" applyBorder="0" applyAlignment="0" applyProtection="0">
      <alignment horizontal="left"/>
      <protection locked="0"/>
    </xf>
    <xf numFmtId="184" fontId="63" fillId="0" borderId="1" applyFont="0" applyFill="0" applyBorder="0" applyAlignment="0" applyProtection="0">
      <alignment horizontal="left"/>
      <protection locked="0"/>
    </xf>
    <xf numFmtId="173" fontId="59" fillId="0" borderId="0" applyFont="0" applyFill="0" applyBorder="0">
      <alignment horizontal="left"/>
      <protection locked="0"/>
    </xf>
    <xf numFmtId="173" fontId="76" fillId="0" borderId="0" applyFont="0" applyFill="0" applyBorder="0">
      <alignment horizontal="left"/>
      <protection locked="0"/>
    </xf>
    <xf numFmtId="173" fontId="63" fillId="0" borderId="1">
      <alignment horizontal="left"/>
      <protection locked="0"/>
    </xf>
    <xf numFmtId="185" fontId="76" fillId="0" borderId="0" applyFont="0" applyFill="0" applyBorder="0" applyAlignment="0" applyProtection="0">
      <alignment horizontal="left"/>
      <protection locked="0"/>
    </xf>
    <xf numFmtId="179" fontId="79" fillId="0" borderId="1" applyFill="0" applyAlignment="0"/>
    <xf numFmtId="185" fontId="76" fillId="0" borderId="0" applyFont="0" applyFill="0" applyBorder="0" applyAlignment="0" applyProtection="0">
      <alignment horizontal="left"/>
      <protection locked="0"/>
    </xf>
    <xf numFmtId="185" fontId="76" fillId="0" borderId="0" applyFont="0" applyFill="0" applyBorder="0" applyAlignment="0" applyProtection="0">
      <alignment horizontal="left"/>
      <protection locked="0"/>
    </xf>
    <xf numFmtId="0" fontId="113"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166" fontId="112" fillId="0" borderId="0" applyNumberFormat="0" applyFill="0" applyBorder="0" applyAlignment="0" applyProtection="0"/>
    <xf numFmtId="166" fontId="112" fillId="0" borderId="0" applyNumberFormat="0" applyFill="0" applyBorder="0" applyAlignment="0" applyProtection="0"/>
    <xf numFmtId="166" fontId="112" fillId="0" borderId="0" applyNumberFormat="0" applyFill="0" applyBorder="0" applyAlignment="0" applyProtection="0"/>
    <xf numFmtId="166" fontId="112" fillId="0" borderId="0" applyNumberFormat="0" applyFill="0" applyBorder="0" applyAlignment="0" applyProtection="0"/>
    <xf numFmtId="166" fontId="112" fillId="0" borderId="0" applyNumberFormat="0" applyFill="0" applyBorder="0" applyAlignment="0" applyProtection="0"/>
    <xf numFmtId="0" fontId="113" fillId="0" borderId="0" applyNumberFormat="0" applyFill="0" applyBorder="0" applyAlignment="0" applyProtection="0"/>
    <xf numFmtId="0" fontId="76" fillId="30" borderId="0"/>
    <xf numFmtId="0" fontId="35" fillId="2" borderId="0"/>
    <xf numFmtId="166" fontId="76" fillId="30" borderId="0"/>
    <xf numFmtId="166" fontId="114" fillId="0" borderId="45" applyNumberFormat="0" applyFill="0" applyAlignment="0" applyProtection="0"/>
    <xf numFmtId="166" fontId="114" fillId="0" borderId="45" applyNumberFormat="0" applyFill="0" applyAlignment="0" applyProtection="0"/>
    <xf numFmtId="166" fontId="114" fillId="0" borderId="45" applyNumberFormat="0" applyFill="0" applyAlignment="0" applyProtection="0"/>
    <xf numFmtId="166" fontId="114" fillId="0" borderId="45" applyNumberFormat="0" applyFill="0" applyAlignment="0" applyProtection="0"/>
    <xf numFmtId="166" fontId="114" fillId="0" borderId="45" applyNumberFormat="0" applyFill="0" applyAlignment="0" applyProtection="0"/>
    <xf numFmtId="166" fontId="114" fillId="0" borderId="45" applyNumberFormat="0" applyFill="0" applyAlignment="0" applyProtection="0"/>
    <xf numFmtId="166" fontId="114" fillId="0" borderId="45" applyNumberFormat="0" applyFill="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186" fontId="76" fillId="0" borderId="0" applyFont="0" applyFill="0" applyBorder="0" applyAlignment="0" applyProtection="0">
      <alignment horizontal="left"/>
      <protection locked="0"/>
    </xf>
    <xf numFmtId="0" fontId="77" fillId="34" borderId="0" applyBorder="0">
      <alignment horizontal="center" wrapText="1"/>
    </xf>
    <xf numFmtId="0" fontId="35" fillId="0" borderId="0"/>
    <xf numFmtId="0" fontId="33" fillId="44"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2" fillId="5" borderId="0" applyNumberFormat="0" applyBorder="0" applyAlignment="0" applyProtection="0"/>
    <xf numFmtId="0" fontId="33" fillId="4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2" fillId="6" borderId="0" applyNumberFormat="0" applyBorder="0" applyAlignment="0" applyProtection="0"/>
    <xf numFmtId="0" fontId="33" fillId="4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2" fillId="7" borderId="0" applyNumberFormat="0" applyBorder="0" applyAlignment="0" applyProtection="0"/>
    <xf numFmtId="0" fontId="33" fillId="4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3" fillId="50"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2" fillId="9" borderId="0" applyNumberFormat="0" applyBorder="0" applyAlignment="0" applyProtection="0"/>
    <xf numFmtId="0" fontId="33" fillId="47"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3" fillId="50"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2" fillId="11" borderId="0" applyNumberFormat="0" applyBorder="0" applyAlignment="0" applyProtection="0"/>
    <xf numFmtId="0" fontId="33" fillId="46"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2" fillId="12" borderId="0" applyNumberFormat="0" applyBorder="0" applyAlignment="0" applyProtection="0"/>
    <xf numFmtId="0" fontId="33" fillId="51"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2" fillId="13" borderId="0" applyNumberFormat="0" applyBorder="0" applyAlignment="0" applyProtection="0"/>
    <xf numFmtId="0" fontId="33" fillId="45"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2" fillId="14" borderId="0" applyNumberFormat="0" applyBorder="0" applyAlignment="0" applyProtection="0"/>
    <xf numFmtId="0" fontId="33" fillId="50"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3" fillId="4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126" fillId="50" borderId="0" applyNumberFormat="0" applyBorder="0" applyAlignment="0" applyProtection="0"/>
    <xf numFmtId="0" fontId="71" fillId="17" borderId="0" applyNumberFormat="0" applyBorder="0" applyAlignment="0" applyProtection="0"/>
    <xf numFmtId="0" fontId="126" fillId="53" borderId="0" applyNumberFormat="0" applyBorder="0" applyAlignment="0" applyProtection="0"/>
    <xf numFmtId="0" fontId="71" fillId="18" borderId="0" applyNumberFormat="0" applyBorder="0" applyAlignment="0" applyProtection="0"/>
    <xf numFmtId="0" fontId="126" fillId="52" borderId="0" applyNumberFormat="0" applyBorder="0" applyAlignment="0" applyProtection="0"/>
    <xf numFmtId="0" fontId="71" fillId="19" borderId="0" applyNumberFormat="0" applyBorder="0" applyAlignment="0" applyProtection="0"/>
    <xf numFmtId="0" fontId="126" fillId="45" borderId="0" applyNumberFormat="0" applyBorder="0" applyAlignment="0" applyProtection="0"/>
    <xf numFmtId="0" fontId="71" fillId="20" borderId="0" applyNumberFormat="0" applyBorder="0" applyAlignment="0" applyProtection="0"/>
    <xf numFmtId="0" fontId="126" fillId="50" borderId="0" applyNumberFormat="0" applyBorder="0" applyAlignment="0" applyProtection="0"/>
    <xf numFmtId="0" fontId="71" fillId="21" borderId="0" applyNumberFormat="0" applyBorder="0" applyAlignment="0" applyProtection="0"/>
    <xf numFmtId="0" fontId="126" fillId="46" borderId="0" applyNumberFormat="0" applyBorder="0" applyAlignment="0" applyProtection="0"/>
    <xf numFmtId="0" fontId="71" fillId="22" borderId="0" applyNumberFormat="0" applyBorder="0" applyAlignment="0" applyProtection="0"/>
    <xf numFmtId="0" fontId="126" fillId="55" borderId="0" applyNumberFormat="0" applyBorder="0" applyAlignment="0" applyProtection="0"/>
    <xf numFmtId="0" fontId="71" fillId="23" borderId="0" applyNumberFormat="0" applyBorder="0" applyAlignment="0" applyProtection="0"/>
    <xf numFmtId="0" fontId="126" fillId="53" borderId="0" applyNumberFormat="0" applyBorder="0" applyAlignment="0" applyProtection="0"/>
    <xf numFmtId="0" fontId="71" fillId="24" borderId="0" applyNumberFormat="0" applyBorder="0" applyAlignment="0" applyProtection="0"/>
    <xf numFmtId="0" fontId="126" fillId="52" borderId="0" applyNumberFormat="0" applyBorder="0" applyAlignment="0" applyProtection="0"/>
    <xf numFmtId="0" fontId="71" fillId="25" borderId="0" applyNumberFormat="0" applyBorder="0" applyAlignment="0" applyProtection="0"/>
    <xf numFmtId="0" fontId="126" fillId="57" borderId="0" applyNumberFormat="0" applyBorder="0" applyAlignment="0" applyProtection="0"/>
    <xf numFmtId="0" fontId="71" fillId="26" borderId="0" applyNumberFormat="0" applyBorder="0" applyAlignment="0" applyProtection="0"/>
    <xf numFmtId="0" fontId="126" fillId="54" borderId="0" applyNumberFormat="0" applyBorder="0" applyAlignment="0" applyProtection="0"/>
    <xf numFmtId="0" fontId="71" fillId="27" borderId="0" applyNumberFormat="0" applyBorder="0" applyAlignment="0" applyProtection="0"/>
    <xf numFmtId="0" fontId="126" fillId="56" borderId="0" applyNumberFormat="0" applyBorder="0" applyAlignment="0" applyProtection="0"/>
    <xf numFmtId="0" fontId="71" fillId="28" borderId="0" applyNumberFormat="0" applyBorder="0" applyAlignment="0" applyProtection="0"/>
    <xf numFmtId="0" fontId="127" fillId="48" borderId="0" applyNumberFormat="0" applyBorder="0" applyAlignment="0" applyProtection="0"/>
    <xf numFmtId="0" fontId="73" fillId="29" borderId="0" applyNumberFormat="0" applyBorder="0" applyAlignment="0" applyProtection="0"/>
    <xf numFmtId="4" fontId="35" fillId="58" borderId="0" applyFont="0" applyBorder="0" applyAlignment="0">
      <alignment horizontal="right"/>
    </xf>
    <xf numFmtId="4" fontId="35" fillId="58" borderId="0" applyFont="0" applyBorder="0" applyAlignment="0">
      <alignment horizontal="right"/>
    </xf>
    <xf numFmtId="4" fontId="35" fillId="58" borderId="0" applyFont="0" applyBorder="0" applyAlignment="0">
      <alignment horizontal="right"/>
    </xf>
    <xf numFmtId="4" fontId="35" fillId="58" borderId="0" applyFont="0" applyBorder="0" applyAlignment="0">
      <alignment horizontal="right"/>
    </xf>
    <xf numFmtId="4" fontId="35" fillId="58" borderId="0" applyFont="0" applyBorder="0" applyAlignment="0">
      <alignment horizontal="right"/>
    </xf>
    <xf numFmtId="0" fontId="128" fillId="59" borderId="47" applyNumberFormat="0" applyAlignment="0" applyProtection="0"/>
    <xf numFmtId="0" fontId="74" fillId="31" borderId="33" applyNumberFormat="0" applyAlignment="0" applyProtection="0"/>
    <xf numFmtId="0" fontId="129" fillId="60" borderId="48" applyNumberFormat="0" applyAlignment="0" applyProtection="0"/>
    <xf numFmtId="0" fontId="75" fillId="32" borderId="34" applyNumberFormat="0" applyAlignment="0" applyProtection="0"/>
    <xf numFmtId="0" fontId="35" fillId="61" borderId="0"/>
    <xf numFmtId="0" fontId="35" fillId="61" borderId="0"/>
    <xf numFmtId="0" fontId="35" fillId="61" borderId="0"/>
    <xf numFmtId="0" fontId="35" fillId="61" borderId="0"/>
    <xf numFmtId="0" fontId="35" fillId="61" borderId="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199" fontId="35" fillId="0" borderId="0" applyFont="0" applyFill="0" applyBorder="0" applyAlignment="0" applyProtection="0"/>
    <xf numFmtId="199" fontId="35" fillId="0" borderId="0" applyFont="0" applyFill="0" applyBorder="0" applyAlignment="0" applyProtection="0"/>
    <xf numFmtId="199" fontId="35" fillId="0" borderId="0" applyFont="0" applyFill="0" applyBorder="0" applyAlignment="0" applyProtection="0"/>
    <xf numFmtId="199" fontId="35" fillId="0" borderId="0" applyFont="0" applyFill="0" applyBorder="0" applyAlignment="0" applyProtection="0"/>
    <xf numFmtId="199" fontId="35" fillId="0" borderId="0" applyFont="0" applyFill="0" applyBorder="0" applyAlignment="0" applyProtection="0"/>
    <xf numFmtId="0" fontId="130" fillId="0" borderId="0" applyNumberFormat="0" applyFill="0" applyBorder="0" applyAlignment="0" applyProtection="0"/>
    <xf numFmtId="0" fontId="84" fillId="0" borderId="0" applyNumberFormat="0" applyFill="0" applyBorder="0" applyAlignment="0" applyProtection="0"/>
    <xf numFmtId="0" fontId="131" fillId="50" borderId="0" applyNumberFormat="0" applyBorder="0" applyAlignment="0" applyProtection="0"/>
    <xf numFmtId="0" fontId="88" fillId="37" borderId="0" applyNumberFormat="0" applyBorder="0" applyAlignment="0" applyProtection="0"/>
    <xf numFmtId="4" fontId="35" fillId="61" borderId="0"/>
    <xf numFmtId="4" fontId="35" fillId="61" borderId="0"/>
    <xf numFmtId="4" fontId="35" fillId="61" borderId="0"/>
    <xf numFmtId="4" fontId="35" fillId="61" borderId="0"/>
    <xf numFmtId="4" fontId="35" fillId="61" borderId="0"/>
    <xf numFmtId="0" fontId="132" fillId="0" borderId="49" applyNumberFormat="0" applyFill="0" applyAlignment="0" applyProtection="0"/>
    <xf numFmtId="0" fontId="92" fillId="0" borderId="36" applyNumberFormat="0" applyFill="0" applyAlignment="0" applyProtection="0"/>
    <xf numFmtId="0" fontId="133" fillId="0" borderId="50" applyNumberFormat="0" applyFill="0" applyAlignment="0" applyProtection="0"/>
    <xf numFmtId="0" fontId="95" fillId="0" borderId="37" applyNumberFormat="0" applyFill="0" applyAlignment="0" applyProtection="0"/>
    <xf numFmtId="0" fontId="134" fillId="0" borderId="51" applyNumberFormat="0" applyFill="0" applyAlignment="0" applyProtection="0"/>
    <xf numFmtId="0" fontId="134" fillId="0" borderId="0" applyNumberFormat="0" applyFill="0" applyBorder="0" applyAlignment="0" applyProtection="0"/>
    <xf numFmtId="0" fontId="97" fillId="0" borderId="0" applyNumberFormat="0" applyFill="0" applyBorder="0" applyAlignment="0" applyProtection="0"/>
    <xf numFmtId="0" fontId="135" fillId="51" borderId="47" applyNumberFormat="0" applyAlignment="0" applyProtection="0"/>
    <xf numFmtId="0" fontId="105" fillId="38" borderId="33" applyNumberFormat="0" applyAlignment="0" applyProtection="0"/>
    <xf numFmtId="4" fontId="35" fillId="62" borderId="0">
      <alignment horizontal="right"/>
    </xf>
    <xf numFmtId="4" fontId="35" fillId="62" borderId="0">
      <alignment horizontal="right"/>
    </xf>
    <xf numFmtId="4" fontId="35" fillId="62" borderId="0">
      <alignment horizontal="right"/>
    </xf>
    <xf numFmtId="4" fontId="35" fillId="62" borderId="0">
      <alignment horizontal="right"/>
    </xf>
    <xf numFmtId="4" fontId="35" fillId="62" borderId="0">
      <alignment horizontal="right"/>
    </xf>
    <xf numFmtId="0" fontId="136" fillId="0" borderId="52" applyNumberFormat="0" applyFill="0" applyAlignment="0" applyProtection="0"/>
    <xf numFmtId="0" fontId="108" fillId="0" borderId="40" applyNumberFormat="0" applyFill="0" applyAlignment="0" applyProtection="0"/>
    <xf numFmtId="0" fontId="137" fillId="51" borderId="0" applyNumberFormat="0" applyBorder="0" applyAlignment="0" applyProtection="0"/>
    <xf numFmtId="0" fontId="109" fillId="39" borderId="0" applyNumberFormat="0" applyBorder="0" applyAlignment="0" applyProtection="0"/>
    <xf numFmtId="0" fontId="32" fillId="0" borderId="0"/>
    <xf numFmtId="0" fontId="32" fillId="0" borderId="0"/>
    <xf numFmtId="0" fontId="32" fillId="0" borderId="0"/>
    <xf numFmtId="0" fontId="32" fillId="0" borderId="0"/>
    <xf numFmtId="0" fontId="35" fillId="0" borderId="0"/>
    <xf numFmtId="0" fontId="32" fillId="0" borderId="0"/>
    <xf numFmtId="0" fontId="32" fillId="0" borderId="0"/>
    <xf numFmtId="0" fontId="125" fillId="0" borderId="0"/>
    <xf numFmtId="0" fontId="32" fillId="0" borderId="0"/>
    <xf numFmtId="0" fontId="32" fillId="0" borderId="0"/>
    <xf numFmtId="0" fontId="32" fillId="0" borderId="0"/>
    <xf numFmtId="0" fontId="32" fillId="0" borderId="0"/>
    <xf numFmtId="0" fontId="32" fillId="0" borderId="0"/>
    <xf numFmtId="0" fontId="32" fillId="0" borderId="0"/>
    <xf numFmtId="0" fontId="67" fillId="0" borderId="0"/>
    <xf numFmtId="0" fontId="32" fillId="0" borderId="0"/>
    <xf numFmtId="0" fontId="32" fillId="0" borderId="0"/>
    <xf numFmtId="0" fontId="67" fillId="0" borderId="0"/>
    <xf numFmtId="0" fontId="67" fillId="0" borderId="0"/>
    <xf numFmtId="0" fontId="67" fillId="0" borderId="0"/>
    <xf numFmtId="0" fontId="142" fillId="0" borderId="0"/>
    <xf numFmtId="0" fontId="32" fillId="0" borderId="0"/>
    <xf numFmtId="0" fontId="32" fillId="0" borderId="0"/>
    <xf numFmtId="0" fontId="35" fillId="47" borderId="53" applyNumberFormat="0" applyFont="0" applyAlignment="0" applyProtection="0"/>
    <xf numFmtId="0" fontId="35" fillId="47" borderId="53" applyNumberFormat="0" applyFont="0" applyAlignment="0" applyProtection="0"/>
    <xf numFmtId="0" fontId="35" fillId="47" borderId="53" applyNumberFormat="0" applyFont="0" applyAlignment="0" applyProtection="0"/>
    <xf numFmtId="0" fontId="35" fillId="47" borderId="53" applyNumberFormat="0" applyFont="0" applyAlignment="0" applyProtection="0"/>
    <xf numFmtId="0" fontId="35" fillId="47" borderId="53" applyNumberFormat="0" applyFont="0" applyAlignment="0" applyProtection="0"/>
    <xf numFmtId="0" fontId="32" fillId="40" borderId="41" applyNumberFormat="0" applyFont="0" applyAlignment="0" applyProtection="0"/>
    <xf numFmtId="0" fontId="32" fillId="40" borderId="41" applyNumberFormat="0" applyFont="0" applyAlignment="0" applyProtection="0"/>
    <xf numFmtId="0" fontId="32" fillId="40" borderId="41" applyNumberFormat="0" applyFont="0" applyAlignment="0" applyProtection="0"/>
    <xf numFmtId="0" fontId="32" fillId="40" borderId="41" applyNumberFormat="0" applyFont="0" applyAlignment="0" applyProtection="0"/>
    <xf numFmtId="0" fontId="138" fillId="59" borderId="54" applyNumberFormat="0" applyAlignment="0" applyProtection="0"/>
    <xf numFmtId="0" fontId="110" fillId="31" borderId="42" applyNumberFormat="0" applyAlignment="0" applyProtection="0"/>
    <xf numFmtId="9" fontId="35"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0" fontId="67" fillId="0" borderId="0" applyNumberFormat="0" applyFont="0" applyFill="0" applyBorder="0" applyAlignment="0" applyProtection="0">
      <alignment horizontal="left"/>
    </xf>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15"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4" fontId="67" fillId="0" borderId="0" applyFont="0" applyFill="0" applyBorder="0" applyAlignment="0" applyProtection="0"/>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0" fontId="139" fillId="0" borderId="23">
      <alignment horizontal="center"/>
    </xf>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3" fontId="67" fillId="0" borderId="0" applyFont="0" applyFill="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67" fillId="63" borderId="0" applyNumberFormat="0" applyFont="0" applyBorder="0" applyAlignment="0" applyProtection="0"/>
    <xf numFmtId="0" fontId="140" fillId="0" borderId="0" applyNumberFormat="0" applyFill="0" applyBorder="0" applyAlignment="0" applyProtection="0"/>
    <xf numFmtId="0" fontId="112" fillId="0" borderId="0" applyNumberFormat="0" applyFill="0" applyBorder="0" applyAlignment="0" applyProtection="0"/>
    <xf numFmtId="0" fontId="141" fillId="0" borderId="55" applyNumberFormat="0" applyFill="0" applyAlignment="0" applyProtection="0"/>
    <xf numFmtId="0" fontId="114" fillId="0" borderId="45" applyNumberFormat="0" applyFill="0" applyAlignment="0" applyProtection="0"/>
    <xf numFmtId="0" fontId="136" fillId="0" borderId="0" applyNumberFormat="0" applyFill="0" applyBorder="0" applyAlignment="0" applyProtection="0"/>
    <xf numFmtId="0" fontId="115" fillId="0" borderId="0" applyNumberFormat="0" applyFill="0" applyBorder="0" applyAlignment="0" applyProtection="0"/>
    <xf numFmtId="0" fontId="32" fillId="0" borderId="0"/>
    <xf numFmtId="0" fontId="144" fillId="5" borderId="0" applyNumberFormat="0" applyBorder="0" applyAlignment="0" applyProtection="0"/>
    <xf numFmtId="0" fontId="144" fillId="6" borderId="0" applyNumberFormat="0" applyBorder="0" applyAlignment="0" applyProtection="0"/>
    <xf numFmtId="0" fontId="144" fillId="7" borderId="0" applyNumberFormat="0" applyBorder="0" applyAlignment="0" applyProtection="0"/>
    <xf numFmtId="0" fontId="144" fillId="8" borderId="0" applyNumberFormat="0" applyBorder="0" applyAlignment="0" applyProtection="0"/>
    <xf numFmtId="0" fontId="144" fillId="9" borderId="0" applyNumberFormat="0" applyBorder="0" applyAlignment="0" applyProtection="0"/>
    <xf numFmtId="0" fontId="144" fillId="10" borderId="0" applyNumberFormat="0" applyBorder="0" applyAlignment="0" applyProtection="0"/>
    <xf numFmtId="0" fontId="144" fillId="11" borderId="0" applyNumberFormat="0" applyBorder="0" applyAlignment="0" applyProtection="0"/>
    <xf numFmtId="0" fontId="144" fillId="12" borderId="0" applyNumberFormat="0" applyBorder="0" applyAlignment="0" applyProtection="0"/>
    <xf numFmtId="0" fontId="144" fillId="13" borderId="0" applyNumberFormat="0" applyBorder="0" applyAlignment="0" applyProtection="0"/>
    <xf numFmtId="0" fontId="144" fillId="14" borderId="0" applyNumberFormat="0" applyBorder="0" applyAlignment="0" applyProtection="0"/>
    <xf numFmtId="0" fontId="144" fillId="15" borderId="0" applyNumberFormat="0" applyBorder="0" applyAlignment="0" applyProtection="0"/>
    <xf numFmtId="0" fontId="144" fillId="16" borderId="0" applyNumberFormat="0" applyBorder="0" applyAlignment="0" applyProtection="0"/>
    <xf numFmtId="0" fontId="145" fillId="17" borderId="0" applyNumberFormat="0" applyBorder="0" applyAlignment="0" applyProtection="0"/>
    <xf numFmtId="0" fontId="145" fillId="18" borderId="0" applyNumberFormat="0" applyBorder="0" applyAlignment="0" applyProtection="0"/>
    <xf numFmtId="0" fontId="145" fillId="19" borderId="0" applyNumberFormat="0" applyBorder="0" applyAlignment="0" applyProtection="0"/>
    <xf numFmtId="0" fontId="145" fillId="20" borderId="0" applyNumberFormat="0" applyBorder="0" applyAlignment="0" applyProtection="0"/>
    <xf numFmtId="0" fontId="145" fillId="21" borderId="0" applyNumberFormat="0" applyBorder="0" applyAlignment="0" applyProtection="0"/>
    <xf numFmtId="0" fontId="145" fillId="22" borderId="0" applyNumberFormat="0" applyBorder="0" applyAlignment="0" applyProtection="0"/>
    <xf numFmtId="0" fontId="145" fillId="23" borderId="0" applyNumberFormat="0" applyBorder="0" applyAlignment="0" applyProtection="0"/>
    <xf numFmtId="0" fontId="145" fillId="24" borderId="0" applyNumberFormat="0" applyBorder="0" applyAlignment="0" applyProtection="0"/>
    <xf numFmtId="0" fontId="145" fillId="25" borderId="0" applyNumberFormat="0" applyBorder="0" applyAlignment="0" applyProtection="0"/>
    <xf numFmtId="0" fontId="145" fillId="26" borderId="0" applyNumberFormat="0" applyBorder="0" applyAlignment="0" applyProtection="0"/>
    <xf numFmtId="0" fontId="145" fillId="27" borderId="0" applyNumberFormat="0" applyBorder="0" applyAlignment="0" applyProtection="0"/>
    <xf numFmtId="0" fontId="145" fillId="28" borderId="0" applyNumberFormat="0" applyBorder="0" applyAlignment="0" applyProtection="0"/>
    <xf numFmtId="0" fontId="146" fillId="29" borderId="0" applyNumberFormat="0" applyBorder="0" applyAlignment="0" applyProtection="0"/>
    <xf numFmtId="0" fontId="147" fillId="31" borderId="33" applyNumberFormat="0" applyAlignment="0" applyProtection="0"/>
    <xf numFmtId="0" fontId="148" fillId="32" borderId="34" applyNumberFormat="0" applyAlignment="0" applyProtection="0"/>
    <xf numFmtId="164" fontId="144" fillId="0" borderId="0" applyFont="0" applyFill="0" applyBorder="0" applyAlignment="0" applyProtection="0"/>
    <xf numFmtId="164" fontId="32" fillId="0" borderId="0" applyFont="0" applyFill="0" applyBorder="0" applyAlignment="0" applyProtection="0"/>
    <xf numFmtId="0" fontId="149" fillId="0" borderId="0" applyNumberFormat="0" applyFill="0" applyBorder="0" applyAlignment="0" applyProtection="0"/>
    <xf numFmtId="0" fontId="150" fillId="37" borderId="0" applyNumberFormat="0" applyBorder="0" applyAlignment="0" applyProtection="0"/>
    <xf numFmtId="0" fontId="151" fillId="0" borderId="36" applyNumberFormat="0" applyFill="0" applyAlignment="0" applyProtection="0"/>
    <xf numFmtId="0" fontId="152" fillId="0" borderId="37" applyNumberFormat="0" applyFill="0" applyAlignment="0" applyProtection="0"/>
    <xf numFmtId="0" fontId="153" fillId="0" borderId="38" applyNumberFormat="0" applyFill="0" applyAlignment="0" applyProtection="0"/>
    <xf numFmtId="0" fontId="134" fillId="0" borderId="51" applyNumberFormat="0" applyFill="0" applyAlignment="0" applyProtection="0"/>
    <xf numFmtId="0" fontId="153" fillId="0" borderId="0" applyNumberFormat="0" applyFill="0" applyBorder="0" applyAlignment="0" applyProtection="0"/>
    <xf numFmtId="0" fontId="154" fillId="38" borderId="33" applyNumberFormat="0" applyAlignment="0" applyProtection="0"/>
    <xf numFmtId="0" fontId="155" fillId="0" borderId="40" applyNumberFormat="0" applyFill="0" applyAlignment="0" applyProtection="0"/>
    <xf numFmtId="0" fontId="156" fillId="39" borderId="0" applyNumberFormat="0" applyBorder="0" applyAlignment="0" applyProtection="0"/>
    <xf numFmtId="0" fontId="144" fillId="0" borderId="0"/>
    <xf numFmtId="0" fontId="144" fillId="40" borderId="41" applyNumberFormat="0" applyFont="0" applyAlignment="0" applyProtection="0"/>
    <xf numFmtId="0" fontId="157" fillId="31" borderId="42" applyNumberFormat="0" applyAlignment="0" applyProtection="0"/>
    <xf numFmtId="0" fontId="158" fillId="0" borderId="45" applyNumberFormat="0" applyFill="0" applyAlignment="0" applyProtection="0"/>
    <xf numFmtId="0" fontId="143" fillId="0" borderId="0" applyNumberFormat="0" applyFill="0" applyBorder="0" applyAlignment="0" applyProtection="0"/>
    <xf numFmtId="0" fontId="32" fillId="0" borderId="0"/>
    <xf numFmtId="0" fontId="159" fillId="0" borderId="0"/>
    <xf numFmtId="0" fontId="35" fillId="0" borderId="0"/>
    <xf numFmtId="0" fontId="35" fillId="0" borderId="0"/>
    <xf numFmtId="9" fontId="35" fillId="0" borderId="0" applyFont="0" applyFill="0" applyBorder="0" applyAlignment="0" applyProtection="0"/>
    <xf numFmtId="9" fontId="35" fillId="0" borderId="0" applyFont="0" applyFill="0" applyBorder="0" applyAlignment="0" applyProtection="0"/>
    <xf numFmtId="0" fontId="35" fillId="0" borderId="0"/>
    <xf numFmtId="9" fontId="35" fillId="0" borderId="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9" fontId="35"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9" fontId="35"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9" fontId="35"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40" borderId="41" applyNumberFormat="0" applyFont="0" applyAlignment="0" applyProtection="0"/>
    <xf numFmtId="0" fontId="31" fillId="40" borderId="41" applyNumberFormat="0" applyFont="0" applyAlignment="0" applyProtection="0"/>
    <xf numFmtId="0" fontId="31" fillId="40" borderId="41" applyNumberFormat="0" applyFont="0" applyAlignment="0" applyProtection="0"/>
    <xf numFmtId="0" fontId="31" fillId="40" borderId="41" applyNumberFormat="0" applyFont="0" applyAlignment="0" applyProtection="0"/>
    <xf numFmtId="9" fontId="3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5" fillId="0" borderId="0" applyFont="0" applyFill="0" applyBorder="0" applyAlignment="0" applyProtection="0"/>
    <xf numFmtId="0" fontId="31" fillId="0" borderId="0"/>
    <xf numFmtId="164" fontId="31" fillId="0" borderId="0" applyFont="0" applyFill="0" applyBorder="0" applyAlignment="0" applyProtection="0"/>
    <xf numFmtId="0" fontId="31" fillId="0" borderId="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1" fillId="5"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40" borderId="41" applyNumberFormat="0" applyFont="0" applyAlignment="0" applyProtection="0"/>
    <xf numFmtId="0" fontId="31" fillId="40" borderId="41"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164" fontId="31" fillId="0" borderId="0" applyFont="0" applyFill="0" applyBorder="0" applyAlignment="0" applyProtection="0"/>
    <xf numFmtId="0" fontId="31" fillId="0" borderId="0"/>
    <xf numFmtId="0" fontId="31" fillId="0" borderId="0"/>
    <xf numFmtId="9" fontId="31" fillId="0" borderId="0" applyFont="0" applyFill="0" applyBorder="0" applyAlignment="0" applyProtection="0"/>
    <xf numFmtId="0" fontId="30" fillId="0" borderId="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136" fillId="0" borderId="0" applyNumberFormat="0" applyFill="0" applyBorder="0" applyAlignment="0" applyProtection="0"/>
    <xf numFmtId="0" fontId="141" fillId="0" borderId="55" applyNumberFormat="0" applyFill="0" applyAlignment="0" applyProtection="0"/>
    <xf numFmtId="0" fontId="112" fillId="0" borderId="0" applyNumberFormat="0" applyFill="0" applyBorder="0" applyAlignment="0" applyProtection="0"/>
    <xf numFmtId="0" fontId="140" fillId="0" borderId="0" applyNumberFormat="0" applyFill="0" applyBorder="0" applyAlignment="0" applyProtection="0"/>
    <xf numFmtId="0" fontId="138" fillId="59" borderId="54" applyNumberFormat="0" applyAlignment="0" applyProtection="0"/>
    <xf numFmtId="0" fontId="35" fillId="47" borderId="53" applyNumberFormat="0" applyFont="0" applyAlignment="0" applyProtection="0"/>
    <xf numFmtId="0" fontId="35" fillId="47" borderId="53" applyNumberFormat="0" applyFont="0" applyAlignment="0" applyProtection="0"/>
    <xf numFmtId="0" fontId="30" fillId="0" borderId="0"/>
    <xf numFmtId="0" fontId="30" fillId="0" borderId="0"/>
    <xf numFmtId="0" fontId="30" fillId="0" borderId="0"/>
    <xf numFmtId="0" fontId="67" fillId="0" borderId="0"/>
    <xf numFmtId="0" fontId="67" fillId="0" borderId="0"/>
    <xf numFmtId="0" fontId="30" fillId="0" borderId="0"/>
    <xf numFmtId="0" fontId="30" fillId="0" borderId="0"/>
    <xf numFmtId="0" fontId="30" fillId="0" borderId="0"/>
    <xf numFmtId="0" fontId="67"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2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0" borderId="41" applyNumberFormat="0" applyFont="0" applyAlignment="0" applyProtection="0"/>
    <xf numFmtId="0" fontId="30" fillId="40" borderId="41" applyNumberFormat="0" applyFont="0" applyAlignment="0" applyProtection="0"/>
    <xf numFmtId="0" fontId="30" fillId="40" borderId="41" applyNumberFormat="0" applyFont="0" applyAlignment="0" applyProtection="0"/>
    <xf numFmtId="0" fontId="30" fillId="40" borderId="41" applyNumberFormat="0" applyFont="0" applyAlignment="0" applyProtection="0"/>
    <xf numFmtId="0" fontId="30" fillId="0" borderId="0"/>
    <xf numFmtId="0" fontId="30" fillId="0" borderId="0"/>
    <xf numFmtId="9" fontId="30" fillId="0" borderId="0" applyFont="0" applyFill="0" applyBorder="0" applyAlignment="0" applyProtection="0"/>
    <xf numFmtId="0" fontId="30" fillId="0" borderId="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5" fillId="0" borderId="0"/>
    <xf numFmtId="0" fontId="137" fillId="51" borderId="0" applyNumberFormat="0" applyBorder="0" applyAlignment="0" applyProtection="0"/>
    <xf numFmtId="0" fontId="136" fillId="0" borderId="52" applyNumberFormat="0" applyFill="0" applyAlignment="0" applyProtection="0"/>
    <xf numFmtId="0" fontId="135" fillId="51" borderId="47" applyNumberFormat="0" applyAlignment="0" applyProtection="0"/>
    <xf numFmtId="0" fontId="97" fillId="0" borderId="0" applyNumberFormat="0" applyFill="0" applyBorder="0" applyAlignment="0" applyProtection="0"/>
    <xf numFmtId="0" fontId="153" fillId="0" borderId="0" applyNumberFormat="0" applyFill="0" applyBorder="0" applyAlignment="0" applyProtection="0"/>
    <xf numFmtId="0" fontId="134" fillId="0" borderId="0" applyNumberFormat="0" applyFill="0" applyBorder="0" applyAlignment="0" applyProtection="0"/>
    <xf numFmtId="0" fontId="134" fillId="0" borderId="51" applyNumberFormat="0" applyFill="0" applyAlignment="0" applyProtection="0"/>
    <xf numFmtId="0" fontId="95" fillId="0" borderId="37" applyNumberFormat="0" applyFill="0" applyAlignment="0" applyProtection="0"/>
    <xf numFmtId="0" fontId="133" fillId="0" borderId="50" applyNumberFormat="0" applyFill="0" applyAlignment="0" applyProtection="0"/>
    <xf numFmtId="0" fontId="92" fillId="0" borderId="36" applyNumberFormat="0" applyFill="0" applyAlignment="0" applyProtection="0"/>
    <xf numFmtId="0" fontId="151" fillId="0" borderId="36" applyNumberFormat="0" applyFill="0" applyAlignment="0" applyProtection="0"/>
    <xf numFmtId="0" fontId="132" fillId="0" borderId="49" applyNumberFormat="0" applyFill="0" applyAlignment="0" applyProtection="0"/>
    <xf numFmtId="0" fontId="131" fillId="50" borderId="0" applyNumberFormat="0" applyBorder="0" applyAlignment="0" applyProtection="0"/>
    <xf numFmtId="0" fontId="84" fillId="0" borderId="0" applyNumberFormat="0" applyFill="0" applyBorder="0" applyAlignment="0" applyProtection="0"/>
    <xf numFmtId="0" fontId="149" fillId="0" borderId="0" applyNumberFormat="0" applyFill="0" applyBorder="0" applyAlignment="0" applyProtection="0"/>
    <xf numFmtId="0" fontId="130" fillId="0" borderId="0" applyNumberFormat="0" applyFill="0" applyBorder="0" applyAlignment="0" applyProtection="0"/>
    <xf numFmtId="0" fontId="129" fillId="60" borderId="48" applyNumberFormat="0" applyAlignment="0" applyProtection="0"/>
    <xf numFmtId="0" fontId="128" fillId="59" borderId="47" applyNumberFormat="0" applyAlignment="0" applyProtection="0"/>
    <xf numFmtId="0" fontId="127" fillId="48" borderId="0" applyNumberFormat="0" applyBorder="0" applyAlignment="0" applyProtection="0"/>
    <xf numFmtId="0" fontId="126" fillId="56" borderId="0" applyNumberFormat="0" applyBorder="0" applyAlignment="0" applyProtection="0"/>
    <xf numFmtId="0" fontId="126" fillId="54" borderId="0" applyNumberFormat="0" applyBorder="0" applyAlignment="0" applyProtection="0"/>
    <xf numFmtId="0" fontId="126" fillId="57" borderId="0" applyNumberFormat="0" applyBorder="0" applyAlignment="0" applyProtection="0"/>
    <xf numFmtId="0" fontId="126" fillId="52" borderId="0" applyNumberFormat="0" applyBorder="0" applyAlignment="0" applyProtection="0"/>
    <xf numFmtId="0" fontId="126" fillId="53" borderId="0" applyNumberFormat="0" applyBorder="0" applyAlignment="0" applyProtection="0"/>
    <xf numFmtId="0" fontId="126" fillId="55" borderId="0" applyNumberFormat="0" applyBorder="0" applyAlignment="0" applyProtection="0"/>
    <xf numFmtId="0" fontId="126" fillId="46" borderId="0" applyNumberFormat="0" applyBorder="0" applyAlignment="0" applyProtection="0"/>
    <xf numFmtId="0" fontId="126" fillId="50" borderId="0" applyNumberFormat="0" applyBorder="0" applyAlignment="0" applyProtection="0"/>
    <xf numFmtId="0" fontId="126" fillId="45" borderId="0" applyNumberFormat="0" applyBorder="0" applyAlignment="0" applyProtection="0"/>
    <xf numFmtId="0" fontId="126" fillId="52" borderId="0" applyNumberFormat="0" applyBorder="0" applyAlignment="0" applyProtection="0"/>
    <xf numFmtId="0" fontId="126" fillId="53" borderId="0" applyNumberFormat="0" applyBorder="0" applyAlignment="0" applyProtection="0"/>
    <xf numFmtId="0" fontId="126" fillId="5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144" fillId="16" borderId="0" applyNumberFormat="0" applyBorder="0" applyAlignment="0" applyProtection="0"/>
    <xf numFmtId="0" fontId="33" fillId="4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4" fillId="15" borderId="0" applyNumberFormat="0" applyBorder="0" applyAlignment="0" applyProtection="0"/>
    <xf numFmtId="0" fontId="33" fillId="5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4" fillId="14" borderId="0" applyNumberFormat="0" applyBorder="0" applyAlignment="0" applyProtection="0"/>
    <xf numFmtId="0" fontId="33" fillId="45"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44" fillId="13" borderId="0" applyNumberFormat="0" applyBorder="0" applyAlignment="0" applyProtection="0"/>
    <xf numFmtId="0" fontId="33" fillId="5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44" fillId="12" borderId="0" applyNumberFormat="0" applyBorder="0" applyAlignment="0" applyProtection="0"/>
    <xf numFmtId="0" fontId="33" fillId="46"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4" fillId="11" borderId="0" applyNumberFormat="0" applyBorder="0" applyAlignment="0" applyProtection="0"/>
    <xf numFmtId="0" fontId="33" fillId="5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4" fillId="10" borderId="0" applyNumberFormat="0" applyBorder="0" applyAlignment="0" applyProtection="0"/>
    <xf numFmtId="0" fontId="33" fillId="47"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144" fillId="9" borderId="0" applyNumberFormat="0" applyBorder="0" applyAlignment="0" applyProtection="0"/>
    <xf numFmtId="0" fontId="33" fillId="50"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144" fillId="8" borderId="0" applyNumberFormat="0" applyBorder="0" applyAlignment="0" applyProtection="0"/>
    <xf numFmtId="0" fontId="33" fillId="49"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44" fillId="7" borderId="0" applyNumberFormat="0" applyBorder="0" applyAlignment="0" applyProtection="0"/>
    <xf numFmtId="0" fontId="33" fillId="4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44" fillId="6" borderId="0" applyNumberFormat="0" applyBorder="0" applyAlignment="0" applyProtection="0"/>
    <xf numFmtId="0" fontId="33" fillId="46"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3" fillId="44" borderId="0" applyNumberFormat="0" applyBorder="0" applyAlignment="0" applyProtection="0"/>
    <xf numFmtId="0" fontId="30" fillId="0" borderId="0"/>
    <xf numFmtId="164" fontId="30" fillId="0" borderId="0" applyFont="0" applyFill="0" applyBorder="0" applyAlignment="0" applyProtection="0"/>
    <xf numFmtId="0" fontId="35" fillId="47" borderId="53" applyNumberFormat="0" applyFont="0" applyAlignment="0" applyProtection="0"/>
    <xf numFmtId="0" fontId="30" fillId="0" borderId="0"/>
    <xf numFmtId="0" fontId="142" fillId="0" borderId="0"/>
    <xf numFmtId="0" fontId="159" fillId="0" borderId="0"/>
    <xf numFmtId="0" fontId="67" fillId="0" borderId="0"/>
    <xf numFmtId="0" fontId="30" fillId="0" borderId="0"/>
    <xf numFmtId="0" fontId="30" fillId="0" borderId="0"/>
    <xf numFmtId="0" fontId="30" fillId="0" borderId="0"/>
    <xf numFmtId="0" fontId="144" fillId="0" borderId="0"/>
    <xf numFmtId="0" fontId="30" fillId="0" borderId="0"/>
    <xf numFmtId="0" fontId="30" fillId="0" borderId="0"/>
    <xf numFmtId="0" fontId="30" fillId="5" borderId="0" applyNumberFormat="0" applyBorder="0" applyAlignment="0" applyProtection="0"/>
    <xf numFmtId="0" fontId="144" fillId="5" borderId="0" applyNumberFormat="0" applyBorder="0" applyAlignment="0" applyProtection="0"/>
    <xf numFmtId="0" fontId="30" fillId="0" borderId="0"/>
    <xf numFmtId="0" fontId="30" fillId="0" borderId="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40" borderId="41" applyNumberFormat="0" applyFont="0" applyAlignment="0" applyProtection="0"/>
    <xf numFmtId="0" fontId="30" fillId="40" borderId="41" applyNumberFormat="0" applyFont="0" applyAlignment="0" applyProtection="0"/>
    <xf numFmtId="0" fontId="30" fillId="40" borderId="41" applyNumberFormat="0" applyFont="0" applyAlignment="0" applyProtection="0"/>
    <xf numFmtId="0" fontId="30" fillId="40" borderId="4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164" fontId="30" fillId="0" borderId="0" applyFont="0" applyFill="0" applyBorder="0" applyAlignment="0" applyProtection="0"/>
    <xf numFmtId="0" fontId="30" fillId="0" borderId="0"/>
    <xf numFmtId="0" fontId="30" fillId="0" borderId="0"/>
    <xf numFmtId="9" fontId="30" fillId="0" borderId="0" applyFont="0" applyFill="0" applyBorder="0" applyAlignment="0" applyProtection="0"/>
    <xf numFmtId="0" fontId="29" fillId="0" borderId="0"/>
    <xf numFmtId="0" fontId="29" fillId="0" borderId="0"/>
    <xf numFmtId="0" fontId="33" fillId="44"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3" fillId="4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33" fillId="4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3" fillId="4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33" fillId="50"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3" fillId="47"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33" fillId="5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3" fillId="46"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3" fillId="51"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3" fillId="45"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33" fillId="5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3" fillId="47"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0" borderId="0" applyNumberFormat="0" applyBorder="0" applyAlignment="0" applyProtection="0"/>
    <xf numFmtId="0" fontId="33" fillId="47" borderId="0" applyNumberFormat="0" applyBorder="0" applyAlignment="0" applyProtection="0"/>
    <xf numFmtId="0" fontId="132" fillId="0" borderId="49" applyNumberFormat="0" applyFill="0" applyAlignment="0" applyProtection="0"/>
    <xf numFmtId="0" fontId="134" fillId="0" borderId="0" applyNumberForma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33" fillId="49" borderId="0" applyNumberFormat="0" applyBorder="0" applyAlignment="0" applyProtection="0"/>
    <xf numFmtId="0" fontId="130" fillId="0" borderId="0" applyNumberFormat="0" applyFill="0" applyBorder="0" applyAlignment="0" applyProtection="0"/>
    <xf numFmtId="0" fontId="29" fillId="10"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132" fillId="0" borderId="49" applyNumberFormat="0" applyFill="0" applyAlignment="0" applyProtection="0"/>
    <xf numFmtId="0" fontId="134" fillId="0" borderId="0" applyNumberFormat="0" applyFill="0" applyBorder="0" applyAlignment="0" applyProtection="0"/>
    <xf numFmtId="0" fontId="132" fillId="0" borderId="49" applyNumberFormat="0" applyFill="0" applyAlignment="0" applyProtection="0"/>
    <xf numFmtId="0" fontId="134"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5" fillId="0" borderId="0"/>
    <xf numFmtId="0" fontId="1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40" borderId="41" applyNumberFormat="0" applyFont="0" applyAlignment="0" applyProtection="0"/>
    <xf numFmtId="0" fontId="29" fillId="40" borderId="41" applyNumberFormat="0" applyFont="0" applyAlignment="0" applyProtection="0"/>
    <xf numFmtId="0" fontId="29" fillId="40" borderId="41" applyNumberFormat="0" applyFont="0" applyAlignment="0" applyProtection="0"/>
    <xf numFmtId="0" fontId="29" fillId="40" borderId="4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134" fillId="0" borderId="0" applyNumberFormat="0" applyFill="0" applyBorder="0" applyAlignment="0" applyProtection="0"/>
    <xf numFmtId="0" fontId="130"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47" borderId="0" applyNumberFormat="0" applyBorder="0" applyAlignment="0" applyProtection="0"/>
    <xf numFmtId="0" fontId="29" fillId="15" borderId="0" applyNumberFormat="0" applyBorder="0" applyAlignment="0" applyProtection="0"/>
    <xf numFmtId="0" fontId="29" fillId="5" borderId="0" applyNumberFormat="0" applyBorder="0" applyAlignment="0" applyProtection="0"/>
    <xf numFmtId="0" fontId="29" fillId="0" borderId="0"/>
    <xf numFmtId="0" fontId="134" fillId="0" borderId="0" applyNumberFormat="0" applyFill="0" applyBorder="0" applyAlignment="0" applyProtection="0"/>
    <xf numFmtId="0" fontId="132" fillId="0" borderId="49" applyNumberFormat="0" applyFill="0" applyAlignment="0" applyProtection="0"/>
    <xf numFmtId="0" fontId="130" fillId="0" borderId="0" applyNumberFormat="0" applyFill="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33" fillId="47"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3" fillId="5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33" fillId="45"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3" fillId="5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 borderId="0" applyNumberFormat="0" applyBorder="0" applyAlignment="0" applyProtection="0"/>
    <xf numFmtId="0" fontId="29" fillId="5" borderId="0" applyNumberFormat="0" applyBorder="0" applyAlignment="0" applyProtection="0"/>
    <xf numFmtId="0" fontId="29" fillId="0" borderId="0"/>
    <xf numFmtId="0" fontId="29" fillId="0" borderId="0"/>
    <xf numFmtId="0" fontId="29" fillId="10" borderId="0" applyNumberFormat="0" applyBorder="0" applyAlignment="0" applyProtection="0"/>
    <xf numFmtId="164" fontId="29" fillId="0" borderId="0" applyFont="0" applyFill="0" applyBorder="0" applyAlignment="0" applyProtection="0"/>
    <xf numFmtId="0" fontId="33" fillId="50" borderId="0" applyNumberFormat="0" applyBorder="0" applyAlignment="0" applyProtection="0"/>
    <xf numFmtId="0" fontId="29" fillId="0" borderId="0"/>
    <xf numFmtId="0" fontId="29" fillId="0" borderId="0"/>
    <xf numFmtId="0" fontId="33" fillId="46" borderId="0" applyNumberFormat="0" applyBorder="0" applyAlignment="0" applyProtection="0"/>
    <xf numFmtId="0" fontId="29" fillId="0" borderId="0"/>
    <xf numFmtId="166" fontId="29" fillId="13" borderId="0" applyNumberFormat="0" applyBorder="0" applyAlignment="0" applyProtection="0"/>
    <xf numFmtId="166" fontId="29" fillId="16" borderId="0" applyNumberFormat="0" applyBorder="0" applyAlignment="0" applyProtection="0"/>
    <xf numFmtId="166" fontId="29" fillId="5" borderId="0" applyNumberFormat="0" applyBorder="0" applyAlignment="0" applyProtection="0"/>
    <xf numFmtId="166" fontId="29" fillId="15" borderId="0" applyNumberFormat="0" applyBorder="0" applyAlignment="0" applyProtection="0"/>
    <xf numFmtId="166" fontId="29" fillId="16" borderId="0" applyNumberFormat="0" applyBorder="0" applyAlignment="0" applyProtection="0"/>
    <xf numFmtId="166" fontId="71" fillId="22" borderId="0" applyNumberFormat="0" applyBorder="0" applyAlignment="0" applyProtection="0"/>
    <xf numFmtId="0" fontId="29" fillId="0" borderId="0"/>
    <xf numFmtId="166" fontId="71" fillId="23" borderId="0" applyNumberFormat="0" applyBorder="0" applyAlignment="0" applyProtection="0"/>
    <xf numFmtId="166" fontId="71" fillId="25" borderId="0" applyNumberFormat="0" applyBorder="0" applyAlignment="0" applyProtection="0"/>
    <xf numFmtId="166" fontId="73" fillId="29" borderId="0" applyNumberFormat="0" applyBorder="0" applyAlignment="0" applyProtection="0"/>
    <xf numFmtId="166" fontId="74" fillId="31" borderId="33" applyNumberFormat="0" applyAlignment="0" applyProtection="0"/>
    <xf numFmtId="165" fontId="41" fillId="0" borderId="0" applyFont="0" applyFill="0" applyBorder="0" applyAlignment="0" applyProtection="0">
      <alignment horizontal="left"/>
      <protection locked="0"/>
    </xf>
    <xf numFmtId="191"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0" fontId="29" fillId="0" borderId="0"/>
    <xf numFmtId="0" fontId="29" fillId="15" borderId="0" applyNumberFormat="0" applyBorder="0" applyAlignment="0" applyProtection="0"/>
    <xf numFmtId="0" fontId="84" fillId="0" borderId="0" applyNumberFormat="0" applyFill="0" applyBorder="0" applyAlignment="0" applyProtection="0"/>
    <xf numFmtId="0" fontId="29" fillId="5" borderId="0" applyNumberFormat="0" applyBorder="0" applyAlignment="0" applyProtection="0"/>
    <xf numFmtId="0" fontId="69" fillId="0" borderId="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4"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5"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166" fontId="71" fillId="17" borderId="0" applyNumberFormat="0" applyBorder="0" applyAlignment="0" applyProtection="0"/>
    <xf numFmtId="166" fontId="71" fillId="17" borderId="0" applyNumberFormat="0" applyBorder="0" applyAlignment="0" applyProtection="0"/>
    <xf numFmtId="166" fontId="71" fillId="18" borderId="0" applyNumberFormat="0" applyBorder="0" applyAlignment="0" applyProtection="0"/>
    <xf numFmtId="166" fontId="71" fillId="18" borderId="0" applyNumberFormat="0" applyBorder="0" applyAlignment="0" applyProtection="0"/>
    <xf numFmtId="166" fontId="71" fillId="19" borderId="0" applyNumberFormat="0" applyBorder="0" applyAlignment="0" applyProtection="0"/>
    <xf numFmtId="166" fontId="71" fillId="19" borderId="0" applyNumberFormat="0" applyBorder="0" applyAlignment="0" applyProtection="0"/>
    <xf numFmtId="166" fontId="71" fillId="20" borderId="0" applyNumberFormat="0" applyBorder="0" applyAlignment="0" applyProtection="0"/>
    <xf numFmtId="166" fontId="71" fillId="21" borderId="0" applyNumberFormat="0" applyBorder="0" applyAlignment="0" applyProtection="0"/>
    <xf numFmtId="166" fontId="71" fillId="21" borderId="0" applyNumberFormat="0" applyBorder="0" applyAlignment="0" applyProtection="0"/>
    <xf numFmtId="166" fontId="71" fillId="22" borderId="0" applyNumberFormat="0" applyBorder="0" applyAlignment="0" applyProtection="0"/>
    <xf numFmtId="0" fontId="33" fillId="46" borderId="0" applyNumberFormat="0" applyBorder="0" applyAlignment="0" applyProtection="0"/>
    <xf numFmtId="166" fontId="71" fillId="23" borderId="0" applyNumberFormat="0" applyBorder="0" applyAlignment="0" applyProtection="0"/>
    <xf numFmtId="166" fontId="71" fillId="24" borderId="0" applyNumberFormat="0" applyBorder="0" applyAlignment="0" applyProtection="0"/>
    <xf numFmtId="166" fontId="71" fillId="24" borderId="0" applyNumberFormat="0" applyBorder="0" applyAlignment="0" applyProtection="0"/>
    <xf numFmtId="166" fontId="71" fillId="25" borderId="0" applyNumberFormat="0" applyBorder="0" applyAlignment="0" applyProtection="0"/>
    <xf numFmtId="166" fontId="71" fillId="26" borderId="0" applyNumberFormat="0" applyBorder="0" applyAlignment="0" applyProtection="0"/>
    <xf numFmtId="166" fontId="71" fillId="26" borderId="0" applyNumberFormat="0" applyBorder="0" applyAlignment="0" applyProtection="0"/>
    <xf numFmtId="0" fontId="29" fillId="16" borderId="0" applyNumberFormat="0" applyBorder="0" applyAlignment="0" applyProtection="0"/>
    <xf numFmtId="166" fontId="71" fillId="27" borderId="0" applyNumberFormat="0" applyBorder="0" applyAlignment="0" applyProtection="0"/>
    <xf numFmtId="166" fontId="71" fillId="27" borderId="0" applyNumberFormat="0" applyBorder="0" applyAlignment="0" applyProtection="0"/>
    <xf numFmtId="166" fontId="71" fillId="28" borderId="0" applyNumberFormat="0" applyBorder="0" applyAlignment="0" applyProtection="0"/>
    <xf numFmtId="166" fontId="71" fillId="28" borderId="0" applyNumberFormat="0" applyBorder="0" applyAlignment="0" applyProtection="0"/>
    <xf numFmtId="166" fontId="73" fillId="29" borderId="0" applyNumberFormat="0" applyBorder="0" applyAlignment="0" applyProtection="0"/>
    <xf numFmtId="0" fontId="130" fillId="0" borderId="0" applyNumberFormat="0" applyFill="0" applyBorder="0" applyAlignment="0" applyProtection="0"/>
    <xf numFmtId="166" fontId="74" fillId="31" borderId="33" applyNumberFormat="0" applyAlignment="0" applyProtection="0"/>
    <xf numFmtId="166" fontId="75" fillId="32" borderId="34" applyNumberFormat="0" applyAlignment="0" applyProtection="0"/>
    <xf numFmtId="166" fontId="75" fillId="32" borderId="34" applyNumberFormat="0" applyAlignment="0" applyProtection="0"/>
    <xf numFmtId="43" fontId="69" fillId="0" borderId="0" applyFont="0" applyFill="0" applyBorder="0" applyAlignment="0" applyProtection="0"/>
    <xf numFmtId="191" fontId="29" fillId="0" borderId="0" applyFont="0" applyFill="0" applyBorder="0" applyAlignment="0" applyProtection="0"/>
    <xf numFmtId="191" fontId="29" fillId="0" borderId="0" applyFont="0" applyFill="0" applyBorder="0" applyAlignment="0" applyProtection="0"/>
    <xf numFmtId="164" fontId="29"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33"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69" fillId="0" borderId="0" applyFont="0" applyFill="0" applyBorder="0" applyAlignment="0" applyProtection="0"/>
    <xf numFmtId="164" fontId="29" fillId="0" borderId="0" applyFont="0" applyFill="0" applyBorder="0" applyAlignment="0" applyProtection="0"/>
    <xf numFmtId="168" fontId="37" fillId="34" borderId="0" applyFont="0" applyBorder="0" applyAlignment="0" applyProtection="0"/>
    <xf numFmtId="169" fontId="37" fillId="34" borderId="0" applyFont="0" applyBorder="0" applyProtection="0">
      <alignment horizontal="right"/>
    </xf>
    <xf numFmtId="0" fontId="29" fillId="5" borderId="0" applyNumberFormat="0" applyBorder="0" applyAlignment="0" applyProtection="0"/>
    <xf numFmtId="0" fontId="29" fillId="7" borderId="0" applyNumberFormat="0" applyBorder="0" applyAlignment="0" applyProtection="0"/>
    <xf numFmtId="49" fontId="61" fillId="3" borderId="0" applyFill="0">
      <alignment horizontal="left" indent="1"/>
    </xf>
    <xf numFmtId="49" fontId="85" fillId="0" borderId="0" applyFill="0" applyProtection="0">
      <alignment horizontal="left" indent="1"/>
    </xf>
    <xf numFmtId="0" fontId="29" fillId="0" borderId="0"/>
    <xf numFmtId="166" fontId="71" fillId="20" borderId="0" applyNumberFormat="0" applyBorder="0" applyAlignment="0" applyProtection="0"/>
    <xf numFmtId="166" fontId="29" fillId="14" borderId="0" applyNumberFormat="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5"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6"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7"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8"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9" borderId="0" applyNumberFormat="0" applyBorder="0" applyAlignment="0" applyProtection="0"/>
    <xf numFmtId="166" fontId="29" fillId="10" borderId="0" applyNumberFormat="0" applyBorder="0" applyAlignment="0" applyProtection="0"/>
    <xf numFmtId="166" fontId="29" fillId="10" borderId="0" applyNumberFormat="0" applyBorder="0" applyAlignment="0" applyProtection="0"/>
    <xf numFmtId="166" fontId="29" fillId="11" borderId="0" applyNumberFormat="0" applyBorder="0" applyAlignment="0" applyProtection="0"/>
    <xf numFmtId="166" fontId="29" fillId="11"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2"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3" borderId="0" applyNumberFormat="0" applyBorder="0" applyAlignment="0" applyProtection="0"/>
    <xf numFmtId="166" fontId="29" fillId="14" borderId="0" applyNumberFormat="0" applyBorder="0" applyAlignment="0" applyProtection="0"/>
    <xf numFmtId="166" fontId="29" fillId="16" borderId="0" applyNumberFormat="0" applyBorder="0" applyAlignment="0" applyProtection="0"/>
    <xf numFmtId="166" fontId="29" fillId="16" borderId="0" applyNumberFormat="0" applyBorder="0" applyAlignment="0" applyProtection="0"/>
    <xf numFmtId="0" fontId="33" fillId="46" borderId="0" applyNumberFormat="0" applyBorder="0" applyAlignment="0" applyProtection="0"/>
    <xf numFmtId="166" fontId="29" fillId="14" borderId="0" applyNumberFormat="0" applyBorder="0" applyAlignment="0" applyProtection="0"/>
    <xf numFmtId="166" fontId="29" fillId="15" borderId="0" applyNumberFormat="0" applyBorder="0" applyAlignment="0" applyProtection="0"/>
    <xf numFmtId="0" fontId="29" fillId="7" borderId="0" applyNumberFormat="0" applyBorder="0" applyAlignment="0" applyProtection="0"/>
    <xf numFmtId="0" fontId="33" fillId="49" borderId="0" applyNumberFormat="0" applyBorder="0" applyAlignment="0" applyProtection="0"/>
    <xf numFmtId="0" fontId="29" fillId="10" borderId="0" applyNumberFormat="0" applyBorder="0" applyAlignment="0" applyProtection="0"/>
    <xf numFmtId="166" fontId="88" fillId="37" borderId="0" applyNumberFormat="0" applyBorder="0" applyAlignment="0" applyProtection="0"/>
    <xf numFmtId="166" fontId="88" fillId="37"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33" fillId="47" borderId="0" applyNumberFormat="0" applyBorder="0" applyAlignment="0" applyProtection="0"/>
    <xf numFmtId="0" fontId="29" fillId="16" borderId="0" applyNumberFormat="0" applyBorder="0" applyAlignment="0" applyProtection="0"/>
    <xf numFmtId="0" fontId="40" fillId="36" borderId="0" applyFont="0" applyAlignment="0"/>
    <xf numFmtId="0" fontId="64" fillId="0" borderId="0" applyNumberFormat="0" applyFill="0" applyAlignment="0"/>
    <xf numFmtId="0" fontId="93" fillId="0" borderId="0" applyNumberFormat="0" applyFill="0" applyAlignment="0"/>
    <xf numFmtId="0" fontId="94" fillId="0" borderId="0" applyNumberFormat="0" applyFill="0" applyAlignment="0"/>
    <xf numFmtId="0" fontId="95" fillId="0" borderId="37" applyNumberFormat="0" applyFill="0" applyBorder="0" applyAlignment="0" applyProtection="0"/>
    <xf numFmtId="0" fontId="96" fillId="0" borderId="0" applyNumberFormat="0" applyFill="0" applyAlignment="0"/>
    <xf numFmtId="49" fontId="98" fillId="3" borderId="0" applyFill="0" applyBorder="0">
      <alignment horizontal="left"/>
    </xf>
    <xf numFmtId="0" fontId="76" fillId="3" borderId="0" applyFill="0" applyBorder="0"/>
    <xf numFmtId="0" fontId="97" fillId="0" borderId="0" applyNumberFormat="0" applyFill="0" applyBorder="0" applyAlignment="0" applyProtection="0"/>
    <xf numFmtId="0" fontId="76" fillId="3" borderId="0" applyFill="0" applyBorder="0"/>
    <xf numFmtId="0" fontId="37" fillId="34" borderId="4" applyNumberFormat="0" applyFont="0" applyAlignment="0"/>
    <xf numFmtId="1" fontId="35" fillId="33" borderId="1" applyNumberFormat="0" applyFont="0" applyAlignment="0" applyProtection="0">
      <alignment horizontal="right" indent="1"/>
    </xf>
    <xf numFmtId="166" fontId="105" fillId="38" borderId="33" applyNumberFormat="0" applyAlignment="0" applyProtection="0"/>
    <xf numFmtId="0" fontId="130" fillId="0" borderId="0" applyNumberFormat="0" applyFill="0" applyBorder="0" applyAlignment="0" applyProtection="0"/>
    <xf numFmtId="166" fontId="108" fillId="0" borderId="40" applyNumberFormat="0" applyFill="0" applyAlignment="0" applyProtection="0"/>
    <xf numFmtId="166" fontId="108" fillId="0" borderId="40" applyNumberFormat="0" applyFill="0" applyAlignment="0" applyProtection="0"/>
    <xf numFmtId="166" fontId="109" fillId="39" borderId="0" applyNumberFormat="0" applyBorder="0" applyAlignment="0" applyProtection="0"/>
    <xf numFmtId="166" fontId="109" fillId="39" borderId="0" applyNumberFormat="0" applyBorder="0" applyAlignment="0" applyProtection="0"/>
    <xf numFmtId="0" fontId="29" fillId="15" borderId="0" applyNumberFormat="0" applyBorder="0" applyAlignment="0" applyProtection="0"/>
    <xf numFmtId="0" fontId="29" fillId="0" borderId="0"/>
    <xf numFmtId="0" fontId="29" fillId="0" borderId="0"/>
    <xf numFmtId="0" fontId="29" fillId="0" borderId="0"/>
    <xf numFmtId="166" fontId="35" fillId="0" borderId="0"/>
    <xf numFmtId="166" fontId="35" fillId="0" borderId="0"/>
    <xf numFmtId="166" fontId="35" fillId="0" borderId="0"/>
    <xf numFmtId="0" fontId="69" fillId="0" borderId="0"/>
    <xf numFmtId="0" fontId="69" fillId="0" borderId="0"/>
    <xf numFmtId="0" fontId="69" fillId="0" borderId="0"/>
    <xf numFmtId="189" fontId="29" fillId="0" borderId="0"/>
    <xf numFmtId="0" fontId="69" fillId="0" borderId="0"/>
    <xf numFmtId="0" fontId="29" fillId="0" borderId="0"/>
    <xf numFmtId="0" fontId="29" fillId="0" borderId="0"/>
    <xf numFmtId="166" fontId="35" fillId="0" borderId="0"/>
    <xf numFmtId="0" fontId="29" fillId="0" borderId="0"/>
    <xf numFmtId="0" fontId="29" fillId="0" borderId="0"/>
    <xf numFmtId="0" fontId="35" fillId="0" borderId="0"/>
    <xf numFmtId="166" fontId="35" fillId="0" borderId="0"/>
    <xf numFmtId="166" fontId="35" fillId="0" borderId="0"/>
    <xf numFmtId="189" fontId="29" fillId="0" borderId="0"/>
    <xf numFmtId="0" fontId="29" fillId="0" borderId="0"/>
    <xf numFmtId="0" fontId="29" fillId="0" borderId="0"/>
    <xf numFmtId="0" fontId="29" fillId="0" borderId="0"/>
    <xf numFmtId="189" fontId="29" fillId="0" borderId="0"/>
    <xf numFmtId="0" fontId="29" fillId="0" borderId="0"/>
    <xf numFmtId="0" fontId="35" fillId="0" borderId="0" applyBorder="0"/>
    <xf numFmtId="0" fontId="35" fillId="0" borderId="0"/>
    <xf numFmtId="0" fontId="29" fillId="0" borderId="0"/>
    <xf numFmtId="0" fontId="29" fillId="0" borderId="0"/>
    <xf numFmtId="0" fontId="35" fillId="0" borderId="0"/>
    <xf numFmtId="0" fontId="29" fillId="0" borderId="0"/>
    <xf numFmtId="166" fontId="67" fillId="0" borderId="0"/>
    <xf numFmtId="166" fontId="67" fillId="0" borderId="0"/>
    <xf numFmtId="0" fontId="35" fillId="0" borderId="0"/>
    <xf numFmtId="0" fontId="29" fillId="0" borderId="0"/>
    <xf numFmtId="166" fontId="69" fillId="0" borderId="0"/>
    <xf numFmtId="0"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69" fillId="40" borderId="41" applyNumberFormat="0" applyFont="0" applyAlignment="0" applyProtection="0"/>
    <xf numFmtId="166" fontId="110" fillId="31" borderId="42" applyNumberFormat="0" applyAlignment="0" applyProtection="0"/>
    <xf numFmtId="166" fontId="110" fillId="31" borderId="42" applyNumberFormat="0" applyAlignment="0" applyProtection="0"/>
    <xf numFmtId="0" fontId="29" fillId="0" borderId="0"/>
    <xf numFmtId="0" fontId="29" fillId="0" borderId="0"/>
    <xf numFmtId="9" fontId="6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170" fontId="37" fillId="34" borderId="0" applyFont="0" applyBorder="0" applyAlignment="0" applyProtection="0"/>
    <xf numFmtId="0" fontId="29" fillId="12" borderId="0" applyNumberFormat="0" applyBorder="0" applyAlignment="0" applyProtection="0"/>
    <xf numFmtId="171" fontId="37" fillId="34" borderId="0" applyFont="0" applyBorder="0" applyAlignment="0" applyProtection="0"/>
    <xf numFmtId="0" fontId="33" fillId="46" borderId="0" applyNumberFormat="0" applyBorder="0" applyAlignment="0" applyProtection="0"/>
    <xf numFmtId="0" fontId="37" fillId="34" borderId="8" applyNumberFormat="0" applyFont="0" applyAlignment="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3" fillId="5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33" fillId="47"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3" fillId="50"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33" fillId="49"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3" fillId="4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166" fontId="114" fillId="0" borderId="45" applyNumberFormat="0" applyFill="0" applyAlignment="0" applyProtection="0"/>
    <xf numFmtId="166" fontId="114" fillId="0" borderId="45" applyNumberFormat="0" applyFill="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3" fillId="44" borderId="0" applyNumberFormat="0" applyBorder="0" applyAlignment="0" applyProtection="0"/>
    <xf numFmtId="166" fontId="115" fillId="0" borderId="0" applyNumberFormat="0" applyFill="0" applyBorder="0" applyAlignment="0" applyProtection="0"/>
    <xf numFmtId="166" fontId="115" fillId="0" borderId="0" applyNumberFormat="0" applyFill="0" applyBorder="0" applyAlignment="0" applyProtection="0"/>
    <xf numFmtId="0" fontId="29" fillId="0" borderId="0"/>
    <xf numFmtId="0" fontId="29" fillId="16" borderId="0" applyNumberFormat="0" applyBorder="0" applyAlignment="0" applyProtection="0"/>
    <xf numFmtId="0" fontId="29" fillId="0" borderId="0"/>
    <xf numFmtId="0" fontId="33" fillId="46" borderId="0" applyNumberFormat="0" applyBorder="0" applyAlignment="0" applyProtection="0"/>
    <xf numFmtId="0" fontId="33" fillId="49" borderId="0" applyNumberFormat="0" applyBorder="0" applyAlignment="0" applyProtection="0"/>
    <xf numFmtId="0" fontId="29" fillId="15" borderId="0" applyNumberFormat="0" applyBorder="0" applyAlignment="0" applyProtection="0"/>
    <xf numFmtId="0" fontId="29" fillId="0" borderId="0"/>
    <xf numFmtId="0" fontId="29" fillId="6" borderId="0" applyNumberFormat="0" applyBorder="0" applyAlignment="0" applyProtection="0"/>
    <xf numFmtId="0" fontId="29" fillId="7" borderId="0" applyNumberFormat="0" applyBorder="0" applyAlignment="0" applyProtection="0"/>
    <xf numFmtId="0" fontId="29" fillId="8"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132" fillId="0" borderId="49" applyNumberFormat="0" applyFill="0" applyAlignment="0" applyProtection="0"/>
    <xf numFmtId="0" fontId="29" fillId="0" borderId="0"/>
    <xf numFmtId="0" fontId="29" fillId="0" borderId="0"/>
    <xf numFmtId="0" fontId="29" fillId="0" borderId="0"/>
    <xf numFmtId="0" fontId="29" fillId="0" borderId="0"/>
    <xf numFmtId="0" fontId="29" fillId="0" borderId="0"/>
    <xf numFmtId="0" fontId="1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33" fillId="45"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3" fillId="5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3" fillId="4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3" fillId="5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33" fillId="47"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3" fillId="50"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3" fillId="4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3" fillId="44"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1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5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33" fillId="45"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3" fillId="5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3" fillId="4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3" fillId="5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33" fillId="47"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3" fillId="50"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3" fillId="4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3" fillId="44" borderId="0" applyNumberFormat="0" applyBorder="0" applyAlignment="0" applyProtection="0"/>
    <xf numFmtId="0" fontId="29" fillId="0" borderId="0"/>
    <xf numFmtId="0" fontId="33" fillId="50"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33" fillId="45"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33" fillId="51"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33" fillId="46"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29" fillId="9" borderId="0" applyNumberFormat="0" applyBorder="0" applyAlignment="0" applyProtection="0"/>
    <xf numFmtId="0" fontId="29" fillId="9" borderId="0" applyNumberFormat="0" applyBorder="0" applyAlignment="0" applyProtection="0"/>
    <xf numFmtId="0" fontId="33" fillId="50"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7" borderId="0" applyNumberFormat="0" applyBorder="0" applyAlignment="0" applyProtection="0"/>
    <xf numFmtId="0" fontId="29" fillId="7" borderId="0" applyNumberFormat="0" applyBorder="0" applyAlignment="0" applyProtection="0"/>
    <xf numFmtId="0" fontId="33" fillId="47" borderId="0" applyNumberFormat="0" applyBorder="0" applyAlignment="0" applyProtection="0"/>
    <xf numFmtId="0" fontId="29" fillId="6" borderId="0" applyNumberFormat="0" applyBorder="0" applyAlignment="0" applyProtection="0"/>
    <xf numFmtId="0" fontId="29" fillId="6" borderId="0" applyNumberFormat="0" applyBorder="0" applyAlignment="0" applyProtection="0"/>
    <xf numFmtId="0" fontId="29" fillId="5" borderId="0" applyNumberFormat="0" applyBorder="0" applyAlignment="0" applyProtection="0"/>
    <xf numFmtId="0" fontId="29" fillId="5" borderId="0" applyNumberFormat="0" applyBorder="0" applyAlignment="0" applyProtection="0"/>
    <xf numFmtId="0" fontId="33" fillId="44" borderId="0" applyNumberFormat="0" applyBorder="0" applyAlignment="0" applyProtection="0"/>
    <xf numFmtId="0" fontId="29" fillId="0" borderId="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5"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6"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7"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8"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9"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0"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1"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2"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3"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4"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5"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66" fontId="28" fillId="16" borderId="0" applyNumberFormat="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91"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189" fontId="28" fillId="0" borderId="0"/>
    <xf numFmtId="0" fontId="28" fillId="0" borderId="0"/>
    <xf numFmtId="189" fontId="28" fillId="0" borderId="0"/>
    <xf numFmtId="0" fontId="28" fillId="0" borderId="0"/>
    <xf numFmtId="0" fontId="28" fillId="0" borderId="0"/>
    <xf numFmtId="0" fontId="28" fillId="0" borderId="0"/>
    <xf numFmtId="189"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0" borderId="41" applyNumberFormat="0" applyFont="0" applyAlignment="0" applyProtection="0"/>
    <xf numFmtId="0" fontId="28" fillId="40" borderId="4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0" fontId="28" fillId="40" borderId="4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4" fontId="28" fillId="0" borderId="0" applyFont="0" applyFill="0" applyBorder="0" applyAlignment="0" applyProtection="0"/>
    <xf numFmtId="0" fontId="28" fillId="0" borderId="0"/>
    <xf numFmtId="0" fontId="28" fillId="0" borderId="0"/>
    <xf numFmtId="9" fontId="28" fillId="0" borderId="0" applyFont="0" applyFill="0" applyBorder="0" applyAlignment="0" applyProtection="0"/>
    <xf numFmtId="0" fontId="27" fillId="0" borderId="0"/>
    <xf numFmtId="0" fontId="33" fillId="44"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33" fillId="4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33" fillId="4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27" fillId="7" borderId="0" applyNumberFormat="0" applyBorder="0" applyAlignment="0" applyProtection="0"/>
    <xf numFmtId="0" fontId="33" fillId="49"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27" fillId="8" borderId="0" applyNumberFormat="0" applyBorder="0" applyAlignment="0" applyProtection="0"/>
    <xf numFmtId="0" fontId="33" fillId="50"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27" fillId="9" borderId="0" applyNumberFormat="0" applyBorder="0" applyAlignment="0" applyProtection="0"/>
    <xf numFmtId="0" fontId="33" fillId="47"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27" fillId="10" borderId="0" applyNumberFormat="0" applyBorder="0" applyAlignment="0" applyProtection="0"/>
    <xf numFmtId="0" fontId="33" fillId="50"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33" fillId="46"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27" fillId="12" borderId="0" applyNumberFormat="0" applyBorder="0" applyAlignment="0" applyProtection="0"/>
    <xf numFmtId="0" fontId="33" fillId="51"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27" fillId="13" borderId="0" applyNumberFormat="0" applyBorder="0" applyAlignment="0" applyProtection="0"/>
    <xf numFmtId="0" fontId="33" fillId="45"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27" fillId="14" borderId="0" applyNumberFormat="0" applyBorder="0" applyAlignment="0" applyProtection="0"/>
    <xf numFmtId="0" fontId="33" fillId="50"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27" fillId="15" borderId="0" applyNumberFormat="0" applyBorder="0" applyAlignment="0" applyProtection="0"/>
    <xf numFmtId="0" fontId="33" fillId="47"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0" fontId="27" fillId="16"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0" fontId="130" fillId="0" borderId="0" applyNumberFormat="0" applyFill="0" applyBorder="0" applyAlignment="0" applyProtection="0"/>
    <xf numFmtId="0" fontId="132" fillId="0" borderId="49" applyNumberFormat="0" applyFill="0" applyAlignment="0" applyProtection="0"/>
    <xf numFmtId="0" fontId="134" fillId="0" borderId="0" applyNumberForma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0" borderId="41" applyNumberFormat="0" applyFont="0" applyAlignment="0" applyProtection="0"/>
    <xf numFmtId="0" fontId="27" fillId="40" borderId="41" applyNumberFormat="0" applyFont="0" applyAlignment="0" applyProtection="0"/>
    <xf numFmtId="0" fontId="27" fillId="40" borderId="41" applyNumberFormat="0" applyFont="0" applyAlignment="0" applyProtection="0"/>
    <xf numFmtId="0" fontId="27" fillId="40" borderId="4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134" fillId="0" borderId="0" applyNumberFormat="0" applyFill="0" applyBorder="0" applyAlignment="0" applyProtection="0"/>
    <xf numFmtId="0" fontId="132" fillId="0" borderId="49" applyNumberFormat="0" applyFill="0" applyAlignment="0" applyProtection="0"/>
    <xf numFmtId="0" fontId="130" fillId="0" borderId="0" applyNumberFormat="0" applyFill="0" applyBorder="0" applyAlignment="0" applyProtection="0"/>
    <xf numFmtId="0" fontId="27" fillId="0" borderId="0"/>
    <xf numFmtId="164" fontId="27" fillId="0" borderId="0" applyFont="0" applyFill="0" applyBorder="0" applyAlignment="0" applyProtection="0"/>
    <xf numFmtId="0" fontId="27" fillId="0" borderId="0"/>
    <xf numFmtId="166" fontId="27" fillId="13" borderId="0" applyNumberFormat="0" applyBorder="0" applyAlignment="0" applyProtection="0"/>
    <xf numFmtId="166" fontId="27" fillId="16" borderId="0" applyNumberFormat="0" applyBorder="0" applyAlignment="0" applyProtection="0"/>
    <xf numFmtId="166" fontId="27" fillId="5" borderId="0" applyNumberFormat="0" applyBorder="0" applyAlignment="0" applyProtection="0"/>
    <xf numFmtId="166" fontId="27" fillId="15" borderId="0" applyNumberFormat="0" applyBorder="0" applyAlignment="0" applyProtection="0"/>
    <xf numFmtId="166" fontId="27" fillId="16" borderId="0" applyNumberFormat="0" applyBorder="0" applyAlignment="0" applyProtection="0"/>
    <xf numFmtId="191"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4"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5"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91" fontId="27" fillId="0" borderId="0" applyFont="0" applyFill="0" applyBorder="0" applyAlignment="0" applyProtection="0"/>
    <xf numFmtId="191"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6" fontId="27" fillId="14" borderId="0" applyNumberFormat="0" applyBorder="0" applyAlignment="0" applyProtection="0"/>
    <xf numFmtId="164" fontId="27" fillId="0" borderId="0" applyFont="0" applyFill="0" applyBorder="0" applyAlignment="0" applyProtection="0"/>
    <xf numFmtId="164" fontId="27" fillId="0" borderId="0" applyFont="0" applyFill="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5"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6"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7"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8"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9" borderId="0" applyNumberFormat="0" applyBorder="0" applyAlignment="0" applyProtection="0"/>
    <xf numFmtId="166" fontId="27" fillId="10" borderId="0" applyNumberFormat="0" applyBorder="0" applyAlignment="0" applyProtection="0"/>
    <xf numFmtId="166" fontId="27" fillId="10" borderId="0" applyNumberFormat="0" applyBorder="0" applyAlignment="0" applyProtection="0"/>
    <xf numFmtId="166" fontId="27" fillId="11" borderId="0" applyNumberFormat="0" applyBorder="0" applyAlignment="0" applyProtection="0"/>
    <xf numFmtId="166" fontId="27" fillId="11"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2"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3" borderId="0" applyNumberFormat="0" applyBorder="0" applyAlignment="0" applyProtection="0"/>
    <xf numFmtId="166" fontId="27" fillId="14" borderId="0" applyNumberFormat="0" applyBorder="0" applyAlignment="0" applyProtection="0"/>
    <xf numFmtId="166" fontId="27" fillId="16" borderId="0" applyNumberFormat="0" applyBorder="0" applyAlignment="0" applyProtection="0"/>
    <xf numFmtId="166" fontId="27" fillId="16" borderId="0" applyNumberFormat="0" applyBorder="0" applyAlignment="0" applyProtection="0"/>
    <xf numFmtId="166" fontId="27" fillId="14" borderId="0" applyNumberFormat="0" applyBorder="0" applyAlignment="0" applyProtection="0"/>
    <xf numFmtId="166" fontId="27" fillId="15" borderId="0" applyNumberFormat="0" applyBorder="0" applyAlignment="0" applyProtection="0"/>
    <xf numFmtId="189" fontId="27" fillId="0" borderId="0"/>
    <xf numFmtId="189" fontId="27" fillId="0" borderId="0"/>
    <xf numFmtId="0" fontId="27" fillId="0" borderId="0"/>
    <xf numFmtId="0" fontId="27" fillId="0" borderId="0"/>
    <xf numFmtId="189"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69" fillId="0" borderId="0">
      <alignment horizontal="right"/>
    </xf>
    <xf numFmtId="0" fontId="171" fillId="35" borderId="39" applyFill="0">
      <alignment horizontal="right"/>
      <protection locked="0"/>
    </xf>
    <xf numFmtId="0" fontId="172" fillId="0" borderId="1">
      <protection locked="0"/>
    </xf>
    <xf numFmtId="0" fontId="172" fillId="0" borderId="1">
      <alignment horizontal="center"/>
      <protection locked="0"/>
    </xf>
    <xf numFmtId="172" fontId="83" fillId="0" borderId="35" applyFill="0">
      <alignment horizontal="center" vertical="center"/>
      <protection locked="0"/>
    </xf>
    <xf numFmtId="0" fontId="37" fillId="34" borderId="4" applyNumberFormat="0" applyFont="0" applyAlignment="0"/>
    <xf numFmtId="0" fontId="173" fillId="0" borderId="0" applyNumberFormat="0" applyFill="0" applyBorder="0" applyAlignment="0" applyProtection="0">
      <alignment vertical="top"/>
      <protection locked="0"/>
    </xf>
    <xf numFmtId="0" fontId="99" fillId="33" borderId="0" applyFill="0">
      <alignment horizontal="center" vertical="center" wrapText="1"/>
    </xf>
    <xf numFmtId="0" fontId="69" fillId="0" borderId="0">
      <alignment horizontal="right"/>
    </xf>
    <xf numFmtId="0" fontId="26"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40" borderId="41" applyNumberFormat="0" applyFont="0" applyAlignment="0" applyProtection="0"/>
    <xf numFmtId="0" fontId="26" fillId="40" borderId="41" applyNumberFormat="0" applyFont="0" applyAlignment="0" applyProtection="0"/>
    <xf numFmtId="0" fontId="26" fillId="40" borderId="41" applyNumberFormat="0" applyFont="0" applyAlignment="0" applyProtection="0"/>
    <xf numFmtId="0" fontId="26" fillId="40" borderId="4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166" fontId="26" fillId="13" borderId="0" applyNumberFormat="0" applyBorder="0" applyAlignment="0" applyProtection="0"/>
    <xf numFmtId="166" fontId="26" fillId="16" borderId="0" applyNumberFormat="0" applyBorder="0" applyAlignment="0" applyProtection="0"/>
    <xf numFmtId="166" fontId="26" fillId="5" borderId="0" applyNumberFormat="0" applyBorder="0" applyAlignment="0" applyProtection="0"/>
    <xf numFmtId="166" fontId="26" fillId="15" borderId="0" applyNumberFormat="0" applyBorder="0" applyAlignment="0" applyProtection="0"/>
    <xf numFmtId="166" fontId="26" fillId="16" borderId="0" applyNumberFormat="0" applyBorder="0" applyAlignment="0" applyProtection="0"/>
    <xf numFmtId="191"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4"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5"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91" fontId="26" fillId="0" borderId="0" applyFont="0" applyFill="0" applyBorder="0" applyAlignment="0" applyProtection="0"/>
    <xf numFmtId="191"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6" fillId="14"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5"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6"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7"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8"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9" borderId="0" applyNumberFormat="0" applyBorder="0" applyAlignment="0" applyProtection="0"/>
    <xf numFmtId="166" fontId="26" fillId="10" borderId="0" applyNumberFormat="0" applyBorder="0" applyAlignment="0" applyProtection="0"/>
    <xf numFmtId="166" fontId="26" fillId="10" borderId="0" applyNumberFormat="0" applyBorder="0" applyAlignment="0" applyProtection="0"/>
    <xf numFmtId="166" fontId="26" fillId="11" borderId="0" applyNumberFormat="0" applyBorder="0" applyAlignment="0" applyProtection="0"/>
    <xf numFmtId="166" fontId="26" fillId="11"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2"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3" borderId="0" applyNumberFormat="0" applyBorder="0" applyAlignment="0" applyProtection="0"/>
    <xf numFmtId="166" fontId="26" fillId="14" borderId="0" applyNumberFormat="0" applyBorder="0" applyAlignment="0" applyProtection="0"/>
    <xf numFmtId="166" fontId="26" fillId="16" borderId="0" applyNumberFormat="0" applyBorder="0" applyAlignment="0" applyProtection="0"/>
    <xf numFmtId="166" fontId="26" fillId="16" borderId="0" applyNumberFormat="0" applyBorder="0" applyAlignment="0" applyProtection="0"/>
    <xf numFmtId="166" fontId="26" fillId="14" borderId="0" applyNumberFormat="0" applyBorder="0" applyAlignment="0" applyProtection="0"/>
    <xf numFmtId="166" fontId="26" fillId="15" borderId="0" applyNumberFormat="0" applyBorder="0" applyAlignment="0" applyProtection="0"/>
    <xf numFmtId="189" fontId="26" fillId="0" borderId="0"/>
    <xf numFmtId="189" fontId="26" fillId="0" borderId="0"/>
    <xf numFmtId="0" fontId="26" fillId="0" borderId="0"/>
    <xf numFmtId="0" fontId="26" fillId="0" borderId="0"/>
    <xf numFmtId="189"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164" fontId="144" fillId="0" borderId="0" applyFont="0" applyFill="0" applyBorder="0" applyAlignment="0" applyProtection="0"/>
    <xf numFmtId="0" fontId="144" fillId="11" borderId="0" applyNumberFormat="0" applyBorder="0" applyAlignment="0" applyProtection="0"/>
    <xf numFmtId="0" fontId="144" fillId="7" borderId="0" applyNumberFormat="0" applyBorder="0" applyAlignment="0" applyProtection="0"/>
    <xf numFmtId="0" fontId="144" fillId="6" borderId="0" applyNumberFormat="0" applyBorder="0" applyAlignment="0" applyProtection="0"/>
    <xf numFmtId="0" fontId="115" fillId="0" borderId="0" applyNumberFormat="0" applyFill="0" applyBorder="0" applyAlignment="0" applyProtection="0"/>
    <xf numFmtId="0" fontId="136" fillId="0" borderId="0" applyNumberFormat="0" applyFill="0" applyBorder="0" applyAlignment="0" applyProtection="0"/>
    <xf numFmtId="9" fontId="35" fillId="0" borderId="0" applyFont="0" applyFill="0" applyBorder="0" applyAlignment="0" applyProtection="0"/>
    <xf numFmtId="0" fontId="26" fillId="40" borderId="41" applyNumberFormat="0" applyFont="0" applyAlignment="0" applyProtection="0"/>
    <xf numFmtId="0" fontId="35" fillId="47" borderId="53" applyNumberFormat="0" applyFont="0" applyAlignment="0" applyProtection="0"/>
    <xf numFmtId="0" fontId="26" fillId="0" borderId="0"/>
    <xf numFmtId="0" fontId="26" fillId="0" borderId="0"/>
    <xf numFmtId="0" fontId="26" fillId="0" borderId="0"/>
    <xf numFmtId="0" fontId="97" fillId="0" borderId="0" applyNumberFormat="0" applyFill="0" applyBorder="0" applyAlignment="0" applyProtection="0"/>
    <xf numFmtId="0" fontId="134" fillId="0" borderId="0" applyNumberFormat="0" applyFill="0" applyBorder="0" applyAlignment="0" applyProtection="0"/>
    <xf numFmtId="0" fontId="133" fillId="0" borderId="50" applyNumberFormat="0" applyFill="0" applyAlignment="0" applyProtection="0"/>
    <xf numFmtId="0" fontId="92" fillId="0" borderId="36" applyNumberFormat="0" applyFill="0" applyAlignment="0" applyProtection="0"/>
    <xf numFmtId="0" fontId="71" fillId="26" borderId="0" applyNumberFormat="0" applyBorder="0" applyAlignment="0" applyProtection="0"/>
    <xf numFmtId="0" fontId="126" fillId="52" borderId="0" applyNumberFormat="0" applyBorder="0" applyAlignment="0" applyProtection="0"/>
    <xf numFmtId="0" fontId="71" fillId="21" borderId="0" applyNumberFormat="0" applyBorder="0" applyAlignment="0" applyProtection="0"/>
    <xf numFmtId="0" fontId="126" fillId="45" borderId="0" applyNumberFormat="0" applyBorder="0" applyAlignment="0" applyProtection="0"/>
    <xf numFmtId="0" fontId="26" fillId="16" borderId="0" applyNumberFormat="0" applyBorder="0" applyAlignment="0" applyProtection="0"/>
    <xf numFmtId="0" fontId="126" fillId="46"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134" fillId="0" borderId="0" applyNumberFormat="0" applyFill="0" applyBorder="0" applyAlignment="0" applyProtection="0"/>
    <xf numFmtId="0" fontId="126" fillId="50" borderId="0" applyNumberFormat="0" applyBorder="0" applyAlignment="0" applyProtection="0"/>
    <xf numFmtId="0" fontId="144" fillId="13" borderId="0" applyNumberFormat="0" applyBorder="0" applyAlignment="0" applyProtection="0"/>
    <xf numFmtId="0" fontId="126" fillId="52" borderId="0" applyNumberFormat="0" applyBorder="0" applyAlignment="0" applyProtection="0"/>
    <xf numFmtId="0" fontId="151" fillId="0" borderId="36" applyNumberFormat="0" applyFill="0" applyAlignment="0" applyProtection="0"/>
    <xf numFmtId="0" fontId="35" fillId="47" borderId="53" applyNumberFormat="0" applyFont="0" applyAlignment="0" applyProtection="0"/>
    <xf numFmtId="0" fontId="33" fillId="47" borderId="0" applyNumberFormat="0" applyBorder="0" applyAlignment="0" applyProtection="0"/>
    <xf numFmtId="0" fontId="144" fillId="8" borderId="0" applyNumberFormat="0" applyBorder="0" applyAlignment="0" applyProtection="0"/>
    <xf numFmtId="0" fontId="144" fillId="9" borderId="0" applyNumberFormat="0" applyBorder="0" applyAlignment="0" applyProtection="0"/>
    <xf numFmtId="0" fontId="33" fillId="47" borderId="0" applyNumberFormat="0" applyBorder="0" applyAlignment="0" applyProtection="0"/>
    <xf numFmtId="0" fontId="144" fillId="14" borderId="0" applyNumberFormat="0" applyBorder="0" applyAlignment="0" applyProtection="0"/>
    <xf numFmtId="9" fontId="69" fillId="0" borderId="0" applyFont="0" applyFill="0" applyBorder="0" applyAlignment="0" applyProtection="0"/>
    <xf numFmtId="0" fontId="128" fillId="59" borderId="47" applyNumberFormat="0" applyAlignment="0" applyProtection="0"/>
    <xf numFmtId="0" fontId="149" fillId="0" borderId="0" applyNumberFormat="0" applyFill="0" applyBorder="0" applyAlignment="0" applyProtection="0"/>
    <xf numFmtId="0" fontId="97" fillId="0" borderId="0" applyNumberFormat="0" applyFill="0" applyBorder="0" applyAlignment="0" applyProtection="0"/>
    <xf numFmtId="0" fontId="26" fillId="0" borderId="0"/>
    <xf numFmtId="0" fontId="26" fillId="0" borderId="0"/>
    <xf numFmtId="0" fontId="126" fillId="53" borderId="0" applyNumberFormat="0" applyBorder="0" applyAlignment="0" applyProtection="0"/>
    <xf numFmtId="9" fontId="69" fillId="0" borderId="0" applyFont="0" applyFill="0" applyBorder="0" applyAlignment="0" applyProtection="0"/>
    <xf numFmtId="0" fontId="133" fillId="0" borderId="50" applyNumberFormat="0" applyFill="0" applyAlignment="0" applyProtection="0"/>
    <xf numFmtId="0" fontId="95" fillId="0" borderId="37" applyNumberFormat="0" applyFill="0" applyAlignment="0" applyProtection="0"/>
    <xf numFmtId="0" fontId="67" fillId="0" borderId="0"/>
    <xf numFmtId="0" fontId="67" fillId="0" borderId="0"/>
    <xf numFmtId="0" fontId="144" fillId="10" borderId="0" applyNumberFormat="0" applyBorder="0" applyAlignment="0" applyProtection="0"/>
    <xf numFmtId="0" fontId="35" fillId="47" borderId="53" applyNumberFormat="0" applyFont="0" applyAlignment="0" applyProtection="0"/>
    <xf numFmtId="0" fontId="144" fillId="10" borderId="0" applyNumberFormat="0" applyBorder="0" applyAlignment="0" applyProtection="0"/>
    <xf numFmtId="0" fontId="110" fillId="31" borderId="42" applyNumberFormat="0" applyAlignment="0" applyProtection="0"/>
    <xf numFmtId="0" fontId="26" fillId="0" borderId="0"/>
    <xf numFmtId="0" fontId="126" fillId="57" borderId="0" applyNumberFormat="0" applyBorder="0" applyAlignment="0" applyProtection="0"/>
    <xf numFmtId="0" fontId="126" fillId="50" borderId="0" applyNumberFormat="0" applyBorder="0" applyAlignment="0" applyProtection="0"/>
    <xf numFmtId="0" fontId="26" fillId="16" borderId="0" applyNumberFormat="0" applyBorder="0" applyAlignment="0" applyProtection="0"/>
    <xf numFmtId="0" fontId="26" fillId="14" borderId="0" applyNumberFormat="0" applyBorder="0" applyAlignment="0" applyProtection="0"/>
    <xf numFmtId="0" fontId="26" fillId="12" borderId="0" applyNumberFormat="0" applyBorder="0" applyAlignment="0" applyProtection="0"/>
    <xf numFmtId="0" fontId="26" fillId="10" borderId="0" applyNumberFormat="0" applyBorder="0" applyAlignment="0" applyProtection="0"/>
    <xf numFmtId="0" fontId="26" fillId="8" borderId="0" applyNumberFormat="0" applyBorder="0" applyAlignment="0" applyProtection="0"/>
    <xf numFmtId="0" fontId="26" fillId="6" borderId="0" applyNumberFormat="0" applyBorder="0" applyAlignment="0" applyProtection="0"/>
    <xf numFmtId="0" fontId="126" fillId="53" borderId="0" applyNumberFormat="0" applyBorder="0" applyAlignment="0" applyProtection="0"/>
    <xf numFmtId="0" fontId="84" fillId="0" borderId="0" applyNumberFormat="0" applyFill="0" applyBorder="0" applyAlignment="0" applyProtection="0"/>
    <xf numFmtId="0" fontId="33" fillId="45" borderId="0" applyNumberFormat="0" applyBorder="0" applyAlignment="0" applyProtection="0"/>
    <xf numFmtId="0" fontId="127" fillId="48" borderId="0" applyNumberFormat="0" applyBorder="0" applyAlignment="0" applyProtection="0"/>
    <xf numFmtId="9" fontId="35" fillId="0" borderId="0" applyFont="0" applyFill="0" applyBorder="0" applyAlignment="0" applyProtection="0"/>
    <xf numFmtId="0" fontId="84" fillId="0" borderId="0" applyNumberFormat="0" applyFill="0" applyBorder="0" applyAlignment="0" applyProtection="0"/>
    <xf numFmtId="164" fontId="26" fillId="0" borderId="0" applyFont="0" applyFill="0" applyBorder="0" applyAlignment="0" applyProtection="0"/>
    <xf numFmtId="9" fontId="69" fillId="0" borderId="0" applyFont="0" applyFill="0" applyBorder="0" applyAlignment="0" applyProtection="0"/>
    <xf numFmtId="0" fontId="74" fillId="31" borderId="33" applyNumberFormat="0" applyAlignment="0" applyProtection="0"/>
    <xf numFmtId="0" fontId="126" fillId="46" borderId="0" applyNumberFormat="0" applyBorder="0" applyAlignment="0" applyProtection="0"/>
    <xf numFmtId="0" fontId="26" fillId="15"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26" fillId="9" borderId="0" applyNumberFormat="0" applyBorder="0" applyAlignment="0" applyProtection="0"/>
    <xf numFmtId="0" fontId="26" fillId="7" borderId="0" applyNumberFormat="0" applyBorder="0" applyAlignment="0" applyProtection="0"/>
    <xf numFmtId="0" fontId="131" fillId="50" borderId="0" applyNumberFormat="0" applyBorder="0" applyAlignment="0" applyProtection="0"/>
    <xf numFmtId="9" fontId="69" fillId="0" borderId="0" applyFont="0" applyFill="0" applyBorder="0" applyAlignment="0" applyProtection="0"/>
    <xf numFmtId="0" fontId="71" fillId="28" borderId="0" applyNumberFormat="0" applyBorder="0" applyAlignment="0" applyProtection="0"/>
    <xf numFmtId="0" fontId="144" fillId="16" borderId="0" applyNumberFormat="0" applyBorder="0" applyAlignment="0" applyProtection="0"/>
    <xf numFmtId="0" fontId="144" fillId="15" borderId="0" applyNumberFormat="0" applyBorder="0" applyAlignment="0" applyProtection="0"/>
    <xf numFmtId="0" fontId="144" fillId="14" borderId="0" applyNumberFormat="0" applyBorder="0" applyAlignment="0" applyProtection="0"/>
    <xf numFmtId="0" fontId="144" fillId="13" borderId="0" applyNumberFormat="0" applyBorder="0" applyAlignment="0" applyProtection="0"/>
    <xf numFmtId="0" fontId="144" fillId="8" borderId="0" applyNumberFormat="0" applyBorder="0" applyAlignment="0" applyProtection="0"/>
    <xf numFmtId="0" fontId="144" fillId="9" borderId="0" applyNumberFormat="0" applyBorder="0" applyAlignment="0" applyProtection="0"/>
    <xf numFmtId="0" fontId="144" fillId="5" borderId="0" applyNumberFormat="0" applyBorder="0" applyAlignment="0" applyProtection="0"/>
    <xf numFmtId="0" fontId="26" fillId="0" borderId="0"/>
    <xf numFmtId="0" fontId="114" fillId="0" borderId="45" applyNumberFormat="0" applyFill="0" applyAlignment="0" applyProtection="0"/>
    <xf numFmtId="0" fontId="112" fillId="0" borderId="0" applyNumberFormat="0" applyFill="0" applyBorder="0" applyAlignment="0" applyProtection="0"/>
    <xf numFmtId="0" fontId="140" fillId="0" borderId="0" applyNumberFormat="0" applyFill="0" applyBorder="0" applyAlignment="0" applyProtection="0"/>
    <xf numFmtId="164" fontId="6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38" fillId="59" borderId="54" applyNumberFormat="0" applyAlignment="0" applyProtection="0"/>
    <xf numFmtId="0" fontId="26" fillId="40" borderId="41" applyNumberFormat="0" applyFont="0" applyAlignment="0" applyProtection="0"/>
    <xf numFmtId="0" fontId="35" fillId="47" borderId="53" applyNumberFormat="0" applyFont="0" applyAlignment="0" applyProtection="0"/>
    <xf numFmtId="0" fontId="26" fillId="0" borderId="0"/>
    <xf numFmtId="0" fontId="142" fillId="0" borderId="0"/>
    <xf numFmtId="0" fontId="67" fillId="0" borderId="0"/>
    <xf numFmtId="0" fontId="67" fillId="0" borderId="0"/>
    <xf numFmtId="0" fontId="26" fillId="0" borderId="0"/>
    <xf numFmtId="0" fontId="26" fillId="0" borderId="0"/>
    <xf numFmtId="0" fontId="6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7" fillId="51" borderId="0" applyNumberFormat="0" applyBorder="0" applyAlignment="0" applyProtection="0"/>
    <xf numFmtId="0" fontId="108" fillId="0" borderId="40" applyNumberFormat="0" applyFill="0" applyAlignment="0" applyProtection="0"/>
    <xf numFmtId="0" fontId="136" fillId="0" borderId="52" applyNumberFormat="0" applyFill="0" applyAlignment="0" applyProtection="0"/>
    <xf numFmtId="0" fontId="105" fillId="38" borderId="33" applyNumberFormat="0" applyAlignment="0" applyProtection="0"/>
    <xf numFmtId="0" fontId="134" fillId="0" borderId="51" applyNumberFormat="0" applyFill="0" applyAlignment="0" applyProtection="0"/>
    <xf numFmtId="0" fontId="95" fillId="0" borderId="37" applyNumberFormat="0" applyFill="0" applyAlignment="0" applyProtection="0"/>
    <xf numFmtId="0" fontId="132" fillId="0" borderId="49" applyNumberFormat="0" applyFill="0" applyAlignment="0" applyProtection="0"/>
    <xf numFmtId="0" fontId="131" fillId="50" borderId="0" applyNumberFormat="0" applyBorder="0" applyAlignment="0" applyProtection="0"/>
    <xf numFmtId="0" fontId="130" fillId="0" borderId="0" applyNumberForma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75" fillId="32" borderId="34" applyNumberFormat="0" applyAlignment="0" applyProtection="0"/>
    <xf numFmtId="0" fontId="129" fillId="60" borderId="48" applyNumberFormat="0" applyAlignment="0" applyProtection="0"/>
    <xf numFmtId="0" fontId="128" fillId="59" borderId="47" applyNumberFormat="0" applyAlignment="0" applyProtection="0"/>
    <xf numFmtId="0" fontId="73" fillId="29" borderId="0" applyNumberFormat="0" applyBorder="0" applyAlignment="0" applyProtection="0"/>
    <xf numFmtId="0" fontId="126" fillId="56" borderId="0" applyNumberFormat="0" applyBorder="0" applyAlignment="0" applyProtection="0"/>
    <xf numFmtId="0" fontId="71" fillId="27" borderId="0" applyNumberFormat="0" applyBorder="0" applyAlignment="0" applyProtection="0"/>
    <xf numFmtId="0" fontId="126" fillId="54" borderId="0" applyNumberFormat="0" applyBorder="0" applyAlignment="0" applyProtection="0"/>
    <xf numFmtId="0" fontId="71" fillId="25" borderId="0" applyNumberFormat="0" applyBorder="0" applyAlignment="0" applyProtection="0"/>
    <xf numFmtId="0" fontId="126" fillId="53" borderId="0" applyNumberFormat="0" applyBorder="0" applyAlignment="0" applyProtection="0"/>
    <xf numFmtId="0" fontId="126" fillId="55" borderId="0" applyNumberFormat="0" applyBorder="0" applyAlignment="0" applyProtection="0"/>
    <xf numFmtId="0" fontId="71" fillId="22" borderId="0" applyNumberFormat="0" applyBorder="0" applyAlignment="0" applyProtection="0"/>
    <xf numFmtId="0" fontId="71" fillId="20" borderId="0" applyNumberFormat="0" applyBorder="0" applyAlignment="0" applyProtection="0"/>
    <xf numFmtId="0" fontId="71" fillId="19" borderId="0" applyNumberFormat="0" applyBorder="0" applyAlignment="0" applyProtection="0"/>
    <xf numFmtId="0" fontId="126" fillId="52" borderId="0" applyNumberFormat="0" applyBorder="0" applyAlignment="0" applyProtection="0"/>
    <xf numFmtId="0" fontId="71" fillId="18" borderId="0" applyNumberFormat="0" applyBorder="0" applyAlignment="0" applyProtection="0"/>
    <xf numFmtId="0" fontId="126" fillId="53" borderId="0" applyNumberFormat="0" applyBorder="0" applyAlignment="0" applyProtection="0"/>
    <xf numFmtId="0" fontId="71" fillId="17" borderId="0" applyNumberFormat="0" applyBorder="0" applyAlignment="0" applyProtection="0"/>
    <xf numFmtId="0" fontId="126" fillId="50" borderId="0" applyNumberFormat="0" applyBorder="0" applyAlignment="0" applyProtection="0"/>
    <xf numFmtId="0" fontId="33" fillId="47" borderId="0" applyNumberFormat="0" applyBorder="0" applyAlignment="0" applyProtection="0"/>
    <xf numFmtId="0" fontId="26" fillId="15" borderId="0" applyNumberFormat="0" applyBorder="0" applyAlignment="0" applyProtection="0"/>
    <xf numFmtId="0" fontId="33" fillId="45" borderId="0" applyNumberFormat="0" applyBorder="0" applyAlignment="0" applyProtection="0"/>
    <xf numFmtId="0" fontId="26" fillId="13" borderId="0" applyNumberFormat="0" applyBorder="0" applyAlignment="0" applyProtection="0"/>
    <xf numFmtId="0" fontId="33" fillId="46"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26" fillId="9" borderId="0" applyNumberFormat="0" applyBorder="0" applyAlignment="0" applyProtection="0"/>
    <xf numFmtId="0" fontId="33" fillId="50" borderId="0" applyNumberFormat="0" applyBorder="0" applyAlignment="0" applyProtection="0"/>
    <xf numFmtId="0" fontId="33" fillId="49" borderId="0" applyNumberFormat="0" applyBorder="0" applyAlignment="0" applyProtection="0"/>
    <xf numFmtId="0" fontId="26" fillId="7" borderId="0" applyNumberFormat="0" applyBorder="0" applyAlignment="0" applyProtection="0"/>
    <xf numFmtId="0" fontId="33" fillId="47" borderId="0" applyNumberFormat="0" applyBorder="0" applyAlignment="0" applyProtection="0"/>
    <xf numFmtId="0" fontId="33" fillId="46"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33" fillId="44" borderId="0" applyNumberFormat="0" applyBorder="0" applyAlignment="0" applyProtection="0"/>
    <xf numFmtId="0" fontId="132" fillId="0" borderId="49" applyNumberFormat="0" applyFill="0" applyAlignment="0" applyProtection="0"/>
    <xf numFmtId="0" fontId="126" fillId="55" borderId="0" applyNumberFormat="0" applyBorder="0" applyAlignment="0" applyProtection="0"/>
    <xf numFmtId="0" fontId="26" fillId="0" borderId="0"/>
    <xf numFmtId="0" fontId="144" fillId="12" borderId="0" applyNumberFormat="0" applyBorder="0" applyAlignment="0" applyProtection="0"/>
    <xf numFmtId="0" fontId="144" fillId="6" borderId="0" applyNumberFormat="0" applyBorder="0" applyAlignment="0" applyProtection="0"/>
    <xf numFmtId="0" fontId="126" fillId="52" borderId="0" applyNumberFormat="0" applyBorder="0" applyAlignment="0" applyProtection="0"/>
    <xf numFmtId="164" fontId="69" fillId="0" borderId="0" applyFont="0" applyFill="0" applyBorder="0" applyAlignment="0" applyProtection="0"/>
    <xf numFmtId="164" fontId="69" fillId="0" borderId="0" applyFont="0" applyFill="0" applyBorder="0" applyAlignment="0" applyProtection="0"/>
    <xf numFmtId="0" fontId="71" fillId="24" borderId="0" applyNumberFormat="0" applyBorder="0" applyAlignment="0" applyProtection="0"/>
    <xf numFmtId="0" fontId="35" fillId="47" borderId="53" applyNumberFormat="0" applyFont="0" applyAlignment="0" applyProtection="0"/>
    <xf numFmtId="0" fontId="127" fillId="48" borderId="0" applyNumberFormat="0" applyBorder="0" applyAlignment="0" applyProtection="0"/>
    <xf numFmtId="0" fontId="71" fillId="23" borderId="0" applyNumberFormat="0" applyBorder="0" applyAlignment="0" applyProtection="0"/>
    <xf numFmtId="0" fontId="26" fillId="13" borderId="0" applyNumberFormat="0" applyBorder="0" applyAlignment="0" applyProtection="0"/>
    <xf numFmtId="9" fontId="69" fillId="0" borderId="0" applyFont="0" applyFill="0" applyBorder="0" applyAlignment="0" applyProtection="0"/>
    <xf numFmtId="0" fontId="144" fillId="12" borderId="0" applyNumberFormat="0" applyBorder="0" applyAlignment="0" applyProtection="0"/>
    <xf numFmtId="0" fontId="141" fillId="0" borderId="55" applyNumberFormat="0" applyFill="0" applyAlignment="0" applyProtection="0"/>
    <xf numFmtId="0" fontId="33" fillId="51" borderId="0" applyNumberFormat="0" applyBorder="0" applyAlignment="0" applyProtection="0"/>
    <xf numFmtId="0" fontId="35" fillId="47" borderId="53" applyNumberFormat="0" applyFont="0" applyAlignment="0" applyProtection="0"/>
    <xf numFmtId="0" fontId="144" fillId="7" borderId="0" applyNumberFormat="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67" fillId="0" borderId="0"/>
    <xf numFmtId="0" fontId="135" fillId="51" borderId="47" applyNumberFormat="0" applyAlignment="0" applyProtection="0"/>
    <xf numFmtId="0" fontId="88" fillId="37" borderId="0" applyNumberFormat="0" applyBorder="0" applyAlignment="0" applyProtection="0"/>
    <xf numFmtId="0" fontId="109" fillId="39" borderId="0" applyNumberFormat="0" applyBorder="0" applyAlignment="0" applyProtection="0"/>
    <xf numFmtId="0" fontId="126" fillId="57" borderId="0" applyNumberFormat="0" applyBorder="0" applyAlignment="0" applyProtection="0"/>
    <xf numFmtId="0" fontId="67" fillId="0" borderId="0"/>
    <xf numFmtId="185" fontId="76" fillId="0" borderId="0" applyFont="0" applyFill="0" applyBorder="0" applyAlignment="0" applyProtection="0">
      <alignment horizontal="left"/>
      <protection locked="0"/>
    </xf>
    <xf numFmtId="0" fontId="138" fillId="59" borderId="54" applyNumberFormat="0" applyAlignment="0" applyProtection="0"/>
    <xf numFmtId="0" fontId="140" fillId="0" borderId="0" applyNumberFormat="0" applyFill="0" applyBorder="0" applyAlignment="0" applyProtection="0"/>
    <xf numFmtId="0" fontId="112" fillId="0" borderId="0" applyNumberFormat="0" applyFill="0" applyBorder="0" applyAlignment="0" applyProtection="0"/>
    <xf numFmtId="0" fontId="33" fillId="50" borderId="0" applyNumberFormat="0" applyBorder="0" applyAlignment="0" applyProtection="0"/>
    <xf numFmtId="0" fontId="144" fillId="16" borderId="0" applyNumberFormat="0" applyBorder="0" applyAlignment="0" applyProtection="0"/>
    <xf numFmtId="0" fontId="33" fillId="47" borderId="0" applyNumberFormat="0" applyBorder="0" applyAlignment="0" applyProtection="0"/>
    <xf numFmtId="0" fontId="126" fillId="50" borderId="0" applyNumberFormat="0" applyBorder="0" applyAlignment="0" applyProtection="0"/>
    <xf numFmtId="0" fontId="126" fillId="45" borderId="0" applyNumberFormat="0" applyBorder="0" applyAlignment="0" applyProtection="0"/>
    <xf numFmtId="164" fontId="69" fillId="0" borderId="0" applyFont="0" applyFill="0" applyBorder="0" applyAlignment="0" applyProtection="0"/>
    <xf numFmtId="0" fontId="136" fillId="0" borderId="0" applyNumberFormat="0" applyFill="0" applyBorder="0" applyAlignment="0" applyProtection="0"/>
    <xf numFmtId="0" fontId="33" fillId="46" borderId="0" applyNumberFormat="0" applyBorder="0" applyAlignment="0" applyProtection="0"/>
    <xf numFmtId="0" fontId="144" fillId="11" borderId="0" applyNumberFormat="0" applyBorder="0" applyAlignment="0" applyProtection="0"/>
    <xf numFmtId="0" fontId="153" fillId="0" borderId="0" applyNumberFormat="0" applyFill="0" applyBorder="0" applyAlignment="0" applyProtection="0"/>
    <xf numFmtId="0" fontId="33" fillId="49" borderId="0" applyNumberFormat="0" applyBorder="0" applyAlignment="0" applyProtection="0"/>
    <xf numFmtId="0" fontId="33" fillId="44" borderId="0" applyNumberFormat="0" applyBorder="0" applyAlignment="0" applyProtection="0"/>
    <xf numFmtId="0" fontId="149" fillId="0" borderId="0" applyNumberFormat="0" applyFill="0" applyBorder="0" applyAlignment="0" applyProtection="0"/>
    <xf numFmtId="0" fontId="151" fillId="0" borderId="36" applyNumberFormat="0" applyFill="0" applyAlignment="0" applyProtection="0"/>
    <xf numFmtId="0" fontId="129" fillId="60" borderId="48" applyNumberFormat="0" applyAlignment="0" applyProtection="0"/>
    <xf numFmtId="0" fontId="153" fillId="0" borderId="0" applyNumberFormat="0" applyFill="0" applyBorder="0" applyAlignment="0" applyProtection="0"/>
    <xf numFmtId="0" fontId="144" fillId="0" borderId="0"/>
    <xf numFmtId="0" fontId="26" fillId="0" borderId="0"/>
    <xf numFmtId="0" fontId="159" fillId="0" borderId="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40" borderId="41" applyNumberFormat="0" applyFont="0" applyAlignment="0" applyProtection="0"/>
    <xf numFmtId="0" fontId="26" fillId="40" borderId="41" applyNumberFormat="0" applyFont="0" applyAlignment="0" applyProtection="0"/>
    <xf numFmtId="0" fontId="26" fillId="40" borderId="41" applyNumberFormat="0" applyFont="0" applyAlignment="0" applyProtection="0"/>
    <xf numFmtId="0" fontId="26" fillId="40" borderId="4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6" borderId="0" applyNumberFormat="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40" borderId="41" applyNumberFormat="0" applyFont="0" applyAlignment="0" applyProtection="0"/>
    <xf numFmtId="0" fontId="26" fillId="40" borderId="41" applyNumberFormat="0" applyFon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6" fillId="0" borderId="0"/>
    <xf numFmtId="164" fontId="26" fillId="0" borderId="0" applyFont="0" applyFill="0" applyBorder="0" applyAlignment="0" applyProtection="0"/>
    <xf numFmtId="0" fontId="26" fillId="0" borderId="0"/>
    <xf numFmtId="0" fontId="26" fillId="0" borderId="0"/>
    <xf numFmtId="0" fontId="137" fillId="51" borderId="0" applyNumberFormat="0" applyBorder="0" applyAlignment="0" applyProtection="0"/>
    <xf numFmtId="0" fontId="136" fillId="0" borderId="52" applyNumberFormat="0" applyFill="0" applyAlignment="0" applyProtection="0"/>
    <xf numFmtId="0" fontId="130" fillId="0" borderId="0" applyNumberFormat="0" applyFill="0" applyBorder="0" applyAlignment="0" applyProtection="0"/>
    <xf numFmtId="0" fontId="92" fillId="0" borderId="36" applyNumberFormat="0" applyFill="0" applyAlignment="0" applyProtection="0"/>
    <xf numFmtId="0" fontId="33" fillId="46" borderId="0" applyNumberFormat="0" applyBorder="0" applyAlignment="0" applyProtection="0"/>
    <xf numFmtId="0" fontId="144" fillId="15" borderId="0" applyNumberFormat="0" applyBorder="0" applyAlignment="0" applyProtection="0"/>
    <xf numFmtId="164" fontId="69" fillId="0" borderId="0" applyFont="0" applyFill="0" applyBorder="0" applyAlignment="0" applyProtection="0"/>
    <xf numFmtId="0" fontId="26" fillId="0" borderId="0"/>
    <xf numFmtId="0" fontId="142" fillId="0" borderId="0"/>
    <xf numFmtId="0" fontId="126" fillId="56" borderId="0" applyNumberFormat="0" applyBorder="0" applyAlignment="0" applyProtection="0"/>
    <xf numFmtId="0" fontId="33" fillId="50" borderId="0" applyNumberFormat="0" applyBorder="0" applyAlignment="0" applyProtection="0"/>
    <xf numFmtId="0" fontId="134" fillId="0" borderId="51" applyNumberFormat="0" applyFill="0" applyAlignment="0" applyProtection="0"/>
    <xf numFmtId="0" fontId="144" fillId="0" borderId="0"/>
    <xf numFmtId="0" fontId="159" fillId="0" borderId="0"/>
    <xf numFmtId="0" fontId="141" fillId="0" borderId="55" applyNumberFormat="0" applyFill="0" applyAlignment="0" applyProtection="0"/>
    <xf numFmtId="188" fontId="76" fillId="0" borderId="0" applyFont="0" applyFill="0" applyBorder="0" applyAlignment="0" applyProtection="0">
      <protection locked="0"/>
    </xf>
    <xf numFmtId="0" fontId="126" fillId="54" borderId="0" applyNumberFormat="0" applyBorder="0" applyAlignment="0" applyProtection="0"/>
    <xf numFmtId="0" fontId="33" fillId="50" borderId="0" applyNumberFormat="0" applyBorder="0" applyAlignment="0" applyProtection="0"/>
    <xf numFmtId="0" fontId="135" fillId="51" borderId="47" applyNumberFormat="0" applyAlignment="0" applyProtection="0"/>
    <xf numFmtId="0" fontId="67" fillId="0" borderId="0"/>
    <xf numFmtId="0" fontId="144"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189" fontId="25" fillId="0" borderId="0"/>
    <xf numFmtId="0" fontId="25" fillId="0" borderId="0"/>
    <xf numFmtId="189" fontId="25" fillId="0" borderId="0"/>
    <xf numFmtId="0"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0"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10"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5" borderId="0" applyNumberFormat="0" applyBorder="0" applyAlignment="0" applyProtection="0"/>
    <xf numFmtId="0" fontId="25" fillId="5" borderId="0" applyNumberFormat="0" applyBorder="0" applyAlignment="0" applyProtection="0"/>
    <xf numFmtId="0" fontId="25" fillId="0" borderId="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0" borderId="0"/>
    <xf numFmtId="0" fontId="25" fillId="0" borderId="0"/>
    <xf numFmtId="0" fontId="25" fillId="10" borderId="0" applyNumberFormat="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166" fontId="25" fillId="13" borderId="0" applyNumberFormat="0" applyBorder="0" applyAlignment="0" applyProtection="0"/>
    <xf numFmtId="166" fontId="25" fillId="16" borderId="0" applyNumberFormat="0" applyBorder="0" applyAlignment="0" applyProtection="0"/>
    <xf numFmtId="166" fontId="25" fillId="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0" fontId="25" fillId="0" borderId="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15" borderId="0" applyNumberFormat="0" applyBorder="0" applyAlignment="0" applyProtection="0"/>
    <xf numFmtId="0"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0" fontId="25" fillId="16" borderId="0" applyNumberFormat="0" applyBorder="0" applyAlignment="0" applyProtection="0"/>
    <xf numFmtId="164" fontId="69" fillId="0" borderId="0" applyFont="0" applyFill="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5" borderId="0" applyNumberFormat="0" applyBorder="0" applyAlignment="0" applyProtection="0"/>
    <xf numFmtId="0" fontId="25" fillId="7" borderId="0" applyNumberFormat="0" applyBorder="0" applyAlignment="0" applyProtection="0"/>
    <xf numFmtId="0" fontId="25" fillId="0" borderId="0"/>
    <xf numFmtId="166" fontId="25" fillId="14"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5" borderId="0" applyNumberFormat="0" applyBorder="0" applyAlignment="0" applyProtection="0"/>
    <xf numFmtId="0"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1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16" borderId="0" applyNumberFormat="0" applyBorder="0" applyAlignment="0" applyProtection="0"/>
    <xf numFmtId="0" fontId="25" fillId="0" borderId="0"/>
    <xf numFmtId="0" fontId="25" fillId="15" borderId="0" applyNumberFormat="0" applyBorder="0" applyAlignment="0" applyProtection="0"/>
    <xf numFmtId="0" fontId="25" fillId="0" borderId="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0" fontId="25" fillId="14" borderId="0" applyNumberFormat="0" applyBorder="0" applyAlignment="0" applyProtection="0"/>
    <xf numFmtId="0" fontId="25" fillId="14"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0" borderId="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189" fontId="25" fillId="0" borderId="0"/>
    <xf numFmtId="0" fontId="25" fillId="0" borderId="0"/>
    <xf numFmtId="189" fontId="25" fillId="0" borderId="0"/>
    <xf numFmtId="0"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9"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6" fontId="25" fillId="13" borderId="0" applyNumberFormat="0" applyBorder="0" applyAlignment="0" applyProtection="0"/>
    <xf numFmtId="166" fontId="25" fillId="16" borderId="0" applyNumberFormat="0" applyBorder="0" applyAlignment="0" applyProtection="0"/>
    <xf numFmtId="166" fontId="25" fillId="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14"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89" fontId="25" fillId="0" borderId="0"/>
    <xf numFmtId="189"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166" fontId="25" fillId="13" borderId="0" applyNumberFormat="0" applyBorder="0" applyAlignment="0" applyProtection="0"/>
    <xf numFmtId="166" fontId="25" fillId="16" borderId="0" applyNumberFormat="0" applyBorder="0" applyAlignment="0" applyProtection="0"/>
    <xf numFmtId="166" fontId="25" fillId="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5"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91" fontId="25" fillId="0" borderId="0" applyFont="0" applyFill="0" applyBorder="0" applyAlignment="0" applyProtection="0"/>
    <xf numFmtId="191"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14"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5"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6"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7"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8"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9" borderId="0" applyNumberFormat="0" applyBorder="0" applyAlignment="0" applyProtection="0"/>
    <xf numFmtId="166" fontId="25" fillId="10" borderId="0" applyNumberFormat="0" applyBorder="0" applyAlignment="0" applyProtection="0"/>
    <xf numFmtId="166" fontId="25" fillId="10" borderId="0" applyNumberFormat="0" applyBorder="0" applyAlignment="0" applyProtection="0"/>
    <xf numFmtId="166" fontId="25" fillId="11" borderId="0" applyNumberFormat="0" applyBorder="0" applyAlignment="0" applyProtection="0"/>
    <xf numFmtId="166" fontId="25" fillId="11"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2"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3" borderId="0" applyNumberFormat="0" applyBorder="0" applyAlignment="0" applyProtection="0"/>
    <xf numFmtId="166" fontId="25" fillId="14" borderId="0" applyNumberFormat="0" applyBorder="0" applyAlignment="0" applyProtection="0"/>
    <xf numFmtId="166" fontId="25" fillId="16" borderId="0" applyNumberFormat="0" applyBorder="0" applyAlignment="0" applyProtection="0"/>
    <xf numFmtId="166" fontId="25" fillId="16" borderId="0" applyNumberFormat="0" applyBorder="0" applyAlignment="0" applyProtection="0"/>
    <xf numFmtId="166" fontId="25" fillId="14" borderId="0" applyNumberFormat="0" applyBorder="0" applyAlignment="0" applyProtection="0"/>
    <xf numFmtId="166" fontId="25" fillId="15" borderId="0" applyNumberFormat="0" applyBorder="0" applyAlignment="0" applyProtection="0"/>
    <xf numFmtId="189" fontId="25" fillId="0" borderId="0"/>
    <xf numFmtId="189" fontId="25" fillId="0" borderId="0"/>
    <xf numFmtId="0" fontId="25" fillId="0" borderId="0"/>
    <xf numFmtId="0" fontId="25" fillId="0" borderId="0"/>
    <xf numFmtId="189"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40" borderId="41" applyNumberFormat="0" applyFont="0" applyAlignment="0" applyProtection="0"/>
    <xf numFmtId="0" fontId="25" fillId="0" borderId="0"/>
    <xf numFmtId="0" fontId="25" fillId="0" borderId="0"/>
    <xf numFmtId="0" fontId="25" fillId="0" borderId="0"/>
    <xf numFmtId="0" fontId="25" fillId="16" borderId="0" applyNumberFormat="0" applyBorder="0" applyAlignment="0" applyProtection="0"/>
    <xf numFmtId="0" fontId="25" fillId="14"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0" fontId="25" fillId="0" borderId="0"/>
    <xf numFmtId="0" fontId="25" fillId="16" borderId="0" applyNumberFormat="0" applyBorder="0" applyAlignment="0" applyProtection="0"/>
    <xf numFmtId="0" fontId="25" fillId="14" borderId="0" applyNumberFormat="0" applyBorder="0" applyAlignment="0" applyProtection="0"/>
    <xf numFmtId="0" fontId="25" fillId="12" borderId="0" applyNumberFormat="0" applyBorder="0" applyAlignment="0" applyProtection="0"/>
    <xf numFmtId="0" fontId="25" fillId="10" borderId="0" applyNumberFormat="0" applyBorder="0" applyAlignment="0" applyProtection="0"/>
    <xf numFmtId="0" fontId="25" fillId="8" borderId="0" applyNumberFormat="0" applyBorder="0" applyAlignment="0" applyProtection="0"/>
    <xf numFmtId="0" fontId="25" fillId="6" borderId="0" applyNumberFormat="0" applyBorder="0" applyAlignment="0" applyProtection="0"/>
    <xf numFmtId="164" fontId="25" fillId="0" borderId="0" applyFont="0" applyFill="0" applyBorder="0" applyAlignment="0" applyProtection="0"/>
    <xf numFmtId="0" fontId="25" fillId="15"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5" fillId="0" borderId="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40" borderId="41" applyNumberFormat="0" applyFont="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15" borderId="0" applyNumberFormat="0" applyBorder="0" applyAlignment="0" applyProtection="0"/>
    <xf numFmtId="0" fontId="25" fillId="13"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9" borderId="0" applyNumberFormat="0" applyBorder="0" applyAlignment="0" applyProtection="0"/>
    <xf numFmtId="0" fontId="25" fillId="7"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13" borderId="0" applyNumberFormat="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5"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0" borderId="41" applyNumberFormat="0" applyFont="0" applyAlignment="0" applyProtection="0"/>
    <xf numFmtId="0" fontId="25" fillId="40" borderId="4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4" fontId="25" fillId="0" borderId="0" applyFont="0" applyFill="0" applyBorder="0" applyAlignment="0" applyProtection="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9" fillId="0" borderId="0">
      <alignment horizontal="right"/>
    </xf>
    <xf numFmtId="165" fontId="41" fillId="0" borderId="0" applyFont="0" applyFill="0" applyBorder="0" applyAlignment="0" applyProtection="0">
      <alignment horizontal="left"/>
      <protection locked="0"/>
    </xf>
    <xf numFmtId="174" fontId="59" fillId="0" borderId="0" applyFont="0" applyFill="0" applyBorder="0" applyAlignment="0" applyProtection="0">
      <protection locked="0"/>
    </xf>
    <xf numFmtId="187" fontId="59" fillId="0" borderId="0" applyFont="0" applyFill="0" applyBorder="0" applyAlignment="0" applyProtection="0"/>
    <xf numFmtId="168" fontId="37" fillId="34" borderId="0" applyFont="0" applyBorder="0" applyAlignment="0" applyProtection="0"/>
    <xf numFmtId="169" fontId="37" fillId="34" borderId="0" applyFont="0" applyBorder="0" applyProtection="0">
      <alignment horizontal="right"/>
    </xf>
    <xf numFmtId="0" fontId="78" fillId="36" borderId="1">
      <alignment horizontal="center"/>
    </xf>
    <xf numFmtId="0" fontId="79" fillId="0" borderId="1" applyProtection="0"/>
    <xf numFmtId="0" fontId="77" fillId="34" borderId="0">
      <alignment horizontal="right"/>
    </xf>
    <xf numFmtId="0" fontId="82" fillId="3" borderId="0" applyFill="0" applyBorder="0"/>
    <xf numFmtId="0" fontId="82" fillId="3" borderId="0" applyFill="0" applyBorder="0"/>
    <xf numFmtId="0" fontId="82" fillId="3" borderId="0" applyFill="0" applyBorder="0"/>
    <xf numFmtId="167" fontId="78" fillId="36" borderId="1">
      <alignment horizontal="center" vertical="center"/>
    </xf>
    <xf numFmtId="0" fontId="40" fillId="36" borderId="0" applyFont="0" applyAlignment="0"/>
    <xf numFmtId="0" fontId="182" fillId="0" borderId="0" applyNumberFormat="0" applyFill="0" applyAlignment="0" applyProtection="0"/>
    <xf numFmtId="166" fontId="182" fillId="0" borderId="0" applyNumberFormat="0" applyFill="0" applyAlignment="0" applyProtection="0"/>
    <xf numFmtId="49" fontId="99" fillId="3" borderId="0" applyFill="0" applyBorder="0">
      <alignment horizontal="left"/>
    </xf>
    <xf numFmtId="49" fontId="99" fillId="3" borderId="0" applyFill="0">
      <alignment horizontal="center"/>
    </xf>
    <xf numFmtId="0" fontId="82" fillId="3" borderId="0" applyFill="0" applyBorder="0"/>
    <xf numFmtId="0" fontId="82" fillId="3" borderId="39" applyNumberFormat="0" applyFill="0">
      <alignment horizontal="left"/>
    </xf>
    <xf numFmtId="0" fontId="22" fillId="0" borderId="0"/>
    <xf numFmtId="49" fontId="183" fillId="0" borderId="0" applyFill="0" applyBorder="0">
      <alignment horizontal="right" indent="1"/>
    </xf>
    <xf numFmtId="0" fontId="81" fillId="34" borderId="1" applyNumberFormat="0"/>
    <xf numFmtId="0" fontId="35" fillId="0" borderId="0"/>
    <xf numFmtId="0" fontId="69" fillId="0" borderId="0">
      <alignment horizontal="right"/>
    </xf>
    <xf numFmtId="0" fontId="22" fillId="0" borderId="0"/>
    <xf numFmtId="0" fontId="22" fillId="0" borderId="0"/>
    <xf numFmtId="49" fontId="184" fillId="33" borderId="43">
      <alignment horizontal="right" indent="2"/>
    </xf>
    <xf numFmtId="170" fontId="37" fillId="34" borderId="0" applyFont="0" applyBorder="0" applyAlignment="0" applyProtection="0"/>
    <xf numFmtId="171" fontId="37" fillId="34" borderId="0" applyFont="0" applyBorder="0" applyAlignment="0" applyProtection="0"/>
    <xf numFmtId="0" fontId="37" fillId="34" borderId="8" applyNumberFormat="0" applyFont="0" applyAlignment="0"/>
    <xf numFmtId="0" fontId="82" fillId="33" borderId="1" applyFill="0" applyProtection="0">
      <alignment horizontal="left" wrapText="1"/>
    </xf>
    <xf numFmtId="0" fontId="81" fillId="34" borderId="0" applyBorder="0">
      <alignment horizontal="left"/>
    </xf>
    <xf numFmtId="184" fontId="41" fillId="0" borderId="0" applyFont="0" applyFill="0" applyBorder="0" applyAlignment="0" applyProtection="0">
      <alignment horizontal="left"/>
      <protection locked="0"/>
    </xf>
    <xf numFmtId="0" fontId="185" fillId="30" borderId="0"/>
    <xf numFmtId="0" fontId="69" fillId="0" borderId="0">
      <alignment horizontal="right"/>
    </xf>
    <xf numFmtId="0" fontId="22" fillId="0" borderId="0"/>
    <xf numFmtId="0" fontId="22" fillId="0" borderId="0"/>
    <xf numFmtId="0" fontId="69" fillId="0" borderId="0">
      <alignment horizontal="right"/>
    </xf>
    <xf numFmtId="0" fontId="69" fillId="0" borderId="0">
      <alignment horizontal="right"/>
    </xf>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89"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5" borderId="0" applyNumberFormat="0" applyBorder="0" applyAlignment="0" applyProtection="0"/>
    <xf numFmtId="0" fontId="20" fillId="5" borderId="0" applyNumberFormat="0" applyBorder="0" applyAlignment="0" applyProtection="0"/>
    <xf numFmtId="0" fontId="20" fillId="0" borderId="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0" borderId="0"/>
    <xf numFmtId="0" fontId="20" fillId="0" borderId="0"/>
    <xf numFmtId="0" fontId="20" fillId="10" borderId="0" applyNumberFormat="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0" fontId="20" fillId="0" borderId="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15" borderId="0" applyNumberFormat="0" applyBorder="0" applyAlignment="0" applyProtection="0"/>
    <xf numFmtId="0"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0"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0" borderId="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16" borderId="0" applyNumberFormat="0" applyBorder="0" applyAlignment="0" applyProtection="0"/>
    <xf numFmtId="0" fontId="20" fillId="0" borderId="0"/>
    <xf numFmtId="0" fontId="20" fillId="15" borderId="0" applyNumberFormat="0" applyBorder="0" applyAlignment="0" applyProtection="0"/>
    <xf numFmtId="0" fontId="20"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89"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89" fontId="20" fillId="0" borderId="0"/>
    <xf numFmtId="189"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89" fontId="20" fillId="0" borderId="0"/>
    <xf numFmtId="189"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40" borderId="41" applyNumberFormat="0" applyFont="0" applyAlignment="0" applyProtection="0"/>
    <xf numFmtId="0" fontId="20" fillId="0" borderId="0"/>
    <xf numFmtId="0" fontId="20" fillId="0" borderId="0"/>
    <xf numFmtId="0" fontId="20" fillId="0" borderId="0"/>
    <xf numFmtId="0" fontId="20" fillId="16" borderId="0" applyNumberFormat="0" applyBorder="0" applyAlignment="0" applyProtection="0"/>
    <xf numFmtId="0" fontId="20" fillId="14" borderId="0" applyNumberFormat="0" applyBorder="0" applyAlignment="0" applyProtection="0"/>
    <xf numFmtId="0" fontId="20" fillId="12"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0" borderId="0"/>
    <xf numFmtId="0" fontId="20" fillId="16" borderId="0" applyNumberFormat="0" applyBorder="0" applyAlignment="0" applyProtection="0"/>
    <xf numFmtId="0" fontId="20" fillId="14" borderId="0" applyNumberFormat="0" applyBorder="0" applyAlignment="0" applyProtection="0"/>
    <xf numFmtId="0" fontId="20" fillId="12"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164" fontId="20" fillId="0" borderId="0" applyFont="0" applyFill="0" applyBorder="0" applyAlignment="0" applyProtection="0"/>
    <xf numFmtId="0" fontId="20" fillId="15" borderId="0" applyNumberFormat="0" applyBorder="0" applyAlignment="0" applyProtection="0"/>
    <xf numFmtId="0" fontId="20" fillId="9" borderId="0" applyNumberFormat="0" applyBorder="0" applyAlignment="0" applyProtection="0"/>
    <xf numFmtId="0" fontId="20" fillId="7" borderId="0" applyNumberFormat="0" applyBorder="0" applyAlignment="0" applyProtection="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40" borderId="41"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15"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3" borderId="0" applyNumberFormat="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89"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0"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5" borderId="0" applyNumberFormat="0" applyBorder="0" applyAlignment="0" applyProtection="0"/>
    <xf numFmtId="0" fontId="20" fillId="5" borderId="0" applyNumberFormat="0" applyBorder="0" applyAlignment="0" applyProtection="0"/>
    <xf numFmtId="0" fontId="20" fillId="0" borderId="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0" borderId="0"/>
    <xf numFmtId="0" fontId="20" fillId="0" borderId="0"/>
    <xf numFmtId="0" fontId="20" fillId="10" borderId="0" applyNumberFormat="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0" fontId="20" fillId="0" borderId="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15" borderId="0" applyNumberFormat="0" applyBorder="0" applyAlignment="0" applyProtection="0"/>
    <xf numFmtId="0"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0"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5" borderId="0" applyNumberFormat="0" applyBorder="0" applyAlignment="0" applyProtection="0"/>
    <xf numFmtId="0" fontId="20" fillId="7" borderId="0" applyNumberFormat="0" applyBorder="0" applyAlignment="0" applyProtection="0"/>
    <xf numFmtId="0" fontId="20" fillId="0" borderId="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0" fontId="20" fillId="7" borderId="0" applyNumberFormat="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5" borderId="0" applyNumberFormat="0" applyBorder="0" applyAlignment="0" applyProtection="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16" borderId="0" applyNumberFormat="0" applyBorder="0" applyAlignment="0" applyProtection="0"/>
    <xf numFmtId="0" fontId="20" fillId="0" borderId="0"/>
    <xf numFmtId="0" fontId="20" fillId="15" borderId="0" applyNumberFormat="0" applyBorder="0" applyAlignment="0" applyProtection="0"/>
    <xf numFmtId="0" fontId="20" fillId="0" borderId="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0" fontId="20" fillId="14" borderId="0" applyNumberFormat="0" applyBorder="0" applyAlignment="0" applyProtection="0"/>
    <xf numFmtId="0" fontId="20" fillId="1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0" borderId="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189" fontId="20" fillId="0" borderId="0"/>
    <xf numFmtId="0" fontId="20" fillId="0" borderId="0"/>
    <xf numFmtId="189" fontId="20" fillId="0" borderId="0"/>
    <xf numFmtId="0"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89" fontId="20" fillId="0" borderId="0"/>
    <xf numFmtId="189"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166" fontId="20" fillId="13" borderId="0" applyNumberFormat="0" applyBorder="0" applyAlignment="0" applyProtection="0"/>
    <xf numFmtId="166" fontId="20" fillId="16" borderId="0" applyNumberFormat="0" applyBorder="0" applyAlignment="0" applyProtection="0"/>
    <xf numFmtId="166" fontId="20" fillId="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5"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91" fontId="20" fillId="0" borderId="0" applyFont="0" applyFill="0" applyBorder="0" applyAlignment="0" applyProtection="0"/>
    <xf numFmtId="191"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14"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5"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6"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7"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8"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9" borderId="0" applyNumberFormat="0" applyBorder="0" applyAlignment="0" applyProtection="0"/>
    <xf numFmtId="166" fontId="20" fillId="10" borderId="0" applyNumberFormat="0" applyBorder="0" applyAlignment="0" applyProtection="0"/>
    <xf numFmtId="166" fontId="20" fillId="10" borderId="0" applyNumberFormat="0" applyBorder="0" applyAlignment="0" applyProtection="0"/>
    <xf numFmtId="166" fontId="20" fillId="11" borderId="0" applyNumberFormat="0" applyBorder="0" applyAlignment="0" applyProtection="0"/>
    <xf numFmtId="166" fontId="20" fillId="11"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2"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3" borderId="0" applyNumberFormat="0" applyBorder="0" applyAlignment="0" applyProtection="0"/>
    <xf numFmtId="166" fontId="20" fillId="14" borderId="0" applyNumberFormat="0" applyBorder="0" applyAlignment="0" applyProtection="0"/>
    <xf numFmtId="166" fontId="20" fillId="16" borderId="0" applyNumberFormat="0" applyBorder="0" applyAlignment="0" applyProtection="0"/>
    <xf numFmtId="166" fontId="20" fillId="16" borderId="0" applyNumberFormat="0" applyBorder="0" applyAlignment="0" applyProtection="0"/>
    <xf numFmtId="166" fontId="20" fillId="14" borderId="0" applyNumberFormat="0" applyBorder="0" applyAlignment="0" applyProtection="0"/>
    <xf numFmtId="166" fontId="20" fillId="15" borderId="0" applyNumberFormat="0" applyBorder="0" applyAlignment="0" applyProtection="0"/>
    <xf numFmtId="189" fontId="20" fillId="0" borderId="0"/>
    <xf numFmtId="189" fontId="20" fillId="0" borderId="0"/>
    <xf numFmtId="0" fontId="20" fillId="0" borderId="0"/>
    <xf numFmtId="0" fontId="20" fillId="0" borderId="0"/>
    <xf numFmtId="189"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40" borderId="41" applyNumberFormat="0" applyFont="0" applyAlignment="0" applyProtection="0"/>
    <xf numFmtId="0" fontId="20" fillId="0" borderId="0"/>
    <xf numFmtId="0" fontId="20" fillId="0" borderId="0"/>
    <xf numFmtId="0" fontId="20" fillId="0" borderId="0"/>
    <xf numFmtId="0" fontId="20" fillId="16" borderId="0" applyNumberFormat="0" applyBorder="0" applyAlignment="0" applyProtection="0"/>
    <xf numFmtId="0" fontId="20" fillId="14" borderId="0" applyNumberFormat="0" applyBorder="0" applyAlignment="0" applyProtection="0"/>
    <xf numFmtId="0" fontId="20" fillId="12"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0" borderId="0"/>
    <xf numFmtId="0" fontId="20" fillId="16" borderId="0" applyNumberFormat="0" applyBorder="0" applyAlignment="0" applyProtection="0"/>
    <xf numFmtId="0" fontId="20" fillId="14" borderId="0" applyNumberFormat="0" applyBorder="0" applyAlignment="0" applyProtection="0"/>
    <xf numFmtId="0" fontId="20" fillId="12" borderId="0" applyNumberFormat="0" applyBorder="0" applyAlignment="0" applyProtection="0"/>
    <xf numFmtId="0" fontId="20" fillId="10"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164" fontId="20" fillId="0" borderId="0" applyFont="0" applyFill="0" applyBorder="0" applyAlignment="0" applyProtection="0"/>
    <xf numFmtId="0" fontId="20" fillId="15" borderId="0" applyNumberFormat="0" applyBorder="0" applyAlignment="0" applyProtection="0"/>
    <xf numFmtId="0" fontId="20" fillId="9" borderId="0" applyNumberFormat="0" applyBorder="0" applyAlignment="0" applyProtection="0"/>
    <xf numFmtId="0" fontId="20" fillId="7" borderId="0" applyNumberFormat="0" applyBorder="0" applyAlignment="0" applyProtection="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40" borderId="41"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15" borderId="0" applyNumberFormat="0" applyBorder="0" applyAlignment="0" applyProtection="0"/>
    <xf numFmtId="0" fontId="20" fillId="13"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9" borderId="0" applyNumberFormat="0" applyBorder="0" applyAlignment="0" applyProtection="0"/>
    <xf numFmtId="0" fontId="20" fillId="7"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3" borderId="0" applyNumberFormat="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0" borderId="41" applyNumberFormat="0" applyFont="0" applyAlignment="0" applyProtection="0"/>
    <xf numFmtId="0" fontId="20" fillId="40" borderId="41" applyNumberFormat="0" applyFont="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18" fillId="0" borderId="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0"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10" borderId="0" applyNumberFormat="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0" fontId="18" fillId="0" borderId="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1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0"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0" borderId="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0" borderId="0"/>
    <xf numFmtId="0" fontId="18" fillId="15" borderId="0" applyNumberFormat="0" applyBorder="0" applyAlignment="0" applyProtection="0"/>
    <xf numFmtId="0" fontId="18"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1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3" borderId="0" applyNumberFormat="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0"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10" borderId="0" applyNumberFormat="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0" fontId="18" fillId="0" borderId="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1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0"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0" borderId="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0" borderId="0"/>
    <xf numFmtId="0" fontId="18" fillId="15" borderId="0" applyNumberFormat="0" applyBorder="0" applyAlignment="0" applyProtection="0"/>
    <xf numFmtId="0" fontId="18"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1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3" borderId="0" applyNumberFormat="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0"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10" borderId="0" applyNumberFormat="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0" fontId="18" fillId="0" borderId="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1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0"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0" borderId="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0" borderId="0"/>
    <xf numFmtId="0" fontId="18" fillId="15" borderId="0" applyNumberFormat="0" applyBorder="0" applyAlignment="0" applyProtection="0"/>
    <xf numFmtId="0" fontId="18"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1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3" borderId="0" applyNumberFormat="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0"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10" borderId="0" applyNumberFormat="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0" fontId="18" fillId="0" borderId="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15" borderId="0" applyNumberFormat="0" applyBorder="0" applyAlignment="0" applyProtection="0"/>
    <xf numFmtId="0"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0"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0" borderId="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0" fontId="18" fillId="7"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5" borderId="0" applyNumberFormat="0" applyBorder="0" applyAlignment="0" applyProtection="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6" borderId="0" applyNumberFormat="0" applyBorder="0" applyAlignment="0" applyProtection="0"/>
    <xf numFmtId="0" fontId="18" fillId="0" borderId="0"/>
    <xf numFmtId="0" fontId="18" fillId="15" borderId="0" applyNumberFormat="0" applyBorder="0" applyAlignment="0" applyProtection="0"/>
    <xf numFmtId="0" fontId="18" fillId="0" borderId="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0" fontId="18" fillId="14"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0" borderId="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189" fontId="18" fillId="0" borderId="0"/>
    <xf numFmtId="0" fontId="18" fillId="0" borderId="0"/>
    <xf numFmtId="189" fontId="18" fillId="0" borderId="0"/>
    <xf numFmtId="0"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166" fontId="18" fillId="13" borderId="0" applyNumberFormat="0" applyBorder="0" applyAlignment="0" applyProtection="0"/>
    <xf numFmtId="166" fontId="18" fillId="16" borderId="0" applyNumberFormat="0" applyBorder="0" applyAlignment="0" applyProtection="0"/>
    <xf numFmtId="166" fontId="18" fillId="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5"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91" fontId="18" fillId="0" borderId="0" applyFont="0" applyFill="0" applyBorder="0" applyAlignment="0" applyProtection="0"/>
    <xf numFmtId="191"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14"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5"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6"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7"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8"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9" borderId="0" applyNumberFormat="0" applyBorder="0" applyAlignment="0" applyProtection="0"/>
    <xf numFmtId="166" fontId="18" fillId="10" borderId="0" applyNumberFormat="0" applyBorder="0" applyAlignment="0" applyProtection="0"/>
    <xf numFmtId="166" fontId="18" fillId="10" borderId="0" applyNumberFormat="0" applyBorder="0" applyAlignment="0" applyProtection="0"/>
    <xf numFmtId="166" fontId="18" fillId="11" borderId="0" applyNumberFormat="0" applyBorder="0" applyAlignment="0" applyProtection="0"/>
    <xf numFmtId="166" fontId="18" fillId="11"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2"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3" borderId="0" applyNumberFormat="0" applyBorder="0" applyAlignment="0" applyProtection="0"/>
    <xf numFmtId="166" fontId="18" fillId="14" borderId="0" applyNumberFormat="0" applyBorder="0" applyAlignment="0" applyProtection="0"/>
    <xf numFmtId="166" fontId="18" fillId="16" borderId="0" applyNumberFormat="0" applyBorder="0" applyAlignment="0" applyProtection="0"/>
    <xf numFmtId="166" fontId="18" fillId="16" borderId="0" applyNumberFormat="0" applyBorder="0" applyAlignment="0" applyProtection="0"/>
    <xf numFmtId="166" fontId="18" fillId="14" borderId="0" applyNumberFormat="0" applyBorder="0" applyAlignment="0" applyProtection="0"/>
    <xf numFmtId="166" fontId="18" fillId="15" borderId="0" applyNumberFormat="0" applyBorder="0" applyAlignment="0" applyProtection="0"/>
    <xf numFmtId="189" fontId="18" fillId="0" borderId="0"/>
    <xf numFmtId="189" fontId="18" fillId="0" borderId="0"/>
    <xf numFmtId="0" fontId="18" fillId="0" borderId="0"/>
    <xf numFmtId="0" fontId="18" fillId="0" borderId="0"/>
    <xf numFmtId="189"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0" fontId="18" fillId="0" borderId="0"/>
    <xf numFmtId="0" fontId="18" fillId="16" borderId="0" applyNumberFormat="0" applyBorder="0" applyAlignment="0" applyProtection="0"/>
    <xf numFmtId="0" fontId="18" fillId="14" borderId="0" applyNumberFormat="0" applyBorder="0" applyAlignment="0" applyProtection="0"/>
    <xf numFmtId="0" fontId="18" fillId="12" borderId="0" applyNumberFormat="0" applyBorder="0" applyAlignment="0" applyProtection="0"/>
    <xf numFmtId="0" fontId="18" fillId="10" borderId="0" applyNumberFormat="0" applyBorder="0" applyAlignment="0" applyProtection="0"/>
    <xf numFmtId="0" fontId="18" fillId="8" borderId="0" applyNumberFormat="0" applyBorder="0" applyAlignment="0" applyProtection="0"/>
    <xf numFmtId="0" fontId="18" fillId="6" borderId="0" applyNumberFormat="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40" borderId="41"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15" borderId="0" applyNumberFormat="0" applyBorder="0" applyAlignment="0" applyProtection="0"/>
    <xf numFmtId="0" fontId="18" fillId="13"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7"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13" borderId="0" applyNumberFormat="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5"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41" applyNumberFormat="0" applyFont="0" applyAlignment="0" applyProtection="0"/>
    <xf numFmtId="0" fontId="18" fillId="40" borderId="4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5" fillId="0" borderId="0"/>
    <xf numFmtId="0" fontId="201" fillId="0" borderId="0" applyNumberFormat="0" applyFill="0" applyBorder="0" applyAlignment="0" applyProtection="0">
      <alignment vertical="top"/>
      <protection locked="0"/>
    </xf>
    <xf numFmtId="0" fontId="69" fillId="0" borderId="0">
      <alignment horizontal="right"/>
    </xf>
    <xf numFmtId="0" fontId="82" fillId="3" borderId="0" applyFill="0" applyBorder="0"/>
    <xf numFmtId="0" fontId="82" fillId="3" borderId="0" applyFill="0" applyBorder="0"/>
    <xf numFmtId="0" fontId="82" fillId="3" borderId="0" applyFill="0" applyBorder="0"/>
    <xf numFmtId="0" fontId="82" fillId="3" borderId="0" applyFill="0" applyBorder="0"/>
    <xf numFmtId="0" fontId="15" fillId="0" borderId="0"/>
    <xf numFmtId="0" fontId="15" fillId="0" borderId="0"/>
    <xf numFmtId="0" fontId="69" fillId="0" borderId="0">
      <alignment horizontal="right"/>
    </xf>
    <xf numFmtId="0" fontId="69" fillId="0" borderId="0">
      <alignment horizontal="right"/>
    </xf>
    <xf numFmtId="0" fontId="69" fillId="0" borderId="0">
      <alignment horizontal="right"/>
    </xf>
    <xf numFmtId="0" fontId="69" fillId="0" borderId="0">
      <alignment horizontal="right"/>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1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15"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15"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1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15"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215"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15"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15"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5"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6" fillId="17" borderId="0" applyNumberFormat="0" applyBorder="0" applyAlignment="0" applyProtection="0"/>
    <xf numFmtId="0" fontId="216" fillId="18" borderId="0" applyNumberFormat="0" applyBorder="0" applyAlignment="0" applyProtection="0"/>
    <xf numFmtId="0" fontId="216" fillId="19" borderId="0" applyNumberFormat="0" applyBorder="0" applyAlignment="0" applyProtection="0"/>
    <xf numFmtId="0" fontId="216" fillId="20" borderId="0" applyNumberFormat="0" applyBorder="0" applyAlignment="0" applyProtection="0"/>
    <xf numFmtId="0" fontId="216" fillId="21" borderId="0" applyNumberFormat="0" applyBorder="0" applyAlignment="0" applyProtection="0"/>
    <xf numFmtId="0" fontId="216" fillId="22" borderId="0" applyNumberFormat="0" applyBorder="0" applyAlignment="0" applyProtection="0"/>
    <xf numFmtId="0" fontId="216" fillId="23" borderId="0" applyNumberFormat="0" applyBorder="0" applyAlignment="0" applyProtection="0"/>
    <xf numFmtId="0" fontId="216" fillId="24" borderId="0" applyNumberFormat="0" applyBorder="0" applyAlignment="0" applyProtection="0"/>
    <xf numFmtId="0" fontId="216" fillId="25" borderId="0" applyNumberFormat="0" applyBorder="0" applyAlignment="0" applyProtection="0"/>
    <xf numFmtId="0" fontId="216" fillId="26" borderId="0" applyNumberFormat="0" applyBorder="0" applyAlignment="0" applyProtection="0"/>
    <xf numFmtId="0" fontId="216" fillId="27" borderId="0" applyNumberFormat="0" applyBorder="0" applyAlignment="0" applyProtection="0"/>
    <xf numFmtId="0" fontId="216" fillId="28" borderId="0" applyNumberFormat="0" applyBorder="0" applyAlignment="0" applyProtection="0"/>
    <xf numFmtId="0" fontId="217" fillId="29" borderId="0" applyNumberFormat="0" applyBorder="0" applyAlignment="0" applyProtection="0"/>
    <xf numFmtId="0" fontId="218" fillId="31" borderId="33" applyNumberFormat="0" applyAlignment="0" applyProtection="0"/>
    <xf numFmtId="0" fontId="219" fillId="32" borderId="34" applyNumberFormat="0" applyAlignment="0" applyProtection="0"/>
    <xf numFmtId="43" fontId="4" fillId="0" borderId="0" applyFont="0" applyFill="0" applyBorder="0" applyAlignment="0" applyProtection="0"/>
    <xf numFmtId="164" fontId="220" fillId="0" borderId="0" applyFont="0" applyFill="0" applyBorder="0" applyAlignment="0" applyProtection="0"/>
    <xf numFmtId="164" fontId="14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3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21" fillId="0" borderId="0" applyNumberFormat="0" applyFill="0" applyBorder="0" applyAlignment="0" applyProtection="0"/>
    <xf numFmtId="0" fontId="222" fillId="37" borderId="0" applyNumberFormat="0" applyBorder="0" applyAlignment="0" applyProtection="0"/>
    <xf numFmtId="0" fontId="223" fillId="0" borderId="0" applyNumberFormat="0" applyFill="0" applyBorder="0" applyAlignment="0" applyProtection="0"/>
    <xf numFmtId="0" fontId="224" fillId="38" borderId="33" applyNumberFormat="0" applyAlignment="0" applyProtection="0"/>
    <xf numFmtId="0" fontId="225" fillId="0" borderId="40" applyNumberFormat="0" applyFill="0" applyAlignment="0" applyProtection="0"/>
    <xf numFmtId="0" fontId="226" fillId="3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67" fillId="0" borderId="0"/>
    <xf numFmtId="0" fontId="4" fillId="0" borderId="0"/>
    <xf numFmtId="0" fontId="4" fillId="0" borderId="0"/>
    <xf numFmtId="0" fontId="4" fillId="0" borderId="0"/>
    <xf numFmtId="0" fontId="215"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14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215"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4" fillId="40" borderId="41" applyNumberFormat="0" applyFont="0" applyAlignment="0" applyProtection="0"/>
    <xf numFmtId="0" fontId="227" fillId="31" borderId="42"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28" fillId="0" borderId="45" applyNumberFormat="0" applyFill="0" applyAlignment="0" applyProtection="0"/>
    <xf numFmtId="0" fontId="229" fillId="0" borderId="0" applyNumberFormat="0" applyFill="0" applyBorder="0" applyAlignment="0" applyProtection="0"/>
    <xf numFmtId="0" fontId="35" fillId="0" borderId="0"/>
    <xf numFmtId="0" fontId="2" fillId="0" borderId="0"/>
    <xf numFmtId="43" fontId="2" fillId="0" borderId="0" applyFont="0" applyFill="0" applyBorder="0" applyAlignment="0" applyProtection="0"/>
    <xf numFmtId="0" fontId="69"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4" fontId="69" fillId="0" borderId="0" applyFont="0" applyFill="0" applyBorder="0" applyAlignment="0" applyProtection="0"/>
    <xf numFmtId="165" fontId="41" fillId="0" borderId="0" applyFont="0" applyFill="0" applyBorder="0" applyAlignment="0" applyProtection="0">
      <alignment horizontal="left"/>
      <protection locked="0"/>
    </xf>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9" fillId="36" borderId="112" applyBorder="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6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0"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10" borderId="0" applyNumberFormat="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0" fontId="2" fillId="0" borderId="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15" borderId="0" applyNumberFormat="0" applyBorder="0" applyAlignment="0" applyProtection="0"/>
    <xf numFmtId="0"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0"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0" borderId="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6" borderId="0" applyNumberFormat="0" applyBorder="0" applyAlignment="0" applyProtection="0"/>
    <xf numFmtId="0" fontId="2" fillId="0" borderId="0"/>
    <xf numFmtId="0" fontId="2" fillId="15" borderId="0" applyNumberFormat="0" applyBorder="0" applyAlignment="0" applyProtection="0"/>
    <xf numFmtId="0" fontId="2"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0" fontId="2" fillId="14" borderId="0" applyNumberFormat="0" applyBorder="0" applyAlignment="0" applyProtection="0"/>
    <xf numFmtId="0" fontId="2" fillId="1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0" borderId="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189" fontId="2" fillId="0" borderId="0"/>
    <xf numFmtId="0" fontId="2" fillId="0" borderId="0"/>
    <xf numFmtId="189" fontId="2" fillId="0" borderId="0"/>
    <xf numFmtId="0"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166" fontId="2" fillId="13" borderId="0" applyNumberFormat="0" applyBorder="0" applyAlignment="0" applyProtection="0"/>
    <xf numFmtId="166" fontId="2" fillId="16" borderId="0" applyNumberFormat="0" applyBorder="0" applyAlignment="0" applyProtection="0"/>
    <xf numFmtId="166" fontId="2" fillId="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5"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91" fontId="2" fillId="0" borderId="0" applyFont="0" applyFill="0" applyBorder="0" applyAlignment="0" applyProtection="0"/>
    <xf numFmtId="191"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1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5"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6"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7"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8"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9" borderId="0" applyNumberFormat="0" applyBorder="0" applyAlignment="0" applyProtection="0"/>
    <xf numFmtId="166" fontId="2" fillId="10" borderId="0" applyNumberFormat="0" applyBorder="0" applyAlignment="0" applyProtection="0"/>
    <xf numFmtId="166" fontId="2" fillId="10" borderId="0" applyNumberFormat="0" applyBorder="0" applyAlignment="0" applyProtection="0"/>
    <xf numFmtId="166" fontId="2" fillId="11" borderId="0" applyNumberFormat="0" applyBorder="0" applyAlignment="0" applyProtection="0"/>
    <xf numFmtId="166" fontId="2" fillId="11"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2"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3" borderId="0" applyNumberFormat="0" applyBorder="0" applyAlignment="0" applyProtection="0"/>
    <xf numFmtId="166" fontId="2" fillId="14" borderId="0" applyNumberFormat="0" applyBorder="0" applyAlignment="0" applyProtection="0"/>
    <xf numFmtId="166" fontId="2" fillId="16" borderId="0" applyNumberFormat="0" applyBorder="0" applyAlignment="0" applyProtection="0"/>
    <xf numFmtId="166" fontId="2" fillId="16" borderId="0" applyNumberFormat="0" applyBorder="0" applyAlignment="0" applyProtection="0"/>
    <xf numFmtId="166" fontId="2" fillId="14" borderId="0" applyNumberFormat="0" applyBorder="0" applyAlignment="0" applyProtection="0"/>
    <xf numFmtId="166" fontId="2" fillId="15" borderId="0" applyNumberFormat="0" applyBorder="0" applyAlignment="0" applyProtection="0"/>
    <xf numFmtId="189" fontId="2" fillId="0" borderId="0"/>
    <xf numFmtId="189" fontId="2" fillId="0" borderId="0"/>
    <xf numFmtId="0" fontId="2" fillId="0" borderId="0"/>
    <xf numFmtId="0" fontId="2" fillId="0" borderId="0"/>
    <xf numFmtId="189"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0" fontId="2" fillId="0" borderId="0"/>
    <xf numFmtId="0" fontId="2" fillId="16" borderId="0" applyNumberFormat="0" applyBorder="0" applyAlignment="0" applyProtection="0"/>
    <xf numFmtId="0" fontId="2" fillId="14" borderId="0" applyNumberFormat="0" applyBorder="0" applyAlignment="0" applyProtection="0"/>
    <xf numFmtId="0" fontId="2" fillId="12"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6" borderId="0" applyNumberFormat="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40" borderId="4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15" borderId="0" applyNumberFormat="0" applyBorder="0" applyAlignment="0" applyProtection="0"/>
    <xf numFmtId="0" fontId="2" fillId="1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 borderId="0" applyNumberFormat="0" applyBorder="0" applyAlignment="0" applyProtection="0"/>
    <xf numFmtId="0" fontId="2" fillId="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13" borderId="0" applyNumberFormat="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0" fontId="2" fillId="40" borderId="4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2277">
    <xf numFmtId="0" fontId="0" fillId="0" borderId="0" xfId="0"/>
    <xf numFmtId="0" fontId="0" fillId="0" borderId="0" xfId="0" applyFill="1"/>
    <xf numFmtId="0" fontId="36" fillId="0" borderId="0" xfId="0" applyFont="1"/>
    <xf numFmtId="0" fontId="45" fillId="4" borderId="0" xfId="0" applyFont="1" applyFill="1" applyBorder="1"/>
    <xf numFmtId="0" fontId="49" fillId="4" borderId="9" xfId="0" applyFont="1" applyFill="1" applyBorder="1"/>
    <xf numFmtId="0" fontId="45" fillId="4" borderId="0" xfId="0" applyFont="1" applyFill="1" applyBorder="1" applyAlignment="1">
      <alignment horizontal="centerContinuous"/>
    </xf>
    <xf numFmtId="0" fontId="0" fillId="0" borderId="0" xfId="0" applyNumberFormat="1" applyFill="1" applyBorder="1" applyAlignment="1">
      <alignment horizontal="left" vertical="center"/>
    </xf>
    <xf numFmtId="0" fontId="0" fillId="0" borderId="10" xfId="0" applyFill="1" applyBorder="1"/>
    <xf numFmtId="0" fontId="0" fillId="0" borderId="11" xfId="0" applyFill="1" applyBorder="1"/>
    <xf numFmtId="0" fontId="0" fillId="0" borderId="12" xfId="0" applyFill="1" applyBorder="1"/>
    <xf numFmtId="0" fontId="45" fillId="4" borderId="6" xfId="0" applyFont="1" applyFill="1" applyBorder="1"/>
    <xf numFmtId="0" fontId="45" fillId="4" borderId="6" xfId="0" applyFont="1" applyFill="1" applyBorder="1" applyAlignment="1">
      <alignment horizontal="centerContinuous"/>
    </xf>
    <xf numFmtId="0" fontId="45" fillId="4" borderId="6" xfId="0" applyFont="1" applyFill="1" applyBorder="1" applyAlignment="1"/>
    <xf numFmtId="0" fontId="45" fillId="4" borderId="13" xfId="0" applyFont="1" applyFill="1" applyBorder="1"/>
    <xf numFmtId="0" fontId="45" fillId="4" borderId="14" xfId="0" applyFont="1" applyFill="1" applyBorder="1"/>
    <xf numFmtId="0" fontId="45" fillId="4" borderId="15" xfId="0" applyFont="1" applyFill="1" applyBorder="1"/>
    <xf numFmtId="0" fontId="47" fillId="4" borderId="0" xfId="0" applyFont="1" applyFill="1" applyBorder="1" applyAlignment="1">
      <alignment horizontal="left" vertical="top" indent="1"/>
    </xf>
    <xf numFmtId="0" fontId="0" fillId="0" borderId="0" xfId="0"/>
    <xf numFmtId="0" fontId="0" fillId="0" borderId="0" xfId="0" applyAlignment="1"/>
    <xf numFmtId="0" fontId="0" fillId="0" borderId="0" xfId="0" applyAlignment="1">
      <alignment wrapText="1"/>
    </xf>
    <xf numFmtId="0" fontId="0" fillId="0" borderId="0" xfId="0"/>
    <xf numFmtId="0" fontId="0" fillId="0" borderId="0" xfId="0" applyBorder="1"/>
    <xf numFmtId="0" fontId="0" fillId="0" borderId="0" xfId="0" applyBorder="1"/>
    <xf numFmtId="0" fontId="51" fillId="0" borderId="0" xfId="0" applyFont="1"/>
    <xf numFmtId="0" fontId="45" fillId="4" borderId="3" xfId="0" applyFont="1" applyFill="1" applyBorder="1"/>
    <xf numFmtId="0" fontId="52" fillId="4" borderId="3" xfId="0" applyFont="1" applyFill="1" applyBorder="1" applyAlignment="1">
      <alignment horizontal="centerContinuous"/>
    </xf>
    <xf numFmtId="0" fontId="53" fillId="4" borderId="3" xfId="0" applyFont="1" applyFill="1" applyBorder="1" applyAlignment="1">
      <alignment horizontal="centerContinuous"/>
    </xf>
    <xf numFmtId="0" fontId="47" fillId="4" borderId="3" xfId="0" applyFont="1" applyFill="1" applyBorder="1" applyAlignment="1">
      <alignment horizontal="centerContinuous"/>
    </xf>
    <xf numFmtId="0" fontId="45" fillId="4" borderId="3" xfId="0" applyFont="1" applyFill="1" applyBorder="1" applyAlignment="1"/>
    <xf numFmtId="0" fontId="0" fillId="0" borderId="3" xfId="0" applyBorder="1"/>
    <xf numFmtId="0" fontId="0" fillId="0" borderId="6" xfId="0" applyBorder="1"/>
    <xf numFmtId="0" fontId="0" fillId="0" borderId="13" xfId="0" applyBorder="1"/>
    <xf numFmtId="0" fontId="0" fillId="0" borderId="14" xfId="0" applyBorder="1"/>
    <xf numFmtId="0" fontId="0" fillId="0" borderId="15" xfId="0" applyBorder="1"/>
    <xf numFmtId="0" fontId="0" fillId="0" borderId="0" xfId="0" applyBorder="1"/>
    <xf numFmtId="0" fontId="0" fillId="0" borderId="0" xfId="0"/>
    <xf numFmtId="0" fontId="35" fillId="0" borderId="0" xfId="0" applyFont="1"/>
    <xf numFmtId="0" fontId="0" fillId="0" borderId="0" xfId="0"/>
    <xf numFmtId="0" fontId="0" fillId="0" borderId="0" xfId="0" applyAlignment="1"/>
    <xf numFmtId="0" fontId="0" fillId="0" borderId="0" xfId="0" applyAlignment="1">
      <alignment vertical="center"/>
    </xf>
    <xf numFmtId="0" fontId="46" fillId="4" borderId="3" xfId="0" applyFont="1" applyFill="1" applyBorder="1" applyAlignment="1">
      <alignment horizontal="centerContinuous" vertical="center" wrapText="1"/>
    </xf>
    <xf numFmtId="0" fontId="42" fillId="0" borderId="0" xfId="0" applyFont="1"/>
    <xf numFmtId="0" fontId="38" fillId="4" borderId="0" xfId="0" applyFont="1" applyFill="1" applyBorder="1"/>
    <xf numFmtId="0" fontId="0" fillId="0" borderId="0" xfId="0"/>
    <xf numFmtId="0" fontId="0" fillId="0" borderId="0" xfId="0"/>
    <xf numFmtId="0" fontId="51" fillId="0" borderId="0" xfId="0" applyFont="1" applyBorder="1"/>
    <xf numFmtId="0" fontId="0" fillId="0" borderId="0" xfId="0"/>
    <xf numFmtId="0" fontId="0" fillId="0" borderId="0" xfId="0"/>
    <xf numFmtId="0" fontId="0" fillId="0" borderId="0" xfId="0" applyBorder="1" applyAlignment="1"/>
    <xf numFmtId="0" fontId="0" fillId="0" borderId="0" xfId="0" applyAlignment="1"/>
    <xf numFmtId="0" fontId="0" fillId="0" borderId="0" xfId="0" applyAlignment="1">
      <alignment vertical="top"/>
    </xf>
    <xf numFmtId="0" fontId="0" fillId="0" borderId="0" xfId="0" applyAlignment="1"/>
    <xf numFmtId="0" fontId="102" fillId="0" borderId="0" xfId="575" applyFill="1" applyBorder="1">
      <alignment horizontal="center" vertical="center" wrapText="1"/>
    </xf>
    <xf numFmtId="0" fontId="0" fillId="0" borderId="0" xfId="0"/>
    <xf numFmtId="0" fontId="116" fillId="0" borderId="0" xfId="0" applyFont="1"/>
    <xf numFmtId="0" fontId="40" fillId="4" borderId="0" xfId="0" applyFont="1" applyFill="1" applyBorder="1"/>
    <xf numFmtId="0" fontId="0" fillId="0" borderId="0" xfId="0"/>
    <xf numFmtId="0" fontId="0" fillId="0" borderId="0" xfId="0"/>
    <xf numFmtId="0" fontId="81" fillId="0" borderId="0" xfId="351" applyFill="1"/>
    <xf numFmtId="0" fontId="101" fillId="0" borderId="0" xfId="423" applyFill="1"/>
    <xf numFmtId="0" fontId="0" fillId="0" borderId="0" xfId="0" applyFill="1" applyAlignment="1"/>
    <xf numFmtId="0" fontId="45" fillId="0" borderId="0" xfId="0" applyFont="1" applyFill="1" applyBorder="1" applyAlignment="1" applyProtection="1"/>
    <xf numFmtId="0" fontId="100" fillId="0" borderId="0" xfId="422" applyFill="1"/>
    <xf numFmtId="0" fontId="81" fillId="0" borderId="0" xfId="351" applyFill="1" applyBorder="1"/>
    <xf numFmtId="0" fontId="0" fillId="0" borderId="0" xfId="0" applyFill="1" applyBorder="1"/>
    <xf numFmtId="0" fontId="77" fillId="0" borderId="0" xfId="569" applyFill="1" applyBorder="1">
      <alignment horizontal="right"/>
    </xf>
    <xf numFmtId="0" fontId="0" fillId="0" borderId="0" xfId="0"/>
    <xf numFmtId="0" fontId="0" fillId="0" borderId="0" xfId="0"/>
    <xf numFmtId="0" fontId="0" fillId="35" borderId="0" xfId="0" applyFill="1"/>
    <xf numFmtId="0" fontId="45" fillId="35" borderId="0" xfId="0" applyFont="1" applyFill="1" applyBorder="1" applyAlignment="1" applyProtection="1">
      <alignment wrapText="1"/>
    </xf>
    <xf numFmtId="0" fontId="0" fillId="0" borderId="0" xfId="0"/>
    <xf numFmtId="0" fontId="0" fillId="0" borderId="0" xfId="0" applyBorder="1"/>
    <xf numFmtId="0" fontId="116" fillId="0" borderId="14" xfId="0" applyFont="1" applyFill="1" applyBorder="1"/>
    <xf numFmtId="0" fontId="0" fillId="0" borderId="0" xfId="0" quotePrefix="1"/>
    <xf numFmtId="0" fontId="81" fillId="35" borderId="11" xfId="351" applyFill="1" applyBorder="1" applyAlignment="1"/>
    <xf numFmtId="0" fontId="81" fillId="35" borderId="11" xfId="351" applyFill="1" applyBorder="1"/>
    <xf numFmtId="0" fontId="81" fillId="35" borderId="12" xfId="351" applyFill="1" applyBorder="1"/>
    <xf numFmtId="0" fontId="77" fillId="35" borderId="16" xfId="569" applyFill="1" applyBorder="1">
      <alignment horizontal="right"/>
    </xf>
    <xf numFmtId="0" fontId="81" fillId="35" borderId="0" xfId="351" applyFill="1" applyBorder="1" applyAlignment="1"/>
    <xf numFmtId="0" fontId="81" fillId="35" borderId="0" xfId="351" applyFill="1" applyBorder="1" applyAlignment="1">
      <alignment horizontal="left"/>
    </xf>
    <xf numFmtId="0" fontId="102" fillId="35" borderId="0" xfId="424" applyFill="1" applyBorder="1">
      <alignment horizontal="left"/>
    </xf>
    <xf numFmtId="0" fontId="81" fillId="35" borderId="0" xfId="351" applyFill="1" applyBorder="1"/>
    <xf numFmtId="0" fontId="81" fillId="35" borderId="6" xfId="351" applyFill="1" applyBorder="1"/>
    <xf numFmtId="0" fontId="81" fillId="35" borderId="0" xfId="579" applyFill="1" applyBorder="1">
      <alignment horizontal="left"/>
    </xf>
    <xf numFmtId="0" fontId="77" fillId="35" borderId="0" xfId="568" applyFill="1" applyBorder="1">
      <alignment horizontal="right"/>
    </xf>
    <xf numFmtId="169" fontId="81" fillId="35" borderId="0" xfId="453" applyNumberFormat="1" applyFill="1" applyBorder="1"/>
    <xf numFmtId="0" fontId="100" fillId="35" borderId="0" xfId="422" applyFill="1" applyBorder="1"/>
    <xf numFmtId="0" fontId="81" fillId="35" borderId="0" xfId="351" applyFill="1" applyBorder="1" applyAlignment="1">
      <alignment horizontal="center"/>
    </xf>
    <xf numFmtId="0" fontId="81" fillId="35" borderId="0" xfId="351" applyFill="1" applyBorder="1" applyAlignment="1">
      <alignment wrapText="1"/>
    </xf>
    <xf numFmtId="0" fontId="81" fillId="35" borderId="0" xfId="351" applyFill="1" applyBorder="1" applyAlignment="1">
      <alignment horizontal="left" indent="1"/>
    </xf>
    <xf numFmtId="0" fontId="77" fillId="35" borderId="17" xfId="569" applyFill="1" applyBorder="1">
      <alignment horizontal="right"/>
    </xf>
    <xf numFmtId="0" fontId="81" fillId="35" borderId="14" xfId="351" applyFill="1" applyBorder="1" applyAlignment="1"/>
    <xf numFmtId="0" fontId="81" fillId="35" borderId="14" xfId="351" applyFill="1" applyBorder="1" applyAlignment="1">
      <alignment horizontal="left" vertical="top" indent="1"/>
    </xf>
    <xf numFmtId="0" fontId="81" fillId="35" borderId="14" xfId="351" applyFill="1" applyBorder="1"/>
    <xf numFmtId="0" fontId="81" fillId="35" borderId="15" xfId="351" applyFill="1" applyBorder="1"/>
    <xf numFmtId="0" fontId="81" fillId="35" borderId="0" xfId="351" applyFill="1"/>
    <xf numFmtId="0" fontId="45" fillId="42" borderId="10" xfId="397" applyFont="1" applyFill="1" applyBorder="1" applyAlignment="1"/>
    <xf numFmtId="0" fontId="45" fillId="42" borderId="11" xfId="397" applyFont="1" applyFill="1" applyBorder="1" applyAlignment="1"/>
    <xf numFmtId="0" fontId="45" fillId="42" borderId="11" xfId="397" applyFont="1" applyFill="1" applyBorder="1"/>
    <xf numFmtId="0" fontId="45" fillId="42" borderId="12" xfId="397" applyFont="1" applyFill="1" applyBorder="1"/>
    <xf numFmtId="0" fontId="45" fillId="42" borderId="3" xfId="397" applyFont="1" applyFill="1" applyBorder="1" applyAlignment="1"/>
    <xf numFmtId="0" fontId="45" fillId="42" borderId="0" xfId="397" applyFont="1" applyFill="1" applyBorder="1" applyAlignment="1"/>
    <xf numFmtId="0" fontId="90" fillId="42" borderId="0" xfId="396" applyFill="1" applyBorder="1">
      <alignment horizontal="right"/>
    </xf>
    <xf numFmtId="0" fontId="45" fillId="42" borderId="6" xfId="397" applyFont="1" applyFill="1" applyBorder="1"/>
    <xf numFmtId="0" fontId="89" fillId="42" borderId="3" xfId="395" applyFill="1" applyBorder="1"/>
    <xf numFmtId="0" fontId="50" fillId="42" borderId="0" xfId="397" applyFont="1" applyFill="1" applyBorder="1" applyAlignment="1"/>
    <xf numFmtId="0" fontId="45" fillId="42" borderId="0" xfId="397" applyFont="1" applyFill="1" applyBorder="1"/>
    <xf numFmtId="0" fontId="77" fillId="42" borderId="0" xfId="399" applyFill="1" applyBorder="1" applyAlignment="1"/>
    <xf numFmtId="0" fontId="91" fillId="42" borderId="6" xfId="398" applyFill="1" applyBorder="1" applyAlignment="1">
      <alignment vertical="top" wrapText="1"/>
    </xf>
    <xf numFmtId="0" fontId="77" fillId="42" borderId="13" xfId="399" applyFill="1" applyBorder="1" applyAlignment="1">
      <alignment horizontal="center"/>
    </xf>
    <xf numFmtId="0" fontId="77" fillId="42" borderId="14" xfId="399" applyFill="1" applyBorder="1" applyAlignment="1"/>
    <xf numFmtId="0" fontId="43" fillId="42" borderId="14" xfId="397" applyFont="1" applyFill="1" applyBorder="1" applyAlignment="1"/>
    <xf numFmtId="0" fontId="45" fillId="42" borderId="14" xfId="397" applyFont="1" applyFill="1" applyBorder="1" applyAlignment="1"/>
    <xf numFmtId="0" fontId="45" fillId="42" borderId="14" xfId="397" applyFont="1" applyFill="1" applyBorder="1"/>
    <xf numFmtId="0" fontId="45" fillId="42" borderId="15" xfId="397" applyFont="1" applyFill="1" applyBorder="1"/>
    <xf numFmtId="0" fontId="45" fillId="42" borderId="12" xfId="397" applyFont="1" applyFill="1" applyBorder="1" applyAlignment="1"/>
    <xf numFmtId="0" fontId="45" fillId="42" borderId="6" xfId="397" applyFont="1" applyFill="1" applyBorder="1" applyAlignment="1"/>
    <xf numFmtId="0" fontId="45" fillId="42" borderId="15" xfId="397" applyFont="1" applyFill="1" applyBorder="1" applyAlignment="1"/>
    <xf numFmtId="0" fontId="81" fillId="35" borderId="16" xfId="351" applyFill="1" applyBorder="1" applyAlignment="1"/>
    <xf numFmtId="0" fontId="81" fillId="35" borderId="0" xfId="351" applyFill="1" applyBorder="1" applyAlignment="1">
      <alignment horizontal="right"/>
    </xf>
    <xf numFmtId="0" fontId="81" fillId="35" borderId="6" xfId="351" applyFill="1" applyBorder="1" applyAlignment="1"/>
    <xf numFmtId="0" fontId="102" fillId="35" borderId="0" xfId="425" applyFill="1" applyBorder="1">
      <alignment horizontal="center" vertical="center" wrapText="1"/>
    </xf>
    <xf numFmtId="0" fontId="81" fillId="35" borderId="15" xfId="351" applyFill="1" applyBorder="1" applyAlignment="1"/>
    <xf numFmtId="0" fontId="48" fillId="42" borderId="0" xfId="397" applyFont="1" applyFill="1" applyBorder="1"/>
    <xf numFmtId="0" fontId="39" fillId="42" borderId="0" xfId="397" applyFont="1" applyFill="1" applyBorder="1"/>
    <xf numFmtId="0" fontId="39" fillId="42" borderId="0" xfId="397" applyFont="1" applyFill="1" applyBorder="1" applyAlignment="1"/>
    <xf numFmtId="0" fontId="77" fillId="35" borderId="16" xfId="569" applyFill="1" applyBorder="1" applyAlignment="1">
      <alignment horizontal="right" wrapText="1"/>
    </xf>
    <xf numFmtId="169" fontId="42" fillId="35" borderId="0" xfId="427" applyNumberFormat="1" applyFill="1" applyBorder="1"/>
    <xf numFmtId="0" fontId="81" fillId="35" borderId="0" xfId="351" quotePrefix="1" applyFill="1" applyBorder="1"/>
    <xf numFmtId="0" fontId="118" fillId="35" borderId="46" xfId="0" applyFont="1" applyFill="1" applyBorder="1"/>
    <xf numFmtId="0" fontId="39" fillId="42" borderId="10" xfId="397" applyFont="1" applyFill="1" applyBorder="1"/>
    <xf numFmtId="0" fontId="39" fillId="42" borderId="11" xfId="397" applyFont="1" applyFill="1" applyBorder="1"/>
    <xf numFmtId="0" fontId="39" fillId="42" borderId="12" xfId="397" applyFont="1" applyFill="1" applyBorder="1"/>
    <xf numFmtId="0" fontId="39" fillId="42" borderId="3" xfId="397" applyFont="1" applyFill="1" applyBorder="1"/>
    <xf numFmtId="0" fontId="44" fillId="42" borderId="6" xfId="397" applyFont="1" applyFill="1" applyBorder="1" applyAlignment="1"/>
    <xf numFmtId="0" fontId="39" fillId="42" borderId="6" xfId="397" applyFont="1" applyFill="1" applyBorder="1"/>
    <xf numFmtId="0" fontId="49" fillId="42" borderId="14" xfId="397" applyFont="1" applyFill="1" applyBorder="1" applyAlignment="1"/>
    <xf numFmtId="0" fontId="39" fillId="42" borderId="14" xfId="397" applyFont="1" applyFill="1" applyBorder="1"/>
    <xf numFmtId="0" fontId="39" fillId="42" borderId="15" xfId="397" applyFont="1" applyFill="1" applyBorder="1"/>
    <xf numFmtId="0" fontId="81" fillId="35" borderId="0" xfId="351" applyFill="1" applyBorder="1" applyAlignment="1">
      <alignment horizontal="left" vertical="center" indent="1"/>
    </xf>
    <xf numFmtId="0" fontId="81" fillId="35" borderId="0" xfId="351" applyFill="1" applyBorder="1"/>
    <xf numFmtId="0" fontId="100" fillId="35" borderId="0" xfId="422" applyFill="1" applyBorder="1"/>
    <xf numFmtId="0" fontId="102" fillId="35" borderId="0" xfId="351" applyFont="1" applyFill="1" applyBorder="1" applyAlignment="1"/>
    <xf numFmtId="0" fontId="81" fillId="35" borderId="6" xfId="351" applyFill="1" applyBorder="1" applyAlignment="1">
      <alignment horizontal="center" wrapText="1"/>
    </xf>
    <xf numFmtId="0" fontId="102" fillId="35" borderId="0" xfId="423" applyFont="1" applyFill="1" applyBorder="1"/>
    <xf numFmtId="0" fontId="101" fillId="35" borderId="0" xfId="423" applyFill="1" applyBorder="1"/>
    <xf numFmtId="0" fontId="81" fillId="35" borderId="0" xfId="351" applyFill="1" applyBorder="1" applyAlignment="1"/>
    <xf numFmtId="0" fontId="81" fillId="35" borderId="0" xfId="351" applyFill="1" applyBorder="1"/>
    <xf numFmtId="0" fontId="81" fillId="35" borderId="0" xfId="351" applyFill="1" applyBorder="1" applyAlignment="1"/>
    <xf numFmtId="0" fontId="45" fillId="43" borderId="10" xfId="397" applyFont="1" applyFill="1" applyBorder="1" applyAlignment="1"/>
    <xf numFmtId="0" fontId="45" fillId="43" borderId="11" xfId="397" applyFont="1" applyFill="1" applyBorder="1" applyAlignment="1"/>
    <xf numFmtId="0" fontId="45" fillId="43" borderId="12" xfId="397" applyFont="1" applyFill="1" applyBorder="1" applyAlignment="1"/>
    <xf numFmtId="0" fontId="45" fillId="43" borderId="3" xfId="397" applyFont="1" applyFill="1" applyBorder="1" applyAlignment="1"/>
    <xf numFmtId="0" fontId="45" fillId="43" borderId="0" xfId="397" applyFont="1" applyFill="1" applyBorder="1" applyAlignment="1"/>
    <xf numFmtId="0" fontId="90" fillId="43" borderId="0" xfId="396" applyFill="1" applyBorder="1">
      <alignment horizontal="right"/>
    </xf>
    <xf numFmtId="0" fontId="45" fillId="43" borderId="6" xfId="397" applyFont="1" applyFill="1" applyBorder="1" applyAlignment="1"/>
    <xf numFmtId="0" fontId="89" fillId="43" borderId="3" xfId="395" applyFill="1" applyBorder="1"/>
    <xf numFmtId="0" fontId="77" fillId="43" borderId="0" xfId="399" applyFill="1" applyBorder="1" applyAlignment="1"/>
    <xf numFmtId="0" fontId="91" fillId="43" borderId="6" xfId="398" applyFill="1" applyBorder="1" applyAlignment="1">
      <alignment vertical="top" wrapText="1"/>
    </xf>
    <xf numFmtId="182" fontId="81" fillId="35" borderId="0" xfId="351" applyNumberFormat="1" applyFill="1" applyBorder="1" applyAlignment="1" applyProtection="1"/>
    <xf numFmtId="0" fontId="0" fillId="35" borderId="0" xfId="0" applyFill="1" applyAlignment="1"/>
    <xf numFmtId="2" fontId="79" fillId="0" borderId="0" xfId="347" applyNumberFormat="1" applyBorder="1"/>
    <xf numFmtId="0" fontId="0" fillId="35" borderId="0" xfId="0" applyFill="1" applyBorder="1"/>
    <xf numFmtId="0" fontId="81" fillId="35" borderId="14" xfId="579" applyFill="1" applyBorder="1">
      <alignment horizontal="left"/>
    </xf>
    <xf numFmtId="2" fontId="102" fillId="0" borderId="0" xfId="347" applyNumberFormat="1" applyFont="1" applyBorder="1" applyAlignment="1">
      <alignment horizontal="center"/>
    </xf>
    <xf numFmtId="0" fontId="81" fillId="0" borderId="14" xfId="351" applyFill="1" applyBorder="1"/>
    <xf numFmtId="0" fontId="81" fillId="0" borderId="15" xfId="351" applyFill="1" applyBorder="1"/>
    <xf numFmtId="0" fontId="81" fillId="35" borderId="0" xfId="351" applyFill="1" applyBorder="1"/>
    <xf numFmtId="0" fontId="100" fillId="35" borderId="0" xfId="422" applyFill="1" applyBorder="1"/>
    <xf numFmtId="0" fontId="39" fillId="43" borderId="0" xfId="397" applyFont="1" applyFill="1" applyBorder="1"/>
    <xf numFmtId="0" fontId="39" fillId="43" borderId="6" xfId="397" applyFont="1" applyFill="1" applyBorder="1"/>
    <xf numFmtId="0" fontId="77" fillId="43" borderId="13" xfId="399" applyFill="1" applyBorder="1" applyAlignment="1">
      <alignment horizontal="center"/>
    </xf>
    <xf numFmtId="0" fontId="77" fillId="43" borderId="14" xfId="399" applyFill="1" applyBorder="1" applyAlignment="1"/>
    <xf numFmtId="0" fontId="43" fillId="43" borderId="14" xfId="397" applyFont="1" applyFill="1" applyBorder="1" applyAlignment="1"/>
    <xf numFmtId="0" fontId="45" fillId="43" borderId="14" xfId="397" applyFont="1" applyFill="1" applyBorder="1" applyAlignment="1"/>
    <xf numFmtId="0" fontId="77" fillId="0" borderId="16" xfId="569" applyFill="1" applyBorder="1">
      <alignment horizontal="right"/>
    </xf>
    <xf numFmtId="0" fontId="81" fillId="0" borderId="0" xfId="351" applyFill="1" applyBorder="1" applyAlignment="1"/>
    <xf numFmtId="0" fontId="100" fillId="0" borderId="0" xfId="422" applyFill="1" applyBorder="1"/>
    <xf numFmtId="0" fontId="81" fillId="0" borderId="0" xfId="351" applyFill="1" applyBorder="1" applyAlignment="1">
      <alignment horizontal="left" indent="1"/>
    </xf>
    <xf numFmtId="0" fontId="102" fillId="0" borderId="0" xfId="424" applyFill="1" applyBorder="1">
      <alignment horizontal="left"/>
    </xf>
    <xf numFmtId="0" fontId="81" fillId="0" borderId="0" xfId="579" applyFill="1" applyBorder="1">
      <alignment horizontal="left"/>
    </xf>
    <xf numFmtId="0" fontId="102" fillId="0" borderId="0" xfId="425" applyFill="1" applyBorder="1">
      <alignment horizontal="center" vertical="center" wrapText="1"/>
    </xf>
    <xf numFmtId="0" fontId="77" fillId="0" borderId="17" xfId="569" applyFill="1" applyBorder="1">
      <alignment horizontal="right"/>
    </xf>
    <xf numFmtId="0" fontId="81" fillId="0" borderId="6" xfId="351" applyFill="1" applyBorder="1"/>
    <xf numFmtId="0" fontId="81" fillId="35" borderId="0" xfId="351" applyFill="1" applyBorder="1" applyAlignment="1">
      <alignment horizontal="left" wrapText="1"/>
    </xf>
    <xf numFmtId="0" fontId="81" fillId="35" borderId="0" xfId="351" applyFill="1" applyBorder="1"/>
    <xf numFmtId="0" fontId="100" fillId="35" borderId="0" xfId="422" applyFill="1" applyBorder="1"/>
    <xf numFmtId="0" fontId="81" fillId="35" borderId="0" xfId="351" applyFill="1" applyBorder="1" applyAlignment="1"/>
    <xf numFmtId="0" fontId="81" fillId="35" borderId="16" xfId="351" applyFill="1" applyBorder="1"/>
    <xf numFmtId="0" fontId="100" fillId="35" borderId="0" xfId="422" applyFont="1" applyFill="1" applyBorder="1"/>
    <xf numFmtId="183" fontId="81" fillId="35" borderId="0" xfId="351" applyNumberFormat="1" applyFill="1" applyBorder="1"/>
    <xf numFmtId="0" fontId="81" fillId="35" borderId="17" xfId="351" applyFill="1" applyBorder="1"/>
    <xf numFmtId="0" fontId="89" fillId="42" borderId="0" xfId="395" applyFill="1" applyBorder="1"/>
    <xf numFmtId="0" fontId="77" fillId="42" borderId="14" xfId="399" applyFill="1" applyBorder="1" applyAlignment="1">
      <alignment horizontal="center"/>
    </xf>
    <xf numFmtId="196" fontId="42" fillId="35" borderId="0" xfId="427" applyNumberFormat="1" applyFill="1" applyBorder="1"/>
    <xf numFmtId="0" fontId="81" fillId="35" borderId="0" xfId="351" applyFill="1" applyBorder="1" applyAlignment="1">
      <alignment horizontal="left" wrapText="1"/>
    </xf>
    <xf numFmtId="0" fontId="81" fillId="35" borderId="0" xfId="351" applyFill="1" applyBorder="1"/>
    <xf numFmtId="0" fontId="100" fillId="35" borderId="0" xfId="422" applyFill="1" applyBorder="1"/>
    <xf numFmtId="0" fontId="81" fillId="35" borderId="0" xfId="351" applyFill="1" applyBorder="1" applyAlignment="1"/>
    <xf numFmtId="0" fontId="100" fillId="35" borderId="0" xfId="422" applyFill="1" applyBorder="1"/>
    <xf numFmtId="0" fontId="81" fillId="35" borderId="0" xfId="351" applyFill="1" applyBorder="1" applyAlignment="1"/>
    <xf numFmtId="0" fontId="102" fillId="35" borderId="0" xfId="425" applyFill="1" applyBorder="1" applyAlignment="1">
      <alignment horizontal="right" vertical="center" wrapText="1"/>
    </xf>
    <xf numFmtId="0" fontId="102" fillId="35" borderId="0" xfId="425" applyFont="1" applyFill="1" applyBorder="1" applyAlignment="1">
      <alignment horizontal="right" vertical="center" wrapText="1"/>
    </xf>
    <xf numFmtId="169" fontId="81" fillId="0" borderId="0" xfId="351" applyNumberFormat="1" applyFill="1" applyBorder="1" applyAlignment="1" applyProtection="1"/>
    <xf numFmtId="0" fontId="45" fillId="43" borderId="11" xfId="397" applyFont="1" applyFill="1" applyBorder="1"/>
    <xf numFmtId="0" fontId="45" fillId="43" borderId="12" xfId="397" applyFont="1" applyFill="1" applyBorder="1"/>
    <xf numFmtId="0" fontId="39" fillId="43" borderId="0" xfId="397" applyFont="1" applyFill="1" applyBorder="1" applyAlignment="1"/>
    <xf numFmtId="0" fontId="45" fillId="43" borderId="6" xfId="397" applyFont="1" applyFill="1" applyBorder="1"/>
    <xf numFmtId="0" fontId="50" fillId="43" borderId="0" xfId="397" applyFont="1" applyFill="1" applyBorder="1" applyAlignment="1"/>
    <xf numFmtId="0" fontId="45" fillId="43" borderId="0" xfId="397" applyFont="1" applyFill="1" applyBorder="1"/>
    <xf numFmtId="0" fontId="45" fillId="43" borderId="14" xfId="397" applyFont="1" applyFill="1" applyBorder="1"/>
    <xf numFmtId="0" fontId="45" fillId="43" borderId="15" xfId="397" applyFont="1" applyFill="1" applyBorder="1"/>
    <xf numFmtId="0" fontId="81" fillId="0" borderId="0" xfId="351" applyFill="1" applyBorder="1" applyAlignment="1">
      <alignment horizontal="left"/>
    </xf>
    <xf numFmtId="0" fontId="102" fillId="0" borderId="0" xfId="425" quotePrefix="1" applyFill="1" applyBorder="1">
      <alignment horizontal="center" vertical="center" wrapText="1"/>
    </xf>
    <xf numFmtId="197" fontId="79" fillId="0" borderId="0" xfId="289" applyNumberFormat="1" applyFont="1" applyFill="1" applyBorder="1"/>
    <xf numFmtId="196" fontId="81" fillId="0" borderId="0" xfId="351" applyNumberFormat="1" applyFill="1" applyBorder="1" applyAlignment="1"/>
    <xf numFmtId="196" fontId="42" fillId="0" borderId="0" xfId="427" applyNumberFormat="1" applyFill="1" applyBorder="1"/>
    <xf numFmtId="0" fontId="100" fillId="0" borderId="0" xfId="422" applyFill="1" applyBorder="1" applyAlignment="1">
      <alignment horizontal="left" indent="1"/>
    </xf>
    <xf numFmtId="0" fontId="77" fillId="0" borderId="0" xfId="616" applyFill="1" applyBorder="1">
      <alignment horizontal="center" wrapText="1"/>
    </xf>
    <xf numFmtId="0" fontId="101" fillId="0" borderId="0" xfId="617" applyFont="1" applyFill="1" applyBorder="1" applyAlignment="1">
      <alignment horizontal="center"/>
    </xf>
    <xf numFmtId="0" fontId="39" fillId="43" borderId="10" xfId="397" applyFont="1" applyFill="1" applyBorder="1"/>
    <xf numFmtId="0" fontId="39" fillId="43" borderId="11" xfId="397" applyFont="1" applyFill="1" applyBorder="1"/>
    <xf numFmtId="0" fontId="39" fillId="43" borderId="12" xfId="397" applyFont="1" applyFill="1" applyBorder="1"/>
    <xf numFmtId="0" fontId="39" fillId="43" borderId="3" xfId="397" applyFont="1" applyFill="1" applyBorder="1"/>
    <xf numFmtId="0" fontId="89" fillId="43" borderId="0" xfId="395" applyFill="1" applyBorder="1"/>
    <xf numFmtId="0" fontId="91" fillId="43" borderId="0" xfId="398" applyFill="1" applyBorder="1" applyAlignment="1">
      <alignment vertical="top" wrapText="1"/>
    </xf>
    <xf numFmtId="0" fontId="39" fillId="43" borderId="14" xfId="397" applyFont="1" applyFill="1" applyBorder="1"/>
    <xf numFmtId="0" fontId="39" fillId="43" borderId="15" xfId="397" applyFont="1" applyFill="1" applyBorder="1"/>
    <xf numFmtId="197" fontId="160" fillId="0" borderId="0" xfId="289" applyNumberFormat="1" applyFont="1" applyFill="1" applyBorder="1" applyAlignment="1">
      <alignment horizontal="center"/>
    </xf>
    <xf numFmtId="0" fontId="160" fillId="0" borderId="0" xfId="617" applyFont="1" applyFill="1" applyBorder="1" applyAlignment="1">
      <alignment horizontal="right"/>
    </xf>
    <xf numFmtId="0" fontId="81" fillId="0" borderId="11" xfId="351" applyFill="1" applyBorder="1"/>
    <xf numFmtId="198" fontId="101" fillId="0" borderId="0" xfId="617" applyNumberFormat="1" applyFont="1" applyFill="1" applyBorder="1" applyAlignment="1">
      <alignment horizontal="center"/>
    </xf>
    <xf numFmtId="0" fontId="77" fillId="43" borderId="14" xfId="399" applyFill="1" applyBorder="1" applyAlignment="1">
      <alignment horizontal="center"/>
    </xf>
    <xf numFmtId="198" fontId="81" fillId="0" borderId="0" xfId="617" applyNumberFormat="1" applyFont="1" applyFill="1" applyBorder="1" applyAlignment="1">
      <alignment horizontal="center"/>
    </xf>
    <xf numFmtId="0" fontId="81" fillId="35" borderId="0" xfId="351" applyFill="1" applyBorder="1" applyAlignment="1">
      <alignment horizontal="left" wrapText="1"/>
    </xf>
    <xf numFmtId="0" fontId="100" fillId="35" borderId="0" xfId="422" applyFill="1" applyBorder="1"/>
    <xf numFmtId="0" fontId="81" fillId="35" borderId="0" xfId="351" applyFill="1" applyBorder="1"/>
    <xf numFmtId="169" fontId="42" fillId="0" borderId="0" xfId="427" applyNumberFormat="1" applyFill="1" applyBorder="1" applyAlignment="1"/>
    <xf numFmtId="0" fontId="77" fillId="0" borderId="3" xfId="569" applyFill="1" applyBorder="1">
      <alignment horizontal="right"/>
    </xf>
    <xf numFmtId="0" fontId="100" fillId="35" borderId="0" xfId="422" applyFill="1" applyBorder="1"/>
    <xf numFmtId="0" fontId="81" fillId="35" borderId="0" xfId="351" applyFill="1" applyBorder="1" applyAlignment="1"/>
    <xf numFmtId="0" fontId="44" fillId="43" borderId="0" xfId="397" applyFont="1" applyFill="1" applyBorder="1" applyAlignment="1"/>
    <xf numFmtId="0" fontId="77" fillId="0" borderId="14" xfId="569" applyFill="1" applyBorder="1">
      <alignment horizontal="right"/>
    </xf>
    <xf numFmtId="0" fontId="0" fillId="0" borderId="11" xfId="0" applyBorder="1"/>
    <xf numFmtId="165" fontId="81" fillId="0" borderId="0" xfId="290" applyFont="1" applyFill="1" applyBorder="1" applyAlignment="1" applyProtection="1"/>
    <xf numFmtId="165" fontId="79" fillId="0" borderId="0" xfId="290" applyFont="1" applyFill="1" applyBorder="1" applyAlignment="1" applyProtection="1"/>
    <xf numFmtId="0" fontId="118" fillId="41" borderId="0" xfId="0" applyFont="1" applyFill="1" applyBorder="1"/>
    <xf numFmtId="0" fontId="0" fillId="41" borderId="0" xfId="0" applyFill="1" applyBorder="1"/>
    <xf numFmtId="0" fontId="100" fillId="35" borderId="0" xfId="422" applyFill="1" applyBorder="1"/>
    <xf numFmtId="167" fontId="102" fillId="35" borderId="0" xfId="425" applyNumberFormat="1" applyFill="1" applyBorder="1">
      <alignment horizontal="center" vertical="center" wrapText="1"/>
    </xf>
    <xf numFmtId="0" fontId="116" fillId="0" borderId="0" xfId="0" applyFont="1" applyFill="1" applyBorder="1"/>
    <xf numFmtId="14" fontId="0" fillId="0" borderId="0" xfId="0" applyNumberFormat="1" applyFill="1" applyBorder="1"/>
    <xf numFmtId="0" fontId="119" fillId="0" borderId="0" xfId="0" applyFont="1" applyFill="1" applyBorder="1"/>
    <xf numFmtId="0" fontId="35" fillId="0" borderId="0" xfId="0" applyFont="1" applyBorder="1"/>
    <xf numFmtId="0" fontId="81" fillId="35" borderId="0" xfId="579" applyFont="1" applyFill="1" applyBorder="1">
      <alignment horizontal="left"/>
    </xf>
    <xf numFmtId="0" fontId="55" fillId="43" borderId="10" xfId="397" applyFont="1" applyFill="1" applyBorder="1" applyAlignment="1">
      <alignment horizontal="center"/>
    </xf>
    <xf numFmtId="0" fontId="55" fillId="43" borderId="3" xfId="397" applyFont="1" applyFill="1" applyBorder="1" applyAlignment="1">
      <alignment horizontal="center"/>
    </xf>
    <xf numFmtId="0" fontId="163" fillId="0" borderId="0" xfId="0" applyFont="1" applyAlignment="1">
      <alignment horizontal="center"/>
    </xf>
    <xf numFmtId="0" fontId="77" fillId="43" borderId="13" xfId="399" applyFill="1" applyBorder="1" applyAlignment="1"/>
    <xf numFmtId="0" fontId="77" fillId="43" borderId="14" xfId="399" applyFill="1" applyBorder="1" applyAlignment="1">
      <alignment horizontal="left"/>
    </xf>
    <xf numFmtId="0" fontId="81" fillId="35" borderId="0" xfId="351" applyFill="1" applyBorder="1" applyAlignment="1">
      <alignment horizontal="center" vertical="top" wrapText="1"/>
    </xf>
    <xf numFmtId="0" fontId="81" fillId="35" borderId="13" xfId="351" applyFill="1" applyBorder="1"/>
    <xf numFmtId="0" fontId="161" fillId="0" borderId="0" xfId="617" applyFont="1" applyFill="1" applyBorder="1"/>
    <xf numFmtId="0" fontId="81" fillId="0" borderId="0" xfId="617" applyFont="1" applyFill="1" applyBorder="1" applyAlignment="1">
      <alignment vertical="top"/>
    </xf>
    <xf numFmtId="0" fontId="39" fillId="43" borderId="0" xfId="397" applyFont="1" applyFill="1" applyBorder="1"/>
    <xf numFmtId="0" fontId="43" fillId="43" borderId="0" xfId="397" applyFont="1" applyFill="1" applyBorder="1" applyAlignment="1"/>
    <xf numFmtId="0" fontId="100" fillId="35" borderId="0" xfId="422" applyFill="1" applyBorder="1"/>
    <xf numFmtId="0" fontId="102" fillId="35" borderId="0" xfId="425" applyFill="1" applyBorder="1">
      <alignment horizontal="center" vertical="center" wrapText="1"/>
    </xf>
    <xf numFmtId="0" fontId="81" fillId="35" borderId="0" xfId="351" applyFill="1" applyBorder="1" applyAlignment="1"/>
    <xf numFmtId="0" fontId="81" fillId="0" borderId="0" xfId="617" applyFont="1" applyFill="1" applyBorder="1" applyAlignment="1">
      <alignment vertical="center"/>
    </xf>
    <xf numFmtId="0" fontId="81" fillId="0" borderId="0" xfId="617" applyFont="1" applyFill="1" applyBorder="1" applyAlignment="1">
      <alignment horizontal="right"/>
    </xf>
    <xf numFmtId="0" fontId="77" fillId="0" borderId="0" xfId="617" applyFont="1" applyFill="1" applyBorder="1" applyAlignment="1">
      <alignment vertical="top"/>
    </xf>
    <xf numFmtId="0" fontId="165" fillId="35" borderId="0" xfId="424" applyFont="1" applyFill="1" applyBorder="1">
      <alignment horizontal="left"/>
    </xf>
    <xf numFmtId="0" fontId="100" fillId="35" borderId="0" xfId="422" applyFill="1" applyBorder="1"/>
    <xf numFmtId="0" fontId="81" fillId="35" borderId="0" xfId="351" applyFill="1" applyBorder="1" applyAlignment="1"/>
    <xf numFmtId="169" fontId="0" fillId="35" borderId="0" xfId="0" applyNumberFormat="1" applyFill="1" applyBorder="1"/>
    <xf numFmtId="182" fontId="81" fillId="35" borderId="0" xfId="453" applyNumberFormat="1" applyFill="1" applyBorder="1" applyProtection="1"/>
    <xf numFmtId="0" fontId="102" fillId="35" borderId="0" xfId="425" applyFill="1" applyBorder="1" applyAlignment="1">
      <alignment horizontal="center" vertical="center" wrapText="1"/>
    </xf>
    <xf numFmtId="0" fontId="100" fillId="35" borderId="0" xfId="422" applyFill="1" applyBorder="1"/>
    <xf numFmtId="0" fontId="81" fillId="35" borderId="0" xfId="351" applyFill="1" applyBorder="1"/>
    <xf numFmtId="0" fontId="81" fillId="35" borderId="0" xfId="351" applyFill="1" applyBorder="1" applyAlignment="1"/>
    <xf numFmtId="0" fontId="102" fillId="0" borderId="0" xfId="617" applyFont="1" applyFill="1" applyBorder="1" applyAlignment="1">
      <alignment vertical="center"/>
    </xf>
    <xf numFmtId="169" fontId="81" fillId="35" borderId="0" xfId="351" applyNumberFormat="1" applyFill="1" applyBorder="1" applyAlignment="1" applyProtection="1"/>
    <xf numFmtId="170" fontId="42" fillId="35" borderId="0" xfId="567" applyFill="1" applyBorder="1"/>
    <xf numFmtId="0" fontId="119" fillId="35" borderId="0" xfId="0" applyFont="1" applyFill="1" applyBorder="1"/>
    <xf numFmtId="169" fontId="79" fillId="35" borderId="0" xfId="347" applyNumberFormat="1" applyFill="1" applyBorder="1"/>
    <xf numFmtId="0" fontId="0" fillId="0" borderId="14" xfId="0" applyBorder="1" applyAlignment="1"/>
    <xf numFmtId="0" fontId="102" fillId="0" borderId="0" xfId="617" applyFont="1" applyFill="1" applyBorder="1" applyAlignment="1">
      <alignment horizontal="right"/>
    </xf>
    <xf numFmtId="0" fontId="102" fillId="35" borderId="0" xfId="351" applyFont="1" applyFill="1" applyBorder="1" applyAlignment="1">
      <alignment horizontal="center"/>
    </xf>
    <xf numFmtId="0" fontId="81" fillId="35" borderId="0" xfId="351" applyFill="1" applyBorder="1"/>
    <xf numFmtId="0" fontId="81" fillId="35" borderId="0" xfId="351" applyFill="1" applyBorder="1" applyAlignment="1"/>
    <xf numFmtId="0" fontId="81" fillId="35" borderId="0" xfId="351" applyFill="1" applyBorder="1"/>
    <xf numFmtId="0" fontId="81" fillId="35" borderId="13" xfId="351" applyFill="1" applyBorder="1" applyAlignment="1">
      <alignment horizontal="left" vertical="top" indent="1"/>
    </xf>
    <xf numFmtId="0" fontId="100" fillId="35" borderId="0" xfId="422" applyFill="1" applyBorder="1"/>
    <xf numFmtId="0" fontId="81" fillId="35" borderId="0" xfId="351" applyFill="1" applyBorder="1" applyAlignment="1"/>
    <xf numFmtId="0" fontId="91" fillId="43" borderId="0" xfId="398" applyFill="1" applyBorder="1" applyAlignment="1">
      <alignment horizontal="left" vertical="top" wrapText="1"/>
    </xf>
    <xf numFmtId="0" fontId="39" fillId="43" borderId="0" xfId="397" applyFont="1" applyFill="1" applyBorder="1"/>
    <xf numFmtId="0" fontId="123" fillId="35" borderId="0" xfId="422" applyFont="1" applyFill="1"/>
    <xf numFmtId="0" fontId="101" fillId="35" borderId="0" xfId="423" applyFill="1"/>
    <xf numFmtId="0" fontId="100" fillId="35" borderId="0" xfId="422" applyFill="1"/>
    <xf numFmtId="0" fontId="124" fillId="35" borderId="0" xfId="423" applyFont="1" applyFill="1"/>
    <xf numFmtId="0" fontId="81" fillId="35" borderId="0" xfId="351" applyFont="1" applyFill="1"/>
    <xf numFmtId="0" fontId="77" fillId="35" borderId="0" xfId="569" applyFill="1" applyBorder="1">
      <alignment horizontal="right"/>
    </xf>
    <xf numFmtId="0" fontId="39" fillId="43" borderId="0" xfId="397" applyFont="1" applyFill="1" applyBorder="1"/>
    <xf numFmtId="0" fontId="166" fillId="43" borderId="10" xfId="397" applyFont="1" applyFill="1" applyBorder="1" applyAlignment="1">
      <alignment horizontal="center"/>
    </xf>
    <xf numFmtId="0" fontId="166" fillId="43" borderId="3" xfId="397" applyFont="1" applyFill="1" applyBorder="1" applyAlignment="1">
      <alignment horizontal="center"/>
    </xf>
    <xf numFmtId="0" fontId="167" fillId="0" borderId="0" xfId="0" applyFont="1" applyAlignment="1">
      <alignment horizontal="center"/>
    </xf>
    <xf numFmtId="0" fontId="89" fillId="43" borderId="3" xfId="395" applyFont="1" applyFill="1" applyBorder="1" applyAlignment="1">
      <alignment horizontal="left"/>
    </xf>
    <xf numFmtId="0" fontId="81" fillId="35" borderId="0" xfId="351" applyFill="1" applyBorder="1" applyAlignment="1"/>
    <xf numFmtId="0" fontId="116" fillId="35" borderId="0" xfId="0" applyFont="1" applyFill="1" applyBorder="1"/>
    <xf numFmtId="14" fontId="116" fillId="35" borderId="0" xfId="0" applyNumberFormat="1" applyFont="1" applyFill="1" applyBorder="1"/>
    <xf numFmtId="14" fontId="0" fillId="35" borderId="0" xfId="0" applyNumberFormat="1" applyFill="1" applyBorder="1"/>
    <xf numFmtId="14" fontId="121" fillId="35" borderId="0" xfId="0" applyNumberFormat="1" applyFont="1" applyFill="1" applyBorder="1"/>
    <xf numFmtId="0" fontId="120" fillId="35" borderId="0" xfId="0" applyFont="1" applyFill="1" applyBorder="1"/>
    <xf numFmtId="14" fontId="118" fillId="35" borderId="0" xfId="0" applyNumberFormat="1" applyFont="1" applyFill="1" applyBorder="1"/>
    <xf numFmtId="0" fontId="0" fillId="35" borderId="46" xfId="0" applyFill="1" applyBorder="1"/>
    <xf numFmtId="0" fontId="77" fillId="42" borderId="3" xfId="399" applyFill="1" applyBorder="1" applyAlignment="1">
      <alignment horizontal="center"/>
    </xf>
    <xf numFmtId="0" fontId="43" fillId="42" borderId="0" xfId="397" applyFont="1" applyFill="1" applyBorder="1" applyAlignment="1"/>
    <xf numFmtId="0" fontId="0" fillId="43" borderId="0" xfId="0" applyFill="1" applyBorder="1"/>
    <xf numFmtId="0" fontId="100" fillId="35" borderId="0" xfId="422" applyFill="1" applyBorder="1"/>
    <xf numFmtId="0" fontId="100" fillId="35" borderId="11" xfId="422" applyFill="1" applyBorder="1"/>
    <xf numFmtId="0" fontId="101" fillId="35" borderId="11" xfId="423" applyFill="1" applyBorder="1"/>
    <xf numFmtId="0" fontId="102" fillId="35" borderId="11" xfId="424" applyFill="1" applyBorder="1">
      <alignment horizontal="left"/>
    </xf>
    <xf numFmtId="0" fontId="81" fillId="35" borderId="11" xfId="579" applyFill="1" applyBorder="1">
      <alignment horizontal="left"/>
    </xf>
    <xf numFmtId="170" fontId="42" fillId="35" borderId="11" xfId="567" applyFill="1" applyBorder="1"/>
    <xf numFmtId="0" fontId="102" fillId="0" borderId="0" xfId="351" applyFont="1" applyFill="1" applyBorder="1" applyAlignment="1"/>
    <xf numFmtId="0" fontId="0" fillId="41" borderId="46" xfId="0" applyFill="1" applyBorder="1"/>
    <xf numFmtId="0" fontId="81" fillId="35" borderId="0" xfId="351" applyFill="1" applyBorder="1" applyAlignment="1"/>
    <xf numFmtId="0" fontId="81" fillId="35" borderId="0" xfId="351" applyFill="1" applyBorder="1"/>
    <xf numFmtId="0" fontId="81" fillId="35" borderId="16" xfId="351" applyFill="1" applyBorder="1" applyAlignment="1"/>
    <xf numFmtId="0" fontId="102" fillId="35" borderId="0" xfId="425" applyFill="1" applyBorder="1">
      <alignment horizontal="center" vertical="center" wrapText="1"/>
    </xf>
    <xf numFmtId="0" fontId="102" fillId="35" borderId="0" xfId="425" applyFill="1" applyBorder="1" applyAlignment="1">
      <alignment horizontal="center" vertical="center" wrapText="1"/>
    </xf>
    <xf numFmtId="0" fontId="91" fillId="42" borderId="0" xfId="398" applyFill="1" applyBorder="1" applyAlignment="1">
      <alignment horizontal="left" vertical="top" wrapText="1"/>
    </xf>
    <xf numFmtId="0" fontId="0" fillId="35" borderId="0" xfId="0" quotePrefix="1" applyFill="1" applyBorder="1"/>
    <xf numFmtId="0" fontId="100" fillId="35" borderId="81" xfId="422" applyFill="1" applyBorder="1"/>
    <xf numFmtId="0" fontId="101" fillId="35" borderId="81" xfId="423" applyFill="1" applyBorder="1"/>
    <xf numFmtId="0" fontId="102" fillId="35" borderId="81" xfId="424" applyFill="1" applyBorder="1">
      <alignment horizontal="left"/>
    </xf>
    <xf numFmtId="0" fontId="81" fillId="35" borderId="81" xfId="579" applyFill="1" applyBorder="1">
      <alignment horizontal="left"/>
    </xf>
    <xf numFmtId="0" fontId="81" fillId="35" borderId="81" xfId="351" applyFill="1" applyBorder="1" applyAlignment="1"/>
    <xf numFmtId="170" fontId="42" fillId="35" borderId="81" xfId="567" applyFill="1" applyBorder="1"/>
    <xf numFmtId="0" fontId="81" fillId="35" borderId="82" xfId="351" applyFill="1" applyBorder="1" applyAlignment="1"/>
    <xf numFmtId="0" fontId="81" fillId="35" borderId="83" xfId="351" applyFill="1" applyBorder="1" applyAlignment="1"/>
    <xf numFmtId="0" fontId="81" fillId="35" borderId="84" xfId="351" applyFill="1" applyBorder="1" applyAlignment="1"/>
    <xf numFmtId="0" fontId="81" fillId="35" borderId="83" xfId="351" applyFill="1" applyBorder="1"/>
    <xf numFmtId="0" fontId="81" fillId="35" borderId="84" xfId="351" applyFill="1" applyBorder="1"/>
    <xf numFmtId="0" fontId="116" fillId="35" borderId="83" xfId="0" applyFont="1" applyFill="1" applyBorder="1"/>
    <xf numFmtId="0" fontId="0" fillId="35" borderId="83" xfId="0" applyFill="1" applyBorder="1"/>
    <xf numFmtId="0" fontId="81" fillId="35" borderId="85" xfId="351" applyFill="1" applyBorder="1"/>
    <xf numFmtId="0" fontId="0" fillId="35" borderId="86" xfId="0" quotePrefix="1" applyFill="1" applyBorder="1"/>
    <xf numFmtId="0" fontId="101" fillId="35" borderId="86" xfId="423" applyFill="1" applyBorder="1"/>
    <xf numFmtId="0" fontId="81" fillId="35" borderId="86" xfId="351" applyFill="1" applyBorder="1"/>
    <xf numFmtId="0" fontId="81" fillId="35" borderId="87" xfId="351" applyFill="1" applyBorder="1"/>
    <xf numFmtId="0" fontId="168" fillId="35" borderId="80" xfId="351" applyFont="1" applyFill="1" applyBorder="1" applyAlignment="1"/>
    <xf numFmtId="0" fontId="0" fillId="43" borderId="0" xfId="0" applyFill="1" applyBorder="1" applyAlignment="1"/>
    <xf numFmtId="0" fontId="116" fillId="43" borderId="0" xfId="0" applyFont="1" applyFill="1" applyBorder="1"/>
    <xf numFmtId="14" fontId="116" fillId="43" borderId="0" xfId="0" applyNumberFormat="1" applyFont="1" applyFill="1" applyBorder="1"/>
    <xf numFmtId="14" fontId="121" fillId="43" borderId="0" xfId="0" applyNumberFormat="1" applyFont="1" applyFill="1" applyBorder="1"/>
    <xf numFmtId="14" fontId="118" fillId="43" borderId="0" xfId="0" applyNumberFormat="1" applyFont="1" applyFill="1" applyBorder="1"/>
    <xf numFmtId="0" fontId="118" fillId="43" borderId="0" xfId="0" applyFont="1" applyFill="1" applyBorder="1"/>
    <xf numFmtId="0" fontId="118" fillId="0" borderId="0" xfId="0" applyFont="1" applyFill="1" applyBorder="1"/>
    <xf numFmtId="0" fontId="0" fillId="43" borderId="6" xfId="0" applyFill="1" applyBorder="1"/>
    <xf numFmtId="0" fontId="81" fillId="35" borderId="13" xfId="351" applyFill="1" applyBorder="1" applyAlignment="1">
      <alignment horizontal="center"/>
    </xf>
    <xf numFmtId="0" fontId="40" fillId="43" borderId="10" xfId="1966" applyFont="1" applyFill="1" applyBorder="1" applyAlignment="1"/>
    <xf numFmtId="0" fontId="40" fillId="43" borderId="11" xfId="1966" applyFont="1" applyFill="1" applyBorder="1" applyAlignment="1"/>
    <xf numFmtId="0" fontId="0" fillId="0" borderId="12" xfId="0" applyBorder="1"/>
    <xf numFmtId="0" fontId="40" fillId="43" borderId="3" xfId="1966" applyFont="1" applyFill="1" applyBorder="1" applyAlignment="1"/>
    <xf numFmtId="0" fontId="40" fillId="43" borderId="6" xfId="1966" applyFont="1" applyFill="1" applyBorder="1" applyAlignment="1"/>
    <xf numFmtId="0" fontId="100" fillId="35" borderId="14" xfId="422" applyFill="1" applyBorder="1"/>
    <xf numFmtId="0" fontId="81" fillId="35" borderId="3" xfId="351" applyFill="1" applyBorder="1"/>
    <xf numFmtId="0" fontId="0" fillId="43" borderId="0" xfId="0" applyFill="1" applyAlignment="1"/>
    <xf numFmtId="0" fontId="123" fillId="35" borderId="11" xfId="422" applyFont="1" applyFill="1" applyBorder="1"/>
    <xf numFmtId="0" fontId="103" fillId="35" borderId="0" xfId="431" applyFill="1" applyBorder="1" applyAlignment="1" applyProtection="1"/>
    <xf numFmtId="0" fontId="40" fillId="43" borderId="0" xfId="1966" applyFont="1" applyFill="1" applyBorder="1" applyAlignment="1"/>
    <xf numFmtId="0" fontId="81" fillId="0" borderId="12" xfId="351" applyFill="1" applyBorder="1"/>
    <xf numFmtId="0" fontId="123" fillId="35" borderId="0" xfId="422" applyFont="1" applyFill="1" applyBorder="1"/>
    <xf numFmtId="0" fontId="91" fillId="43" borderId="0" xfId="398" applyFill="1" applyBorder="1" applyAlignment="1">
      <alignment vertical="top"/>
    </xf>
    <xf numFmtId="0" fontId="40" fillId="43" borderId="14" xfId="1966" applyFont="1" applyFill="1" applyBorder="1" applyAlignment="1"/>
    <xf numFmtId="0" fontId="101" fillId="35" borderId="14" xfId="423" applyFill="1" applyBorder="1"/>
    <xf numFmtId="0" fontId="91" fillId="43" borderId="3" xfId="398" applyFill="1" applyBorder="1" applyAlignment="1">
      <alignment vertical="top"/>
    </xf>
    <xf numFmtId="0" fontId="81" fillId="35" borderId="0" xfId="351" applyFill="1" applyBorder="1" applyAlignment="1">
      <alignment horizontal="center" vertical="center"/>
    </xf>
    <xf numFmtId="0" fontId="43" fillId="43" borderId="14" xfId="1966" applyFont="1" applyFill="1" applyBorder="1" applyAlignment="1"/>
    <xf numFmtId="0" fontId="77" fillId="35" borderId="16" xfId="569" applyFill="1" applyBorder="1">
      <alignment horizontal="right"/>
    </xf>
    <xf numFmtId="0" fontId="77" fillId="35" borderId="0" xfId="399" applyFill="1" applyBorder="1" applyAlignment="1"/>
    <xf numFmtId="0" fontId="81" fillId="35" borderId="0" xfId="351" applyFill="1" applyBorder="1" applyAlignment="1"/>
    <xf numFmtId="0" fontId="81" fillId="35" borderId="0" xfId="351" applyFont="1" applyFill="1" applyBorder="1"/>
    <xf numFmtId="0" fontId="81" fillId="35" borderId="6" xfId="351" applyFill="1" applyBorder="1"/>
    <xf numFmtId="0" fontId="27" fillId="35" borderId="0" xfId="2958" applyFill="1"/>
    <xf numFmtId="0" fontId="81" fillId="35" borderId="0" xfId="351" applyFill="1" applyBorder="1"/>
    <xf numFmtId="0" fontId="81" fillId="35" borderId="0" xfId="351" quotePrefix="1" applyFill="1" applyBorder="1" applyAlignment="1">
      <alignment horizontal="center" vertical="center" wrapText="1"/>
    </xf>
    <xf numFmtId="0" fontId="100" fillId="35" borderId="0" xfId="579" applyFont="1" applyFill="1" applyBorder="1">
      <alignment horizontal="left"/>
    </xf>
    <xf numFmtId="0" fontId="81" fillId="35" borderId="0" xfId="579" applyFill="1" applyBorder="1">
      <alignment horizontal="left"/>
    </xf>
    <xf numFmtId="0" fontId="160" fillId="35" borderId="0" xfId="351" applyFont="1" applyFill="1" applyBorder="1" applyAlignment="1">
      <alignment horizontal="center"/>
    </xf>
    <xf numFmtId="0" fontId="161" fillId="35" borderId="0" xfId="579" applyFont="1" applyFill="1" applyBorder="1">
      <alignment horizontal="left"/>
    </xf>
    <xf numFmtId="10" fontId="81" fillId="35" borderId="0" xfId="351" applyNumberFormat="1" applyFill="1" applyBorder="1" applyAlignment="1"/>
    <xf numFmtId="169" fontId="37" fillId="35" borderId="0" xfId="1909" applyFill="1" applyBorder="1">
      <alignment horizontal="right"/>
    </xf>
    <xf numFmtId="0" fontId="69" fillId="35" borderId="0" xfId="1725" applyFill="1"/>
    <xf numFmtId="0" fontId="102" fillId="35" borderId="0" xfId="425" applyFill="1" applyBorder="1" applyAlignment="1">
      <alignment horizontal="center" wrapText="1"/>
    </xf>
    <xf numFmtId="0" fontId="81" fillId="35" borderId="3" xfId="351" applyFill="1" applyBorder="1" applyAlignment="1">
      <alignment horizontal="center"/>
    </xf>
    <xf numFmtId="0" fontId="79" fillId="35" borderId="0" xfId="347" applyFill="1" applyBorder="1"/>
    <xf numFmtId="169" fontId="81" fillId="35" borderId="0" xfId="453" applyNumberFormat="1" applyFill="1" applyBorder="1"/>
    <xf numFmtId="0" fontId="100" fillId="35" borderId="0" xfId="422" applyFill="1" applyBorder="1"/>
    <xf numFmtId="0" fontId="81" fillId="35" borderId="0" xfId="351" quotePrefix="1" applyFill="1" applyBorder="1" applyAlignment="1">
      <alignment horizontal="center" wrapText="1"/>
    </xf>
    <xf numFmtId="0" fontId="81" fillId="35" borderId="0" xfId="351" applyFill="1" applyBorder="1" applyAlignment="1">
      <alignment wrapText="1"/>
    </xf>
    <xf numFmtId="0" fontId="168" fillId="43" borderId="3" xfId="395" applyFont="1" applyFill="1" applyBorder="1" applyAlignment="1">
      <alignment horizontal="left"/>
    </xf>
    <xf numFmtId="0" fontId="162" fillId="35" borderId="0" xfId="1274" applyFont="1" applyFill="1" applyBorder="1" applyAlignment="1">
      <alignment vertical="center" wrapText="1"/>
    </xf>
    <xf numFmtId="0" fontId="101" fillId="35" borderId="0" xfId="1274" applyFont="1" applyFill="1" applyBorder="1" applyAlignment="1">
      <alignment wrapText="1"/>
    </xf>
    <xf numFmtId="0" fontId="81" fillId="35" borderId="0" xfId="1274" applyFont="1" applyFill="1" applyBorder="1"/>
    <xf numFmtId="0" fontId="167" fillId="35" borderId="0" xfId="0" applyFont="1" applyFill="1" applyAlignment="1">
      <alignment horizontal="center"/>
    </xf>
    <xf numFmtId="0" fontId="168" fillId="35" borderId="10" xfId="351" applyFont="1" applyFill="1" applyBorder="1"/>
    <xf numFmtId="0" fontId="166" fillId="42" borderId="10" xfId="397" applyFont="1" applyFill="1" applyBorder="1" applyAlignment="1">
      <alignment horizontal="center"/>
    </xf>
    <xf numFmtId="0" fontId="166" fillId="42" borderId="3" xfId="397" applyFont="1" applyFill="1" applyBorder="1" applyAlignment="1">
      <alignment horizontal="center"/>
    </xf>
    <xf numFmtId="0" fontId="89" fillId="42" borderId="3" xfId="395" applyFont="1" applyFill="1" applyBorder="1" applyAlignment="1">
      <alignment horizontal="left"/>
    </xf>
    <xf numFmtId="0" fontId="81" fillId="35" borderId="0" xfId="351" applyFill="1" applyBorder="1"/>
    <xf numFmtId="0" fontId="81" fillId="35" borderId="0" xfId="351" applyFill="1" applyBorder="1" applyAlignment="1"/>
    <xf numFmtId="0" fontId="81" fillId="35" borderId="0" xfId="422" applyFont="1" applyFill="1" applyBorder="1"/>
    <xf numFmtId="0" fontId="81" fillId="35" borderId="0" xfId="351" applyFill="1" applyBorder="1" applyAlignment="1">
      <alignment horizontal="left" vertical="top" wrapText="1"/>
    </xf>
    <xf numFmtId="0" fontId="102" fillId="0" borderId="0" xfId="617" applyFont="1" applyFill="1" applyBorder="1" applyAlignment="1">
      <alignment horizontal="center"/>
    </xf>
    <xf numFmtId="0" fontId="100" fillId="35" borderId="0" xfId="422" applyFill="1" applyBorder="1"/>
    <xf numFmtId="0" fontId="91" fillId="42" borderId="0" xfId="398" applyFill="1" applyBorder="1" applyAlignment="1">
      <alignment vertical="top" wrapText="1"/>
    </xf>
    <xf numFmtId="0" fontId="39" fillId="43" borderId="0" xfId="397" applyFont="1" applyFill="1" applyBorder="1"/>
    <xf numFmtId="198" fontId="101" fillId="0" borderId="0" xfId="617" applyNumberFormat="1" applyFont="1" applyFill="1" applyBorder="1" applyAlignment="1">
      <alignment horizontal="center"/>
    </xf>
    <xf numFmtId="0" fontId="81" fillId="35" borderId="0" xfId="351" applyFill="1" applyBorder="1"/>
    <xf numFmtId="0" fontId="81" fillId="35" borderId="0" xfId="351" applyFill="1" applyBorder="1" applyAlignment="1"/>
    <xf numFmtId="0" fontId="0" fillId="35" borderId="14" xfId="0" applyFill="1" applyBorder="1"/>
    <xf numFmtId="0" fontId="81" fillId="35" borderId="0" xfId="351" applyFill="1" applyBorder="1" applyAlignment="1">
      <alignment horizontal="left" vertical="top" wrapText="1"/>
    </xf>
    <xf numFmtId="0" fontId="102" fillId="0" borderId="0" xfId="617" applyFont="1" applyFill="1" applyBorder="1" applyAlignment="1">
      <alignment horizontal="center"/>
    </xf>
    <xf numFmtId="0" fontId="100" fillId="35" borderId="0" xfId="422" applyFill="1" applyBorder="1"/>
    <xf numFmtId="0" fontId="39" fillId="43" borderId="0" xfId="397" applyFont="1" applyFill="1" applyBorder="1"/>
    <xf numFmtId="198" fontId="101" fillId="0" borderId="0" xfId="617" applyNumberFormat="1" applyFont="1" applyFill="1" applyBorder="1" applyAlignment="1">
      <alignment horizontal="center"/>
    </xf>
    <xf numFmtId="0" fontId="81" fillId="35" borderId="0" xfId="351" applyFill="1" applyBorder="1"/>
    <xf numFmtId="0" fontId="81" fillId="35" borderId="0" xfId="351" applyFill="1" applyBorder="1" applyAlignment="1"/>
    <xf numFmtId="0" fontId="161" fillId="0" borderId="0" xfId="617" applyFont="1" applyFill="1" applyBorder="1" applyAlignment="1">
      <alignment wrapText="1"/>
    </xf>
    <xf numFmtId="0" fontId="168" fillId="35" borderId="0" xfId="351" applyFont="1" applyFill="1" applyBorder="1" applyAlignment="1"/>
    <xf numFmtId="0" fontId="168" fillId="35" borderId="0" xfId="351" applyFont="1" applyFill="1" applyBorder="1"/>
    <xf numFmtId="0" fontId="102" fillId="35" borderId="0" xfId="617" applyFont="1" applyFill="1" applyBorder="1" applyAlignment="1">
      <alignment horizontal="center"/>
    </xf>
    <xf numFmtId="0" fontId="102" fillId="0" borderId="0" xfId="617" applyFont="1" applyFill="1" applyBorder="1" applyAlignment="1"/>
    <xf numFmtId="0" fontId="102" fillId="35" borderId="0" xfId="617" applyFont="1" applyFill="1" applyBorder="1" applyAlignment="1"/>
    <xf numFmtId="197" fontId="160" fillId="0" borderId="0" xfId="289" applyNumberFormat="1" applyFont="1" applyFill="1" applyBorder="1" applyAlignment="1">
      <alignment vertical="center"/>
    </xf>
    <xf numFmtId="197" fontId="160" fillId="0" borderId="0" xfId="289" applyNumberFormat="1" applyFont="1" applyFill="1" applyBorder="1" applyAlignment="1"/>
    <xf numFmtId="200" fontId="160" fillId="0" borderId="0" xfId="289" applyNumberFormat="1" applyFont="1" applyFill="1" applyBorder="1" applyAlignment="1"/>
    <xf numFmtId="0" fontId="39" fillId="35" borderId="0" xfId="397" applyFont="1" applyFill="1" applyBorder="1"/>
    <xf numFmtId="0" fontId="77" fillId="35" borderId="0" xfId="399" applyFill="1" applyBorder="1" applyAlignment="1">
      <alignment horizontal="center"/>
    </xf>
    <xf numFmtId="0" fontId="117" fillId="35" borderId="0" xfId="616" applyFont="1" applyFill="1" applyBorder="1">
      <alignment horizontal="center" wrapText="1"/>
    </xf>
    <xf numFmtId="181" fontId="116" fillId="35" borderId="0" xfId="360" applyFont="1" applyFill="1" applyBorder="1" applyAlignment="1">
      <alignment horizontal="center" wrapText="1"/>
    </xf>
    <xf numFmtId="0" fontId="81" fillId="35" borderId="14" xfId="351" applyFont="1" applyFill="1" applyBorder="1"/>
    <xf numFmtId="0" fontId="77" fillId="35" borderId="14" xfId="569" applyFont="1" applyFill="1" applyBorder="1">
      <alignment horizontal="right"/>
    </xf>
    <xf numFmtId="0" fontId="81" fillId="35" borderId="0" xfId="351" applyFont="1" applyFill="1" applyBorder="1" applyAlignment="1">
      <alignment horizontal="left" indent="1"/>
    </xf>
    <xf numFmtId="0" fontId="102" fillId="35" borderId="0" xfId="424" applyFont="1" applyFill="1" applyBorder="1">
      <alignment horizontal="left"/>
    </xf>
    <xf numFmtId="0" fontId="102" fillId="35" borderId="0" xfId="422" applyFont="1" applyFill="1" applyBorder="1" applyAlignment="1">
      <alignment horizontal="left" indent="1"/>
    </xf>
    <xf numFmtId="0" fontId="81" fillId="35" borderId="0" xfId="351" applyFont="1" applyFill="1" applyBorder="1" applyAlignment="1"/>
    <xf numFmtId="0" fontId="77" fillId="35" borderId="0" xfId="569" applyFont="1" applyFill="1" applyBorder="1">
      <alignment horizontal="right"/>
    </xf>
    <xf numFmtId="198" fontId="102" fillId="35" borderId="0" xfId="617" applyNumberFormat="1" applyFont="1" applyFill="1" applyBorder="1" applyAlignment="1">
      <alignment horizontal="center"/>
    </xf>
    <xf numFmtId="198" fontId="81" fillId="35" borderId="0" xfId="617" applyNumberFormat="1" applyFont="1" applyFill="1" applyBorder="1" applyAlignment="1">
      <alignment horizontal="center"/>
    </xf>
    <xf numFmtId="0" fontId="0" fillId="43" borderId="0" xfId="0" applyFill="1"/>
    <xf numFmtId="0" fontId="0" fillId="35" borderId="3" xfId="0" applyFill="1" applyBorder="1"/>
    <xf numFmtId="0" fontId="81" fillId="35" borderId="14" xfId="351" applyFont="1" applyFill="1" applyBorder="1" applyAlignment="1"/>
    <xf numFmtId="0" fontId="117" fillId="35" borderId="14" xfId="616" applyFont="1" applyFill="1" applyBorder="1">
      <alignment horizontal="center" wrapText="1"/>
    </xf>
    <xf numFmtId="198" fontId="102" fillId="35" borderId="14" xfId="617" applyNumberFormat="1" applyFont="1" applyFill="1" applyBorder="1" applyAlignment="1">
      <alignment horizontal="center"/>
    </xf>
    <xf numFmtId="198" fontId="81" fillId="35" borderId="15" xfId="617" applyNumberFormat="1" applyFont="1" applyFill="1" applyBorder="1" applyAlignment="1">
      <alignment horizontal="center"/>
    </xf>
    <xf numFmtId="0" fontId="77" fillId="35" borderId="18" xfId="399" applyFill="1" applyBorder="1" applyAlignment="1">
      <alignment horizontal="center"/>
    </xf>
    <xf numFmtId="0" fontId="77" fillId="35" borderId="16" xfId="399" applyFill="1" applyBorder="1" applyAlignment="1">
      <alignment horizontal="center"/>
    </xf>
    <xf numFmtId="0" fontId="81" fillId="35" borderId="14" xfId="351" applyFill="1" applyBorder="1" applyAlignment="1">
      <alignment horizontal="left"/>
    </xf>
    <xf numFmtId="0" fontId="87" fillId="35" borderId="14" xfId="387" applyFill="1" applyBorder="1">
      <alignment horizontal="left"/>
    </xf>
    <xf numFmtId="0" fontId="89" fillId="43" borderId="3" xfId="395" applyFill="1" applyBorder="1" applyAlignment="1">
      <alignment horizontal="left" indent="1"/>
    </xf>
    <xf numFmtId="0" fontId="40" fillId="43" borderId="12" xfId="1966" applyFont="1" applyFill="1" applyBorder="1" applyAlignment="1"/>
    <xf numFmtId="0" fontId="81" fillId="0" borderId="0" xfId="351" applyFill="1" applyBorder="1"/>
    <xf numFmtId="0" fontId="102" fillId="35" borderId="0" xfId="422" applyFont="1" applyFill="1" applyBorder="1" applyAlignment="1">
      <alignment horizontal="left" vertical="center"/>
    </xf>
    <xf numFmtId="0" fontId="81" fillId="35" borderId="0" xfId="351" applyFont="1" applyFill="1" applyBorder="1" applyAlignment="1">
      <alignment vertical="center"/>
    </xf>
    <xf numFmtId="201" fontId="37" fillId="35" borderId="0" xfId="3225" applyNumberFormat="1" applyFill="1" applyBorder="1" applyAlignment="1">
      <alignment horizontal="right"/>
    </xf>
    <xf numFmtId="202" fontId="37" fillId="35" borderId="0" xfId="3225" applyNumberFormat="1" applyFill="1" applyBorder="1"/>
    <xf numFmtId="0" fontId="40" fillId="35" borderId="6" xfId="1966" applyFont="1" applyFill="1" applyBorder="1" applyAlignment="1"/>
    <xf numFmtId="0" fontId="77" fillId="43" borderId="13" xfId="399" applyFill="1" applyBorder="1" applyAlignment="1">
      <alignment horizontal="left"/>
    </xf>
    <xf numFmtId="0" fontId="40" fillId="43" borderId="15" xfId="1966" applyFont="1" applyFill="1" applyBorder="1" applyAlignment="1"/>
    <xf numFmtId="0" fontId="51" fillId="35" borderId="0" xfId="1966" applyFont="1" applyFill="1" applyBorder="1" applyAlignment="1"/>
    <xf numFmtId="0" fontId="169" fillId="35" borderId="0" xfId="351" applyFont="1" applyFill="1" applyBorder="1" applyAlignment="1">
      <alignment horizontal="center" vertical="center"/>
    </xf>
    <xf numFmtId="0" fontId="100" fillId="35" borderId="0" xfId="422" applyFill="1" applyBorder="1" applyAlignment="1">
      <alignment horizontal="left" indent="1"/>
    </xf>
    <xf numFmtId="0" fontId="77" fillId="35" borderId="16" xfId="569" applyFill="1" applyBorder="1" applyAlignment="1">
      <alignment horizontal="right" vertical="center"/>
    </xf>
    <xf numFmtId="0" fontId="77" fillId="35" borderId="0" xfId="569" applyFill="1" applyBorder="1" applyAlignment="1">
      <alignment horizontal="right" vertical="center"/>
    </xf>
    <xf numFmtId="0" fontId="81" fillId="35" borderId="0" xfId="351" applyFill="1" applyBorder="1" applyAlignment="1">
      <alignment vertical="center"/>
    </xf>
    <xf numFmtId="0" fontId="81" fillId="35" borderId="6" xfId="351" applyFill="1" applyBorder="1" applyAlignment="1">
      <alignment vertical="center"/>
    </xf>
    <xf numFmtId="0" fontId="87" fillId="35" borderId="0" xfId="387" applyFill="1" applyBorder="1">
      <alignment horizontal="left"/>
    </xf>
    <xf numFmtId="0" fontId="77" fillId="35" borderId="14" xfId="569" applyFill="1" applyBorder="1">
      <alignment horizontal="right"/>
    </xf>
    <xf numFmtId="0" fontId="37" fillId="43" borderId="15" xfId="1966" applyFont="1" applyFill="1" applyBorder="1"/>
    <xf numFmtId="0" fontId="37" fillId="43" borderId="14" xfId="1966" applyFont="1" applyFill="1" applyBorder="1"/>
    <xf numFmtId="0" fontId="37" fillId="43" borderId="14" xfId="1966" applyFont="1" applyFill="1" applyBorder="1" applyAlignment="1"/>
    <xf numFmtId="0" fontId="77" fillId="43" borderId="14" xfId="399" applyFont="1" applyFill="1" applyBorder="1" applyAlignment="1"/>
    <xf numFmtId="0" fontId="77" fillId="43" borderId="13" xfId="399" applyFont="1" applyFill="1" applyBorder="1" applyAlignment="1">
      <alignment horizontal="center"/>
    </xf>
    <xf numFmtId="0" fontId="81" fillId="43" borderId="6" xfId="398" applyFont="1" applyFill="1" applyBorder="1" applyAlignment="1">
      <alignment vertical="top" wrapText="1"/>
    </xf>
    <xf numFmtId="0" fontId="77" fillId="43" borderId="0" xfId="399" applyFont="1" applyFill="1" applyBorder="1" applyAlignment="1"/>
    <xf numFmtId="0" fontId="37" fillId="43" borderId="0" xfId="1966" applyFont="1" applyFill="1" applyBorder="1"/>
    <xf numFmtId="0" fontId="58" fillId="43" borderId="0" xfId="1966" applyFont="1" applyFill="1" applyBorder="1" applyAlignment="1"/>
    <xf numFmtId="0" fontId="168" fillId="43" borderId="3" xfId="395" applyFont="1" applyFill="1" applyBorder="1"/>
    <xf numFmtId="0" fontId="37" fillId="43" borderId="6" xfId="1966" applyFont="1" applyFill="1" applyBorder="1"/>
    <xf numFmtId="0" fontId="176" fillId="43" borderId="0" xfId="396" applyFont="1" applyFill="1" applyBorder="1">
      <alignment horizontal="right"/>
    </xf>
    <xf numFmtId="0" fontId="37" fillId="43" borderId="0" xfId="1966" applyFont="1" applyFill="1" applyBorder="1" applyAlignment="1"/>
    <xf numFmtId="0" fontId="37" fillId="43" borderId="3" xfId="1966" applyFont="1" applyFill="1" applyBorder="1" applyAlignment="1"/>
    <xf numFmtId="0" fontId="37" fillId="43" borderId="12" xfId="1966" applyFont="1" applyFill="1" applyBorder="1"/>
    <xf numFmtId="0" fontId="37" fillId="43" borderId="11" xfId="1966" applyFont="1" applyFill="1" applyBorder="1"/>
    <xf numFmtId="0" fontId="37" fillId="43" borderId="11" xfId="1966" applyFont="1" applyFill="1" applyBorder="1" applyAlignment="1"/>
    <xf numFmtId="0" fontId="37" fillId="43" borderId="10" xfId="1966" applyFont="1" applyFill="1" applyBorder="1" applyAlignment="1"/>
    <xf numFmtId="0" fontId="141" fillId="35" borderId="0" xfId="1966" applyFont="1" applyFill="1" applyBorder="1" applyAlignment="1"/>
    <xf numFmtId="0" fontId="26" fillId="35" borderId="0" xfId="3229" applyFill="1" applyBorder="1" applyAlignment="1">
      <alignment vertical="top"/>
    </xf>
    <xf numFmtId="0" fontId="175" fillId="35" borderId="0" xfId="1966" applyFont="1" applyFill="1" applyBorder="1" applyAlignment="1"/>
    <xf numFmtId="0" fontId="33" fillId="35" borderId="0" xfId="1966" applyFont="1" applyFill="1" applyBorder="1"/>
    <xf numFmtId="0" fontId="33" fillId="35" borderId="0" xfId="1966" applyFont="1" applyFill="1" applyBorder="1" applyAlignment="1"/>
    <xf numFmtId="0" fontId="114" fillId="35" borderId="0" xfId="3229" applyFont="1" applyFill="1" applyAlignment="1">
      <alignment horizontal="center" vertical="top"/>
    </xf>
    <xf numFmtId="0" fontId="174" fillId="35" borderId="0" xfId="3229" applyFont="1" applyFill="1" applyAlignment="1">
      <alignment vertical="top"/>
    </xf>
    <xf numFmtId="0" fontId="26" fillId="35" borderId="0" xfId="3229" applyFill="1" applyAlignment="1">
      <alignment vertical="top"/>
    </xf>
    <xf numFmtId="0" fontId="77" fillId="35" borderId="0" xfId="399" applyFill="1" applyBorder="1" applyAlignment="1"/>
    <xf numFmtId="0" fontId="43" fillId="35" borderId="0" xfId="1966" applyFont="1" applyFill="1" applyBorder="1" applyAlignment="1"/>
    <xf numFmtId="0" fontId="40" fillId="35" borderId="0" xfId="1966" applyFont="1" applyFill="1" applyBorder="1" applyAlignment="1"/>
    <xf numFmtId="0" fontId="40" fillId="35" borderId="0" xfId="1966" applyFont="1" applyFill="1" applyBorder="1"/>
    <xf numFmtId="0" fontId="57" fillId="35" borderId="0" xfId="1966" applyFont="1" applyFill="1" applyBorder="1" applyAlignment="1"/>
    <xf numFmtId="0" fontId="26" fillId="35" borderId="0" xfId="3229" applyFont="1" applyFill="1" applyAlignment="1">
      <alignment vertical="top"/>
    </xf>
    <xf numFmtId="0" fontId="114" fillId="35" borderId="0" xfId="3229" applyFont="1" applyFill="1" applyAlignment="1">
      <alignment vertical="top"/>
    </xf>
    <xf numFmtId="0" fontId="81" fillId="35" borderId="0" xfId="351" applyFill="1" applyBorder="1"/>
    <xf numFmtId="0" fontId="39" fillId="43" borderId="0" xfId="397" applyFont="1" applyFill="1" applyBorder="1"/>
    <xf numFmtId="0" fontId="81" fillId="35" borderId="0" xfId="351" applyFill="1" applyBorder="1"/>
    <xf numFmtId="0" fontId="39" fillId="43" borderId="0" xfId="397" applyFont="1" applyFill="1" applyBorder="1"/>
    <xf numFmtId="0" fontId="45" fillId="35" borderId="3" xfId="0" applyFont="1" applyFill="1" applyBorder="1"/>
    <xf numFmtId="49" fontId="40" fillId="35" borderId="0" xfId="0" applyNumberFormat="1" applyFont="1" applyFill="1" applyBorder="1"/>
    <xf numFmtId="0" fontId="40" fillId="35" borderId="0" xfId="0" applyFont="1" applyFill="1" applyBorder="1"/>
    <xf numFmtId="0" fontId="177" fillId="4" borderId="0" xfId="0" applyFont="1" applyFill="1" applyBorder="1" applyAlignment="1"/>
    <xf numFmtId="0" fontId="178" fillId="4" borderId="0" xfId="0" applyFont="1" applyFill="1" applyBorder="1"/>
    <xf numFmtId="0" fontId="45" fillId="35" borderId="0" xfId="0" applyFont="1" applyFill="1" applyBorder="1"/>
    <xf numFmtId="172" fontId="54" fillId="4" borderId="0" xfId="358" applyFont="1" applyFill="1" applyBorder="1">
      <protection locked="0"/>
    </xf>
    <xf numFmtId="0" fontId="77" fillId="35" borderId="0" xfId="340" applyFill="1" applyBorder="1"/>
    <xf numFmtId="0" fontId="69" fillId="35" borderId="0" xfId="356" applyFill="1" applyBorder="1" applyAlignment="1" applyProtection="1">
      <alignment horizontal="right"/>
    </xf>
    <xf numFmtId="0" fontId="68" fillId="43" borderId="10" xfId="397" applyFont="1" applyFill="1" applyBorder="1"/>
    <xf numFmtId="0" fontId="68" fillId="43" borderId="11" xfId="397" applyFont="1" applyFill="1" applyBorder="1"/>
    <xf numFmtId="0" fontId="68" fillId="43" borderId="3" xfId="397" applyFont="1" applyFill="1" applyBorder="1"/>
    <xf numFmtId="0" fontId="68" fillId="43" borderId="0" xfId="397" applyFont="1" applyFill="1" applyBorder="1"/>
    <xf numFmtId="0" fontId="68" fillId="43" borderId="0" xfId="397" applyFont="1" applyFill="1" applyBorder="1" applyAlignment="1"/>
    <xf numFmtId="0" fontId="90" fillId="43" borderId="0" xfId="396" applyFont="1" applyFill="1" applyBorder="1">
      <alignment horizontal="right"/>
    </xf>
    <xf numFmtId="0" fontId="77" fillId="35" borderId="0" xfId="579" applyFont="1" applyFill="1" applyBorder="1">
      <alignment horizontal="left"/>
    </xf>
    <xf numFmtId="0" fontId="81" fillId="35" borderId="0" xfId="351" applyFill="1" applyBorder="1" applyAlignment="1">
      <alignment vertical="top" wrapText="1"/>
    </xf>
    <xf numFmtId="0" fontId="77" fillId="35" borderId="14" xfId="351" applyFont="1" applyFill="1" applyBorder="1"/>
    <xf numFmtId="0" fontId="100" fillId="35" borderId="0" xfId="422" applyFont="1" applyFill="1" applyBorder="1" applyAlignment="1">
      <alignment horizontal="left" vertical="center"/>
    </xf>
    <xf numFmtId="0" fontId="0" fillId="35" borderId="11" xfId="0" applyFill="1" applyBorder="1"/>
    <xf numFmtId="0" fontId="0" fillId="35" borderId="12" xfId="0" applyFill="1" applyBorder="1"/>
    <xf numFmtId="0" fontId="0" fillId="35" borderId="6" xfId="0" applyFill="1" applyBorder="1"/>
    <xf numFmtId="0" fontId="0" fillId="35" borderId="13" xfId="0" applyFill="1" applyBorder="1"/>
    <xf numFmtId="0" fontId="0" fillId="35" borderId="15" xfId="0" applyFill="1" applyBorder="1"/>
    <xf numFmtId="0" fontId="26" fillId="35" borderId="0" xfId="3229" applyFill="1" applyAlignment="1">
      <alignment horizontal="left" vertical="top"/>
    </xf>
    <xf numFmtId="0" fontId="26" fillId="35" borderId="0" xfId="3229" applyFill="1"/>
    <xf numFmtId="0" fontId="91" fillId="43" borderId="0" xfId="398" applyFill="1" applyBorder="1" applyAlignment="1">
      <alignment horizontal="left" vertical="top" wrapText="1"/>
    </xf>
    <xf numFmtId="0" fontId="81" fillId="35" borderId="0" xfId="351" applyFill="1" applyBorder="1" applyAlignment="1"/>
    <xf numFmtId="0" fontId="102" fillId="0" borderId="0" xfId="617" applyFont="1" applyFill="1" applyBorder="1" applyAlignment="1">
      <alignment horizontal="center" vertical="center"/>
    </xf>
    <xf numFmtId="167" fontId="102" fillId="35" borderId="11" xfId="425" applyNumberFormat="1" applyFill="1" applyBorder="1">
      <alignment horizontal="center" vertical="center" wrapText="1"/>
    </xf>
    <xf numFmtId="0" fontId="77" fillId="43" borderId="6" xfId="399" applyFill="1" applyBorder="1" applyAlignment="1"/>
    <xf numFmtId="0" fontId="77" fillId="35" borderId="6" xfId="616" applyFill="1" applyBorder="1">
      <alignment horizontal="center" wrapText="1"/>
    </xf>
    <xf numFmtId="0" fontId="102" fillId="35" borderId="6" xfId="617" applyFont="1" applyFill="1" applyBorder="1" applyAlignment="1"/>
    <xf numFmtId="0" fontId="102" fillId="35" borderId="6" xfId="617" applyFont="1" applyFill="1" applyBorder="1" applyAlignment="1">
      <alignment horizontal="center"/>
    </xf>
    <xf numFmtId="198" fontId="81" fillId="35" borderId="6" xfId="617" applyNumberFormat="1" applyFont="1" applyFill="1" applyBorder="1" applyAlignment="1">
      <alignment horizontal="center"/>
    </xf>
    <xf numFmtId="0" fontId="101" fillId="35" borderId="0" xfId="1274" applyFont="1" applyFill="1" applyBorder="1" applyAlignment="1">
      <alignment vertical="top" wrapText="1"/>
    </xf>
    <xf numFmtId="0" fontId="101" fillId="35" borderId="0" xfId="1274" applyFont="1" applyFill="1" applyBorder="1" applyAlignment="1">
      <alignment horizontal="center"/>
    </xf>
    <xf numFmtId="0" fontId="162" fillId="35" borderId="11" xfId="1274" applyFont="1" applyFill="1" applyBorder="1" applyAlignment="1">
      <alignment vertical="center" wrapText="1"/>
    </xf>
    <xf numFmtId="0" fontId="101" fillId="35" borderId="11" xfId="1274" applyFont="1" applyFill="1" applyBorder="1" applyAlignment="1">
      <alignment vertical="top" wrapText="1"/>
    </xf>
    <xf numFmtId="0" fontId="161" fillId="35" borderId="0" xfId="1274" applyFont="1" applyFill="1" applyBorder="1"/>
    <xf numFmtId="0" fontId="160" fillId="35" borderId="0" xfId="1274" applyFont="1" applyFill="1" applyBorder="1"/>
    <xf numFmtId="0" fontId="0" fillId="35" borderId="0" xfId="0" applyFill="1" applyBorder="1" applyAlignment="1">
      <alignment horizontal="left" vertical="center"/>
    </xf>
    <xf numFmtId="0" fontId="100" fillId="35" borderId="0" xfId="422" applyFill="1" applyBorder="1" applyAlignment="1"/>
    <xf numFmtId="0" fontId="100" fillId="35" borderId="0" xfId="422" applyFill="1" applyBorder="1" applyAlignment="1">
      <alignment horizontal="left"/>
    </xf>
    <xf numFmtId="0" fontId="102" fillId="35" borderId="0" xfId="1274" applyFont="1" applyFill="1" applyBorder="1"/>
    <xf numFmtId="0" fontId="77" fillId="0" borderId="18" xfId="569" applyFill="1" applyBorder="1">
      <alignment horizontal="right"/>
    </xf>
    <xf numFmtId="0" fontId="81" fillId="0" borderId="11" xfId="351" applyFill="1" applyBorder="1" applyAlignment="1">
      <alignment horizontal="left" indent="1"/>
    </xf>
    <xf numFmtId="0" fontId="100" fillId="0" borderId="11" xfId="422" applyFill="1" applyBorder="1"/>
    <xf numFmtId="0" fontId="77" fillId="43" borderId="14" xfId="399" applyFont="1" applyFill="1" applyBorder="1" applyAlignment="1">
      <alignment horizontal="center"/>
    </xf>
    <xf numFmtId="0" fontId="179" fillId="43" borderId="3" xfId="399" applyFont="1" applyFill="1" applyBorder="1" applyAlignment="1">
      <alignment horizontal="center"/>
    </xf>
    <xf numFmtId="0" fontId="179" fillId="43" borderId="0" xfId="399" applyFont="1" applyFill="1" applyBorder="1" applyAlignment="1">
      <alignment horizontal="center"/>
    </xf>
    <xf numFmtId="0" fontId="179" fillId="43" borderId="14" xfId="399" applyFont="1" applyFill="1" applyBorder="1" applyAlignment="1"/>
    <xf numFmtId="0" fontId="179" fillId="42" borderId="13" xfId="399" applyFont="1" applyFill="1" applyBorder="1" applyAlignment="1">
      <alignment horizontal="center"/>
    </xf>
    <xf numFmtId="0" fontId="179" fillId="42" borderId="14" xfId="399" applyFont="1" applyFill="1" applyBorder="1" applyAlignment="1">
      <alignment horizontal="center"/>
    </xf>
    <xf numFmtId="0" fontId="77" fillId="43" borderId="3" xfId="399" applyFont="1" applyFill="1" applyBorder="1" applyAlignment="1">
      <alignment horizontal="center"/>
    </xf>
    <xf numFmtId="0" fontId="119" fillId="35" borderId="0" xfId="3229" applyFont="1" applyFill="1" applyAlignment="1">
      <alignment vertical="top"/>
    </xf>
    <xf numFmtId="0" fontId="166" fillId="43" borderId="10" xfId="397" applyFont="1" applyFill="1" applyBorder="1" applyAlignment="1" applyProtection="1">
      <alignment horizontal="center"/>
      <protection locked="0"/>
    </xf>
    <xf numFmtId="0" fontId="39" fillId="43" borderId="11" xfId="397" applyFont="1" applyFill="1" applyBorder="1" applyProtection="1">
      <protection locked="0"/>
    </xf>
    <xf numFmtId="0" fontId="166" fillId="43" borderId="3" xfId="397" applyFont="1" applyFill="1" applyBorder="1" applyAlignment="1" applyProtection="1">
      <alignment horizontal="center"/>
      <protection locked="0"/>
    </xf>
    <xf numFmtId="0" fontId="39" fillId="43" borderId="0" xfId="397" applyFont="1" applyFill="1" applyBorder="1" applyProtection="1">
      <protection locked="0"/>
    </xf>
    <xf numFmtId="0" fontId="90" fillId="43" borderId="0" xfId="396" applyFill="1" applyBorder="1" applyProtection="1">
      <alignment horizontal="right"/>
      <protection locked="0"/>
    </xf>
    <xf numFmtId="0" fontId="89" fillId="43" borderId="3" xfId="395" applyFont="1" applyFill="1" applyBorder="1" applyAlignment="1" applyProtection="1">
      <alignment horizontal="left"/>
      <protection locked="0"/>
    </xf>
    <xf numFmtId="0" fontId="89" fillId="43" borderId="0" xfId="395" applyFill="1" applyBorder="1" applyProtection="1">
      <protection locked="0"/>
    </xf>
    <xf numFmtId="0" fontId="100" fillId="35" borderId="0" xfId="422" applyFill="1" applyBorder="1" applyAlignment="1" applyProtection="1">
      <alignment horizontal="left" indent="1"/>
      <protection locked="0"/>
    </xf>
    <xf numFmtId="0" fontId="162" fillId="35" borderId="0" xfId="1274" applyFont="1" applyFill="1" applyBorder="1" applyAlignment="1" applyProtection="1">
      <alignment vertical="center" wrapText="1"/>
      <protection locked="0"/>
    </xf>
    <xf numFmtId="0" fontId="101" fillId="35" borderId="0" xfId="1274" applyFont="1" applyFill="1" applyBorder="1" applyAlignment="1" applyProtection="1">
      <alignment wrapText="1"/>
      <protection locked="0"/>
    </xf>
    <xf numFmtId="0" fontId="0" fillId="35" borderId="0" xfId="0" applyFill="1" applyBorder="1" applyProtection="1">
      <protection locked="0"/>
    </xf>
    <xf numFmtId="0" fontId="101" fillId="35" borderId="0" xfId="1274" applyFont="1" applyFill="1" applyBorder="1" applyAlignment="1" applyProtection="1">
      <alignment horizontal="center"/>
      <protection locked="0"/>
    </xf>
    <xf numFmtId="0" fontId="179" fillId="43" borderId="0" xfId="399" applyFont="1" applyFill="1" applyBorder="1" applyAlignment="1" applyProtection="1">
      <alignment horizontal="center"/>
      <protection locked="0"/>
    </xf>
    <xf numFmtId="0" fontId="100" fillId="35" borderId="0" xfId="422" applyFill="1" applyBorder="1"/>
    <xf numFmtId="0" fontId="81" fillId="35" borderId="0" xfId="579" applyFill="1" applyBorder="1">
      <alignment horizontal="left"/>
    </xf>
    <xf numFmtId="0" fontId="81" fillId="35" borderId="0" xfId="351" applyFill="1" applyBorder="1" applyAlignment="1"/>
    <xf numFmtId="0" fontId="102" fillId="0" borderId="0" xfId="351" applyFont="1" applyFill="1" applyBorder="1" applyAlignment="1">
      <alignment horizontal="center" wrapText="1"/>
    </xf>
    <xf numFmtId="0" fontId="81" fillId="35" borderId="0" xfId="425" applyFont="1" applyFill="1" applyBorder="1" applyAlignment="1">
      <alignment horizontal="right" vertical="center" wrapText="1"/>
    </xf>
    <xf numFmtId="0" fontId="102" fillId="35" borderId="0" xfId="425" applyFill="1" applyBorder="1" applyAlignment="1">
      <alignment horizontal="right" vertical="center" wrapText="1"/>
    </xf>
    <xf numFmtId="0" fontId="102" fillId="35" borderId="0" xfId="425" applyFont="1" applyFill="1" applyBorder="1" applyAlignment="1">
      <alignment horizontal="right" vertical="center" wrapText="1"/>
    </xf>
    <xf numFmtId="0" fontId="81" fillId="35" borderId="0" xfId="351" applyFill="1" applyBorder="1" applyAlignment="1">
      <alignment horizontal="left" wrapText="1"/>
    </xf>
    <xf numFmtId="0" fontId="81" fillId="35" borderId="0" xfId="351" applyFill="1" applyBorder="1" applyAlignment="1"/>
    <xf numFmtId="0" fontId="100" fillId="35" borderId="0" xfId="422" applyFill="1" applyBorder="1"/>
    <xf numFmtId="0" fontId="81" fillId="35" borderId="0" xfId="351" applyFill="1" applyBorder="1" applyAlignment="1"/>
    <xf numFmtId="169" fontId="81" fillId="35" borderId="0" xfId="351" applyNumberFormat="1" applyFill="1" applyBorder="1" applyAlignment="1"/>
    <xf numFmtId="0" fontId="26" fillId="35" borderId="15" xfId="3229" applyFill="1" applyBorder="1" applyAlignment="1">
      <alignment vertical="top"/>
    </xf>
    <xf numFmtId="0" fontId="26" fillId="35" borderId="14" xfId="3229" applyFill="1" applyBorder="1" applyAlignment="1">
      <alignment vertical="top"/>
    </xf>
    <xf numFmtId="0" fontId="0" fillId="0" borderId="0" xfId="0" applyBorder="1"/>
    <xf numFmtId="0" fontId="0" fillId="0" borderId="3" xfId="0" applyBorder="1"/>
    <xf numFmtId="0" fontId="0" fillId="35" borderId="0" xfId="0" applyFill="1" applyBorder="1"/>
    <xf numFmtId="0" fontId="0" fillId="0" borderId="1" xfId="0" applyBorder="1"/>
    <xf numFmtId="0" fontId="141" fillId="35" borderId="0" xfId="1966" applyFont="1" applyFill="1" applyBorder="1" applyAlignment="1">
      <alignment horizontal="center"/>
    </xf>
    <xf numFmtId="0" fontId="81" fillId="35" borderId="1" xfId="347" applyFont="1" applyFill="1" applyBorder="1"/>
    <xf numFmtId="0" fontId="81" fillId="0" borderId="1" xfId="351" applyFont="1" applyFill="1" applyBorder="1" applyAlignment="1"/>
    <xf numFmtId="0" fontId="81" fillId="0" borderId="1" xfId="351" applyFont="1" applyFill="1" applyBorder="1"/>
    <xf numFmtId="165" fontId="81" fillId="35" borderId="1" xfId="290" applyFont="1" applyFill="1" applyBorder="1" applyAlignment="1" applyProtection="1"/>
    <xf numFmtId="0" fontId="81" fillId="0" borderId="26" xfId="617" applyFont="1" applyFill="1" applyBorder="1" applyAlignment="1">
      <alignment horizontal="center" vertical="center"/>
    </xf>
    <xf numFmtId="0" fontId="81" fillId="0" borderId="1" xfId="351" applyFont="1" applyFill="1" applyBorder="1" applyAlignment="1">
      <alignment horizontal="left" indent="1"/>
    </xf>
    <xf numFmtId="165" fontId="81" fillId="0" borderId="1" xfId="290" applyFont="1" applyFill="1" applyBorder="1" applyAlignment="1" applyProtection="1"/>
    <xf numFmtId="0" fontId="167" fillId="35" borderId="64" xfId="0" applyFont="1" applyFill="1" applyBorder="1" applyAlignment="1">
      <alignment horizontal="center"/>
    </xf>
    <xf numFmtId="0" fontId="167" fillId="35" borderId="29" xfId="0" applyFont="1" applyFill="1" applyBorder="1" applyAlignment="1">
      <alignment horizontal="center"/>
    </xf>
    <xf numFmtId="0" fontId="167" fillId="35" borderId="12" xfId="0" applyFont="1" applyFill="1" applyBorder="1" applyAlignment="1">
      <alignment horizontal="center"/>
    </xf>
    <xf numFmtId="177" fontId="37" fillId="0" borderId="0" xfId="529" applyFont="1" applyFill="1" applyBorder="1">
      <alignment horizontal="right"/>
    </xf>
    <xf numFmtId="0" fontId="167" fillId="35" borderId="6" xfId="0" applyFont="1" applyFill="1" applyBorder="1" applyAlignment="1" applyProtection="1">
      <alignment horizontal="center"/>
      <protection locked="0"/>
    </xf>
    <xf numFmtId="0" fontId="39" fillId="43" borderId="12" xfId="397" applyFont="1" applyFill="1" applyBorder="1" applyProtection="1">
      <protection locked="0"/>
    </xf>
    <xf numFmtId="0" fontId="39" fillId="43" borderId="6" xfId="397" applyFont="1" applyFill="1" applyBorder="1" applyProtection="1">
      <protection locked="0"/>
    </xf>
    <xf numFmtId="0" fontId="0" fillId="0" borderId="0" xfId="0" applyBorder="1" applyProtection="1">
      <protection locked="0"/>
    </xf>
    <xf numFmtId="0" fontId="161" fillId="35" borderId="1" xfId="1274" applyFont="1" applyFill="1" applyBorder="1" applyAlignment="1" applyProtection="1">
      <alignment vertical="center"/>
      <protection locked="0"/>
    </xf>
    <xf numFmtId="0" fontId="161" fillId="35" borderId="1" xfId="1274" applyFont="1" applyFill="1" applyBorder="1" applyProtection="1">
      <protection locked="0"/>
    </xf>
    <xf numFmtId="0" fontId="161" fillId="35" borderId="0" xfId="351" applyFont="1" applyFill="1" applyBorder="1"/>
    <xf numFmtId="0" fontId="24" fillId="35" borderId="6" xfId="3229" applyFont="1" applyFill="1" applyBorder="1" applyAlignment="1">
      <alignment horizontal="right" vertical="top"/>
    </xf>
    <xf numFmtId="0" fontId="81" fillId="35" borderId="0" xfId="351" applyFill="1" applyBorder="1"/>
    <xf numFmtId="0" fontId="39" fillId="43" borderId="0" xfId="397" applyFont="1" applyFill="1" applyBorder="1"/>
    <xf numFmtId="0" fontId="81" fillId="35" borderId="0" xfId="351" applyFill="1" applyBorder="1" applyAlignment="1"/>
    <xf numFmtId="0" fontId="179" fillId="43" borderId="0" xfId="399" applyFont="1" applyFill="1" applyBorder="1" applyAlignment="1"/>
    <xf numFmtId="0" fontId="179" fillId="43" borderId="0" xfId="399" applyFont="1" applyFill="1" applyBorder="1" applyAlignment="1" applyProtection="1">
      <protection locked="0"/>
    </xf>
    <xf numFmtId="0" fontId="23" fillId="0" borderId="0" xfId="6574"/>
    <xf numFmtId="197" fontId="81" fillId="0" borderId="0" xfId="289" applyNumberFormat="1" applyFont="1" applyFill="1" applyBorder="1"/>
    <xf numFmtId="0" fontId="167" fillId="35" borderId="0" xfId="0" applyFont="1" applyFill="1" applyBorder="1" applyAlignment="1">
      <alignment horizontal="center"/>
    </xf>
    <xf numFmtId="0" fontId="81" fillId="35" borderId="0" xfId="0" applyFont="1" applyFill="1" applyBorder="1"/>
    <xf numFmtId="0" fontId="81" fillId="0" borderId="0" xfId="579" applyFill="1" applyBorder="1" applyAlignment="1">
      <alignment horizontal="left" indent="3"/>
    </xf>
    <xf numFmtId="0" fontId="81" fillId="35" borderId="20" xfId="351" applyFill="1" applyBorder="1"/>
    <xf numFmtId="0" fontId="0" fillId="0" borderId="69" xfId="0" applyBorder="1"/>
    <xf numFmtId="0" fontId="0" fillId="42" borderId="6" xfId="0" applyFill="1" applyBorder="1"/>
    <xf numFmtId="0" fontId="0" fillId="42" borderId="6" xfId="0" applyFill="1" applyBorder="1" applyAlignment="1"/>
    <xf numFmtId="0" fontId="161" fillId="35" borderId="1" xfId="347" applyFont="1" applyFill="1" applyBorder="1" applyAlignment="1"/>
    <xf numFmtId="0" fontId="100" fillId="35" borderId="0" xfId="422" applyFill="1" applyBorder="1"/>
    <xf numFmtId="0" fontId="81" fillId="35" borderId="0" xfId="351" applyFill="1" applyBorder="1"/>
    <xf numFmtId="0" fontId="102" fillId="35" borderId="0" xfId="425" applyFill="1" applyBorder="1" applyAlignment="1">
      <alignment horizontal="right" vertical="center" wrapText="1"/>
    </xf>
    <xf numFmtId="0" fontId="102" fillId="35" borderId="0" xfId="425" applyFont="1" applyFill="1" applyBorder="1" applyAlignment="1">
      <alignment horizontal="right" vertical="center" wrapText="1"/>
    </xf>
    <xf numFmtId="0" fontId="81" fillId="35" borderId="0" xfId="351" applyFill="1" applyBorder="1" applyAlignment="1">
      <alignment horizontal="left" wrapText="1"/>
    </xf>
    <xf numFmtId="0" fontId="102" fillId="35" borderId="0" xfId="351" applyFont="1" applyFill="1" applyBorder="1" applyAlignment="1">
      <alignment horizontal="center"/>
    </xf>
    <xf numFmtId="0" fontId="81" fillId="35" borderId="0" xfId="579" applyFill="1" applyBorder="1">
      <alignment horizontal="left"/>
    </xf>
    <xf numFmtId="0" fontId="81" fillId="35" borderId="0" xfId="351" applyFill="1" applyBorder="1" applyAlignment="1"/>
    <xf numFmtId="0" fontId="160" fillId="35" borderId="0" xfId="423" applyFont="1" applyFill="1" applyBorder="1"/>
    <xf numFmtId="0" fontId="160" fillId="35" borderId="0" xfId="424" applyFont="1" applyFill="1" applyBorder="1">
      <alignment horizontal="left"/>
    </xf>
    <xf numFmtId="0" fontId="161" fillId="35" borderId="0" xfId="351" applyFont="1" applyFill="1" applyBorder="1" applyAlignment="1"/>
    <xf numFmtId="170" fontId="181" fillId="35" borderId="0" xfId="567" applyFont="1" applyFill="1" applyBorder="1"/>
    <xf numFmtId="0" fontId="161" fillId="35" borderId="0" xfId="579" applyFont="1" applyFill="1" applyBorder="1" applyAlignment="1">
      <alignment horizontal="left" vertical="center"/>
    </xf>
    <xf numFmtId="0" fontId="160" fillId="35" borderId="0" xfId="579" applyFont="1" applyFill="1" applyBorder="1" applyAlignment="1">
      <alignment horizontal="left" vertical="center"/>
    </xf>
    <xf numFmtId="0" fontId="161" fillId="35" borderId="0" xfId="424" applyFont="1" applyFill="1" applyBorder="1" applyAlignment="1">
      <alignment horizontal="left" vertical="center"/>
    </xf>
    <xf numFmtId="0" fontId="165" fillId="35" borderId="0" xfId="423" applyFont="1" applyFill="1" applyBorder="1"/>
    <xf numFmtId="0" fontId="101" fillId="35" borderId="0" xfId="579" applyFont="1" applyFill="1" applyBorder="1">
      <alignment horizontal="left"/>
    </xf>
    <xf numFmtId="0" fontId="124" fillId="35" borderId="0" xfId="351" applyFont="1" applyFill="1" applyBorder="1" applyAlignment="1"/>
    <xf numFmtId="169" fontId="124" fillId="35" borderId="0" xfId="453" applyNumberFormat="1" applyFont="1" applyFill="1" applyBorder="1"/>
    <xf numFmtId="0" fontId="114" fillId="0" borderId="0" xfId="0" applyNumberFormat="1" applyFont="1" applyAlignment="1">
      <alignment horizontal="center"/>
    </xf>
    <xf numFmtId="0" fontId="165" fillId="35" borderId="0" xfId="568" applyFont="1" applyFill="1" applyBorder="1">
      <alignment horizontal="right"/>
    </xf>
    <xf numFmtId="0" fontId="21" fillId="0" borderId="0" xfId="0" applyFont="1"/>
    <xf numFmtId="0" fontId="186" fillId="35" borderId="0" xfId="423" applyFont="1" applyFill="1" applyBorder="1"/>
    <xf numFmtId="0" fontId="170" fillId="0" borderId="0" xfId="0" applyFont="1" applyAlignment="1">
      <alignment horizontal="right"/>
    </xf>
    <xf numFmtId="0" fontId="161" fillId="35" borderId="0" xfId="424" applyFont="1" applyFill="1" applyBorder="1">
      <alignment horizontal="left"/>
    </xf>
    <xf numFmtId="0" fontId="161" fillId="35" borderId="1" xfId="347" applyFont="1" applyFill="1" applyBorder="1"/>
    <xf numFmtId="0" fontId="160" fillId="35" borderId="0" xfId="425" applyFont="1" applyFill="1" applyBorder="1">
      <alignment horizontal="center" vertical="center" wrapText="1"/>
    </xf>
    <xf numFmtId="0" fontId="101" fillId="35" borderId="0" xfId="423" applyFont="1" applyFill="1" applyBorder="1"/>
    <xf numFmtId="0" fontId="160" fillId="35" borderId="0" xfId="425" quotePrefix="1" applyFont="1" applyFill="1" applyBorder="1">
      <alignment horizontal="center" vertical="center" wrapText="1"/>
    </xf>
    <xf numFmtId="0" fontId="161" fillId="35" borderId="0" xfId="351" applyFont="1" applyFill="1" applyBorder="1" applyAlignment="1">
      <alignment horizontal="left" indent="1"/>
    </xf>
    <xf numFmtId="0" fontId="160" fillId="35" borderId="0" xfId="351" applyFont="1" applyFill="1" applyBorder="1" applyAlignment="1"/>
    <xf numFmtId="0" fontId="160" fillId="35" borderId="0" xfId="425" applyFont="1" applyFill="1" applyBorder="1" applyAlignment="1">
      <alignment horizontal="center" vertical="center" wrapText="1"/>
    </xf>
    <xf numFmtId="0" fontId="101" fillId="35" borderId="0" xfId="424" applyFont="1" applyFill="1" applyBorder="1">
      <alignment horizontal="left"/>
    </xf>
    <xf numFmtId="0" fontId="160" fillId="35" borderId="0" xfId="425" quotePrefix="1" applyFont="1" applyFill="1" applyBorder="1" applyAlignment="1">
      <alignment horizontal="center" vertical="center" wrapText="1"/>
    </xf>
    <xf numFmtId="0" fontId="161" fillId="35" borderId="0" xfId="351" applyFont="1" applyFill="1" applyBorder="1" applyAlignment="1">
      <alignment horizontal="right"/>
    </xf>
    <xf numFmtId="2" fontId="160" fillId="0" borderId="0" xfId="347" applyNumberFormat="1" applyFont="1" applyBorder="1" applyAlignment="1">
      <alignment horizontal="center"/>
    </xf>
    <xf numFmtId="0" fontId="21" fillId="0" borderId="0" xfId="0" applyFont="1" applyBorder="1"/>
    <xf numFmtId="0" fontId="114" fillId="0" borderId="0" xfId="0" applyFont="1" applyBorder="1" applyAlignment="1">
      <alignment horizontal="center"/>
    </xf>
    <xf numFmtId="0" fontId="161" fillId="35" borderId="0" xfId="424" applyFont="1" applyFill="1" applyBorder="1" applyAlignment="1">
      <alignment horizontal="right"/>
    </xf>
    <xf numFmtId="0" fontId="161" fillId="35" borderId="0" xfId="425" applyFont="1" applyFill="1" applyBorder="1" applyAlignment="1">
      <alignment horizontal="right" vertical="center" wrapText="1"/>
    </xf>
    <xf numFmtId="0" fontId="160" fillId="35" borderId="0" xfId="422" applyFont="1" applyFill="1" applyBorder="1"/>
    <xf numFmtId="0" fontId="165" fillId="35" borderId="0" xfId="568" applyFont="1" applyFill="1" applyBorder="1" applyAlignment="1"/>
    <xf numFmtId="6" fontId="160" fillId="35" borderId="0" xfId="425" quotePrefix="1" applyNumberFormat="1" applyFont="1" applyFill="1" applyBorder="1" applyAlignment="1">
      <alignment horizontal="center" vertical="center" wrapText="1"/>
    </xf>
    <xf numFmtId="0" fontId="181" fillId="35" borderId="0" xfId="424" applyFont="1" applyFill="1" applyBorder="1">
      <alignment horizontal="left"/>
    </xf>
    <xf numFmtId="0" fontId="161" fillId="35" borderId="0" xfId="351" applyFont="1" applyFill="1" applyBorder="1" applyAlignment="1">
      <alignment horizontal="left"/>
    </xf>
    <xf numFmtId="0" fontId="160" fillId="35" borderId="0" xfId="426" quotePrefix="1" applyFont="1" applyFill="1" applyBorder="1" applyAlignment="1">
      <alignment horizontal="center" wrapText="1"/>
    </xf>
    <xf numFmtId="0" fontId="160" fillId="35" borderId="0" xfId="579" applyFont="1" applyFill="1" applyBorder="1">
      <alignment horizontal="left"/>
    </xf>
    <xf numFmtId="0" fontId="165" fillId="35" borderId="0" xfId="424" applyFont="1" applyFill="1" applyBorder="1" applyAlignment="1">
      <alignment horizontal="right"/>
    </xf>
    <xf numFmtId="0" fontId="114" fillId="0" borderId="0" xfId="0" applyFont="1" applyAlignment="1">
      <alignment horizontal="center"/>
    </xf>
    <xf numFmtId="0" fontId="160" fillId="35" borderId="0" xfId="426" quotePrefix="1" applyFont="1" applyFill="1" applyBorder="1">
      <alignment horizontal="center" wrapText="1"/>
    </xf>
    <xf numFmtId="167" fontId="160" fillId="35" borderId="0" xfId="425" applyNumberFormat="1" applyFont="1" applyFill="1" applyBorder="1">
      <alignment horizontal="center" vertical="center" wrapText="1"/>
    </xf>
    <xf numFmtId="0" fontId="160" fillId="0" borderId="0" xfId="426" quotePrefix="1" applyFont="1" applyFill="1" applyBorder="1">
      <alignment horizontal="center" wrapText="1"/>
    </xf>
    <xf numFmtId="0" fontId="114" fillId="0" borderId="0" xfId="0" applyFont="1"/>
    <xf numFmtId="0" fontId="160" fillId="35" borderId="0" xfId="351" applyFont="1" applyFill="1" applyBorder="1"/>
    <xf numFmtId="0" fontId="141" fillId="35" borderId="0" xfId="397" applyFont="1" applyFill="1" applyBorder="1" applyAlignment="1">
      <alignment horizontal="center"/>
    </xf>
    <xf numFmtId="169" fontId="181" fillId="35" borderId="0" xfId="427" applyNumberFormat="1" applyFont="1" applyFill="1" applyBorder="1"/>
    <xf numFmtId="0" fontId="160" fillId="35" borderId="0" xfId="424" applyFont="1" applyFill="1" applyBorder="1" applyAlignment="1">
      <alignment horizontal="left" wrapText="1"/>
    </xf>
    <xf numFmtId="0" fontId="161" fillId="35" borderId="0" xfId="351" applyFont="1" applyFill="1" applyBorder="1" applyAlignment="1">
      <alignment horizontal="left" wrapText="1"/>
    </xf>
    <xf numFmtId="0" fontId="161" fillId="35" borderId="0" xfId="351" applyFont="1" applyFill="1" applyBorder="1" applyAlignment="1">
      <alignment wrapText="1"/>
    </xf>
    <xf numFmtId="0" fontId="187" fillId="0" borderId="0" xfId="0" applyFont="1"/>
    <xf numFmtId="0" fontId="161" fillId="35" borderId="0" xfId="579" applyFont="1" applyFill="1" applyBorder="1" applyAlignment="1">
      <alignment horizontal="left"/>
    </xf>
    <xf numFmtId="0" fontId="161" fillId="35" borderId="26" xfId="347" applyFont="1" applyFill="1" applyBorder="1" applyAlignment="1">
      <alignment horizontal="center"/>
    </xf>
    <xf numFmtId="0" fontId="160" fillId="35" borderId="0" xfId="351" quotePrefix="1" applyFont="1" applyFill="1" applyBorder="1" applyAlignment="1">
      <alignment horizontal="center"/>
    </xf>
    <xf numFmtId="0" fontId="21" fillId="0" borderId="0" xfId="0" applyFont="1" applyAlignment="1"/>
    <xf numFmtId="0" fontId="188" fillId="35" borderId="0" xfId="567" applyNumberFormat="1" applyFont="1" applyFill="1" applyBorder="1" applyAlignment="1">
      <alignment horizontal="center"/>
    </xf>
    <xf numFmtId="0" fontId="189" fillId="0" borderId="0" xfId="0" applyFont="1"/>
    <xf numFmtId="0" fontId="160" fillId="35" borderId="0" xfId="426" applyFont="1" applyFill="1" applyBorder="1">
      <alignment horizontal="center" wrapText="1"/>
    </xf>
    <xf numFmtId="0" fontId="188" fillId="35" borderId="0" xfId="351" applyFont="1" applyFill="1" applyBorder="1" applyAlignment="1">
      <alignment horizontal="center" wrapText="1"/>
    </xf>
    <xf numFmtId="0" fontId="161" fillId="35" borderId="1" xfId="347" applyFont="1" applyFill="1" applyBorder="1" applyAlignment="1">
      <alignment horizontal="center"/>
    </xf>
    <xf numFmtId="0" fontId="161" fillId="0" borderId="0" xfId="351" applyFont="1" applyFill="1" applyBorder="1"/>
    <xf numFmtId="0" fontId="160" fillId="0" borderId="0" xfId="424" applyFont="1" applyFill="1" applyBorder="1">
      <alignment horizontal="left"/>
    </xf>
    <xf numFmtId="0" fontId="161" fillId="0" borderId="0" xfId="351" applyFont="1" applyFill="1" applyBorder="1" applyAlignment="1">
      <alignment horizontal="left"/>
    </xf>
    <xf numFmtId="0" fontId="161" fillId="0" borderId="0" xfId="424" applyFont="1" applyFill="1" applyBorder="1">
      <alignment horizontal="left"/>
    </xf>
    <xf numFmtId="0" fontId="160" fillId="35" borderId="0" xfId="351" applyFont="1" applyFill="1" applyBorder="1" applyAlignment="1">
      <alignment wrapText="1"/>
    </xf>
    <xf numFmtId="0" fontId="161" fillId="0" borderId="0" xfId="579" applyFont="1" applyFill="1" applyBorder="1">
      <alignment horizontal="left"/>
    </xf>
    <xf numFmtId="0" fontId="161" fillId="0" borderId="0" xfId="617" applyFont="1" applyFill="1" applyBorder="1" applyAlignment="1">
      <alignment vertical="center"/>
    </xf>
    <xf numFmtId="0" fontId="161" fillId="0" borderId="0" xfId="617" applyFont="1" applyFill="1" applyBorder="1" applyAlignment="1">
      <alignment vertical="top"/>
    </xf>
    <xf numFmtId="0" fontId="160" fillId="0" borderId="0" xfId="617" applyFont="1" applyFill="1" applyBorder="1" applyAlignment="1">
      <alignment vertical="center"/>
    </xf>
    <xf numFmtId="0" fontId="160" fillId="0" borderId="0" xfId="617" applyFont="1" applyFill="1" applyBorder="1"/>
    <xf numFmtId="0" fontId="160" fillId="0" borderId="0" xfId="617" applyFont="1" applyFill="1" applyBorder="1" applyAlignment="1">
      <alignment vertical="top"/>
    </xf>
    <xf numFmtId="183" fontId="161" fillId="35" borderId="0" xfId="351" applyNumberFormat="1" applyFont="1" applyFill="1" applyBorder="1"/>
    <xf numFmtId="183" fontId="160" fillId="35" borderId="0" xfId="351" applyNumberFormat="1" applyFont="1" applyFill="1" applyBorder="1"/>
    <xf numFmtId="0" fontId="21" fillId="0" borderId="0" xfId="0" applyFont="1" applyFill="1" applyBorder="1"/>
    <xf numFmtId="0" fontId="161" fillId="0" borderId="26" xfId="351" applyFont="1" applyFill="1" applyBorder="1" applyAlignment="1">
      <alignment vertical="center" wrapText="1"/>
    </xf>
    <xf numFmtId="169" fontId="160" fillId="0" borderId="0" xfId="351" applyNumberFormat="1" applyFont="1" applyFill="1" applyBorder="1" applyAlignment="1">
      <alignment horizontal="right" vertical="center" wrapText="1"/>
    </xf>
    <xf numFmtId="0" fontId="161" fillId="35" borderId="0" xfId="579" applyFont="1" applyFill="1" applyBorder="1" applyAlignment="1">
      <alignment horizontal="right"/>
    </xf>
    <xf numFmtId="0" fontId="160" fillId="0" borderId="0" xfId="351" applyFont="1" applyFill="1" applyBorder="1" applyAlignment="1">
      <alignment horizontal="right" vertical="center"/>
    </xf>
    <xf numFmtId="0" fontId="114" fillId="0" borderId="0" xfId="0" applyFont="1" applyAlignment="1">
      <alignment vertical="top" wrapText="1"/>
    </xf>
    <xf numFmtId="0" fontId="0" fillId="0" borderId="0" xfId="0"/>
    <xf numFmtId="14" fontId="115" fillId="0" borderId="0" xfId="1725" applyNumberFormat="1" applyFont="1" applyFill="1" applyBorder="1"/>
    <xf numFmtId="0" fontId="161" fillId="35" borderId="1" xfId="351" applyFont="1" applyFill="1" applyBorder="1" applyAlignment="1">
      <alignment horizontal="center"/>
    </xf>
    <xf numFmtId="0" fontId="161" fillId="35" borderId="14" xfId="351" applyFont="1" applyFill="1" applyBorder="1"/>
    <xf numFmtId="0" fontId="187" fillId="0" borderId="0" xfId="0" applyFont="1" applyFill="1" applyBorder="1"/>
    <xf numFmtId="0" fontId="115" fillId="0" borderId="46" xfId="1725" applyFont="1" applyFill="1" applyBorder="1"/>
    <xf numFmtId="0" fontId="165" fillId="35" borderId="1" xfId="569" applyFont="1" applyFill="1" applyBorder="1">
      <alignment horizontal="right"/>
    </xf>
    <xf numFmtId="0" fontId="161" fillId="35" borderId="1" xfId="351" applyFont="1" applyFill="1" applyBorder="1" applyAlignment="1"/>
    <xf numFmtId="0" fontId="160" fillId="35" borderId="1" xfId="579" applyFont="1" applyFill="1" applyBorder="1">
      <alignment horizontal="left"/>
    </xf>
    <xf numFmtId="169" fontId="181" fillId="35" borderId="1" xfId="1909" applyFont="1" applyFill="1" applyBorder="1">
      <alignment horizontal="right"/>
    </xf>
    <xf numFmtId="0" fontId="161" fillId="35" borderId="0" xfId="351" applyFont="1" applyFill="1" applyBorder="1" applyAlignment="1">
      <alignment horizontal="center"/>
    </xf>
    <xf numFmtId="14" fontId="193" fillId="0" borderId="0" xfId="1725" applyNumberFormat="1" applyFont="1" applyFill="1" applyBorder="1"/>
    <xf numFmtId="0" fontId="20" fillId="35" borderId="1" xfId="11137" applyFont="1" applyFill="1" applyBorder="1" applyAlignment="1">
      <alignment horizontal="center" vertical="center"/>
    </xf>
    <xf numFmtId="0" fontId="20" fillId="35" borderId="1" xfId="11137" applyFont="1" applyFill="1" applyBorder="1"/>
    <xf numFmtId="0" fontId="20" fillId="0" borderId="1" xfId="11137" applyFont="1" applyBorder="1"/>
    <xf numFmtId="0" fontId="20" fillId="35" borderId="1" xfId="0" applyFont="1" applyFill="1" applyBorder="1"/>
    <xf numFmtId="0" fontId="20" fillId="0" borderId="46" xfId="1725" applyFont="1" applyFill="1" applyBorder="1"/>
    <xf numFmtId="0" fontId="190" fillId="42" borderId="6" xfId="398" applyFont="1" applyFill="1" applyBorder="1" applyAlignment="1">
      <alignment vertical="top"/>
    </xf>
    <xf numFmtId="0" fontId="0" fillId="0" borderId="0" xfId="0"/>
    <xf numFmtId="0" fontId="0" fillId="0" borderId="0" xfId="0" applyFill="1"/>
    <xf numFmtId="0" fontId="81" fillId="0" borderId="0" xfId="351" applyFill="1" applyBorder="1"/>
    <xf numFmtId="0" fontId="77" fillId="0" borderId="0" xfId="569" applyFill="1" applyBorder="1">
      <alignment horizontal="right"/>
    </xf>
    <xf numFmtId="0" fontId="77" fillId="35" borderId="16" xfId="569" applyFill="1" applyBorder="1">
      <alignment horizontal="right"/>
    </xf>
    <xf numFmtId="0" fontId="102" fillId="35" borderId="0" xfId="424" applyFill="1" applyBorder="1">
      <alignment horizontal="left"/>
    </xf>
    <xf numFmtId="0" fontId="81" fillId="35" borderId="0" xfId="351" applyFill="1" applyBorder="1"/>
    <xf numFmtId="0" fontId="81" fillId="35" borderId="6" xfId="351" applyFill="1" applyBorder="1"/>
    <xf numFmtId="0" fontId="81" fillId="35" borderId="0" xfId="579" applyFill="1" applyBorder="1">
      <alignment horizontal="left"/>
    </xf>
    <xf numFmtId="0" fontId="81" fillId="35" borderId="0" xfId="351" applyFill="1" applyBorder="1" applyAlignment="1">
      <alignment horizontal="center"/>
    </xf>
    <xf numFmtId="0" fontId="81" fillId="35" borderId="14" xfId="351" applyFill="1" applyBorder="1"/>
    <xf numFmtId="0" fontId="81" fillId="35" borderId="15" xfId="351" applyFill="1" applyBorder="1"/>
    <xf numFmtId="0" fontId="101" fillId="35" borderId="0" xfId="423" applyFill="1" applyBorder="1"/>
    <xf numFmtId="0" fontId="90" fillId="43" borderId="0" xfId="396" applyFill="1" applyBorder="1">
      <alignment horizontal="right"/>
    </xf>
    <xf numFmtId="0" fontId="89" fillId="43" borderId="3" xfId="395" applyFill="1" applyBorder="1"/>
    <xf numFmtId="0" fontId="0" fillId="35" borderId="0" xfId="0" applyFill="1" applyBorder="1"/>
    <xf numFmtId="0" fontId="77" fillId="43" borderId="13" xfId="399" applyFill="1" applyBorder="1" applyAlignment="1">
      <alignment horizontal="center"/>
    </xf>
    <xf numFmtId="0" fontId="77" fillId="43" borderId="14" xfId="399" applyFill="1" applyBorder="1" applyAlignment="1"/>
    <xf numFmtId="0" fontId="77" fillId="35" borderId="0" xfId="399" applyFill="1" applyBorder="1" applyAlignment="1"/>
    <xf numFmtId="0" fontId="77" fillId="35" borderId="0" xfId="569" applyFill="1" applyBorder="1">
      <alignment horizontal="right"/>
    </xf>
    <xf numFmtId="0" fontId="40" fillId="43" borderId="10" xfId="1966" applyFont="1" applyFill="1" applyBorder="1" applyAlignment="1"/>
    <xf numFmtId="0" fontId="40" fillId="43" borderId="11" xfId="1966" applyFont="1" applyFill="1" applyBorder="1" applyAlignment="1"/>
    <xf numFmtId="0" fontId="40" fillId="43" borderId="3" xfId="1966" applyFont="1" applyFill="1" applyBorder="1" applyAlignment="1"/>
    <xf numFmtId="0" fontId="50" fillId="43" borderId="0" xfId="1966" applyFont="1" applyFill="1" applyBorder="1" applyAlignment="1"/>
    <xf numFmtId="0" fontId="40" fillId="43" borderId="6" xfId="1966" applyFont="1" applyFill="1" applyBorder="1" applyAlignment="1"/>
    <xf numFmtId="0" fontId="40" fillId="43" borderId="14" xfId="1966" applyFont="1" applyFill="1" applyBorder="1"/>
    <xf numFmtId="0" fontId="40" fillId="43" borderId="0" xfId="1966" applyFont="1" applyFill="1" applyBorder="1"/>
    <xf numFmtId="0" fontId="40" fillId="43" borderId="0" xfId="1966" applyFont="1" applyFill="1" applyBorder="1" applyAlignment="1"/>
    <xf numFmtId="0" fontId="40" fillId="43" borderId="6" xfId="1966" applyFont="1" applyFill="1" applyBorder="1"/>
    <xf numFmtId="0" fontId="20" fillId="0" borderId="0" xfId="11137"/>
    <xf numFmtId="0" fontId="40" fillId="43" borderId="14" xfId="1966" applyFont="1" applyFill="1" applyBorder="1" applyAlignment="1"/>
    <xf numFmtId="0" fontId="43" fillId="43" borderId="14" xfId="1966" applyFont="1" applyFill="1" applyBorder="1" applyAlignment="1"/>
    <xf numFmtId="0" fontId="40" fillId="35" borderId="0" xfId="1966" applyFont="1" applyFill="1" applyBorder="1" applyAlignment="1"/>
    <xf numFmtId="0" fontId="40" fillId="35" borderId="0" xfId="1966" applyFont="1" applyFill="1" applyBorder="1"/>
    <xf numFmtId="0" fontId="20" fillId="35" borderId="0" xfId="11137" applyFill="1"/>
    <xf numFmtId="0" fontId="0" fillId="35" borderId="3" xfId="0" applyFill="1" applyBorder="1"/>
    <xf numFmtId="0" fontId="0" fillId="42" borderId="6" xfId="0" applyFill="1" applyBorder="1"/>
    <xf numFmtId="0" fontId="57" fillId="0" borderId="0" xfId="1966" applyFont="1" applyFill="1" applyBorder="1" applyAlignment="1"/>
    <xf numFmtId="0" fontId="40" fillId="0" borderId="0" xfId="1966" applyFont="1" applyFill="1" applyBorder="1" applyAlignment="1"/>
    <xf numFmtId="0" fontId="40" fillId="0" borderId="0" xfId="1966" applyFont="1" applyFill="1" applyBorder="1"/>
    <xf numFmtId="14" fontId="121" fillId="0" borderId="0" xfId="1725" applyNumberFormat="1" applyFont="1" applyFill="1" applyBorder="1"/>
    <xf numFmtId="0" fontId="118" fillId="0" borderId="46" xfId="1725" applyFont="1" applyFill="1" applyBorder="1"/>
    <xf numFmtId="14" fontId="118" fillId="0" borderId="0" xfId="1725" applyNumberFormat="1" applyFont="1" applyFill="1" applyBorder="1"/>
    <xf numFmtId="0" fontId="69" fillId="0" borderId="46" xfId="1725" applyFill="1" applyBorder="1"/>
    <xf numFmtId="0" fontId="77" fillId="0" borderId="0" xfId="399" applyFill="1" applyBorder="1" applyAlignment="1"/>
    <xf numFmtId="0" fontId="0" fillId="42" borderId="0" xfId="0" applyFill="1" applyBorder="1"/>
    <xf numFmtId="0" fontId="40" fillId="42" borderId="0" xfId="1966" applyFont="1" applyFill="1" applyBorder="1" applyAlignment="1"/>
    <xf numFmtId="0" fontId="40" fillId="42" borderId="11" xfId="1966" applyFont="1" applyFill="1" applyBorder="1"/>
    <xf numFmtId="0" fontId="0" fillId="42" borderId="11" xfId="0" applyFill="1" applyBorder="1"/>
    <xf numFmtId="0" fontId="0" fillId="42" borderId="12" xfId="0" applyFill="1" applyBorder="1"/>
    <xf numFmtId="0" fontId="40" fillId="42" borderId="14" xfId="1966" applyFont="1" applyFill="1" applyBorder="1"/>
    <xf numFmtId="0" fontId="40" fillId="42" borderId="15" xfId="1966" applyFont="1" applyFill="1" applyBorder="1"/>
    <xf numFmtId="0" fontId="40" fillId="43" borderId="11" xfId="1966" applyFont="1" applyFill="1" applyBorder="1"/>
    <xf numFmtId="0" fontId="0" fillId="0" borderId="0" xfId="0" applyFill="1"/>
    <xf numFmtId="0" fontId="100" fillId="0" borderId="0" xfId="422" applyFont="1" applyFill="1" applyBorder="1"/>
    <xf numFmtId="0" fontId="164" fillId="0" borderId="0" xfId="569" applyFont="1" applyFill="1" applyBorder="1" applyAlignment="1">
      <alignment horizontal="center"/>
    </xf>
    <xf numFmtId="0" fontId="0" fillId="0" borderId="0" xfId="0"/>
    <xf numFmtId="0" fontId="0" fillId="0" borderId="6" xfId="0" applyBorder="1"/>
    <xf numFmtId="0" fontId="0" fillId="0" borderId="14" xfId="0" applyBorder="1"/>
    <xf numFmtId="0" fontId="81" fillId="0" borderId="0" xfId="351" applyFill="1" applyBorder="1"/>
    <xf numFmtId="0" fontId="0" fillId="0" borderId="0" xfId="0" applyFill="1" applyBorder="1"/>
    <xf numFmtId="0" fontId="81" fillId="0" borderId="14" xfId="351" applyFill="1" applyBorder="1"/>
    <xf numFmtId="0" fontId="81" fillId="0" borderId="0" xfId="351" applyFill="1" applyBorder="1" applyAlignment="1"/>
    <xf numFmtId="0" fontId="100" fillId="0" borderId="0" xfId="422" applyFill="1" applyBorder="1"/>
    <xf numFmtId="14" fontId="121" fillId="0" borderId="0" xfId="0" applyNumberFormat="1" applyFont="1" applyFill="1" applyBorder="1"/>
    <xf numFmtId="14" fontId="118" fillId="0" borderId="0" xfId="0" applyNumberFormat="1" applyFont="1" applyFill="1" applyBorder="1"/>
    <xf numFmtId="0" fontId="118" fillId="0" borderId="46" xfId="0" applyFont="1" applyFill="1" applyBorder="1"/>
    <xf numFmtId="0" fontId="0" fillId="0" borderId="46" xfId="0" applyFill="1" applyBorder="1"/>
    <xf numFmtId="0" fontId="81" fillId="0" borderId="0" xfId="617" applyFont="1" applyFill="1" applyBorder="1"/>
    <xf numFmtId="0" fontId="0" fillId="0" borderId="77" xfId="0" applyFill="1" applyBorder="1"/>
    <xf numFmtId="0" fontId="0" fillId="0" borderId="6" xfId="0" applyFill="1" applyBorder="1"/>
    <xf numFmtId="0" fontId="100" fillId="0" borderId="14" xfId="422" applyFill="1" applyBorder="1"/>
    <xf numFmtId="0" fontId="0" fillId="0" borderId="14" xfId="0" applyFill="1" applyBorder="1"/>
    <xf numFmtId="0" fontId="0" fillId="0" borderId="15" xfId="0" applyFill="1" applyBorder="1"/>
    <xf numFmtId="0" fontId="164" fillId="0" borderId="16" xfId="569" applyFont="1" applyFill="1" applyBorder="1" applyAlignment="1">
      <alignment horizontal="center"/>
    </xf>
    <xf numFmtId="0" fontId="161" fillId="0" borderId="0" xfId="617" applyFont="1" applyFill="1" applyBorder="1"/>
    <xf numFmtId="0" fontId="161" fillId="35" borderId="0" xfId="579" applyFont="1" applyFill="1" applyBorder="1">
      <alignment horizontal="left"/>
    </xf>
    <xf numFmtId="0" fontId="161" fillId="35" borderId="0" xfId="351" applyFont="1" applyFill="1" applyBorder="1"/>
    <xf numFmtId="0" fontId="161" fillId="35" borderId="1" xfId="351" applyFont="1" applyFill="1" applyBorder="1"/>
    <xf numFmtId="0" fontId="160" fillId="35" borderId="1" xfId="351" applyFont="1" applyFill="1" applyBorder="1" applyAlignment="1">
      <alignment horizontal="center" vertical="center"/>
    </xf>
    <xf numFmtId="0" fontId="161" fillId="35" borderId="1" xfId="351" applyFont="1" applyFill="1" applyBorder="1" applyAlignment="1">
      <alignment horizontal="center" vertical="center"/>
    </xf>
    <xf numFmtId="10" fontId="161" fillId="35" borderId="1" xfId="351" applyNumberFormat="1" applyFont="1" applyFill="1" applyBorder="1" applyAlignment="1"/>
    <xf numFmtId="0" fontId="20" fillId="0" borderId="0" xfId="0" applyFont="1"/>
    <xf numFmtId="0" fontId="20" fillId="0" borderId="0" xfId="0" applyFont="1" applyFill="1"/>
    <xf numFmtId="0" fontId="161" fillId="35" borderId="0" xfId="351" applyFont="1" applyFill="1" applyBorder="1" applyAlignment="1">
      <alignment horizontal="left"/>
    </xf>
    <xf numFmtId="0" fontId="160" fillId="35" borderId="0" xfId="579" applyFont="1" applyFill="1" applyBorder="1">
      <alignment horizontal="left"/>
    </xf>
    <xf numFmtId="0" fontId="187" fillId="0" borderId="0" xfId="0" applyFont="1"/>
    <xf numFmtId="0" fontId="161" fillId="0" borderId="0" xfId="351" applyFont="1" applyFill="1" applyBorder="1"/>
    <xf numFmtId="0" fontId="160" fillId="35" borderId="1" xfId="351" applyFont="1" applyFill="1" applyBorder="1" applyAlignment="1">
      <alignment horizontal="center"/>
    </xf>
    <xf numFmtId="0" fontId="161" fillId="35" borderId="1" xfId="579" applyFont="1" applyFill="1" applyBorder="1">
      <alignment horizontal="left"/>
    </xf>
    <xf numFmtId="0" fontId="160" fillId="35" borderId="1" xfId="579" applyFont="1" applyFill="1" applyBorder="1" applyAlignment="1">
      <alignment horizontal="center" vertical="top" wrapText="1"/>
    </xf>
    <xf numFmtId="0" fontId="160" fillId="35" borderId="1" xfId="351" applyFont="1" applyFill="1" applyBorder="1" applyAlignment="1">
      <alignment horizontal="center" vertical="top" wrapText="1"/>
    </xf>
    <xf numFmtId="0" fontId="170" fillId="35" borderId="1" xfId="11137" applyFont="1" applyFill="1" applyBorder="1" applyAlignment="1">
      <alignment horizontal="left" vertical="center"/>
    </xf>
    <xf numFmtId="0" fontId="160" fillId="35" borderId="1" xfId="579" applyFont="1" applyFill="1" applyBorder="1" applyAlignment="1">
      <alignment horizontal="center"/>
    </xf>
    <xf numFmtId="0" fontId="169" fillId="35" borderId="1" xfId="351" applyFont="1" applyFill="1" applyBorder="1" applyAlignment="1">
      <alignment horizontal="center" vertical="center"/>
    </xf>
    <xf numFmtId="169" fontId="102" fillId="0" borderId="0" xfId="351" applyNumberFormat="1" applyFont="1" applyFill="1" applyBorder="1" applyAlignment="1">
      <alignment horizontal="right" vertical="center" wrapText="1"/>
    </xf>
    <xf numFmtId="169" fontId="81" fillId="0" borderId="0" xfId="351" applyNumberFormat="1" applyFont="1" applyFill="1" applyBorder="1" applyAlignment="1">
      <alignment horizontal="right" vertical="center" wrapText="1"/>
    </xf>
    <xf numFmtId="0" fontId="81" fillId="0" borderId="0" xfId="422" applyFont="1" applyFill="1" applyBorder="1" applyAlignment="1">
      <alignment horizontal="left" vertical="top"/>
    </xf>
    <xf numFmtId="0" fontId="0" fillId="0" borderId="0" xfId="0" applyBorder="1"/>
    <xf numFmtId="0" fontId="161" fillId="35" borderId="0" xfId="579" applyFont="1" applyFill="1" applyBorder="1">
      <alignment horizontal="left"/>
    </xf>
    <xf numFmtId="0" fontId="81" fillId="35" borderId="0" xfId="351" applyFill="1" applyBorder="1"/>
    <xf numFmtId="0" fontId="81" fillId="35" borderId="0" xfId="579" applyFill="1" applyBorder="1">
      <alignment horizontal="left"/>
    </xf>
    <xf numFmtId="0" fontId="0" fillId="0" borderId="0" xfId="0" applyBorder="1"/>
    <xf numFmtId="0" fontId="39" fillId="43" borderId="0" xfId="1966" applyFont="1" applyFill="1" applyBorder="1"/>
    <xf numFmtId="0" fontId="81" fillId="0" borderId="20" xfId="351" applyFill="1" applyBorder="1"/>
    <xf numFmtId="169" fontId="161" fillId="0" borderId="0" xfId="351" applyNumberFormat="1" applyFont="1" applyFill="1" applyBorder="1"/>
    <xf numFmtId="0" fontId="77" fillId="0" borderId="0" xfId="569" applyFill="1" applyBorder="1" applyAlignment="1">
      <alignment horizontal="right" vertical="top" wrapText="1"/>
    </xf>
    <xf numFmtId="0" fontId="81" fillId="0" borderId="0" xfId="579" applyFill="1" applyBorder="1" applyAlignment="1">
      <alignment horizontal="left" vertical="top" wrapText="1"/>
    </xf>
    <xf numFmtId="0" fontId="102" fillId="0" borderId="0" xfId="617" applyFont="1" applyFill="1" applyBorder="1" applyAlignment="1">
      <alignment vertical="top" wrapText="1"/>
    </xf>
    <xf numFmtId="0" fontId="0" fillId="0" borderId="0" xfId="0" applyAlignment="1">
      <alignment vertical="top" wrapText="1"/>
    </xf>
    <xf numFmtId="0" fontId="161" fillId="35" borderId="0" xfId="351" applyFont="1" applyFill="1" applyBorder="1" applyAlignment="1">
      <alignment vertical="center"/>
    </xf>
    <xf numFmtId="0" fontId="161" fillId="35" borderId="0" xfId="351" applyFont="1" applyFill="1" applyBorder="1" applyAlignment="1"/>
    <xf numFmtId="0" fontId="0" fillId="0" borderId="0" xfId="0" applyBorder="1"/>
    <xf numFmtId="0" fontId="161" fillId="35" borderId="0" xfId="579" applyFont="1" applyFill="1" applyBorder="1">
      <alignment horizontal="left"/>
    </xf>
    <xf numFmtId="0" fontId="100" fillId="35" borderId="0" xfId="422" applyFill="1" applyBorder="1"/>
    <xf numFmtId="0" fontId="81" fillId="35" borderId="0" xfId="351" applyFill="1" applyBorder="1"/>
    <xf numFmtId="0" fontId="160" fillId="35" borderId="0" xfId="424" applyFont="1" applyFill="1" applyBorder="1">
      <alignment horizontal="left"/>
    </xf>
    <xf numFmtId="0" fontId="81" fillId="35" borderId="0" xfId="579" applyFill="1" applyBorder="1">
      <alignment horizontal="left"/>
    </xf>
    <xf numFmtId="0" fontId="81" fillId="35" borderId="0" xfId="351" applyFill="1" applyBorder="1" applyAlignment="1"/>
    <xf numFmtId="0" fontId="81" fillId="0" borderId="1" xfId="351" applyFont="1" applyFill="1" applyBorder="1" applyAlignment="1">
      <alignment horizontal="center"/>
    </xf>
    <xf numFmtId="0" fontId="102" fillId="0" borderId="0" xfId="351" applyFont="1" applyFill="1" applyBorder="1" applyAlignment="1">
      <alignment horizontal="center" vertical="top" wrapText="1"/>
    </xf>
    <xf numFmtId="0" fontId="0" fillId="0" borderId="3" xfId="0" applyBorder="1" applyAlignment="1"/>
    <xf numFmtId="0" fontId="160" fillId="35" borderId="6" xfId="425" applyFont="1" applyFill="1" applyBorder="1" applyAlignment="1">
      <alignment horizontal="center" vertical="center" wrapText="1"/>
    </xf>
    <xf numFmtId="169" fontId="160" fillId="35" borderId="0" xfId="351" applyNumberFormat="1" applyFont="1" applyFill="1" applyBorder="1" applyAlignment="1" applyProtection="1">
      <alignment horizontal="center" wrapText="1"/>
    </xf>
    <xf numFmtId="0" fontId="19" fillId="0" borderId="0" xfId="0" applyFont="1"/>
    <xf numFmtId="0" fontId="160" fillId="0" borderId="14" xfId="426" quotePrefix="1" applyFont="1" applyFill="1" applyBorder="1">
      <alignment horizontal="center" wrapText="1"/>
    </xf>
    <xf numFmtId="0" fontId="160" fillId="0" borderId="0" xfId="579" applyFont="1" applyFill="1" applyBorder="1">
      <alignment horizontal="left"/>
    </xf>
    <xf numFmtId="0" fontId="0" fillId="42" borderId="0" xfId="0" applyFill="1" applyBorder="1" applyAlignment="1"/>
    <xf numFmtId="0" fontId="0" fillId="42" borderId="0" xfId="0" applyFill="1" applyAlignment="1"/>
    <xf numFmtId="0" fontId="116" fillId="42" borderId="0" xfId="0" applyFont="1" applyFill="1" applyBorder="1"/>
    <xf numFmtId="0" fontId="119" fillId="42" borderId="0" xfId="0" applyFont="1" applyFill="1" applyBorder="1"/>
    <xf numFmtId="14" fontId="121" fillId="42" borderId="0" xfId="0" applyNumberFormat="1" applyFont="1" applyFill="1" applyBorder="1"/>
    <xf numFmtId="0" fontId="0" fillId="42" borderId="14" xfId="0" applyFill="1" applyBorder="1" applyAlignment="1"/>
    <xf numFmtId="14" fontId="116" fillId="42" borderId="0" xfId="0" applyNumberFormat="1" applyFont="1" applyFill="1" applyBorder="1"/>
    <xf numFmtId="14" fontId="0" fillId="42" borderId="0" xfId="0" applyNumberFormat="1" applyFill="1" applyBorder="1"/>
    <xf numFmtId="0" fontId="120" fillId="42" borderId="0" xfId="0" applyFont="1" applyFill="1" applyBorder="1"/>
    <xf numFmtId="14" fontId="118" fillId="42" borderId="0" xfId="0" applyNumberFormat="1" applyFont="1" applyFill="1" applyBorder="1"/>
    <xf numFmtId="0" fontId="118" fillId="42" borderId="0" xfId="0" applyFont="1" applyFill="1" applyBorder="1"/>
    <xf numFmtId="0" fontId="0" fillId="42" borderId="0" xfId="0" applyFill="1"/>
    <xf numFmtId="0" fontId="0" fillId="42" borderId="15" xfId="0" applyFill="1" applyBorder="1" applyAlignment="1"/>
    <xf numFmtId="171" fontId="181" fillId="0" borderId="0" xfId="2055" applyFont="1" applyFill="1" applyBorder="1" applyAlignment="1">
      <alignment horizontal="left"/>
    </xf>
    <xf numFmtId="0" fontId="114" fillId="0" borderId="0" xfId="0" applyFont="1" applyFill="1" applyBorder="1" applyAlignment="1">
      <alignment horizontal="center"/>
    </xf>
    <xf numFmtId="167" fontId="160" fillId="0" borderId="0" xfId="425" applyNumberFormat="1" applyFont="1" applyFill="1" applyBorder="1">
      <alignment horizontal="center" vertical="center" wrapText="1"/>
    </xf>
    <xf numFmtId="169" fontId="181" fillId="0" borderId="0" xfId="427" applyNumberFormat="1" applyFont="1" applyFill="1" applyBorder="1"/>
    <xf numFmtId="0" fontId="19" fillId="0" borderId="0" xfId="0" applyFont="1" applyFill="1"/>
    <xf numFmtId="0" fontId="161" fillId="0" borderId="0" xfId="0" applyFont="1"/>
    <xf numFmtId="0" fontId="33" fillId="4" borderId="0" xfId="0" applyFont="1" applyFill="1" applyBorder="1" applyAlignment="1">
      <alignment horizontal="centerContinuous"/>
    </xf>
    <xf numFmtId="0" fontId="194" fillId="4" borderId="0" xfId="0" applyFont="1" applyFill="1" applyBorder="1" applyAlignment="1">
      <alignment horizontal="left" vertical="top" indent="1"/>
    </xf>
    <xf numFmtId="173" fontId="195" fillId="4" borderId="2" xfId="582" applyFont="1" applyFill="1" applyBorder="1" applyAlignment="1">
      <alignment horizontal="left" wrapText="1"/>
      <protection locked="0"/>
    </xf>
    <xf numFmtId="0" fontId="196" fillId="4" borderId="0" xfId="0" applyFont="1" applyFill="1" applyBorder="1"/>
    <xf numFmtId="172" fontId="195" fillId="4" borderId="2" xfId="358" applyFont="1" applyFill="1" applyBorder="1">
      <protection locked="0"/>
    </xf>
    <xf numFmtId="0" fontId="119" fillId="0" borderId="0" xfId="0" applyFont="1"/>
    <xf numFmtId="0" fontId="19" fillId="0" borderId="0" xfId="6574" applyFont="1" applyFill="1"/>
    <xf numFmtId="0" fontId="19" fillId="0" borderId="0" xfId="6577" applyFont="1" applyFill="1"/>
    <xf numFmtId="0" fontId="160" fillId="35" borderId="0" xfId="616" applyFont="1" applyFill="1" applyBorder="1">
      <alignment horizontal="center" wrapText="1"/>
    </xf>
    <xf numFmtId="196" fontId="181" fillId="0" borderId="0" xfId="3225" applyNumberFormat="1" applyFont="1" applyFill="1" applyBorder="1" applyAlignment="1">
      <alignment horizontal="right"/>
    </xf>
    <xf numFmtId="0" fontId="160" fillId="35" borderId="0" xfId="425" applyFont="1" applyFill="1" applyBorder="1" applyAlignment="1">
      <alignment horizontal="center" wrapText="1"/>
    </xf>
    <xf numFmtId="202" fontId="181" fillId="35" borderId="0" xfId="2053" applyNumberFormat="1" applyFont="1" applyFill="1" applyBorder="1"/>
    <xf numFmtId="0" fontId="81" fillId="35" borderId="0" xfId="425" applyFont="1" applyFill="1" applyBorder="1" applyAlignment="1">
      <alignment horizontal="left"/>
    </xf>
    <xf numFmtId="196" fontId="37" fillId="0" borderId="0" xfId="3225" applyNumberFormat="1" applyFont="1" applyFill="1" applyBorder="1" applyAlignment="1">
      <alignment horizontal="center"/>
    </xf>
    <xf numFmtId="0" fontId="161" fillId="0" borderId="0" xfId="579" applyFont="1" applyFill="1" applyBorder="1">
      <alignment horizontal="left"/>
    </xf>
    <xf numFmtId="0" fontId="161" fillId="35" borderId="0" xfId="579" applyFont="1" applyFill="1" applyBorder="1">
      <alignment horizontal="left"/>
    </xf>
    <xf numFmtId="0" fontId="160" fillId="35" borderId="0" xfId="351" applyFont="1" applyFill="1" applyBorder="1"/>
    <xf numFmtId="0" fontId="81" fillId="35" borderId="0" xfId="579" applyFill="1" applyBorder="1">
      <alignment horizontal="left"/>
    </xf>
    <xf numFmtId="0" fontId="81" fillId="35" borderId="0" xfId="351" applyFill="1" applyBorder="1" applyAlignment="1"/>
    <xf numFmtId="0" fontId="180" fillId="42" borderId="0" xfId="345" applyFont="1" applyFill="1" applyBorder="1">
      <alignment horizontal="center"/>
    </xf>
    <xf numFmtId="167" fontId="180" fillId="42" borderId="0" xfId="367" applyFont="1" applyFill="1" applyBorder="1">
      <alignment horizontal="center" vertical="center"/>
    </xf>
    <xf numFmtId="0" fontId="180" fillId="42" borderId="0" xfId="345" applyFont="1" applyFill="1" applyBorder="1" applyAlignment="1"/>
    <xf numFmtId="167" fontId="180" fillId="42" borderId="0" xfId="367" applyFont="1" applyFill="1" applyBorder="1" applyAlignment="1">
      <alignment vertical="center"/>
    </xf>
    <xf numFmtId="0" fontId="18" fillId="35" borderId="0" xfId="11928" applyFont="1" applyFill="1" applyAlignment="1">
      <alignment horizontal="right"/>
    </xf>
    <xf numFmtId="0" fontId="170" fillId="35" borderId="0" xfId="11928" applyFont="1" applyFill="1"/>
    <xf numFmtId="0" fontId="161" fillId="35" borderId="0" xfId="11928" applyFont="1" applyFill="1" applyBorder="1"/>
    <xf numFmtId="0" fontId="160" fillId="35" borderId="0" xfId="11928" applyFont="1" applyFill="1" applyBorder="1" applyAlignment="1">
      <alignment horizontal="center"/>
    </xf>
    <xf numFmtId="0" fontId="18" fillId="35" borderId="0" xfId="11928" applyFont="1" applyFill="1"/>
    <xf numFmtId="0" fontId="40" fillId="35" borderId="6" xfId="1966" applyFont="1" applyFill="1" applyBorder="1"/>
    <xf numFmtId="0" fontId="69" fillId="0" borderId="0" xfId="1725" applyFill="1"/>
    <xf numFmtId="0" fontId="51" fillId="35" borderId="0" xfId="1966" applyFont="1" applyFill="1" applyBorder="1" applyAlignment="1">
      <alignment vertical="center"/>
    </xf>
    <xf numFmtId="0" fontId="57" fillId="35" borderId="17" xfId="1966" applyFont="1" applyFill="1" applyBorder="1" applyAlignment="1"/>
    <xf numFmtId="0" fontId="18" fillId="35" borderId="1" xfId="11929" applyFont="1" applyFill="1" applyBorder="1" applyAlignment="1">
      <alignment horizontal="left"/>
    </xf>
    <xf numFmtId="0" fontId="69" fillId="0" borderId="0" xfId="1725"/>
    <xf numFmtId="0" fontId="114" fillId="35" borderId="11" xfId="11930" applyFont="1" applyFill="1" applyBorder="1" applyAlignment="1">
      <alignment horizontal="center"/>
    </xf>
    <xf numFmtId="0" fontId="18" fillId="35" borderId="11" xfId="11930" applyFill="1" applyBorder="1"/>
    <xf numFmtId="0" fontId="114" fillId="35" borderId="0" xfId="11930" applyFont="1" applyFill="1"/>
    <xf numFmtId="0" fontId="18" fillId="35" borderId="0" xfId="11930" applyFill="1" applyBorder="1"/>
    <xf numFmtId="0" fontId="18" fillId="35" borderId="0" xfId="11930" applyFill="1"/>
    <xf numFmtId="0" fontId="18" fillId="35" borderId="0" xfId="11928" applyFill="1"/>
    <xf numFmtId="0" fontId="170" fillId="35" borderId="0" xfId="11928" applyFont="1" applyFill="1" applyBorder="1" applyAlignment="1">
      <alignment horizontal="left" vertical="center"/>
    </xf>
    <xf numFmtId="0" fontId="18" fillId="35" borderId="0" xfId="11928" applyFill="1" applyBorder="1" applyAlignment="1">
      <alignment horizontal="center" vertical="center"/>
    </xf>
    <xf numFmtId="0" fontId="18" fillId="0" borderId="0" xfId="11928"/>
    <xf numFmtId="0" fontId="0" fillId="0" borderId="0" xfId="0"/>
    <xf numFmtId="0" fontId="0" fillId="0" borderId="0" xfId="0"/>
    <xf numFmtId="0" fontId="77" fillId="35" borderId="16" xfId="569" applyFill="1" applyBorder="1">
      <alignment horizontal="right"/>
    </xf>
    <xf numFmtId="0" fontId="81" fillId="35" borderId="0" xfId="351" applyFill="1" applyBorder="1" applyAlignment="1"/>
    <xf numFmtId="0" fontId="81" fillId="35" borderId="0" xfId="351" applyFill="1" applyBorder="1"/>
    <xf numFmtId="0" fontId="81" fillId="35" borderId="6" xfId="351" applyFill="1" applyBorder="1"/>
    <xf numFmtId="0" fontId="81" fillId="35" borderId="0" xfId="351" applyFill="1" applyBorder="1" applyAlignment="1">
      <alignment horizontal="center"/>
    </xf>
    <xf numFmtId="0" fontId="0" fillId="35" borderId="0" xfId="0" applyFill="1" applyBorder="1"/>
    <xf numFmtId="0" fontId="77" fillId="35" borderId="0" xfId="399" applyFill="1" applyBorder="1" applyAlignment="1"/>
    <xf numFmtId="0" fontId="69" fillId="41" borderId="46" xfId="1725" applyFill="1" applyBorder="1"/>
    <xf numFmtId="0" fontId="40" fillId="35" borderId="0" xfId="1966" applyFont="1" applyFill="1" applyBorder="1"/>
    <xf numFmtId="0" fontId="100" fillId="35" borderId="0" xfId="579" applyFont="1" applyFill="1" applyBorder="1">
      <alignment horizontal="left"/>
    </xf>
    <xf numFmtId="0" fontId="79" fillId="35" borderId="0" xfId="347" applyFill="1" applyBorder="1"/>
    <xf numFmtId="0" fontId="170" fillId="35" borderId="0" xfId="11929" applyFont="1" applyFill="1"/>
    <xf numFmtId="0" fontId="18" fillId="35" borderId="0" xfId="11929" applyFont="1" applyFill="1" applyAlignment="1">
      <alignment horizontal="right"/>
    </xf>
    <xf numFmtId="0" fontId="161" fillId="35" borderId="0" xfId="579" applyFont="1" applyFill="1" applyBorder="1" applyAlignment="1">
      <alignment horizontal="right"/>
    </xf>
    <xf numFmtId="0" fontId="161" fillId="35" borderId="0" xfId="579" applyFont="1" applyFill="1" applyBorder="1" applyAlignment="1">
      <alignment horizontal="center"/>
    </xf>
    <xf numFmtId="0" fontId="161" fillId="35" borderId="0" xfId="11929" applyFont="1" applyFill="1" applyBorder="1"/>
    <xf numFmtId="0" fontId="160" fillId="35" borderId="0" xfId="11929" applyFont="1" applyFill="1" applyBorder="1" applyAlignment="1">
      <alignment horizontal="center"/>
    </xf>
    <xf numFmtId="0" fontId="0" fillId="0" borderId="0" xfId="0" applyBorder="1"/>
    <xf numFmtId="0" fontId="81" fillId="35" borderId="0" xfId="351" applyFill="1" applyBorder="1" applyAlignment="1"/>
    <xf numFmtId="0" fontId="17" fillId="35" borderId="1" xfId="11929" applyFont="1" applyFill="1" applyBorder="1" applyAlignment="1">
      <alignment horizontal="left"/>
    </xf>
    <xf numFmtId="0" fontId="51" fillId="35" borderId="6" xfId="1966" applyFont="1" applyFill="1" applyBorder="1" applyAlignment="1">
      <alignment horizontal="center" vertical="center" wrapText="1"/>
    </xf>
    <xf numFmtId="0" fontId="181" fillId="35" borderId="6" xfId="1966" applyFont="1" applyFill="1" applyBorder="1" applyAlignment="1"/>
    <xf numFmtId="0" fontId="161" fillId="35" borderId="6" xfId="351" applyFont="1" applyFill="1" applyBorder="1"/>
    <xf numFmtId="0" fontId="161" fillId="35" borderId="6" xfId="11928" applyFont="1" applyFill="1" applyBorder="1"/>
    <xf numFmtId="0" fontId="18" fillId="35" borderId="1" xfId="11928" applyFont="1" applyFill="1" applyBorder="1" applyAlignment="1">
      <alignment horizontal="left"/>
    </xf>
    <xf numFmtId="0" fontId="161" fillId="0" borderId="1" xfId="351" applyFont="1" applyFill="1" applyBorder="1" applyAlignment="1">
      <alignment horizontal="center"/>
    </xf>
    <xf numFmtId="0" fontId="198" fillId="35" borderId="24" xfId="1966" applyFont="1" applyFill="1" applyBorder="1" applyAlignment="1"/>
    <xf numFmtId="0" fontId="198" fillId="35" borderId="1" xfId="1966" applyFont="1" applyFill="1" applyBorder="1" applyAlignment="1"/>
    <xf numFmtId="0" fontId="114" fillId="35" borderId="1" xfId="11929" applyFont="1" applyFill="1" applyBorder="1" applyAlignment="1">
      <alignment horizontal="left"/>
    </xf>
    <xf numFmtId="0" fontId="198" fillId="35" borderId="1" xfId="1966" applyFont="1" applyFill="1" applyBorder="1"/>
    <xf numFmtId="0" fontId="69" fillId="0" borderId="0" xfId="1725" applyFill="1" applyBorder="1"/>
    <xf numFmtId="0" fontId="119" fillId="0" borderId="0" xfId="1725" applyFont="1" applyFill="1" applyBorder="1"/>
    <xf numFmtId="0" fontId="120" fillId="0" borderId="0" xfId="1725" applyFont="1" applyFill="1" applyBorder="1"/>
    <xf numFmtId="0" fontId="116" fillId="0" borderId="0" xfId="1725" applyFont="1" applyFill="1" applyBorder="1"/>
    <xf numFmtId="0" fontId="118" fillId="0" borderId="0" xfId="1725" applyFont="1" applyFill="1" applyBorder="1"/>
    <xf numFmtId="0" fontId="91" fillId="0" borderId="0" xfId="398" applyFill="1" applyBorder="1" applyAlignment="1">
      <alignment vertical="top" wrapText="1"/>
    </xf>
    <xf numFmtId="0" fontId="40" fillId="0" borderId="0" xfId="1725" applyFont="1" applyFill="1" applyBorder="1" applyAlignment="1" applyProtection="1"/>
    <xf numFmtId="0" fontId="79" fillId="0" borderId="0" xfId="347" applyFill="1" applyBorder="1"/>
    <xf numFmtId="0" fontId="18" fillId="35" borderId="0" xfId="11928" applyFill="1" applyBorder="1"/>
    <xf numFmtId="0" fontId="18" fillId="0" borderId="0" xfId="11928" applyBorder="1"/>
    <xf numFmtId="0" fontId="181" fillId="35" borderId="3" xfId="1966" applyFont="1" applyFill="1" applyBorder="1" applyAlignment="1"/>
    <xf numFmtId="0" fontId="161" fillId="35" borderId="3" xfId="351" applyFont="1" applyFill="1" applyBorder="1"/>
    <xf numFmtId="198" fontId="161" fillId="35" borderId="3" xfId="11928" applyNumberFormat="1" applyFont="1" applyFill="1" applyBorder="1"/>
    <xf numFmtId="0" fontId="17" fillId="0" borderId="0" xfId="0" applyFont="1" applyBorder="1" applyAlignment="1">
      <alignment horizontal="center" vertical="center" wrapText="1"/>
    </xf>
    <xf numFmtId="0" fontId="141" fillId="35" borderId="0" xfId="1966" applyFont="1" applyFill="1" applyBorder="1" applyAlignment="1">
      <alignment horizontal="center" vertical="center" wrapText="1"/>
    </xf>
    <xf numFmtId="0" fontId="181" fillId="35" borderId="0" xfId="1966" applyFont="1" applyFill="1" applyBorder="1" applyAlignment="1"/>
    <xf numFmtId="198" fontId="161" fillId="35" borderId="0" xfId="11928" applyNumberFormat="1" applyFont="1" applyFill="1" applyBorder="1"/>
    <xf numFmtId="0" fontId="20" fillId="35" borderId="0" xfId="0" applyFont="1" applyFill="1" applyBorder="1"/>
    <xf numFmtId="0" fontId="165" fillId="35" borderId="0" xfId="569" applyFont="1" applyFill="1" applyBorder="1">
      <alignment horizontal="right"/>
    </xf>
    <xf numFmtId="10" fontId="161" fillId="35" borderId="0" xfId="351" applyNumberFormat="1" applyFont="1" applyFill="1" applyBorder="1" applyAlignment="1"/>
    <xf numFmtId="14" fontId="116" fillId="0" borderId="0" xfId="1725" applyNumberFormat="1" applyFont="1" applyFill="1" applyBorder="1"/>
    <xf numFmtId="14" fontId="69" fillId="0" borderId="0" xfId="1725" applyNumberFormat="1" applyFill="1" applyBorder="1"/>
    <xf numFmtId="14" fontId="191" fillId="0" borderId="0" xfId="1725" applyNumberFormat="1" applyFont="1" applyFill="1" applyBorder="1"/>
    <xf numFmtId="0" fontId="192" fillId="0" borderId="0" xfId="1725" applyFont="1" applyFill="1" applyBorder="1"/>
    <xf numFmtId="14" fontId="192" fillId="0" borderId="0" xfId="1725" applyNumberFormat="1" applyFont="1" applyFill="1" applyBorder="1"/>
    <xf numFmtId="0" fontId="187" fillId="0" borderId="0" xfId="1725" applyFont="1" applyFill="1" applyBorder="1"/>
    <xf numFmtId="0" fontId="165" fillId="0" borderId="12" xfId="569" applyFont="1" applyFill="1" applyBorder="1" applyAlignment="1">
      <alignment horizontal="left"/>
    </xf>
    <xf numFmtId="0" fontId="115" fillId="0" borderId="0" xfId="1725" applyFont="1" applyFill="1" applyBorder="1"/>
    <xf numFmtId="0" fontId="40" fillId="0" borderId="6" xfId="1966" applyFont="1" applyFill="1" applyBorder="1"/>
    <xf numFmtId="0" fontId="114" fillId="0" borderId="6" xfId="0" applyFont="1" applyBorder="1" applyAlignment="1">
      <alignment vertical="top" wrapText="1"/>
    </xf>
    <xf numFmtId="0" fontId="20" fillId="35" borderId="6" xfId="0" applyFont="1" applyFill="1" applyBorder="1"/>
    <xf numFmtId="14" fontId="193" fillId="0" borderId="6" xfId="1725" applyNumberFormat="1" applyFont="1" applyFill="1" applyBorder="1"/>
    <xf numFmtId="0" fontId="190" fillId="0" borderId="0" xfId="398" applyFont="1" applyFill="1" applyBorder="1" applyAlignment="1">
      <alignment vertical="top"/>
    </xf>
    <xf numFmtId="0" fontId="165" fillId="35" borderId="13" xfId="569" applyFont="1" applyFill="1" applyBorder="1">
      <alignment horizontal="right"/>
    </xf>
    <xf numFmtId="0" fontId="161" fillId="35" borderId="14" xfId="351" applyFont="1" applyFill="1" applyBorder="1" applyAlignment="1">
      <alignment horizontal="left"/>
    </xf>
    <xf numFmtId="0" fontId="161" fillId="35" borderId="14" xfId="579" applyFont="1" applyFill="1" applyBorder="1">
      <alignment horizontal="left"/>
    </xf>
    <xf numFmtId="10" fontId="161" fillId="35" borderId="14" xfId="351" applyNumberFormat="1" applyFont="1" applyFill="1" applyBorder="1" applyAlignment="1"/>
    <xf numFmtId="0" fontId="20" fillId="35" borderId="14" xfId="0" applyFont="1" applyFill="1" applyBorder="1"/>
    <xf numFmtId="14" fontId="193" fillId="0" borderId="15" xfId="1725" applyNumberFormat="1" applyFont="1" applyFill="1" applyBorder="1"/>
    <xf numFmtId="0" fontId="17" fillId="35" borderId="0" xfId="3229" applyFont="1" applyFill="1" applyAlignment="1">
      <alignment vertical="top"/>
    </xf>
    <xf numFmtId="0" fontId="174" fillId="35" borderId="0" xfId="3229" applyFont="1" applyFill="1" applyAlignment="1"/>
    <xf numFmtId="0" fontId="170" fillId="35" borderId="0" xfId="3229" applyFont="1" applyFill="1" applyAlignment="1">
      <alignment horizontal="right" vertical="top"/>
    </xf>
    <xf numFmtId="0" fontId="17" fillId="0" borderId="0" xfId="3229" applyFont="1" applyFill="1" applyAlignment="1">
      <alignment vertical="top"/>
    </xf>
    <xf numFmtId="0" fontId="175" fillId="35" borderId="0" xfId="1966" applyFont="1" applyFill="1" applyBorder="1" applyAlignment="1">
      <alignment horizontal="right"/>
    </xf>
    <xf numFmtId="0" fontId="114" fillId="35" borderId="0" xfId="3229" quotePrefix="1" applyFont="1" applyFill="1" applyAlignment="1">
      <alignment horizontal="center" vertical="top"/>
    </xf>
    <xf numFmtId="0" fontId="24" fillId="35" borderId="6" xfId="3229" applyFont="1" applyFill="1" applyBorder="1" applyAlignment="1">
      <alignment horizontal="right"/>
    </xf>
    <xf numFmtId="0" fontId="160" fillId="0" borderId="0" xfId="351" applyFont="1" applyFill="1" applyBorder="1"/>
    <xf numFmtId="183" fontId="161" fillId="0" borderId="0" xfId="351" applyNumberFormat="1" applyFont="1" applyFill="1" applyBorder="1"/>
    <xf numFmtId="196" fontId="181" fillId="0" borderId="16" xfId="427" applyNumberFormat="1" applyFont="1" applyFill="1" applyBorder="1" applyAlignment="1"/>
    <xf numFmtId="200" fontId="161" fillId="35" borderId="1" xfId="347" applyNumberFormat="1" applyFont="1" applyFill="1" applyBorder="1"/>
    <xf numFmtId="200" fontId="161" fillId="35" borderId="1" xfId="0" applyNumberFormat="1" applyFont="1" applyFill="1" applyBorder="1"/>
    <xf numFmtId="200" fontId="161" fillId="0" borderId="1" xfId="347" applyNumberFormat="1" applyFont="1" applyBorder="1"/>
    <xf numFmtId="176" fontId="161" fillId="35" borderId="1" xfId="347" applyNumberFormat="1" applyFont="1" applyFill="1" applyBorder="1"/>
    <xf numFmtId="176" fontId="181" fillId="42" borderId="4" xfId="567" applyNumberFormat="1" applyFont="1" applyFill="1" applyBorder="1"/>
    <xf numFmtId="176" fontId="161" fillId="0" borderId="4" xfId="453" applyNumberFormat="1" applyFont="1" applyFill="1" applyBorder="1"/>
    <xf numFmtId="176" fontId="181" fillId="42" borderId="1" xfId="567" applyNumberFormat="1" applyFont="1" applyFill="1" applyBorder="1"/>
    <xf numFmtId="176" fontId="161" fillId="0" borderId="1" xfId="347" applyNumberFormat="1" applyFont="1" applyBorder="1"/>
    <xf numFmtId="176" fontId="181" fillId="35" borderId="1" xfId="567" applyNumberFormat="1" applyFont="1" applyFill="1" applyBorder="1"/>
    <xf numFmtId="176" fontId="161" fillId="43" borderId="1" xfId="347" applyNumberFormat="1" applyFont="1" applyFill="1" applyBorder="1"/>
    <xf numFmtId="176" fontId="161" fillId="0" borderId="1" xfId="526" applyNumberFormat="1" applyFont="1" applyBorder="1"/>
    <xf numFmtId="200" fontId="81" fillId="35" borderId="0" xfId="351" applyNumberFormat="1" applyFill="1" applyBorder="1" applyAlignment="1"/>
    <xf numFmtId="176" fontId="161" fillId="35" borderId="0" xfId="351" applyNumberFormat="1" applyFont="1" applyFill="1" applyBorder="1"/>
    <xf numFmtId="200" fontId="161" fillId="0" borderId="1" xfId="351" applyNumberFormat="1" applyFont="1" applyFill="1" applyBorder="1" applyAlignment="1">
      <alignment horizontal="right" vertical="center" wrapText="1"/>
    </xf>
    <xf numFmtId="200" fontId="81" fillId="0" borderId="1" xfId="351" applyNumberFormat="1" applyFont="1" applyFill="1" applyBorder="1" applyAlignment="1">
      <alignment horizontal="left" indent="1"/>
    </xf>
    <xf numFmtId="200" fontId="81" fillId="0" borderId="1" xfId="351" applyNumberFormat="1" applyFont="1" applyFill="1" applyBorder="1" applyAlignment="1"/>
    <xf numFmtId="200" fontId="81" fillId="0" borderId="1" xfId="290" applyNumberFormat="1" applyFont="1" applyFill="1" applyBorder="1" applyAlignment="1" applyProtection="1"/>
    <xf numFmtId="200" fontId="39" fillId="43" borderId="0" xfId="397" applyNumberFormat="1" applyFont="1" applyFill="1" applyBorder="1"/>
    <xf numFmtId="200" fontId="101" fillId="35" borderId="11" xfId="1274" applyNumberFormat="1" applyFont="1" applyFill="1" applyBorder="1" applyAlignment="1">
      <alignment vertical="top" wrapText="1"/>
    </xf>
    <xf numFmtId="200" fontId="0" fillId="35" borderId="11" xfId="0" applyNumberFormat="1" applyFill="1" applyBorder="1"/>
    <xf numFmtId="200" fontId="101" fillId="35" borderId="0" xfId="1274" applyNumberFormat="1" applyFont="1" applyFill="1" applyBorder="1" applyAlignment="1">
      <alignment wrapText="1"/>
    </xf>
    <xf numFmtId="200" fontId="0" fillId="35" borderId="0" xfId="0" applyNumberFormat="1" applyFill="1" applyBorder="1"/>
    <xf numFmtId="200" fontId="0" fillId="35" borderId="6" xfId="0" applyNumberFormat="1" applyFill="1" applyBorder="1"/>
    <xf numFmtId="200" fontId="81" fillId="0" borderId="1" xfId="1274" applyNumberFormat="1" applyFont="1" applyFill="1" applyBorder="1" applyAlignment="1">
      <alignment vertical="center"/>
    </xf>
    <xf numFmtId="200" fontId="81" fillId="0" borderId="1" xfId="1274" applyNumberFormat="1" applyFont="1" applyFill="1" applyBorder="1"/>
    <xf numFmtId="200" fontId="161" fillId="0" borderId="1" xfId="1274" applyNumberFormat="1" applyFont="1" applyFill="1" applyBorder="1" applyAlignment="1">
      <alignment vertical="top"/>
    </xf>
    <xf numFmtId="200" fontId="161" fillId="0" borderId="1" xfId="1274" applyNumberFormat="1" applyFont="1" applyFill="1" applyBorder="1" applyAlignment="1">
      <alignment vertical="center"/>
    </xf>
    <xf numFmtId="200" fontId="161" fillId="0" borderId="1" xfId="1274" applyNumberFormat="1" applyFont="1" applyFill="1" applyBorder="1"/>
    <xf numFmtId="200" fontId="0" fillId="0" borderId="1" xfId="0" applyNumberFormat="1" applyBorder="1"/>
    <xf numFmtId="200" fontId="26" fillId="35" borderId="1" xfId="3229" applyNumberFormat="1" applyFill="1" applyBorder="1" applyAlignment="1">
      <alignment vertical="top"/>
    </xf>
    <xf numFmtId="176" fontId="181" fillId="43" borderId="4" xfId="1966" applyNumberFormat="1" applyFont="1" applyFill="1" applyBorder="1" applyAlignment="1"/>
    <xf numFmtId="176" fontId="181" fillId="35" borderId="1" xfId="1966" applyNumberFormat="1" applyFont="1" applyFill="1" applyBorder="1" applyAlignment="1"/>
    <xf numFmtId="0" fontId="91" fillId="43" borderId="0" xfId="398" applyFill="1" applyBorder="1" applyAlignment="1">
      <alignment horizontal="left" vertical="top" wrapText="1"/>
    </xf>
    <xf numFmtId="0" fontId="91" fillId="42" borderId="0" xfId="398" applyFill="1" applyBorder="1" applyAlignment="1">
      <alignment horizontal="left" vertical="top" wrapText="1"/>
    </xf>
    <xf numFmtId="0" fontId="0" fillId="0" borderId="0" xfId="0" applyBorder="1"/>
    <xf numFmtId="167" fontId="180" fillId="42" borderId="0" xfId="367" applyFont="1" applyFill="1" applyBorder="1">
      <alignment horizontal="center" vertical="center"/>
    </xf>
    <xf numFmtId="0" fontId="102" fillId="0" borderId="0" xfId="351" applyFont="1" applyFill="1" applyBorder="1" applyAlignment="1">
      <alignment horizontal="center"/>
    </xf>
    <xf numFmtId="0" fontId="39" fillId="43" borderId="0" xfId="397" applyFont="1" applyFill="1" applyBorder="1"/>
    <xf numFmtId="0" fontId="81" fillId="35" borderId="0" xfId="579" applyFill="1" applyBorder="1">
      <alignment horizontal="left"/>
    </xf>
    <xf numFmtId="0" fontId="91" fillId="43" borderId="0" xfId="398" applyFill="1" applyBorder="1" applyAlignment="1">
      <alignment vertical="top" wrapText="1"/>
    </xf>
    <xf numFmtId="164" fontId="161" fillId="35" borderId="1" xfId="289" applyNumberFormat="1" applyFont="1" applyFill="1" applyBorder="1" applyAlignment="1" applyProtection="1"/>
    <xf numFmtId="164" fontId="161" fillId="0" borderId="1" xfId="289" applyNumberFormat="1" applyFont="1" applyFill="1" applyBorder="1" applyAlignment="1" applyProtection="1"/>
    <xf numFmtId="164" fontId="181" fillId="43" borderId="8" xfId="289" applyNumberFormat="1" applyFont="1" applyFill="1" applyBorder="1" applyAlignment="1" applyProtection="1">
      <alignment horizontal="right"/>
    </xf>
    <xf numFmtId="164" fontId="181" fillId="0" borderId="8" xfId="289" applyNumberFormat="1" applyFont="1" applyFill="1" applyBorder="1" applyAlignment="1" applyProtection="1">
      <alignment horizontal="right"/>
    </xf>
    <xf numFmtId="164" fontId="81" fillId="35" borderId="0" xfId="289" applyNumberFormat="1" applyFont="1" applyFill="1" applyBorder="1" applyAlignment="1"/>
    <xf numFmtId="164" fontId="81" fillId="35" borderId="0" xfId="289" applyNumberFormat="1" applyFont="1" applyFill="1" applyBorder="1"/>
    <xf numFmtId="164" fontId="0" fillId="0" borderId="6" xfId="289" applyNumberFormat="1" applyFont="1" applyBorder="1"/>
    <xf numFmtId="164" fontId="102" fillId="0" borderId="6" xfId="289" applyNumberFormat="1" applyFont="1" applyFill="1" applyBorder="1" applyAlignment="1">
      <alignment horizontal="center" wrapText="1"/>
    </xf>
    <xf numFmtId="0" fontId="101" fillId="35" borderId="0" xfId="351" applyFont="1" applyFill="1" applyBorder="1" applyAlignment="1">
      <alignment vertical="center"/>
    </xf>
    <xf numFmtId="0" fontId="0" fillId="35" borderId="0" xfId="0" applyFill="1" applyBorder="1" applyAlignment="1" applyProtection="1">
      <alignment horizontal="left" vertical="top" wrapText="1"/>
      <protection locked="0"/>
    </xf>
    <xf numFmtId="0" fontId="0" fillId="0" borderId="0" xfId="0" applyBorder="1" applyAlignment="1">
      <alignment horizontal="left" vertical="top" wrapText="1"/>
    </xf>
    <xf numFmtId="0" fontId="0" fillId="0" borderId="1" xfId="0" applyFill="1" applyBorder="1"/>
    <xf numFmtId="0" fontId="0" fillId="0" borderId="60" xfId="0" applyFill="1" applyBorder="1"/>
    <xf numFmtId="0" fontId="0" fillId="0" borderId="60" xfId="0" applyBorder="1"/>
    <xf numFmtId="0" fontId="81" fillId="0" borderId="0" xfId="22541" applyFont="1"/>
    <xf numFmtId="0" fontId="124" fillId="65" borderId="0" xfId="22541" applyFont="1" applyFill="1"/>
    <xf numFmtId="0" fontId="81" fillId="65" borderId="0" xfId="22541" applyFont="1" applyFill="1"/>
    <xf numFmtId="0" fontId="81" fillId="66" borderId="1" xfId="22541" applyFont="1" applyFill="1" applyBorder="1"/>
    <xf numFmtId="0" fontId="102" fillId="0" borderId="1" xfId="22541" applyFont="1" applyBorder="1"/>
    <xf numFmtId="0" fontId="81" fillId="66" borderId="1" xfId="22541" applyFont="1" applyFill="1" applyBorder="1" applyAlignment="1">
      <alignment horizontal="center"/>
    </xf>
    <xf numFmtId="0" fontId="102" fillId="0" borderId="0" xfId="22541" applyFont="1"/>
    <xf numFmtId="0" fontId="81" fillId="0" borderId="0" xfId="22541" quotePrefix="1" applyFont="1"/>
    <xf numFmtId="0" fontId="202" fillId="0" borderId="0" xfId="22542" applyFont="1" applyAlignment="1" applyProtection="1"/>
    <xf numFmtId="204" fontId="81" fillId="66" borderId="1" xfId="22541" applyNumberFormat="1" applyFont="1" applyFill="1" applyBorder="1"/>
    <xf numFmtId="0" fontId="81" fillId="66" borderId="1" xfId="22541" quotePrefix="1" applyFont="1" applyFill="1" applyBorder="1" applyAlignment="1">
      <alignment horizontal="right"/>
    </xf>
    <xf numFmtId="0" fontId="81" fillId="66" borderId="1" xfId="22541" quotePrefix="1" applyFont="1" applyFill="1" applyBorder="1" applyAlignment="1">
      <alignment horizontal="center"/>
    </xf>
    <xf numFmtId="0" fontId="0" fillId="0" borderId="8" xfId="0" applyBorder="1"/>
    <xf numFmtId="200" fontId="0" fillId="0" borderId="12" xfId="0" applyNumberFormat="1" applyBorder="1"/>
    <xf numFmtId="200" fontId="0" fillId="0" borderId="18" xfId="0" applyNumberFormat="1" applyBorder="1"/>
    <xf numFmtId="200" fontId="0" fillId="0" borderId="12" xfId="0" applyNumberFormat="1" applyFill="1" applyBorder="1"/>
    <xf numFmtId="200" fontId="161" fillId="0" borderId="24" xfId="1274" applyNumberFormat="1" applyFont="1" applyFill="1" applyBorder="1" applyAlignment="1">
      <alignment vertical="top"/>
    </xf>
    <xf numFmtId="200" fontId="161" fillId="0" borderId="24" xfId="1274" applyNumberFormat="1" applyFont="1" applyFill="1" applyBorder="1"/>
    <xf numFmtId="200" fontId="161" fillId="0" borderId="24" xfId="1274" applyNumberFormat="1" applyFont="1" applyFill="1" applyBorder="1" applyAlignment="1">
      <alignment vertical="center"/>
    </xf>
    <xf numFmtId="200" fontId="81" fillId="0" borderId="24" xfId="1274" applyNumberFormat="1" applyFont="1" applyFill="1" applyBorder="1"/>
    <xf numFmtId="200" fontId="81" fillId="0" borderId="24" xfId="1274" applyNumberFormat="1" applyFont="1" applyFill="1" applyBorder="1" applyAlignment="1">
      <alignment vertical="center"/>
    </xf>
    <xf numFmtId="0" fontId="81" fillId="0" borderId="0" xfId="351" applyFill="1" applyBorder="1"/>
    <xf numFmtId="0" fontId="40" fillId="0" borderId="0" xfId="22553" applyFont="1" applyBorder="1" applyAlignment="1">
      <alignment horizontal="left" vertical="top" wrapText="1"/>
    </xf>
    <xf numFmtId="0" fontId="69" fillId="0" borderId="0" xfId="22553" applyNumberFormat="1" applyFill="1" applyBorder="1" applyAlignment="1">
      <alignment horizontal="left" vertical="top"/>
    </xf>
    <xf numFmtId="0" fontId="40" fillId="4" borderId="0" xfId="22553" applyFont="1" applyFill="1" applyBorder="1" applyAlignment="1">
      <alignment horizontal="left" vertical="top" wrapText="1"/>
    </xf>
    <xf numFmtId="0" fontId="93" fillId="4" borderId="0" xfId="401" applyFill="1" applyBorder="1" applyAlignment="1">
      <alignment horizontal="left" vertical="top"/>
    </xf>
    <xf numFmtId="0" fontId="203" fillId="4" borderId="0" xfId="401" applyFont="1" applyFill="1" applyBorder="1" applyAlignment="1">
      <alignment horizontal="left" vertical="top"/>
    </xf>
    <xf numFmtId="0" fontId="102" fillId="0" borderId="0" xfId="426" applyFont="1" applyFill="1" applyBorder="1">
      <alignment horizontal="center" wrapText="1"/>
    </xf>
    <xf numFmtId="203" fontId="81" fillId="0" borderId="0" xfId="289" applyNumberFormat="1" applyFont="1" applyFill="1" applyBorder="1" applyAlignment="1" applyProtection="1"/>
    <xf numFmtId="200" fontId="81" fillId="0" borderId="0" xfId="290" applyNumberFormat="1" applyFont="1" applyFill="1" applyBorder="1" applyAlignment="1" applyProtection="1"/>
    <xf numFmtId="203" fontId="37" fillId="0" borderId="0" xfId="289" applyNumberFormat="1" applyFont="1" applyFill="1" applyBorder="1" applyAlignment="1" applyProtection="1">
      <alignment horizontal="right"/>
    </xf>
    <xf numFmtId="203" fontId="37" fillId="0" borderId="0" xfId="289" applyNumberFormat="1" applyFont="1" applyFill="1" applyBorder="1" applyAlignment="1" applyProtection="1"/>
    <xf numFmtId="203" fontId="37" fillId="0" borderId="0" xfId="289" applyNumberFormat="1" applyFont="1" applyFill="1" applyBorder="1" applyAlignment="1">
      <alignment horizontal="right"/>
    </xf>
    <xf numFmtId="176" fontId="37" fillId="0" borderId="0" xfId="532" applyNumberFormat="1" applyFont="1" applyFill="1" applyBorder="1" applyAlignment="1" applyProtection="1">
      <alignment horizontal="right"/>
    </xf>
    <xf numFmtId="0" fontId="124" fillId="0" borderId="0" xfId="0" applyFont="1"/>
    <xf numFmtId="0" fontId="204" fillId="0" borderId="0" xfId="0" applyFont="1"/>
    <xf numFmtId="0" fontId="35" fillId="0" borderId="0" xfId="22556"/>
    <xf numFmtId="0" fontId="81" fillId="0" borderId="0" xfId="22556" applyFont="1" applyFill="1" applyAlignment="1">
      <alignment horizontal="center"/>
    </xf>
    <xf numFmtId="0" fontId="81" fillId="0" borderId="0" xfId="22556" applyFont="1" applyFill="1"/>
    <xf numFmtId="0" fontId="50" fillId="4" borderId="32" xfId="0" applyFont="1" applyFill="1" applyBorder="1" applyAlignment="1">
      <alignment horizontal="center" vertical="top" wrapText="1"/>
    </xf>
    <xf numFmtId="0" fontId="41" fillId="4" borderId="0" xfId="0" applyFont="1" applyFill="1" applyBorder="1"/>
    <xf numFmtId="0" fontId="36" fillId="0" borderId="0" xfId="0" applyFont="1" applyBorder="1"/>
    <xf numFmtId="0" fontId="40" fillId="0" borderId="0" xfId="22553" applyFont="1" applyFill="1" applyBorder="1" applyAlignment="1">
      <alignment horizontal="left" vertical="top" wrapText="1"/>
    </xf>
    <xf numFmtId="0" fontId="160" fillId="35" borderId="0" xfId="424" applyFont="1" applyFill="1" applyBorder="1">
      <alignment horizontal="left"/>
    </xf>
    <xf numFmtId="0" fontId="0" fillId="0" borderId="0" xfId="0" applyBorder="1"/>
    <xf numFmtId="0" fontId="100" fillId="35" borderId="0" xfId="422" applyFill="1" applyBorder="1"/>
    <xf numFmtId="198" fontId="101" fillId="0" borderId="0" xfId="617" applyNumberFormat="1" applyFont="1" applyFill="1" applyBorder="1" applyAlignment="1">
      <alignment horizontal="center"/>
    </xf>
    <xf numFmtId="0" fontId="101" fillId="0" borderId="0" xfId="617" applyFont="1" applyFill="1" applyBorder="1" applyAlignment="1">
      <alignment horizontal="center" vertical="center" wrapText="1"/>
    </xf>
    <xf numFmtId="0" fontId="102" fillId="0" borderId="0" xfId="351" applyFont="1" applyFill="1" applyBorder="1" applyAlignment="1">
      <alignment horizontal="center" wrapText="1"/>
    </xf>
    <xf numFmtId="0" fontId="39" fillId="43" borderId="0" xfId="397" applyFont="1" applyFill="1" applyBorder="1"/>
    <xf numFmtId="0" fontId="81" fillId="35" borderId="0" xfId="579" applyFill="1" applyBorder="1">
      <alignment horizontal="left"/>
    </xf>
    <xf numFmtId="0" fontId="91" fillId="43" borderId="0" xfId="398" applyFill="1" applyBorder="1" applyAlignment="1">
      <alignment horizontal="left" vertical="top" wrapText="1"/>
    </xf>
    <xf numFmtId="0" fontId="0" fillId="0" borderId="1" xfId="0" applyBorder="1" applyAlignment="1">
      <alignment horizontal="left" vertical="top"/>
    </xf>
    <xf numFmtId="0" fontId="102" fillId="0" borderId="0" xfId="351" applyFont="1" applyFill="1" applyBorder="1" applyAlignment="1">
      <alignment horizontal="center" wrapText="1"/>
    </xf>
    <xf numFmtId="200" fontId="102" fillId="35" borderId="6" xfId="1274" applyNumberFormat="1" applyFont="1" applyFill="1" applyBorder="1" applyAlignment="1">
      <alignment horizontal="center" wrapText="1"/>
    </xf>
    <xf numFmtId="0" fontId="39" fillId="43" borderId="0" xfId="397" applyFont="1" applyFill="1" applyBorder="1"/>
    <xf numFmtId="0" fontId="91" fillId="43" borderId="6" xfId="398" applyFill="1" applyBorder="1" applyAlignment="1">
      <alignment horizontal="left" vertical="top" wrapText="1"/>
    </xf>
    <xf numFmtId="0" fontId="14" fillId="0" borderId="0" xfId="0" applyFont="1"/>
    <xf numFmtId="169" fontId="161" fillId="0" borderId="0" xfId="351" applyNumberFormat="1" applyFont="1" applyFill="1" applyBorder="1" applyAlignment="1">
      <alignment horizontal="right" vertical="center" wrapText="1"/>
    </xf>
    <xf numFmtId="200" fontId="161" fillId="35" borderId="0" xfId="351" applyNumberFormat="1" applyFont="1" applyFill="1" applyBorder="1" applyAlignment="1">
      <alignment horizontal="right" vertical="center" wrapText="1"/>
    </xf>
    <xf numFmtId="200" fontId="161" fillId="0" borderId="0" xfId="351" applyNumberFormat="1" applyFont="1" applyFill="1" applyBorder="1" applyAlignment="1">
      <alignment horizontal="right" vertical="center" wrapText="1"/>
    </xf>
    <xf numFmtId="0" fontId="160" fillId="0" borderId="59" xfId="351" applyFont="1" applyFill="1" applyBorder="1" applyAlignment="1">
      <alignment vertical="center" wrapText="1"/>
    </xf>
    <xf numFmtId="0" fontId="81" fillId="35" borderId="0" xfId="347" applyFont="1" applyFill="1" applyBorder="1"/>
    <xf numFmtId="0" fontId="161" fillId="35" borderId="11" xfId="347" applyFont="1" applyFill="1" applyBorder="1" applyAlignment="1">
      <alignment horizontal="center"/>
    </xf>
    <xf numFmtId="0" fontId="161" fillId="35" borderId="11" xfId="347" applyFont="1" applyFill="1" applyBorder="1" applyAlignment="1">
      <alignment wrapText="1"/>
    </xf>
    <xf numFmtId="200" fontId="161" fillId="35" borderId="11" xfId="347" applyNumberFormat="1" applyFont="1" applyFill="1" applyBorder="1"/>
    <xf numFmtId="0" fontId="161" fillId="35" borderId="11" xfId="347" applyFont="1" applyFill="1" applyBorder="1"/>
    <xf numFmtId="0" fontId="161" fillId="35" borderId="26" xfId="347" applyFont="1" applyFill="1" applyBorder="1" applyAlignment="1"/>
    <xf numFmtId="0" fontId="81" fillId="0" borderId="26" xfId="351" applyFont="1" applyFill="1" applyBorder="1" applyAlignment="1">
      <alignment horizontal="left" indent="1"/>
    </xf>
    <xf numFmtId="0" fontId="81" fillId="0" borderId="26" xfId="351" applyFont="1" applyFill="1" applyBorder="1" applyAlignment="1"/>
    <xf numFmtId="200" fontId="81" fillId="0" borderId="1" xfId="351" applyNumberFormat="1" applyFont="1" applyFill="1" applyBorder="1"/>
    <xf numFmtId="0" fontId="160" fillId="0" borderId="0" xfId="351" applyFont="1" applyFill="1" applyBorder="1" applyAlignment="1">
      <alignment horizontal="center" wrapText="1"/>
    </xf>
    <xf numFmtId="0" fontId="161" fillId="0" borderId="0" xfId="617" applyFont="1" applyFill="1" applyBorder="1" applyAlignment="1">
      <alignment horizontal="right"/>
    </xf>
    <xf numFmtId="198" fontId="160" fillId="0" borderId="3" xfId="617" applyNumberFormat="1" applyFont="1" applyFill="1" applyBorder="1" applyAlignment="1">
      <alignment horizontal="center"/>
    </xf>
    <xf numFmtId="6" fontId="160" fillId="0" borderId="0" xfId="617" quotePrefix="1" applyNumberFormat="1" applyFont="1" applyFill="1" applyBorder="1" applyAlignment="1">
      <alignment horizontal="center"/>
    </xf>
    <xf numFmtId="0" fontId="160" fillId="0" borderId="0" xfId="617" applyFont="1" applyFill="1" applyBorder="1" applyAlignment="1">
      <alignment horizontal="center" vertical="center" wrapText="1"/>
    </xf>
    <xf numFmtId="198" fontId="160" fillId="0" borderId="0" xfId="617" applyNumberFormat="1" applyFont="1" applyFill="1" applyBorder="1" applyAlignment="1">
      <alignment horizontal="center"/>
    </xf>
    <xf numFmtId="0" fontId="91" fillId="43" borderId="0" xfId="398" applyFill="1" applyBorder="1" applyAlignment="1">
      <alignment horizontal="left" vertical="top" wrapText="1"/>
    </xf>
    <xf numFmtId="0" fontId="0" fillId="0" borderId="0" xfId="0" applyBorder="1"/>
    <xf numFmtId="0" fontId="102" fillId="0" borderId="0" xfId="351" applyFont="1" applyFill="1" applyBorder="1" applyAlignment="1">
      <alignment horizontal="center"/>
    </xf>
    <xf numFmtId="0" fontId="91" fillId="43" borderId="6" xfId="398" applyFill="1" applyBorder="1" applyAlignment="1">
      <alignment horizontal="left" vertical="top" wrapText="1"/>
    </xf>
    <xf numFmtId="0" fontId="39" fillId="43" borderId="0" xfId="397" applyFont="1" applyFill="1" applyBorder="1"/>
    <xf numFmtId="0" fontId="91" fillId="43" borderId="0" xfId="398" applyFill="1" applyBorder="1" applyAlignment="1" applyProtection="1">
      <alignment horizontal="left" vertical="top" wrapText="1"/>
      <protection locked="0"/>
    </xf>
    <xf numFmtId="0" fontId="81" fillId="0" borderId="17" xfId="351" applyFont="1" applyFill="1" applyBorder="1" applyAlignment="1">
      <alignment horizontal="center"/>
    </xf>
    <xf numFmtId="0" fontId="81" fillId="0" borderId="13" xfId="351" applyFont="1" applyFill="1" applyBorder="1" applyAlignment="1">
      <alignment horizontal="center"/>
    </xf>
    <xf numFmtId="0" fontId="81" fillId="0" borderId="26" xfId="351" applyFont="1" applyFill="1" applyBorder="1" applyAlignment="1">
      <alignment horizontal="center"/>
    </xf>
    <xf numFmtId="0" fontId="81" fillId="0" borderId="93" xfId="351" applyFont="1" applyFill="1" applyBorder="1" applyAlignment="1">
      <alignment horizontal="center"/>
    </xf>
    <xf numFmtId="0" fontId="13" fillId="0" borderId="0" xfId="0" applyFont="1" applyBorder="1" applyAlignment="1">
      <alignment horizontal="center"/>
    </xf>
    <xf numFmtId="198" fontId="160" fillId="0" borderId="0" xfId="617" applyNumberFormat="1" applyFont="1" applyFill="1" applyBorder="1" applyAlignment="1">
      <alignment horizontal="center" vertical="center" wrapText="1"/>
    </xf>
    <xf numFmtId="0" fontId="161" fillId="0" borderId="3" xfId="351" applyFont="1" applyFill="1" applyBorder="1" applyAlignment="1">
      <alignment horizontal="center"/>
    </xf>
    <xf numFmtId="0" fontId="161" fillId="0" borderId="0" xfId="351" applyFont="1" applyFill="1" applyBorder="1" applyAlignment="1">
      <alignment horizontal="center"/>
    </xf>
    <xf numFmtId="0" fontId="160" fillId="0" borderId="0" xfId="426" applyFont="1" applyFill="1" applyBorder="1" applyAlignment="1">
      <alignment horizontal="center" wrapText="1"/>
    </xf>
    <xf numFmtId="167" fontId="180" fillId="42" borderId="6" xfId="367" applyFont="1" applyFill="1" applyBorder="1">
      <alignment horizontal="center" vertical="center"/>
    </xf>
    <xf numFmtId="0" fontId="81" fillId="0" borderId="0" xfId="351" applyFont="1" applyFill="1" applyBorder="1"/>
    <xf numFmtId="200" fontId="161" fillId="0" borderId="0" xfId="617" applyNumberFormat="1" applyFont="1" applyFill="1" applyBorder="1" applyAlignment="1">
      <alignment horizontal="center"/>
    </xf>
    <xf numFmtId="176" fontId="160" fillId="0" borderId="0" xfId="617" applyNumberFormat="1" applyFont="1" applyFill="1" applyBorder="1" applyAlignment="1">
      <alignment horizontal="right"/>
    </xf>
    <xf numFmtId="0" fontId="81" fillId="0" borderId="27" xfId="351" applyFont="1" applyFill="1" applyBorder="1" applyAlignment="1">
      <alignment horizontal="center"/>
    </xf>
    <xf numFmtId="0" fontId="0" fillId="0" borderId="16" xfId="0" applyBorder="1" applyAlignment="1">
      <alignment horizontal="left" vertical="top"/>
    </xf>
    <xf numFmtId="0" fontId="13" fillId="0" borderId="6" xfId="0" applyFont="1" applyBorder="1" applyAlignment="1">
      <alignment horizontal="center"/>
    </xf>
    <xf numFmtId="0" fontId="114" fillId="0" borderId="6" xfId="0" applyFont="1" applyBorder="1" applyAlignment="1">
      <alignment horizontal="center" vertical="center" wrapText="1"/>
    </xf>
    <xf numFmtId="0" fontId="81" fillId="0" borderId="98" xfId="351" applyFont="1" applyFill="1" applyBorder="1" applyAlignment="1">
      <alignment horizontal="center"/>
    </xf>
    <xf numFmtId="0" fontId="81" fillId="0" borderId="1" xfId="617" applyFont="1" applyFill="1" applyBorder="1" applyAlignment="1">
      <alignment horizontal="center" vertical="center"/>
    </xf>
    <xf numFmtId="0" fontId="180" fillId="35" borderId="25" xfId="345" applyFont="1" applyFill="1" applyBorder="1" applyAlignment="1">
      <alignment horizontal="center"/>
    </xf>
    <xf numFmtId="167" fontId="180" fillId="0" borderId="75" xfId="367" applyFont="1" applyFill="1" applyBorder="1">
      <alignment horizontal="center" vertical="center"/>
    </xf>
    <xf numFmtId="0" fontId="81" fillId="35" borderId="14" xfId="0" applyFont="1" applyFill="1" applyBorder="1"/>
    <xf numFmtId="200" fontId="39" fillId="43" borderId="14" xfId="397" applyNumberFormat="1" applyFont="1" applyFill="1" applyBorder="1"/>
    <xf numFmtId="200" fontId="39" fillId="43" borderId="6" xfId="397" applyNumberFormat="1" applyFont="1" applyFill="1" applyBorder="1"/>
    <xf numFmtId="200" fontId="81" fillId="35" borderId="6" xfId="1274" applyNumberFormat="1" applyFont="1" applyFill="1" applyBorder="1"/>
    <xf numFmtId="200" fontId="81" fillId="35" borderId="6" xfId="1274" applyNumberFormat="1" applyFont="1" applyFill="1" applyBorder="1" applyAlignment="1">
      <alignment vertical="center"/>
    </xf>
    <xf numFmtId="0" fontId="160" fillId="35" borderId="0" xfId="1274" applyFont="1" applyFill="1" applyBorder="1" applyAlignment="1">
      <alignment vertical="center"/>
    </xf>
    <xf numFmtId="0" fontId="161" fillId="35" borderId="0" xfId="1274" applyFont="1" applyFill="1" applyBorder="1" applyAlignment="1">
      <alignment vertical="top"/>
    </xf>
    <xf numFmtId="0" fontId="13" fillId="35" borderId="0" xfId="0" applyFont="1" applyFill="1" applyBorder="1"/>
    <xf numFmtId="0" fontId="13" fillId="35" borderId="14" xfId="0" applyFont="1" applyFill="1" applyBorder="1"/>
    <xf numFmtId="200" fontId="161" fillId="43" borderId="1" xfId="1274" applyNumberFormat="1" applyFont="1" applyFill="1" applyBorder="1" applyAlignment="1">
      <alignment vertical="center"/>
    </xf>
    <xf numFmtId="200" fontId="13" fillId="35" borderId="0" xfId="0" applyNumberFormat="1" applyFont="1" applyFill="1"/>
    <xf numFmtId="200" fontId="13" fillId="35" borderId="1" xfId="0" applyNumberFormat="1" applyFont="1" applyFill="1" applyBorder="1"/>
    <xf numFmtId="200" fontId="161" fillId="35" borderId="1" xfId="1274" applyNumberFormat="1" applyFont="1" applyFill="1" applyBorder="1" applyAlignment="1">
      <alignment vertical="center"/>
    </xf>
    <xf numFmtId="200" fontId="161" fillId="35" borderId="1" xfId="1274" applyNumberFormat="1" applyFont="1" applyFill="1" applyBorder="1"/>
    <xf numFmtId="0" fontId="13" fillId="35" borderId="1" xfId="0" applyFont="1" applyFill="1" applyBorder="1"/>
    <xf numFmtId="200" fontId="13" fillId="35" borderId="0" xfId="0" applyNumberFormat="1" applyFont="1" applyFill="1" applyBorder="1"/>
    <xf numFmtId="0" fontId="0" fillId="0" borderId="0" xfId="0" applyBorder="1"/>
    <xf numFmtId="0" fontId="180" fillId="42" borderId="0" xfId="345" applyFont="1" applyFill="1" applyBorder="1">
      <alignment horizontal="center"/>
    </xf>
    <xf numFmtId="167" fontId="180" fillId="42" borderId="0" xfId="367" applyFont="1" applyFill="1" applyBorder="1">
      <alignment horizontal="center" vertical="center"/>
    </xf>
    <xf numFmtId="0" fontId="119" fillId="35" borderId="0" xfId="0" applyFont="1" applyFill="1" applyBorder="1"/>
    <xf numFmtId="0" fontId="91" fillId="43" borderId="0" xfId="398" applyFill="1" applyBorder="1" applyAlignment="1">
      <alignment vertical="top" wrapText="1"/>
    </xf>
    <xf numFmtId="0" fontId="39" fillId="43" borderId="0" xfId="397" applyFont="1" applyFill="1" applyBorder="1"/>
    <xf numFmtId="0" fontId="81" fillId="35" borderId="0" xfId="579" applyFill="1" applyBorder="1">
      <alignment horizontal="left"/>
    </xf>
    <xf numFmtId="0" fontId="160" fillId="35" borderId="14" xfId="1274" applyFont="1" applyFill="1" applyBorder="1"/>
    <xf numFmtId="0" fontId="161" fillId="35" borderId="14" xfId="1274" applyFont="1" applyFill="1" applyBorder="1"/>
    <xf numFmtId="0" fontId="180" fillId="35" borderId="78" xfId="345" applyFont="1" applyFill="1" applyBorder="1" applyAlignment="1">
      <alignment horizontal="center"/>
    </xf>
    <xf numFmtId="0" fontId="160" fillId="35" borderId="6" xfId="1274" applyFont="1" applyFill="1" applyBorder="1" applyAlignment="1">
      <alignment horizontal="center"/>
    </xf>
    <xf numFmtId="0" fontId="101" fillId="35" borderId="6" xfId="1274" applyFont="1" applyFill="1" applyBorder="1" applyAlignment="1">
      <alignment horizontal="center"/>
    </xf>
    <xf numFmtId="200" fontId="161" fillId="0" borderId="15" xfId="1274" applyNumberFormat="1" applyFont="1" applyFill="1" applyBorder="1" applyAlignment="1">
      <alignment vertical="center"/>
    </xf>
    <xf numFmtId="200" fontId="161" fillId="0" borderId="17" xfId="1274" applyNumberFormat="1" applyFont="1" applyFill="1" applyBorder="1" applyAlignment="1">
      <alignment vertical="center"/>
    </xf>
    <xf numFmtId="0" fontId="101" fillId="35" borderId="0" xfId="1274" applyFont="1" applyFill="1" applyBorder="1" applyAlignment="1">
      <alignment horizontal="center" wrapText="1"/>
    </xf>
    <xf numFmtId="0" fontId="101" fillId="35" borderId="6" xfId="1274" applyFont="1" applyFill="1" applyBorder="1" applyAlignment="1">
      <alignment horizontal="center" wrapText="1"/>
    </xf>
    <xf numFmtId="200" fontId="161" fillId="0" borderId="6" xfId="1274" applyNumberFormat="1" applyFont="1" applyFill="1" applyBorder="1" applyAlignment="1">
      <alignment vertical="center"/>
    </xf>
    <xf numFmtId="200" fontId="161" fillId="0" borderId="6" xfId="1274" applyNumberFormat="1" applyFont="1" applyFill="1" applyBorder="1"/>
    <xf numFmtId="200" fontId="161" fillId="0" borderId="6" xfId="1274" applyNumberFormat="1" applyFont="1" applyFill="1" applyBorder="1" applyAlignment="1">
      <alignment vertical="top"/>
    </xf>
    <xf numFmtId="200" fontId="0" fillId="0" borderId="6" xfId="0" applyNumberFormat="1" applyBorder="1"/>
    <xf numFmtId="200" fontId="81" fillId="0" borderId="15" xfId="1274" applyNumberFormat="1" applyFont="1" applyFill="1" applyBorder="1" applyAlignment="1">
      <alignment vertical="center"/>
    </xf>
    <xf numFmtId="200" fontId="81" fillId="0" borderId="17" xfId="1274" applyNumberFormat="1" applyFont="1" applyFill="1" applyBorder="1" applyAlignment="1">
      <alignment vertical="center"/>
    </xf>
    <xf numFmtId="200" fontId="0" fillId="0" borderId="1" xfId="0" applyNumberFormat="1" applyFill="1" applyBorder="1"/>
    <xf numFmtId="200" fontId="0" fillId="0" borderId="18" xfId="0" applyNumberFormat="1" applyFill="1" applyBorder="1"/>
    <xf numFmtId="0" fontId="160" fillId="0" borderId="14" xfId="426" applyFont="1" applyFill="1" applyBorder="1">
      <alignment horizontal="center" wrapText="1"/>
    </xf>
    <xf numFmtId="203" fontId="161" fillId="0" borderId="1" xfId="289" applyNumberFormat="1" applyFont="1" applyFill="1" applyBorder="1" applyAlignment="1" applyProtection="1"/>
    <xf numFmtId="9" fontId="181" fillId="43" borderId="1" xfId="526" applyFont="1" applyFill="1" applyBorder="1" applyAlignment="1" applyProtection="1">
      <alignment horizontal="right"/>
    </xf>
    <xf numFmtId="203" fontId="161" fillId="0" borderId="18" xfId="289" applyNumberFormat="1" applyFont="1" applyFill="1" applyBorder="1" applyAlignment="1" applyProtection="1"/>
    <xf numFmtId="9" fontId="181" fillId="43" borderId="18" xfId="526" applyFont="1" applyFill="1" applyBorder="1" applyAlignment="1" applyProtection="1">
      <alignment horizontal="right"/>
    </xf>
    <xf numFmtId="203" fontId="181" fillId="68" borderId="4" xfId="289" applyNumberFormat="1" applyFont="1" applyFill="1" applyBorder="1" applyAlignment="1" applyProtection="1"/>
    <xf numFmtId="203" fontId="181" fillId="0" borderId="4" xfId="289" applyNumberFormat="1" applyFont="1" applyFill="1" applyBorder="1" applyAlignment="1">
      <alignment horizontal="right"/>
    </xf>
    <xf numFmtId="203" fontId="161" fillId="0" borderId="17" xfId="289" applyNumberFormat="1" applyFont="1" applyFill="1" applyBorder="1" applyAlignment="1" applyProtection="1"/>
    <xf numFmtId="203" fontId="181" fillId="0" borderId="1" xfId="289" applyNumberFormat="1" applyFont="1" applyFill="1" applyBorder="1" applyAlignment="1" applyProtection="1">
      <alignment horizontal="right"/>
    </xf>
    <xf numFmtId="203" fontId="181" fillId="0" borderId="26" xfId="289" applyNumberFormat="1" applyFont="1" applyFill="1" applyBorder="1" applyAlignment="1" applyProtection="1">
      <alignment horizontal="right"/>
    </xf>
    <xf numFmtId="203" fontId="161" fillId="0" borderId="60" xfId="289" applyNumberFormat="1" applyFont="1" applyFill="1" applyBorder="1" applyAlignment="1" applyProtection="1"/>
    <xf numFmtId="203" fontId="181" fillId="0" borderId="60" xfId="289" applyNumberFormat="1" applyFont="1" applyFill="1" applyBorder="1" applyAlignment="1" applyProtection="1">
      <alignment horizontal="right"/>
    </xf>
    <xf numFmtId="203" fontId="181" fillId="42" borderId="4" xfId="289" applyNumberFormat="1" applyFont="1" applyFill="1" applyBorder="1" applyAlignment="1" applyProtection="1"/>
    <xf numFmtId="203" fontId="161" fillId="68" borderId="4" xfId="289" applyNumberFormat="1" applyFont="1" applyFill="1" applyBorder="1" applyAlignment="1" applyProtection="1"/>
    <xf numFmtId="9" fontId="181" fillId="0" borderId="4" xfId="526" applyFont="1" applyFill="1" applyBorder="1" applyAlignment="1" applyProtection="1">
      <alignment horizontal="right"/>
    </xf>
    <xf numFmtId="0" fontId="101" fillId="0" borderId="0" xfId="351" applyFont="1" applyFill="1" applyBorder="1" applyAlignment="1">
      <alignment horizontal="center"/>
    </xf>
    <xf numFmtId="0" fontId="161" fillId="0" borderId="0" xfId="579" applyFont="1" applyFill="1" applyBorder="1" applyAlignment="1"/>
    <xf numFmtId="203" fontId="161" fillId="0" borderId="69" xfId="289" applyNumberFormat="1" applyFont="1" applyFill="1" applyBorder="1" applyAlignment="1" applyProtection="1"/>
    <xf numFmtId="203" fontId="181" fillId="0" borderId="69" xfId="289" applyNumberFormat="1" applyFont="1" applyFill="1" applyBorder="1" applyAlignment="1" applyProtection="1">
      <alignment horizontal="right"/>
    </xf>
    <xf numFmtId="203" fontId="181" fillId="0" borderId="107" xfId="289" applyNumberFormat="1" applyFont="1" applyFill="1" applyBorder="1" applyAlignment="1" applyProtection="1">
      <alignment horizontal="right"/>
    </xf>
    <xf numFmtId="203" fontId="181" fillId="42" borderId="62" xfId="289" applyNumberFormat="1" applyFont="1" applyFill="1" applyBorder="1" applyAlignment="1" applyProtection="1"/>
    <xf numFmtId="203" fontId="161" fillId="0" borderId="93" xfId="289" applyNumberFormat="1" applyFont="1" applyFill="1" applyBorder="1" applyAlignment="1" applyProtection="1"/>
    <xf numFmtId="203" fontId="161" fillId="0" borderId="108" xfId="289" applyNumberFormat="1" applyFont="1" applyFill="1" applyBorder="1" applyAlignment="1" applyProtection="1"/>
    <xf numFmtId="203" fontId="181" fillId="42" borderId="95" xfId="289" applyNumberFormat="1" applyFont="1" applyFill="1" applyBorder="1" applyAlignment="1" applyProtection="1"/>
    <xf numFmtId="0" fontId="101" fillId="0" borderId="0" xfId="579" applyFont="1" applyFill="1" applyBorder="1" applyAlignment="1">
      <alignment horizontal="center" vertical="center" wrapText="1"/>
    </xf>
    <xf numFmtId="0" fontId="101" fillId="0" borderId="0" xfId="351" applyFont="1" applyFill="1" applyBorder="1" applyAlignment="1">
      <alignment horizontal="center" vertical="center" wrapText="1"/>
    </xf>
    <xf numFmtId="0" fontId="160" fillId="35" borderId="3" xfId="1274" applyFont="1" applyFill="1" applyBorder="1" applyAlignment="1">
      <alignment horizontal="center" wrapText="1"/>
    </xf>
    <xf numFmtId="0" fontId="160" fillId="35" borderId="6" xfId="1274" applyFont="1" applyFill="1" applyBorder="1" applyAlignment="1">
      <alignment horizontal="center" wrapText="1"/>
    </xf>
    <xf numFmtId="0" fontId="160" fillId="35" borderId="0" xfId="1274" applyFont="1" applyFill="1" applyBorder="1" applyAlignment="1">
      <alignment horizontal="center" wrapText="1"/>
    </xf>
    <xf numFmtId="0" fontId="160" fillId="35" borderId="0" xfId="1274" applyFont="1" applyFill="1" applyBorder="1" applyAlignment="1">
      <alignment horizontal="center"/>
    </xf>
    <xf numFmtId="0" fontId="160" fillId="35" borderId="13" xfId="1274" applyFont="1" applyFill="1" applyBorder="1" applyAlignment="1">
      <alignment horizontal="center"/>
    </xf>
    <xf numFmtId="0" fontId="160" fillId="35" borderId="15" xfId="1274" applyFont="1" applyFill="1" applyBorder="1" applyAlignment="1">
      <alignment horizontal="center"/>
    </xf>
    <xf numFmtId="0" fontId="160" fillId="35" borderId="14" xfId="1274" applyFont="1" applyFill="1" applyBorder="1" applyAlignment="1">
      <alignment horizontal="center"/>
    </xf>
    <xf numFmtId="0" fontId="160" fillId="35" borderId="3" xfId="1274" applyFont="1" applyFill="1" applyBorder="1" applyAlignment="1">
      <alignment horizontal="center"/>
    </xf>
    <xf numFmtId="0" fontId="12" fillId="35" borderId="0" xfId="3229" applyFont="1" applyFill="1" applyAlignment="1">
      <alignment vertical="top"/>
    </xf>
    <xf numFmtId="200" fontId="161" fillId="0" borderId="0" xfId="3229" applyNumberFormat="1" applyFont="1" applyFill="1" applyBorder="1" applyAlignment="1">
      <alignment vertical="top"/>
    </xf>
    <xf numFmtId="0" fontId="12" fillId="35" borderId="0" xfId="0" applyFont="1" applyFill="1"/>
    <xf numFmtId="0" fontId="160" fillId="35" borderId="0" xfId="422" applyFont="1" applyFill="1" applyBorder="1" applyAlignment="1"/>
    <xf numFmtId="0" fontId="160" fillId="35" borderId="0" xfId="1274" applyFont="1" applyFill="1" applyBorder="1" applyAlignment="1">
      <alignment horizontal="left" vertical="top" wrapText="1"/>
    </xf>
    <xf numFmtId="49" fontId="160" fillId="35" borderId="0" xfId="1274" applyNumberFormat="1" applyFont="1" applyFill="1" applyBorder="1" applyAlignment="1" applyProtection="1">
      <alignment horizontal="center" vertical="top" wrapText="1"/>
      <protection locked="0"/>
    </xf>
    <xf numFmtId="0" fontId="100" fillId="35" borderId="0" xfId="422" applyFill="1" applyBorder="1" applyAlignment="1" applyProtection="1">
      <protection locked="0"/>
    </xf>
    <xf numFmtId="0" fontId="180" fillId="35" borderId="25" xfId="345" applyFont="1" applyFill="1" applyBorder="1" applyAlignment="1" applyProtection="1">
      <alignment horizontal="center"/>
      <protection locked="0"/>
    </xf>
    <xf numFmtId="167" fontId="180" fillId="0" borderId="75" xfId="367" applyFont="1" applyFill="1" applyBorder="1" applyAlignment="1">
      <alignment horizontal="center" vertical="center"/>
    </xf>
    <xf numFmtId="0" fontId="100" fillId="35" borderId="0" xfId="422" applyFont="1" applyFill="1" applyBorder="1" applyAlignment="1"/>
    <xf numFmtId="0" fontId="0" fillId="0" borderId="24" xfId="0" applyFill="1" applyBorder="1"/>
    <xf numFmtId="0" fontId="12" fillId="35" borderId="6" xfId="0" applyFont="1" applyFill="1" applyBorder="1"/>
    <xf numFmtId="0" fontId="0" fillId="0" borderId="26" xfId="0" applyBorder="1"/>
    <xf numFmtId="0" fontId="0" fillId="0" borderId="16" xfId="0" applyBorder="1"/>
    <xf numFmtId="0" fontId="160" fillId="35" borderId="0" xfId="1274" quotePrefix="1" applyNumberFormat="1" applyFont="1" applyFill="1" applyBorder="1" applyAlignment="1">
      <alignment horizontal="center" vertical="top" wrapText="1"/>
    </xf>
    <xf numFmtId="0" fontId="0" fillId="0" borderId="4" xfId="0" applyBorder="1"/>
    <xf numFmtId="0" fontId="0" fillId="0" borderId="69" xfId="0" applyFill="1" applyBorder="1"/>
    <xf numFmtId="0" fontId="0" fillId="0" borderId="4" xfId="0" applyFill="1" applyBorder="1"/>
    <xf numFmtId="0" fontId="0" fillId="0" borderId="0" xfId="0" applyBorder="1"/>
    <xf numFmtId="0" fontId="180" fillId="42" borderId="0" xfId="345" applyFont="1" applyFill="1" applyBorder="1">
      <alignment horizontal="center"/>
    </xf>
    <xf numFmtId="167" fontId="180" fillId="42" borderId="0" xfId="367" applyFont="1" applyFill="1" applyBorder="1">
      <alignment horizontal="center" vertical="center"/>
    </xf>
    <xf numFmtId="0" fontId="161" fillId="35" borderId="0" xfId="351" applyFont="1" applyFill="1" applyBorder="1"/>
    <xf numFmtId="0" fontId="114" fillId="0" borderId="14" xfId="0" applyFont="1" applyBorder="1" applyAlignment="1">
      <alignment horizontal="center" wrapText="1"/>
    </xf>
    <xf numFmtId="0" fontId="91" fillId="43" borderId="0" xfId="398" applyFill="1" applyBorder="1" applyAlignment="1">
      <alignment vertical="top" wrapText="1"/>
    </xf>
    <xf numFmtId="0" fontId="39" fillId="43" borderId="0" xfId="397" applyFont="1" applyFill="1" applyBorder="1"/>
    <xf numFmtId="0" fontId="81" fillId="35" borderId="0" xfId="579" applyFill="1" applyBorder="1">
      <alignment horizontal="left"/>
    </xf>
    <xf numFmtId="0" fontId="101" fillId="35" borderId="0" xfId="426" applyFont="1" applyFill="1" applyBorder="1" applyAlignment="1">
      <alignment horizontal="center" vertical="center" wrapText="1"/>
    </xf>
    <xf numFmtId="0" fontId="101" fillId="35" borderId="6" xfId="426" applyFont="1" applyFill="1" applyBorder="1" applyAlignment="1">
      <alignment horizontal="center" vertical="center" wrapText="1"/>
    </xf>
    <xf numFmtId="0" fontId="141" fillId="35" borderId="1" xfId="1966" applyFont="1" applyFill="1" applyBorder="1" applyAlignment="1">
      <alignment horizontal="center" vertical="center" wrapText="1"/>
    </xf>
    <xf numFmtId="0" fontId="58" fillId="35" borderId="0" xfId="1966" applyFont="1" applyFill="1" applyBorder="1" applyAlignment="1">
      <alignment horizontal="left" vertical="center"/>
    </xf>
    <xf numFmtId="0" fontId="118" fillId="0" borderId="6" xfId="0" applyFont="1" applyFill="1" applyBorder="1"/>
    <xf numFmtId="0" fontId="11" fillId="0" borderId="1" xfId="22564" applyBorder="1"/>
    <xf numFmtId="164" fontId="0" fillId="0" borderId="0" xfId="289" applyNumberFormat="1" applyFont="1" applyBorder="1"/>
    <xf numFmtId="164" fontId="121" fillId="0" borderId="0" xfId="289" applyNumberFormat="1" applyFont="1" applyFill="1" applyBorder="1"/>
    <xf numFmtId="0" fontId="11" fillId="0" borderId="1" xfId="22566" applyBorder="1"/>
    <xf numFmtId="0" fontId="81" fillId="35" borderId="12" xfId="351" applyFill="1" applyBorder="1" applyAlignment="1"/>
    <xf numFmtId="0" fontId="77" fillId="35" borderId="16" xfId="569" applyFill="1" applyBorder="1" applyAlignment="1">
      <alignment horizontal="right" vertical="top" wrapText="1"/>
    </xf>
    <xf numFmtId="0" fontId="114" fillId="0" borderId="1" xfId="0" applyFont="1" applyBorder="1" applyAlignment="1">
      <alignment vertical="top" wrapText="1"/>
    </xf>
    <xf numFmtId="0" fontId="114" fillId="0" borderId="1" xfId="11137" applyFont="1" applyBorder="1" applyAlignment="1">
      <alignment vertical="top" wrapText="1"/>
    </xf>
    <xf numFmtId="0" fontId="114" fillId="0" borderId="6" xfId="11137" applyFont="1" applyBorder="1" applyAlignment="1">
      <alignment vertical="top" wrapText="1"/>
    </xf>
    <xf numFmtId="0" fontId="20" fillId="0" borderId="0" xfId="0" applyFont="1" applyAlignment="1">
      <alignment vertical="top" wrapText="1"/>
    </xf>
    <xf numFmtId="0" fontId="20" fillId="0" borderId="1" xfId="0" applyFont="1" applyBorder="1" applyAlignment="1">
      <alignment vertical="top" wrapText="1"/>
    </xf>
    <xf numFmtId="0" fontId="20" fillId="0" borderId="1" xfId="11137" applyFont="1" applyBorder="1" applyAlignment="1">
      <alignment vertical="top" wrapText="1"/>
    </xf>
    <xf numFmtId="0" fontId="20" fillId="0" borderId="6" xfId="11137" applyFont="1" applyBorder="1" applyAlignment="1">
      <alignment vertical="top" wrapText="1"/>
    </xf>
    <xf numFmtId="0" fontId="161" fillId="35" borderId="1" xfId="351" applyFont="1" applyFill="1" applyBorder="1" applyAlignment="1">
      <alignment vertical="top" wrapText="1"/>
    </xf>
    <xf numFmtId="0" fontId="161" fillId="35" borderId="6" xfId="351" applyFont="1" applyFill="1" applyBorder="1" applyAlignment="1">
      <alignment vertical="top" wrapText="1"/>
    </xf>
    <xf numFmtId="14" fontId="193" fillId="0" borderId="0" xfId="1725" applyNumberFormat="1" applyFont="1" applyFill="1" applyBorder="1" applyAlignment="1">
      <alignment vertical="top" wrapText="1"/>
    </xf>
    <xf numFmtId="14" fontId="115" fillId="0" borderId="0" xfId="1725" applyNumberFormat="1" applyFont="1" applyFill="1" applyBorder="1" applyAlignment="1">
      <alignment vertical="top" wrapText="1"/>
    </xf>
    <xf numFmtId="0" fontId="20" fillId="0" borderId="46" xfId="1725" applyFont="1" applyFill="1" applyBorder="1" applyAlignment="1">
      <alignment vertical="top" wrapText="1"/>
    </xf>
    <xf numFmtId="0" fontId="20" fillId="35" borderId="1" xfId="0" applyFont="1" applyFill="1" applyBorder="1" applyAlignment="1">
      <alignment vertical="top" wrapText="1"/>
    </xf>
    <xf numFmtId="0" fontId="20" fillId="35" borderId="6" xfId="0" applyFont="1" applyFill="1" applyBorder="1" applyAlignment="1">
      <alignment vertical="top" wrapText="1"/>
    </xf>
    <xf numFmtId="0" fontId="165" fillId="35" borderId="1" xfId="569" applyFont="1" applyFill="1" applyBorder="1" applyAlignment="1">
      <alignment horizontal="right" vertical="top" wrapText="1"/>
    </xf>
    <xf numFmtId="0" fontId="161" fillId="35" borderId="1" xfId="351" applyFont="1" applyFill="1" applyBorder="1" applyAlignment="1">
      <alignment horizontal="center" vertical="top" wrapText="1"/>
    </xf>
    <xf numFmtId="0" fontId="161" fillId="35" borderId="1" xfId="579" applyFont="1" applyFill="1" applyBorder="1" applyAlignment="1">
      <alignment horizontal="left" vertical="top" wrapText="1"/>
    </xf>
    <xf numFmtId="10" fontId="161" fillId="35" borderId="1" xfId="351" applyNumberFormat="1" applyFont="1" applyFill="1" applyBorder="1" applyAlignment="1">
      <alignment vertical="top" wrapText="1"/>
    </xf>
    <xf numFmtId="0" fontId="161" fillId="35" borderId="1" xfId="11137" applyFont="1" applyFill="1" applyBorder="1" applyAlignment="1">
      <alignment horizontal="center" vertical="top" wrapText="1"/>
    </xf>
    <xf numFmtId="0" fontId="20" fillId="35" borderId="1" xfId="11137" applyFont="1" applyFill="1" applyBorder="1" applyAlignment="1">
      <alignment vertical="top" wrapText="1"/>
    </xf>
    <xf numFmtId="0" fontId="165" fillId="35" borderId="17" xfId="569" applyFont="1" applyFill="1" applyBorder="1" applyAlignment="1">
      <alignment horizontal="right" vertical="top" wrapText="1"/>
    </xf>
    <xf numFmtId="0" fontId="161" fillId="35" borderId="17" xfId="351" applyFont="1" applyFill="1" applyBorder="1" applyAlignment="1">
      <alignment horizontal="center" vertical="top" wrapText="1"/>
    </xf>
    <xf numFmtId="0" fontId="161" fillId="35" borderId="17" xfId="579" applyFont="1" applyFill="1" applyBorder="1" applyAlignment="1">
      <alignment horizontal="left" vertical="top" wrapText="1"/>
    </xf>
    <xf numFmtId="0" fontId="161" fillId="35" borderId="17" xfId="11137" applyFont="1" applyFill="1" applyBorder="1" applyAlignment="1">
      <alignment horizontal="center" vertical="top" wrapText="1"/>
    </xf>
    <xf numFmtId="0" fontId="160" fillId="35" borderId="17" xfId="351" applyFont="1" applyFill="1" applyBorder="1" applyAlignment="1">
      <alignment horizontal="center" vertical="top" wrapText="1"/>
    </xf>
    <xf numFmtId="0" fontId="11" fillId="0" borderId="1" xfId="22567" applyBorder="1" applyAlignment="1">
      <alignment vertical="top" wrapText="1"/>
    </xf>
    <xf numFmtId="0" fontId="11" fillId="0" borderId="1" xfId="22568" applyBorder="1" applyAlignment="1">
      <alignment vertical="top" wrapText="1"/>
    </xf>
    <xf numFmtId="0" fontId="11" fillId="0" borderId="1" xfId="22570" applyBorder="1" applyAlignment="1">
      <alignment vertical="top" wrapText="1"/>
    </xf>
    <xf numFmtId="0" fontId="11" fillId="0" borderId="1" xfId="22571" applyBorder="1" applyAlignment="1">
      <alignment vertical="top" wrapText="1"/>
    </xf>
    <xf numFmtId="0" fontId="161" fillId="0" borderId="46" xfId="1725" applyFont="1" applyFill="1" applyBorder="1" applyAlignment="1">
      <alignment vertical="top" wrapText="1"/>
    </xf>
    <xf numFmtId="0" fontId="11" fillId="0" borderId="1" xfId="22579" applyBorder="1"/>
    <xf numFmtId="0" fontId="114" fillId="0" borderId="1" xfId="22579" applyFont="1" applyBorder="1"/>
    <xf numFmtId="0" fontId="11" fillId="0" borderId="24" xfId="22579" applyBorder="1"/>
    <xf numFmtId="0" fontId="114" fillId="0" borderId="24" xfId="22579" applyFont="1" applyBorder="1"/>
    <xf numFmtId="14" fontId="91" fillId="0" borderId="0" xfId="1725" applyNumberFormat="1" applyFont="1" applyFill="1" applyBorder="1"/>
    <xf numFmtId="0" fontId="160" fillId="35" borderId="0" xfId="579" applyFont="1" applyFill="1" applyBorder="1" applyAlignment="1">
      <alignment horizontal="center"/>
    </xf>
    <xf numFmtId="0" fontId="11" fillId="0" borderId="1" xfId="22582" applyBorder="1"/>
    <xf numFmtId="0" fontId="11" fillId="0" borderId="1" xfId="22583" applyBorder="1"/>
    <xf numFmtId="0" fontId="11" fillId="0" borderId="1" xfId="22585" applyBorder="1"/>
    <xf numFmtId="0" fontId="11" fillId="0" borderId="1" xfId="22587" applyBorder="1"/>
    <xf numFmtId="0" fontId="11" fillId="0" borderId="1" xfId="22589" applyBorder="1"/>
    <xf numFmtId="0" fontId="11" fillId="0" borderId="1" xfId="22591" applyBorder="1"/>
    <xf numFmtId="0" fontId="81" fillId="0" borderId="0" xfId="1725" applyFont="1" applyFill="1" applyBorder="1"/>
    <xf numFmtId="0" fontId="141" fillId="35" borderId="0" xfId="1966" applyFont="1" applyFill="1" applyBorder="1" applyAlignment="1">
      <alignment horizontal="center" vertical="center"/>
    </xf>
    <xf numFmtId="0" fontId="33" fillId="35" borderId="0" xfId="1966" applyFont="1" applyFill="1" applyBorder="1" applyAlignment="1">
      <alignment horizontal="center"/>
    </xf>
    <xf numFmtId="0" fontId="163" fillId="35" borderId="29" xfId="0" applyFont="1" applyFill="1" applyBorder="1" applyAlignment="1">
      <alignment horizontal="center"/>
    </xf>
    <xf numFmtId="0" fontId="160" fillId="35" borderId="0" xfId="424" applyFont="1" applyFill="1" applyBorder="1">
      <alignment horizontal="left"/>
    </xf>
    <xf numFmtId="0" fontId="0" fillId="0" borderId="0" xfId="0" applyBorder="1"/>
    <xf numFmtId="0" fontId="114" fillId="0" borderId="0" xfId="0" applyFont="1" applyBorder="1" applyAlignment="1">
      <alignment horizontal="center"/>
    </xf>
    <xf numFmtId="0" fontId="100" fillId="35" borderId="0" xfId="422" applyFill="1" applyBorder="1"/>
    <xf numFmtId="198" fontId="160" fillId="0" borderId="14" xfId="617" applyNumberFormat="1" applyFont="1" applyFill="1" applyBorder="1" applyAlignment="1">
      <alignment horizontal="center"/>
    </xf>
    <xf numFmtId="0" fontId="160" fillId="0" borderId="14" xfId="351" applyFont="1" applyFill="1" applyBorder="1" applyAlignment="1">
      <alignment horizontal="center" vertical="center" wrapText="1"/>
    </xf>
    <xf numFmtId="0" fontId="160" fillId="35" borderId="0" xfId="351" applyFont="1" applyFill="1" applyBorder="1" applyAlignment="1">
      <alignment horizontal="center"/>
    </xf>
    <xf numFmtId="0" fontId="160" fillId="43" borderId="17" xfId="575" applyFont="1" applyFill="1" applyBorder="1">
      <alignment horizontal="center" vertical="center" wrapText="1"/>
    </xf>
    <xf numFmtId="0" fontId="160" fillId="35" borderId="17" xfId="575" applyFont="1" applyFill="1" applyBorder="1">
      <alignment horizontal="center" vertical="center" wrapText="1"/>
    </xf>
    <xf numFmtId="0" fontId="161" fillId="43" borderId="1" xfId="578" applyFont="1" applyFill="1" applyBorder="1" applyAlignment="1">
      <alignment vertical="top" wrapText="1"/>
    </xf>
    <xf numFmtId="0" fontId="161" fillId="43" borderId="1" xfId="577" applyFont="1" applyFill="1" applyBorder="1" applyAlignment="1">
      <alignment horizontal="center" vertical="top" wrapText="1"/>
    </xf>
    <xf numFmtId="0" fontId="81" fillId="35" borderId="16" xfId="351" applyFill="1" applyBorder="1" applyAlignment="1">
      <alignment horizontal="center" vertical="top" wrapText="1"/>
    </xf>
    <xf numFmtId="167" fontId="180" fillId="35" borderId="67" xfId="367" applyFont="1" applyFill="1" applyBorder="1">
      <alignment horizontal="center" vertical="center"/>
    </xf>
    <xf numFmtId="167" fontId="180" fillId="35" borderId="71" xfId="367" applyFont="1" applyFill="1" applyBorder="1">
      <alignment horizontal="center" vertical="center"/>
    </xf>
    <xf numFmtId="167" fontId="180" fillId="35" borderId="68" xfId="367" applyFont="1" applyFill="1" applyBorder="1">
      <alignment horizontal="center" vertical="center"/>
    </xf>
    <xf numFmtId="0" fontId="0" fillId="42" borderId="3" xfId="0" applyFill="1" applyBorder="1"/>
    <xf numFmtId="0" fontId="81" fillId="42" borderId="3" xfId="395" applyFont="1" applyFill="1" applyBorder="1" applyAlignment="1">
      <alignment vertical="center"/>
    </xf>
    <xf numFmtId="0" fontId="102" fillId="0" borderId="0" xfId="22556" applyFont="1" applyFill="1"/>
    <xf numFmtId="0" fontId="160" fillId="65" borderId="1" xfId="22556" applyFont="1" applyFill="1" applyBorder="1" applyAlignment="1">
      <alignment horizontal="center"/>
    </xf>
    <xf numFmtId="0" fontId="160" fillId="65" borderId="1" xfId="22556" applyFont="1" applyFill="1" applyBorder="1"/>
    <xf numFmtId="0" fontId="161" fillId="0" borderId="1" xfId="22556" applyFont="1" applyBorder="1" applyAlignment="1">
      <alignment horizontal="center" vertical="top"/>
    </xf>
    <xf numFmtId="0" fontId="161" fillId="0" borderId="1" xfId="22556" applyFont="1" applyBorder="1" applyAlignment="1">
      <alignment vertical="top"/>
    </xf>
    <xf numFmtId="0" fontId="161" fillId="0" borderId="1" xfId="22556" applyFont="1" applyBorder="1" applyAlignment="1">
      <alignment horizontal="center"/>
    </xf>
    <xf numFmtId="0" fontId="161" fillId="0" borderId="1" xfId="22556" applyFont="1" applyBorder="1" applyAlignment="1">
      <alignment vertical="top" wrapText="1"/>
    </xf>
    <xf numFmtId="0" fontId="160" fillId="65" borderId="1" xfId="22556" applyFont="1" applyFill="1" applyBorder="1" applyAlignment="1">
      <alignment horizontal="left"/>
    </xf>
    <xf numFmtId="198" fontId="160" fillId="65" borderId="1" xfId="22560" applyNumberFormat="1" applyFont="1" applyFill="1" applyBorder="1" applyAlignment="1">
      <alignment horizontal="center"/>
    </xf>
    <xf numFmtId="198" fontId="161" fillId="0" borderId="1" xfId="22559" applyNumberFormat="1" applyFont="1" applyBorder="1" applyAlignment="1">
      <alignment horizontal="center"/>
    </xf>
    <xf numFmtId="0" fontId="161" fillId="0" borderId="1" xfId="22556" applyFont="1" applyBorder="1" applyAlignment="1">
      <alignment horizontal="left"/>
    </xf>
    <xf numFmtId="198" fontId="161" fillId="0" borderId="1" xfId="22562" applyNumberFormat="1" applyFont="1" applyBorder="1" applyAlignment="1">
      <alignment horizontal="center"/>
    </xf>
    <xf numFmtId="0" fontId="160" fillId="65" borderId="1" xfId="22556" applyFont="1" applyFill="1" applyBorder="1" applyAlignment="1">
      <alignment horizontal="center" wrapText="1"/>
    </xf>
    <xf numFmtId="0" fontId="160" fillId="65" borderId="1" xfId="22556" applyFont="1" applyFill="1" applyBorder="1" applyAlignment="1">
      <alignment horizontal="center" vertical="center"/>
    </xf>
    <xf numFmtId="165" fontId="205" fillId="35" borderId="0" xfId="290" applyFont="1" applyFill="1" applyBorder="1" applyAlignment="1" applyProtection="1"/>
    <xf numFmtId="0" fontId="187" fillId="35" borderId="0" xfId="0" applyFont="1" applyFill="1"/>
    <xf numFmtId="0" fontId="190" fillId="35" borderId="0" xfId="351" applyFont="1" applyFill="1" applyBorder="1"/>
    <xf numFmtId="0" fontId="190" fillId="35" borderId="0" xfId="579" applyFont="1" applyFill="1" applyBorder="1">
      <alignment horizontal="left"/>
    </xf>
    <xf numFmtId="0" fontId="78" fillId="35" borderId="58" xfId="345" applyFill="1" applyBorder="1">
      <alignment horizontal="center"/>
    </xf>
    <xf numFmtId="167" fontId="78" fillId="35" borderId="61" xfId="367" applyFill="1" applyBorder="1">
      <alignment horizontal="center" vertical="center"/>
    </xf>
    <xf numFmtId="0" fontId="160" fillId="0" borderId="0" xfId="616" applyFont="1" applyFill="1" applyBorder="1">
      <alignment horizontal="center" wrapText="1"/>
    </xf>
    <xf numFmtId="164" fontId="160" fillId="0" borderId="0" xfId="289" applyNumberFormat="1" applyFont="1" applyFill="1" applyBorder="1" applyAlignment="1">
      <alignment horizontal="center" wrapText="1"/>
    </xf>
    <xf numFmtId="0" fontId="160" fillId="0" borderId="6" xfId="616" applyFont="1" applyFill="1" applyBorder="1">
      <alignment horizontal="center" wrapText="1"/>
    </xf>
    <xf numFmtId="0" fontId="11" fillId="0" borderId="26" xfId="22564" applyBorder="1"/>
    <xf numFmtId="164" fontId="161" fillId="35" borderId="26" xfId="289" applyNumberFormat="1" applyFont="1" applyFill="1" applyBorder="1" applyAlignment="1" applyProtection="1"/>
    <xf numFmtId="0" fontId="11" fillId="0" borderId="93" xfId="22564" applyBorder="1"/>
    <xf numFmtId="164" fontId="161" fillId="35" borderId="93" xfId="289" applyNumberFormat="1" applyFont="1" applyFill="1" applyBorder="1" applyAlignment="1" applyProtection="1"/>
    <xf numFmtId="164" fontId="118" fillId="0" borderId="6" xfId="289" applyNumberFormat="1" applyFont="1" applyFill="1" applyBorder="1"/>
    <xf numFmtId="164" fontId="121" fillId="0" borderId="11" xfId="289" applyNumberFormat="1" applyFont="1" applyFill="1" applyBorder="1"/>
    <xf numFmtId="0" fontId="11" fillId="0" borderId="16" xfId="22564" applyBorder="1"/>
    <xf numFmtId="164" fontId="161" fillId="0" borderId="16" xfId="289" applyNumberFormat="1" applyFont="1" applyFill="1" applyBorder="1" applyAlignment="1" applyProtection="1"/>
    <xf numFmtId="164" fontId="160" fillId="35" borderId="0" xfId="289" applyNumberFormat="1" applyFont="1" applyFill="1" applyBorder="1" applyAlignment="1">
      <alignment horizontal="center" wrapText="1"/>
    </xf>
    <xf numFmtId="0" fontId="101" fillId="35" borderId="0" xfId="351" applyFont="1" applyFill="1" applyBorder="1" applyAlignment="1">
      <alignment horizontal="center" vertical="center"/>
    </xf>
    <xf numFmtId="0" fontId="11" fillId="0" borderId="26" xfId="22566" applyBorder="1"/>
    <xf numFmtId="0" fontId="11" fillId="0" borderId="93" xfId="22566" applyBorder="1"/>
    <xf numFmtId="164" fontId="181" fillId="43" borderId="97" xfId="289" applyNumberFormat="1" applyFont="1" applyFill="1" applyBorder="1" applyAlignment="1" applyProtection="1">
      <alignment horizontal="right"/>
    </xf>
    <xf numFmtId="0" fontId="0" fillId="0" borderId="20" xfId="0" applyBorder="1"/>
    <xf numFmtId="14" fontId="121" fillId="0" borderId="20" xfId="0" applyNumberFormat="1" applyFont="1" applyFill="1" applyBorder="1"/>
    <xf numFmtId="0" fontId="77" fillId="35" borderId="14" xfId="579" applyFont="1" applyFill="1" applyBorder="1">
      <alignment horizontal="left"/>
    </xf>
    <xf numFmtId="14" fontId="121" fillId="0" borderId="14" xfId="0" applyNumberFormat="1" applyFont="1" applyFill="1" applyBorder="1"/>
    <xf numFmtId="0" fontId="118" fillId="0" borderId="15" xfId="0" applyFont="1" applyFill="1" applyBorder="1"/>
    <xf numFmtId="164" fontId="181" fillId="43" borderId="99" xfId="289" applyNumberFormat="1" applyFont="1" applyFill="1" applyBorder="1" applyAlignment="1" applyProtection="1">
      <alignment horizontal="right"/>
    </xf>
    <xf numFmtId="164" fontId="181" fillId="0" borderId="16" xfId="289" applyNumberFormat="1" applyFont="1" applyFill="1" applyBorder="1" applyAlignment="1" applyProtection="1">
      <alignment horizontal="right"/>
    </xf>
    <xf numFmtId="0" fontId="160" fillId="35" borderId="59" xfId="424" applyFont="1" applyFill="1" applyBorder="1">
      <alignment horizontal="left"/>
    </xf>
    <xf numFmtId="164" fontId="161" fillId="0" borderId="24" xfId="289" applyNumberFormat="1" applyFont="1" applyFill="1" applyBorder="1" applyAlignment="1" applyProtection="1"/>
    <xf numFmtId="164" fontId="161" fillId="35" borderId="10" xfId="289" applyNumberFormat="1" applyFont="1" applyFill="1" applyBorder="1" applyAlignment="1" applyProtection="1"/>
    <xf numFmtId="164" fontId="161" fillId="35" borderId="94" xfId="289" applyNumberFormat="1" applyFont="1" applyFill="1" applyBorder="1" applyAlignment="1" applyProtection="1"/>
    <xf numFmtId="164" fontId="161" fillId="35" borderId="18" xfId="289" applyNumberFormat="1" applyFont="1" applyFill="1" applyBorder="1" applyAlignment="1" applyProtection="1"/>
    <xf numFmtId="164" fontId="161" fillId="0" borderId="18" xfId="289" applyNumberFormat="1" applyFont="1" applyFill="1" applyBorder="1" applyAlignment="1" applyProtection="1"/>
    <xf numFmtId="164" fontId="181" fillId="0" borderId="1" xfId="289" applyNumberFormat="1" applyFont="1" applyFill="1" applyBorder="1" applyAlignment="1" applyProtection="1">
      <alignment horizontal="right"/>
    </xf>
    <xf numFmtId="0" fontId="100" fillId="35" borderId="11" xfId="422" applyFill="1" applyBorder="1" applyAlignment="1">
      <alignment horizontal="left" indent="1"/>
    </xf>
    <xf numFmtId="0" fontId="100" fillId="35" borderId="11" xfId="422" applyFill="1" applyBorder="1" applyAlignment="1"/>
    <xf numFmtId="0" fontId="160" fillId="35" borderId="0" xfId="340" applyFont="1" applyFill="1" applyBorder="1" applyAlignment="1">
      <alignment horizontal="center"/>
    </xf>
    <xf numFmtId="0" fontId="206" fillId="35" borderId="0" xfId="431" applyFont="1" applyFill="1" applyBorder="1" applyAlignment="1" applyProtection="1"/>
    <xf numFmtId="0" fontId="195" fillId="43" borderId="0" xfId="0" applyFont="1" applyFill="1" applyBorder="1"/>
    <xf numFmtId="0" fontId="196" fillId="35" borderId="0" xfId="0" applyFont="1" applyFill="1" applyBorder="1"/>
    <xf numFmtId="0" fontId="207" fillId="35" borderId="0" xfId="0" applyFont="1" applyFill="1" applyBorder="1" applyAlignment="1" applyProtection="1"/>
    <xf numFmtId="49" fontId="196" fillId="35" borderId="0" xfId="0" applyNumberFormat="1" applyFont="1" applyFill="1" applyBorder="1"/>
    <xf numFmtId="0" fontId="207" fillId="43" borderId="0" xfId="0" applyFont="1" applyFill="1" applyBorder="1" applyAlignment="1" applyProtection="1"/>
    <xf numFmtId="49" fontId="208" fillId="35" borderId="0" xfId="0" applyNumberFormat="1" applyFont="1" applyFill="1" applyBorder="1"/>
    <xf numFmtId="0" fontId="209" fillId="43" borderId="0" xfId="0" applyFont="1" applyFill="1" applyBorder="1" applyAlignment="1" applyProtection="1"/>
    <xf numFmtId="49" fontId="195" fillId="35" borderId="0" xfId="0" applyNumberFormat="1" applyFont="1" applyFill="1" applyBorder="1"/>
    <xf numFmtId="0" fontId="210" fillId="35" borderId="0" xfId="0" applyFont="1" applyFill="1" applyBorder="1" applyAlignment="1" applyProtection="1"/>
    <xf numFmtId="0" fontId="206" fillId="43" borderId="0" xfId="431" applyFont="1" applyFill="1" applyBorder="1" applyAlignment="1" applyProtection="1"/>
    <xf numFmtId="0" fontId="195" fillId="43" borderId="0" xfId="0" applyFont="1" applyFill="1" applyBorder="1" applyAlignment="1">
      <alignment horizontal="left" vertical="center"/>
    </xf>
    <xf numFmtId="49" fontId="196" fillId="43" borderId="0" xfId="0" applyNumberFormat="1" applyFont="1" applyFill="1" applyBorder="1" applyAlignment="1">
      <alignment horizontal="left" vertical="center"/>
    </xf>
    <xf numFmtId="49" fontId="196" fillId="43" borderId="0" xfId="0" applyNumberFormat="1" applyFont="1" applyFill="1" applyBorder="1" applyAlignment="1">
      <alignment vertical="center"/>
    </xf>
    <xf numFmtId="49" fontId="195" fillId="43" borderId="0" xfId="0" applyNumberFormat="1" applyFont="1" applyFill="1" applyBorder="1" applyAlignment="1">
      <alignment vertical="center"/>
    </xf>
    <xf numFmtId="49" fontId="208" fillId="43" borderId="0" xfId="0" applyNumberFormat="1" applyFont="1" applyFill="1" applyBorder="1" applyAlignment="1">
      <alignment vertical="center"/>
    </xf>
    <xf numFmtId="0" fontId="141" fillId="35" borderId="14" xfId="1966" applyFont="1" applyFill="1" applyBorder="1" applyAlignment="1">
      <alignment horizontal="center" vertical="center" wrapText="1"/>
    </xf>
    <xf numFmtId="0" fontId="77" fillId="35" borderId="3" xfId="569" applyFill="1" applyBorder="1">
      <alignment horizontal="right"/>
    </xf>
    <xf numFmtId="0" fontId="11" fillId="0" borderId="26" xfId="22584" applyBorder="1"/>
    <xf numFmtId="10" fontId="161" fillId="35" borderId="26" xfId="351" applyNumberFormat="1" applyFont="1" applyFill="1" applyBorder="1" applyAlignment="1"/>
    <xf numFmtId="0" fontId="160" fillId="35" borderId="93" xfId="351" applyFont="1" applyFill="1" applyBorder="1" applyAlignment="1">
      <alignment horizontal="center" vertical="center"/>
    </xf>
    <xf numFmtId="0" fontId="161" fillId="35" borderId="93" xfId="351" applyFont="1" applyFill="1" applyBorder="1" applyAlignment="1">
      <alignment horizontal="center" vertical="center"/>
    </xf>
    <xf numFmtId="0" fontId="11" fillId="0" borderId="26" xfId="22590" applyBorder="1"/>
    <xf numFmtId="0" fontId="91" fillId="42" borderId="0" xfId="398" applyFill="1" applyBorder="1" applyAlignment="1">
      <alignment vertical="top"/>
    </xf>
    <xf numFmtId="0" fontId="69" fillId="0" borderId="6" xfId="1725" applyFill="1" applyBorder="1"/>
    <xf numFmtId="0" fontId="69" fillId="0" borderId="6" xfId="1725" applyBorder="1"/>
    <xf numFmtId="0" fontId="69" fillId="35" borderId="0" xfId="1725" applyFill="1" applyBorder="1"/>
    <xf numFmtId="0" fontId="69" fillId="35" borderId="14" xfId="1725" applyFill="1" applyBorder="1"/>
    <xf numFmtId="14" fontId="121" fillId="0" borderId="6" xfId="1725" applyNumberFormat="1" applyFont="1" applyFill="1" applyBorder="1"/>
    <xf numFmtId="14" fontId="121" fillId="0" borderId="15" xfId="1725" applyNumberFormat="1" applyFont="1" applyFill="1" applyBorder="1"/>
    <xf numFmtId="0" fontId="69" fillId="35" borderId="3" xfId="1725" applyFill="1" applyBorder="1"/>
    <xf numFmtId="0" fontId="141" fillId="35" borderId="14" xfId="1966" applyFont="1" applyFill="1" applyBorder="1" applyAlignment="1">
      <alignment horizontal="center"/>
    </xf>
    <xf numFmtId="0" fontId="141" fillId="35" borderId="14" xfId="1966" applyFont="1" applyFill="1" applyBorder="1" applyAlignment="1">
      <alignment horizontal="center" wrapText="1"/>
    </xf>
    <xf numFmtId="0" fontId="141" fillId="35" borderId="15" xfId="1966" applyFont="1" applyFill="1" applyBorder="1" applyAlignment="1">
      <alignment horizontal="center" vertical="center"/>
    </xf>
    <xf numFmtId="0" fontId="141" fillId="35" borderId="17" xfId="1966" applyFont="1" applyFill="1" applyBorder="1" applyAlignment="1">
      <alignment horizontal="center" vertical="center"/>
    </xf>
    <xf numFmtId="0" fontId="141" fillId="35" borderId="17" xfId="1966" applyFont="1" applyFill="1" applyBorder="1" applyAlignment="1">
      <alignment horizontal="center" vertical="center" wrapText="1"/>
    </xf>
    <xf numFmtId="0" fontId="141" fillId="35" borderId="13" xfId="1966" applyFont="1" applyFill="1" applyBorder="1" applyAlignment="1">
      <alignment horizontal="center" vertical="center"/>
    </xf>
    <xf numFmtId="0" fontId="114" fillId="35" borderId="11" xfId="11929" applyFont="1" applyFill="1" applyBorder="1" applyAlignment="1">
      <alignment horizontal="right" vertical="center"/>
    </xf>
    <xf numFmtId="0" fontId="78" fillId="35" borderId="78" xfId="345" applyFill="1" applyBorder="1" applyAlignment="1">
      <alignment horizontal="center"/>
    </xf>
    <xf numFmtId="0" fontId="91" fillId="43" borderId="0" xfId="398" applyFont="1" applyFill="1" applyBorder="1" applyAlignment="1">
      <alignment vertical="top" wrapText="1"/>
    </xf>
    <xf numFmtId="0" fontId="77" fillId="35" borderId="16" xfId="569" applyFill="1" applyBorder="1" applyAlignment="1">
      <alignment horizontal="right"/>
    </xf>
    <xf numFmtId="0" fontId="45" fillId="4" borderId="110" xfId="0" applyFont="1" applyFill="1" applyBorder="1" applyAlignment="1"/>
    <xf numFmtId="0" fontId="212" fillId="4" borderId="111" xfId="0" applyFont="1" applyFill="1" applyBorder="1" applyAlignment="1"/>
    <xf numFmtId="0" fontId="45" fillId="4" borderId="111" xfId="0" applyFont="1" applyFill="1" applyBorder="1"/>
    <xf numFmtId="0" fontId="0" fillId="35" borderId="112" xfId="0" applyFill="1" applyBorder="1"/>
    <xf numFmtId="49" fontId="211" fillId="35" borderId="14" xfId="0" applyNumberFormat="1" applyFont="1" applyFill="1" applyBorder="1"/>
    <xf numFmtId="0" fontId="207" fillId="35" borderId="14" xfId="0" applyFont="1" applyFill="1" applyBorder="1" applyAlignment="1" applyProtection="1"/>
    <xf numFmtId="0" fontId="0" fillId="35" borderId="111" xfId="0" applyFill="1" applyBorder="1"/>
    <xf numFmtId="205" fontId="161" fillId="42" borderId="1" xfId="453" applyNumberFormat="1" applyFont="1" applyFill="1" applyBorder="1"/>
    <xf numFmtId="200" fontId="190" fillId="0" borderId="16" xfId="289" applyNumberFormat="1" applyFont="1" applyBorder="1"/>
    <xf numFmtId="0" fontId="165" fillId="35" borderId="0" xfId="568" applyFont="1" applyFill="1" applyBorder="1" applyAlignment="1">
      <alignment horizontal="right"/>
    </xf>
    <xf numFmtId="205" fontId="181" fillId="42" borderId="1" xfId="289" applyNumberFormat="1" applyFont="1" applyFill="1" applyBorder="1"/>
    <xf numFmtId="205" fontId="160" fillId="0" borderId="0" xfId="0" applyNumberFormat="1" applyFont="1" applyFill="1" applyBorder="1" applyAlignment="1">
      <alignment horizontal="center"/>
    </xf>
    <xf numFmtId="205" fontId="81" fillId="35" borderId="0" xfId="351" applyNumberFormat="1" applyFill="1" applyBorder="1"/>
    <xf numFmtId="205" fontId="161" fillId="0" borderId="0" xfId="0" applyNumberFormat="1" applyFont="1" applyFill="1" applyBorder="1"/>
    <xf numFmtId="205" fontId="0" fillId="0" borderId="0" xfId="0" applyNumberFormat="1" applyFill="1" applyBorder="1"/>
    <xf numFmtId="205" fontId="81" fillId="0" borderId="0" xfId="351" applyNumberFormat="1" applyFill="1" applyBorder="1"/>
    <xf numFmtId="205" fontId="160" fillId="35" borderId="0" xfId="425" applyNumberFormat="1" applyFont="1" applyFill="1" applyBorder="1">
      <alignment horizontal="center" vertical="center" wrapText="1"/>
    </xf>
    <xf numFmtId="205" fontId="81" fillId="0" borderId="0" xfId="0" applyNumberFormat="1" applyFont="1" applyFill="1" applyBorder="1"/>
    <xf numFmtId="205" fontId="160" fillId="0" borderId="0" xfId="579" applyNumberFormat="1" applyFont="1" applyFill="1" applyBorder="1">
      <alignment horizontal="left"/>
    </xf>
    <xf numFmtId="205" fontId="0" fillId="0" borderId="0" xfId="0" applyNumberFormat="1" applyBorder="1"/>
    <xf numFmtId="205" fontId="160" fillId="0" borderId="1" xfId="0" applyNumberFormat="1" applyFont="1" applyFill="1" applyBorder="1" applyAlignment="1"/>
    <xf numFmtId="205" fontId="161" fillId="0" borderId="1" xfId="0" applyNumberFormat="1" applyFont="1" applyFill="1" applyBorder="1" applyAlignment="1">
      <alignment horizontal="right"/>
    </xf>
    <xf numFmtId="205" fontId="160" fillId="0" borderId="1" xfId="0" applyNumberFormat="1" applyFont="1" applyFill="1" applyBorder="1" applyAlignment="1">
      <alignment horizontal="right"/>
    </xf>
    <xf numFmtId="205" fontId="161" fillId="0" borderId="18" xfId="0" applyNumberFormat="1" applyFont="1" applyFill="1" applyBorder="1" applyAlignment="1">
      <alignment horizontal="right"/>
    </xf>
    <xf numFmtId="205" fontId="160" fillId="42" borderId="30" xfId="0" applyNumberFormat="1" applyFont="1" applyFill="1" applyBorder="1" applyAlignment="1">
      <alignment horizontal="right"/>
    </xf>
    <xf numFmtId="205" fontId="160" fillId="42" borderId="8" xfId="0" applyNumberFormat="1" applyFont="1" applyFill="1" applyBorder="1" applyAlignment="1">
      <alignment horizontal="right"/>
    </xf>
    <xf numFmtId="205" fontId="160" fillId="42" borderId="31" xfId="0" applyNumberFormat="1" applyFont="1" applyFill="1" applyBorder="1" applyAlignment="1">
      <alignment horizontal="right"/>
    </xf>
    <xf numFmtId="205" fontId="81" fillId="35" borderId="0" xfId="351" quotePrefix="1" applyNumberFormat="1" applyFill="1" applyBorder="1" applyAlignment="1">
      <alignment horizontal="center" wrapText="1"/>
    </xf>
    <xf numFmtId="205" fontId="160" fillId="0" borderId="14" xfId="426" quotePrefix="1" applyNumberFormat="1" applyFont="1" applyFill="1" applyBorder="1">
      <alignment horizontal="center" wrapText="1"/>
    </xf>
    <xf numFmtId="205" fontId="161" fillId="42" borderId="28" xfId="0" applyNumberFormat="1" applyFont="1" applyFill="1" applyBorder="1" applyAlignment="1">
      <alignment horizontal="right"/>
    </xf>
    <xf numFmtId="205" fontId="161" fillId="0" borderId="1" xfId="0" applyNumberFormat="1" applyFont="1" applyFill="1" applyBorder="1" applyAlignment="1"/>
    <xf numFmtId="205" fontId="160" fillId="0" borderId="17" xfId="0" applyNumberFormat="1" applyFont="1" applyFill="1" applyBorder="1" applyAlignment="1"/>
    <xf numFmtId="205" fontId="161" fillId="43" borderId="1" xfId="0" applyNumberFormat="1" applyFont="1" applyFill="1" applyBorder="1" applyAlignment="1"/>
    <xf numFmtId="205" fontId="0" fillId="0" borderId="0" xfId="0" applyNumberFormat="1" applyAlignment="1"/>
    <xf numFmtId="205" fontId="161" fillId="0" borderId="0" xfId="0" applyNumberFormat="1" applyFont="1" applyFill="1" applyBorder="1" applyAlignment="1"/>
    <xf numFmtId="167" fontId="160" fillId="35" borderId="3" xfId="425" applyNumberFormat="1" applyFont="1" applyFill="1" applyBorder="1">
      <alignment horizontal="center" vertical="center" wrapText="1"/>
    </xf>
    <xf numFmtId="0" fontId="160" fillId="0" borderId="13" xfId="426" quotePrefix="1" applyFont="1" applyFill="1" applyBorder="1">
      <alignment horizontal="center" wrapText="1"/>
    </xf>
    <xf numFmtId="205" fontId="161" fillId="42" borderId="1" xfId="289" applyNumberFormat="1" applyFont="1" applyFill="1" applyBorder="1"/>
    <xf numFmtId="205" fontId="81" fillId="35" borderId="6" xfId="351" applyNumberFormat="1" applyFill="1" applyBorder="1" applyAlignment="1"/>
    <xf numFmtId="205" fontId="81" fillId="35" borderId="0" xfId="351" applyNumberFormat="1" applyFill="1" applyBorder="1" applyAlignment="1">
      <alignment horizontal="left" wrapText="1"/>
    </xf>
    <xf numFmtId="205" fontId="81" fillId="35" borderId="0" xfId="351" applyNumberFormat="1" applyFill="1" applyBorder="1" applyAlignment="1"/>
    <xf numFmtId="205" fontId="160" fillId="35" borderId="0" xfId="351" applyNumberFormat="1" applyFont="1" applyFill="1" applyBorder="1" applyAlignment="1">
      <alignment horizontal="center" wrapText="1"/>
    </xf>
    <xf numFmtId="205" fontId="160" fillId="35" borderId="0" xfId="425" quotePrefix="1" applyNumberFormat="1" applyFont="1" applyFill="1" applyBorder="1">
      <alignment horizontal="center" vertical="center" wrapText="1"/>
    </xf>
    <xf numFmtId="205" fontId="161" fillId="42" borderId="1" xfId="347" applyNumberFormat="1" applyFont="1" applyFill="1" applyBorder="1"/>
    <xf numFmtId="198" fontId="81" fillId="35" borderId="0" xfId="351" applyNumberFormat="1" applyFill="1" applyBorder="1" applyAlignment="1">
      <alignment horizontal="left" wrapText="1"/>
    </xf>
    <xf numFmtId="198" fontId="81" fillId="35" borderId="0" xfId="351" applyNumberFormat="1" applyFill="1" applyBorder="1" applyAlignment="1"/>
    <xf numFmtId="198" fontId="0" fillId="0" borderId="0" xfId="0" applyNumberFormat="1"/>
    <xf numFmtId="198" fontId="160" fillId="35" borderId="0" xfId="425" applyNumberFormat="1" applyFont="1" applyFill="1" applyBorder="1">
      <alignment horizontal="center" vertical="center" wrapText="1"/>
    </xf>
    <xf numFmtId="198" fontId="160" fillId="35" borderId="0" xfId="425" quotePrefix="1" applyNumberFormat="1" applyFont="1" applyFill="1" applyBorder="1">
      <alignment horizontal="center" vertical="center" wrapText="1"/>
    </xf>
    <xf numFmtId="0" fontId="160" fillId="35" borderId="0" xfId="576" applyFont="1" applyFill="1" applyBorder="1" applyAlignment="1">
      <alignment horizontal="center" wrapText="1"/>
    </xf>
    <xf numFmtId="0" fontId="160" fillId="35" borderId="14" xfId="576" applyFont="1" applyFill="1" applyBorder="1" applyAlignment="1">
      <alignment horizontal="center" wrapText="1"/>
    </xf>
    <xf numFmtId="0" fontId="160" fillId="35" borderId="0" xfId="422" applyFont="1" applyFill="1" applyBorder="1" applyAlignment="1">
      <alignment horizontal="center"/>
    </xf>
    <xf numFmtId="205" fontId="161" fillId="0" borderId="26" xfId="351" applyNumberFormat="1" applyFont="1" applyFill="1" applyBorder="1" applyAlignment="1">
      <alignment horizontal="right" vertical="center" wrapText="1"/>
    </xf>
    <xf numFmtId="0" fontId="160" fillId="35" borderId="14" xfId="340" applyFont="1" applyFill="1" applyBorder="1" applyAlignment="1">
      <alignment horizontal="center"/>
    </xf>
    <xf numFmtId="0" fontId="160" fillId="35" borderId="14" xfId="426" applyFont="1" applyFill="1" applyBorder="1" applyAlignment="1">
      <alignment horizontal="center" wrapText="1"/>
    </xf>
    <xf numFmtId="0" fontId="160" fillId="35" borderId="0" xfId="426" applyFont="1" applyFill="1" applyBorder="1" applyAlignment="1">
      <alignment horizontal="center" wrapText="1"/>
    </xf>
    <xf numFmtId="205" fontId="81" fillId="35" borderId="93" xfId="290" applyNumberFormat="1" applyFont="1" applyFill="1" applyBorder="1" applyAlignment="1" applyProtection="1"/>
    <xf numFmtId="0" fontId="116" fillId="0" borderId="0" xfId="0" applyFont="1" applyFill="1" applyBorder="1" applyProtection="1">
      <protection locked="0"/>
    </xf>
    <xf numFmtId="14" fontId="116" fillId="0" borderId="0" xfId="0" applyNumberFormat="1" applyFont="1" applyFill="1" applyBorder="1" applyProtection="1">
      <protection locked="0"/>
    </xf>
    <xf numFmtId="14" fontId="0" fillId="0" borderId="0" xfId="0" applyNumberFormat="1" applyFill="1" applyBorder="1" applyProtection="1">
      <protection locked="0"/>
    </xf>
    <xf numFmtId="0" fontId="119" fillId="0" borderId="0" xfId="0" applyFont="1" applyFill="1" applyBorder="1" applyProtection="1">
      <protection locked="0"/>
    </xf>
    <xf numFmtId="14" fontId="122" fillId="0" borderId="0" xfId="0" applyNumberFormat="1" applyFont="1" applyFill="1" applyBorder="1" applyProtection="1">
      <protection locked="0"/>
    </xf>
    <xf numFmtId="0" fontId="120" fillId="0" borderId="0" xfId="0" applyFont="1" applyFill="1" applyBorder="1" applyProtection="1">
      <protection locked="0"/>
    </xf>
    <xf numFmtId="14" fontId="118" fillId="0" borderId="0" xfId="0" applyNumberFormat="1" applyFont="1" applyFill="1" applyBorder="1" applyProtection="1">
      <protection locked="0"/>
    </xf>
    <xf numFmtId="0" fontId="118" fillId="0" borderId="0" xfId="0" applyFont="1" applyFill="1" applyBorder="1" applyProtection="1">
      <protection locked="0"/>
    </xf>
    <xf numFmtId="0" fontId="0" fillId="0" borderId="0" xfId="0" applyFill="1" applyBorder="1" applyProtection="1">
      <protection locked="0"/>
    </xf>
    <xf numFmtId="198" fontId="181" fillId="0" borderId="0" xfId="427" applyNumberFormat="1" applyFont="1" applyFill="1" applyBorder="1" applyAlignment="1"/>
    <xf numFmtId="198" fontId="0" fillId="0" borderId="0" xfId="0" applyNumberFormat="1" applyBorder="1"/>
    <xf numFmtId="198" fontId="160" fillId="0" borderId="0" xfId="425" applyNumberFormat="1" applyFont="1" applyFill="1" applyBorder="1" applyAlignment="1">
      <alignment horizontal="center" wrapText="1"/>
    </xf>
    <xf numFmtId="198" fontId="160" fillId="0" borderId="0" xfId="351" applyNumberFormat="1" applyFont="1" applyFill="1" applyBorder="1" applyAlignment="1">
      <alignment horizontal="center"/>
    </xf>
    <xf numFmtId="198" fontId="160" fillId="0" borderId="0" xfId="426" quotePrefix="1" applyNumberFormat="1" applyFont="1" applyFill="1" applyBorder="1">
      <alignment horizontal="center" wrapText="1"/>
    </xf>
    <xf numFmtId="198" fontId="42" fillId="0" borderId="0" xfId="427" applyNumberFormat="1" applyFill="1" applyBorder="1" applyAlignment="1"/>
    <xf numFmtId="0" fontId="160" fillId="0" borderId="0" xfId="617" applyFont="1" applyFill="1" applyBorder="1" applyAlignment="1">
      <alignment horizontal="center" wrapText="1"/>
    </xf>
    <xf numFmtId="0" fontId="160" fillId="0" borderId="0" xfId="617" applyFont="1" applyFill="1" applyBorder="1" applyAlignment="1">
      <alignment horizontal="right" vertical="top"/>
    </xf>
    <xf numFmtId="0" fontId="160" fillId="0" borderId="14" xfId="617" applyFont="1" applyFill="1" applyBorder="1" applyAlignment="1">
      <alignment horizontal="center" wrapText="1"/>
    </xf>
    <xf numFmtId="198" fontId="160" fillId="0" borderId="14" xfId="617" applyNumberFormat="1" applyFont="1" applyFill="1" applyBorder="1" applyAlignment="1">
      <alignment horizontal="center" wrapText="1"/>
    </xf>
    <xf numFmtId="198" fontId="160" fillId="0" borderId="0" xfId="617" applyNumberFormat="1" applyFont="1" applyFill="1" applyBorder="1" applyAlignment="1">
      <alignment horizontal="center" wrapText="1"/>
    </xf>
    <xf numFmtId="0" fontId="81" fillId="0" borderId="102" xfId="351" applyFont="1" applyFill="1" applyBorder="1" applyAlignment="1">
      <alignment horizontal="center"/>
    </xf>
    <xf numFmtId="0" fontId="81" fillId="0" borderId="27" xfId="351" applyFont="1" applyFill="1" applyBorder="1" applyAlignment="1">
      <alignment horizontal="left" vertical="top"/>
    </xf>
    <xf numFmtId="0" fontId="0" fillId="0" borderId="27" xfId="0" applyBorder="1" applyAlignment="1">
      <alignment horizontal="left" vertical="top"/>
    </xf>
    <xf numFmtId="0" fontId="0" fillId="0" borderId="24" xfId="0" applyBorder="1" applyAlignment="1">
      <alignment horizontal="left" vertical="top"/>
    </xf>
    <xf numFmtId="203" fontId="161" fillId="0" borderId="16" xfId="289" applyNumberFormat="1" applyFont="1" applyFill="1" applyBorder="1" applyAlignment="1" applyProtection="1"/>
    <xf numFmtId="203" fontId="161" fillId="0" borderId="4" xfId="289" applyNumberFormat="1" applyFont="1" applyFill="1" applyBorder="1" applyAlignment="1" applyProtection="1"/>
    <xf numFmtId="0" fontId="160" fillId="0" borderId="0" xfId="579" applyFont="1" applyFill="1" applyBorder="1" applyAlignment="1">
      <alignment horizontal="center" wrapText="1"/>
    </xf>
    <xf numFmtId="0" fontId="33" fillId="35" borderId="1" xfId="1966" applyFont="1" applyFill="1" applyBorder="1" applyAlignment="1">
      <alignment horizontal="right"/>
    </xf>
    <xf numFmtId="0" fontId="33" fillId="42" borderId="1" xfId="1966" applyFont="1" applyFill="1" applyBorder="1" applyAlignment="1">
      <alignment horizontal="right"/>
    </xf>
    <xf numFmtId="3" fontId="33" fillId="42" borderId="1" xfId="1966" applyNumberFormat="1" applyFont="1" applyFill="1" applyBorder="1" applyAlignment="1">
      <alignment horizontal="right"/>
    </xf>
    <xf numFmtId="206" fontId="33" fillId="42" borderId="1" xfId="1966" applyNumberFormat="1" applyFont="1" applyFill="1" applyBorder="1" applyAlignment="1">
      <alignment horizontal="right"/>
    </xf>
    <xf numFmtId="205" fontId="33" fillId="42" borderId="1" xfId="1966" applyNumberFormat="1" applyFont="1" applyFill="1" applyBorder="1" applyAlignment="1">
      <alignment horizontal="right"/>
    </xf>
    <xf numFmtId="0" fontId="181" fillId="35" borderId="1" xfId="1966" applyFont="1" applyFill="1" applyBorder="1" applyAlignment="1">
      <alignment horizontal="right"/>
    </xf>
    <xf numFmtId="0" fontId="181" fillId="42" borderId="26" xfId="1966" applyFont="1" applyFill="1" applyBorder="1" applyAlignment="1">
      <alignment horizontal="right"/>
    </xf>
    <xf numFmtId="0" fontId="181" fillId="35" borderId="93" xfId="1966" applyFont="1" applyFill="1" applyBorder="1" applyAlignment="1">
      <alignment horizontal="right"/>
    </xf>
    <xf numFmtId="0" fontId="161" fillId="35" borderId="1" xfId="351" applyFont="1" applyFill="1" applyBorder="1" applyAlignment="1">
      <alignment horizontal="right"/>
    </xf>
    <xf numFmtId="0" fontId="161" fillId="35" borderId="93" xfId="351" applyFont="1" applyFill="1" applyBorder="1" applyAlignment="1">
      <alignment horizontal="right"/>
    </xf>
    <xf numFmtId="198" fontId="161" fillId="35" borderId="1" xfId="11928" applyNumberFormat="1" applyFont="1" applyFill="1" applyBorder="1" applyAlignment="1">
      <alignment horizontal="right"/>
    </xf>
    <xf numFmtId="198" fontId="161" fillId="35" borderId="93" xfId="11928" applyNumberFormat="1" applyFont="1" applyFill="1" applyBorder="1" applyAlignment="1">
      <alignment horizontal="right"/>
    </xf>
    <xf numFmtId="198" fontId="198" fillId="35" borderId="1" xfId="1966" applyNumberFormat="1" applyFont="1" applyFill="1" applyBorder="1" applyAlignment="1"/>
    <xf numFmtId="198" fontId="198" fillId="35" borderId="98" xfId="1966" applyNumberFormat="1" applyFont="1" applyFill="1" applyBorder="1"/>
    <xf numFmtId="198" fontId="11" fillId="0" borderId="1" xfId="22577" applyNumberFormat="1" applyBorder="1"/>
    <xf numFmtId="198" fontId="11" fillId="0" borderId="98" xfId="22577" applyNumberFormat="1" applyBorder="1"/>
    <xf numFmtId="198" fontId="114" fillId="0" borderId="1" xfId="22577" applyNumberFormat="1" applyFont="1" applyBorder="1"/>
    <xf numFmtId="198" fontId="114" fillId="0" borderId="98" xfId="22577" applyNumberFormat="1" applyFont="1" applyBorder="1"/>
    <xf numFmtId="198" fontId="198" fillId="35" borderId="24" xfId="1966" applyNumberFormat="1" applyFont="1" applyFill="1" applyBorder="1" applyAlignment="1"/>
    <xf numFmtId="198" fontId="11" fillId="0" borderId="24" xfId="22578" applyNumberFormat="1" applyBorder="1"/>
    <xf numFmtId="198" fontId="11" fillId="0" borderId="1" xfId="22578" applyNumberFormat="1" applyBorder="1"/>
    <xf numFmtId="198" fontId="11" fillId="0" borderId="98" xfId="22578" applyNumberFormat="1" applyBorder="1"/>
    <xf numFmtId="198" fontId="114" fillId="0" borderId="24" xfId="22578" applyNumberFormat="1" applyFont="1" applyBorder="1"/>
    <xf numFmtId="198" fontId="114" fillId="0" borderId="1" xfId="22578" applyNumberFormat="1" applyFont="1" applyBorder="1"/>
    <xf numFmtId="198" fontId="114" fillId="0" borderId="98" xfId="22578" applyNumberFormat="1" applyFont="1" applyBorder="1"/>
    <xf numFmtId="0" fontId="114" fillId="35" borderId="26" xfId="11929" applyFont="1" applyFill="1" applyBorder="1" applyAlignment="1">
      <alignment horizontal="left"/>
    </xf>
    <xf numFmtId="198" fontId="11" fillId="0" borderId="18" xfId="22577" applyNumberFormat="1" applyBorder="1"/>
    <xf numFmtId="198" fontId="11" fillId="0" borderId="113" xfId="22577" applyNumberFormat="1" applyBorder="1"/>
    <xf numFmtId="198" fontId="11" fillId="0" borderId="12" xfId="22578" applyNumberFormat="1" applyBorder="1"/>
    <xf numFmtId="198" fontId="11" fillId="0" borderId="18" xfId="22578" applyNumberFormat="1" applyBorder="1"/>
    <xf numFmtId="198" fontId="11" fillId="0" borderId="113" xfId="22578" applyNumberFormat="1" applyBorder="1"/>
    <xf numFmtId="0" fontId="11" fillId="0" borderId="12" xfId="22579" applyBorder="1"/>
    <xf numFmtId="0" fontId="11" fillId="0" borderId="18" xfId="22579" applyBorder="1"/>
    <xf numFmtId="0" fontId="114" fillId="42" borderId="4" xfId="22579" applyFont="1" applyFill="1" applyBorder="1"/>
    <xf numFmtId="0" fontId="114" fillId="42" borderId="99" xfId="22579" applyFont="1" applyFill="1" applyBorder="1"/>
    <xf numFmtId="0" fontId="114" fillId="42" borderId="63" xfId="22579" applyFont="1" applyFill="1" applyBorder="1"/>
    <xf numFmtId="205" fontId="141" fillId="42" borderId="4" xfId="1966" applyNumberFormat="1" applyFont="1" applyFill="1" applyBorder="1" applyAlignment="1">
      <alignment horizontal="right" vertical="center"/>
    </xf>
    <xf numFmtId="0" fontId="0" fillId="0" borderId="112" xfId="0" applyBorder="1"/>
    <xf numFmtId="0" fontId="9" fillId="35" borderId="0" xfId="3229" applyFont="1" applyFill="1" applyAlignment="1">
      <alignment vertical="top"/>
    </xf>
    <xf numFmtId="200" fontId="26" fillId="35" borderId="0" xfId="3229" applyNumberFormat="1" applyFill="1" applyBorder="1" applyAlignment="1">
      <alignment vertical="top"/>
    </xf>
    <xf numFmtId="176" fontId="26" fillId="35" borderId="1" xfId="3229" applyNumberFormat="1" applyFill="1" applyBorder="1" applyAlignment="1">
      <alignment vertical="top"/>
    </xf>
    <xf numFmtId="176" fontId="26" fillId="35" borderId="0" xfId="3229" applyNumberFormat="1" applyFill="1" applyBorder="1" applyAlignment="1">
      <alignment vertical="top"/>
    </xf>
    <xf numFmtId="200" fontId="181" fillId="35" borderId="0" xfId="1966" applyNumberFormat="1" applyFont="1" applyFill="1" applyBorder="1" applyAlignment="1"/>
    <xf numFmtId="0" fontId="0" fillId="0" borderId="0" xfId="0" applyBorder="1"/>
    <xf numFmtId="0" fontId="100" fillId="35" borderId="0" xfId="422" applyFill="1" applyBorder="1"/>
    <xf numFmtId="0" fontId="119" fillId="35" borderId="0" xfId="0" applyFont="1" applyFill="1" applyBorder="1"/>
    <xf numFmtId="0" fontId="81" fillId="35" borderId="0" xfId="351" applyFill="1" applyBorder="1" applyAlignment="1">
      <alignment horizontal="left" wrapText="1"/>
    </xf>
    <xf numFmtId="0" fontId="160" fillId="35" borderId="0" xfId="351" applyFont="1" applyFill="1" applyBorder="1" applyAlignment="1">
      <alignment horizontal="center"/>
    </xf>
    <xf numFmtId="205" fontId="161" fillId="35" borderId="0" xfId="351" applyNumberFormat="1" applyFont="1" applyFill="1" applyBorder="1" applyAlignment="1" applyProtection="1"/>
    <xf numFmtId="0" fontId="8" fillId="0" borderId="0" xfId="0" applyFont="1"/>
    <xf numFmtId="0" fontId="8" fillId="35" borderId="0" xfId="0" applyFont="1" applyFill="1" applyBorder="1"/>
    <xf numFmtId="0" fontId="160" fillId="35" borderId="0" xfId="1274" applyNumberFormat="1" applyFont="1" applyFill="1" applyBorder="1" applyAlignment="1">
      <alignment horizontal="center" vertical="center" wrapText="1"/>
    </xf>
    <xf numFmtId="200" fontId="190" fillId="0" borderId="6" xfId="289" applyNumberFormat="1" applyFont="1" applyBorder="1"/>
    <xf numFmtId="0" fontId="0" fillId="0" borderId="0" xfId="0" applyBorder="1"/>
    <xf numFmtId="0" fontId="188" fillId="35" borderId="14" xfId="1966" applyFont="1" applyFill="1" applyBorder="1" applyAlignment="1">
      <alignment horizontal="center" wrapText="1"/>
    </xf>
    <xf numFmtId="0" fontId="160" fillId="35" borderId="0" xfId="351" applyFont="1" applyFill="1" applyBorder="1" applyAlignment="1">
      <alignment horizontal="center"/>
    </xf>
    <xf numFmtId="0" fontId="141" fillId="35" borderId="0" xfId="1966" applyFont="1" applyFill="1" applyBorder="1" applyAlignment="1">
      <alignment horizontal="center" vertical="center" wrapText="1"/>
    </xf>
    <xf numFmtId="0" fontId="0" fillId="0" borderId="111" xfId="0" applyBorder="1"/>
    <xf numFmtId="0" fontId="7" fillId="35" borderId="0" xfId="0" applyFont="1" applyFill="1" applyBorder="1"/>
    <xf numFmtId="0" fontId="33" fillId="43" borderId="1" xfId="1966" applyFont="1" applyFill="1" applyBorder="1" applyAlignment="1">
      <alignment horizontal="right"/>
    </xf>
    <xf numFmtId="169" fontId="40" fillId="0" borderId="0" xfId="1966" applyNumberFormat="1" applyFont="1" applyFill="1" applyBorder="1" applyAlignment="1"/>
    <xf numFmtId="0" fontId="33" fillId="0" borderId="0" xfId="1966" applyFont="1" applyFill="1" applyBorder="1" applyAlignment="1">
      <alignment horizontal="center"/>
    </xf>
    <xf numFmtId="169" fontId="81" fillId="0" borderId="0" xfId="351" quotePrefix="1" applyNumberFormat="1" applyFill="1" applyBorder="1" applyAlignment="1">
      <alignment horizontal="right" vertical="center" wrapText="1"/>
    </xf>
    <xf numFmtId="0" fontId="81" fillId="0" borderId="0" xfId="351" quotePrefix="1" applyFill="1" applyBorder="1" applyAlignment="1">
      <alignment horizontal="center" vertical="center" wrapText="1"/>
    </xf>
    <xf numFmtId="0" fontId="141" fillId="35" borderId="112" xfId="1966" applyFont="1" applyFill="1" applyBorder="1" applyAlignment="1">
      <alignment horizontal="center" vertical="center"/>
    </xf>
    <xf numFmtId="0" fontId="33" fillId="35" borderId="112" xfId="1966" applyFont="1" applyFill="1" applyBorder="1" applyAlignment="1">
      <alignment horizontal="right"/>
    </xf>
    <xf numFmtId="0" fontId="33" fillId="35" borderId="0" xfId="1966" applyFont="1" applyFill="1" applyBorder="1" applyAlignment="1">
      <alignment horizontal="right"/>
    </xf>
    <xf numFmtId="0" fontId="161" fillId="35" borderId="0" xfId="1274" applyFont="1" applyFill="1" applyBorder="1" applyAlignment="1" applyProtection="1">
      <alignment vertical="center"/>
      <protection locked="0"/>
    </xf>
    <xf numFmtId="0" fontId="161" fillId="35" borderId="0" xfId="1274" applyFont="1" applyFill="1" applyBorder="1" applyProtection="1">
      <protection locked="0"/>
    </xf>
    <xf numFmtId="0" fontId="161" fillId="35" borderId="0" xfId="1274" applyFont="1" applyFill="1" applyBorder="1" applyAlignment="1" applyProtection="1">
      <alignment vertical="top"/>
      <protection locked="0"/>
    </xf>
    <xf numFmtId="205" fontId="81" fillId="35" borderId="112" xfId="290" applyNumberFormat="1" applyFont="1" applyFill="1" applyBorder="1" applyAlignment="1" applyProtection="1"/>
    <xf numFmtId="0" fontId="0" fillId="0" borderId="0" xfId="0" applyBorder="1"/>
    <xf numFmtId="0" fontId="114" fillId="0" borderId="0" xfId="0" applyFont="1" applyBorder="1" applyAlignment="1">
      <alignment horizontal="center"/>
    </xf>
    <xf numFmtId="0" fontId="161" fillId="35" borderId="0" xfId="351" applyFont="1" applyFill="1" applyBorder="1"/>
    <xf numFmtId="0" fontId="160" fillId="0" borderId="0" xfId="351" applyFont="1" applyFill="1" applyBorder="1" applyAlignment="1">
      <alignment horizontal="center" vertical="center" wrapText="1"/>
    </xf>
    <xf numFmtId="0" fontId="160" fillId="0" borderId="14" xfId="351" applyFont="1" applyFill="1" applyBorder="1" applyAlignment="1">
      <alignment horizontal="center" wrapText="1"/>
    </xf>
    <xf numFmtId="0" fontId="39" fillId="43" borderId="0" xfId="397" applyFont="1" applyFill="1" applyBorder="1"/>
    <xf numFmtId="0" fontId="160" fillId="35" borderId="0" xfId="424" applyFont="1" applyFill="1" applyBorder="1">
      <alignment horizontal="left"/>
    </xf>
    <xf numFmtId="0" fontId="0" fillId="0" borderId="0" xfId="0" applyBorder="1"/>
    <xf numFmtId="0" fontId="160" fillId="0" borderId="0" xfId="351" applyFont="1" applyFill="1" applyBorder="1" applyAlignment="1">
      <alignment horizontal="center" wrapText="1"/>
    </xf>
    <xf numFmtId="0" fontId="160" fillId="0" borderId="0" xfId="351" applyFont="1" applyFill="1" applyBorder="1" applyAlignment="1">
      <alignment horizontal="center" vertical="center" wrapText="1"/>
    </xf>
    <xf numFmtId="0" fontId="160" fillId="0" borderId="14" xfId="351" applyFont="1" applyFill="1" applyBorder="1" applyAlignment="1">
      <alignment horizontal="center" wrapText="1"/>
    </xf>
    <xf numFmtId="0" fontId="160" fillId="0" borderId="0" xfId="351" applyFont="1" applyFill="1" applyBorder="1" applyAlignment="1">
      <alignment vertical="center" wrapText="1"/>
    </xf>
    <xf numFmtId="0" fontId="160" fillId="0" borderId="14" xfId="351" applyFont="1" applyFill="1" applyBorder="1" applyAlignment="1">
      <alignment horizontal="center" vertical="top" wrapText="1"/>
    </xf>
    <xf numFmtId="0" fontId="160" fillId="0" borderId="0" xfId="351" applyFont="1" applyFill="1" applyBorder="1" applyAlignment="1">
      <alignment horizontal="center" vertical="top" wrapText="1"/>
    </xf>
    <xf numFmtId="205" fontId="160" fillId="0" borderId="0" xfId="351" applyNumberFormat="1" applyFont="1" applyFill="1" applyBorder="1" applyAlignment="1">
      <alignment horizontal="right" vertical="center" wrapText="1"/>
    </xf>
    <xf numFmtId="205" fontId="161" fillId="0" borderId="0" xfId="351" applyNumberFormat="1" applyFont="1" applyFill="1" applyBorder="1" applyAlignment="1">
      <alignment horizontal="right" vertical="center" wrapText="1"/>
    </xf>
    <xf numFmtId="200" fontId="160" fillId="0" borderId="0" xfId="351" applyNumberFormat="1" applyFont="1" applyFill="1" applyBorder="1" applyAlignment="1">
      <alignment horizontal="right" vertical="center" wrapText="1"/>
    </xf>
    <xf numFmtId="200" fontId="160" fillId="0" borderId="0" xfId="351" applyNumberFormat="1" applyFont="1" applyFill="1" applyBorder="1" applyAlignment="1">
      <alignment horizontal="center" vertical="top" wrapText="1"/>
    </xf>
    <xf numFmtId="0" fontId="6" fillId="0" borderId="0" xfId="6574" applyFont="1" applyFill="1"/>
    <xf numFmtId="0" fontId="6" fillId="0" borderId="0" xfId="6577" applyFont="1" applyFill="1"/>
    <xf numFmtId="0" fontId="0" fillId="0" borderId="0" xfId="0" applyBorder="1"/>
    <xf numFmtId="0" fontId="39" fillId="43" borderId="0" xfId="397" applyFont="1" applyFill="1" applyBorder="1"/>
    <xf numFmtId="0" fontId="160" fillId="35" borderId="0" xfId="1274" applyFont="1" applyFill="1" applyBorder="1" applyAlignment="1" applyProtection="1">
      <alignment horizontal="center" wrapText="1"/>
      <protection locked="0"/>
    </xf>
    <xf numFmtId="0" fontId="114" fillId="35" borderId="0" xfId="0" applyFont="1" applyFill="1" applyBorder="1"/>
    <xf numFmtId="0" fontId="13" fillId="35" borderId="24" xfId="0" applyFont="1" applyFill="1" applyBorder="1"/>
    <xf numFmtId="200" fontId="161" fillId="35" borderId="18" xfId="0" applyNumberFormat="1" applyFont="1" applyFill="1" applyBorder="1"/>
    <xf numFmtId="200" fontId="161" fillId="43" borderId="18" xfId="1274" applyNumberFormat="1" applyFont="1" applyFill="1" applyBorder="1" applyAlignment="1">
      <alignment vertical="center"/>
    </xf>
    <xf numFmtId="203" fontId="161" fillId="42" borderId="4" xfId="0" applyNumberFormat="1" applyFont="1" applyFill="1" applyBorder="1"/>
    <xf numFmtId="0" fontId="13" fillId="35" borderId="111" xfId="0" applyFont="1" applyFill="1" applyBorder="1"/>
    <xf numFmtId="207" fontId="187" fillId="43" borderId="1" xfId="0" applyNumberFormat="1" applyFont="1" applyFill="1" applyBorder="1"/>
    <xf numFmtId="207" fontId="213" fillId="43" borderId="1" xfId="0" applyNumberFormat="1" applyFont="1" applyFill="1" applyBorder="1"/>
    <xf numFmtId="0" fontId="40" fillId="4" borderId="14" xfId="0" applyFont="1" applyFill="1" applyBorder="1"/>
    <xf numFmtId="0" fontId="101" fillId="0" borderId="6" xfId="0" applyFont="1" applyFill="1" applyBorder="1" applyAlignment="1">
      <alignment vertical="center"/>
    </xf>
    <xf numFmtId="0" fontId="101" fillId="0" borderId="0" xfId="0" applyFont="1" applyFill="1" applyBorder="1" applyAlignment="1">
      <alignment vertical="center"/>
    </xf>
    <xf numFmtId="200" fontId="160" fillId="35" borderId="11" xfId="1274" applyNumberFormat="1" applyFont="1" applyFill="1" applyBorder="1" applyAlignment="1">
      <alignment horizontal="center" wrapText="1"/>
    </xf>
    <xf numFmtId="200" fontId="160" fillId="35" borderId="1" xfId="1274" applyNumberFormat="1" applyFont="1" applyFill="1" applyBorder="1" applyAlignment="1">
      <alignment horizontal="center" wrapText="1"/>
    </xf>
    <xf numFmtId="0" fontId="160" fillId="35" borderId="1" xfId="1274" applyNumberFormat="1" applyFont="1" applyFill="1" applyBorder="1" applyAlignment="1">
      <alignment horizontal="center" vertical="center" wrapText="1"/>
    </xf>
    <xf numFmtId="0" fontId="230" fillId="0" borderId="0" xfId="0" applyFont="1" applyFill="1" applyBorder="1" applyAlignment="1">
      <alignment vertical="center"/>
    </xf>
    <xf numFmtId="0" fontId="230" fillId="35" borderId="0" xfId="1274" applyFont="1" applyFill="1" applyBorder="1" applyAlignment="1">
      <alignment horizontal="left" vertical="center"/>
    </xf>
    <xf numFmtId="0" fontId="0" fillId="0" borderId="0" xfId="0" applyBorder="1" applyAlignment="1" applyProtection="1">
      <alignment horizontal="left" vertical="top" wrapText="1"/>
    </xf>
    <xf numFmtId="0" fontId="179" fillId="43" borderId="112" xfId="399" applyFont="1" applyFill="1" applyBorder="1" applyAlignment="1" applyProtection="1">
      <alignment horizontal="center"/>
      <protection locked="0"/>
    </xf>
    <xf numFmtId="0" fontId="102" fillId="0" borderId="0" xfId="0" applyFont="1" applyFill="1" applyBorder="1" applyAlignment="1">
      <alignment vertical="center"/>
    </xf>
    <xf numFmtId="0" fontId="160" fillId="0" borderId="0" xfId="0" applyFont="1" applyFill="1" applyBorder="1" applyAlignment="1">
      <alignment vertical="center"/>
    </xf>
    <xf numFmtId="49" fontId="161" fillId="0" borderId="0" xfId="0" applyNumberFormat="1" applyFont="1" applyFill="1" applyBorder="1" applyAlignment="1">
      <alignment horizontal="left" vertical="center" wrapText="1"/>
    </xf>
    <xf numFmtId="0" fontId="161" fillId="0" borderId="0" xfId="0" applyFont="1" applyFill="1" applyBorder="1" applyAlignment="1">
      <alignment wrapText="1"/>
    </xf>
    <xf numFmtId="0" fontId="161" fillId="0" borderId="6" xfId="0" applyFont="1" applyFill="1" applyBorder="1" applyAlignment="1">
      <alignment horizontal="left" vertical="center" wrapText="1"/>
    </xf>
    <xf numFmtId="0" fontId="161" fillId="0" borderId="0" xfId="0" applyFont="1" applyFill="1" applyBorder="1" applyAlignment="1">
      <alignment horizontal="left" vertical="center" wrapText="1"/>
    </xf>
    <xf numFmtId="0" fontId="161" fillId="0" borderId="0" xfId="0" applyFont="1" applyFill="1" applyBorder="1" applyAlignment="1">
      <alignment vertical="center" wrapText="1"/>
    </xf>
    <xf numFmtId="0" fontId="167" fillId="35" borderId="0" xfId="0" applyFont="1" applyFill="1" applyBorder="1" applyAlignment="1" applyProtection="1">
      <alignment horizontal="center"/>
      <protection locked="0"/>
    </xf>
    <xf numFmtId="49" fontId="160" fillId="35" borderId="1" xfId="1274" applyNumberFormat="1" applyFont="1" applyFill="1" applyBorder="1" applyAlignment="1" applyProtection="1">
      <alignment horizontal="center" vertical="top" wrapText="1"/>
      <protection locked="0"/>
    </xf>
    <xf numFmtId="0" fontId="161" fillId="0" borderId="6" xfId="0" applyFont="1" applyFill="1" applyBorder="1" applyAlignment="1">
      <alignment vertical="center" wrapText="1"/>
    </xf>
    <xf numFmtId="176" fontId="181" fillId="35" borderId="0" xfId="1966" applyNumberFormat="1" applyFont="1" applyFill="1" applyBorder="1" applyAlignment="1"/>
    <xf numFmtId="200" fontId="40" fillId="69" borderId="4" xfId="1966" applyNumberFormat="1" applyFont="1" applyFill="1" applyBorder="1"/>
    <xf numFmtId="0" fontId="0" fillId="0" borderId="0" xfId="0" applyBorder="1"/>
    <xf numFmtId="0" fontId="100" fillId="35" borderId="0" xfId="422" applyFill="1" applyBorder="1"/>
    <xf numFmtId="207" fontId="81" fillId="0" borderId="6" xfId="289" applyNumberFormat="1" applyFont="1" applyFill="1" applyBorder="1"/>
    <xf numFmtId="207" fontId="102" fillId="0" borderId="0" xfId="289" applyNumberFormat="1" applyFont="1" applyFill="1" applyBorder="1"/>
    <xf numFmtId="207" fontId="81" fillId="0" borderId="0" xfId="289" applyNumberFormat="1" applyFont="1" applyFill="1" applyBorder="1"/>
    <xf numFmtId="207" fontId="81" fillId="0" borderId="65" xfId="289" applyNumberFormat="1" applyFont="1" applyFill="1" applyBorder="1"/>
    <xf numFmtId="207" fontId="81" fillId="35" borderId="0" xfId="351" applyNumberFormat="1" applyFill="1" applyBorder="1"/>
    <xf numFmtId="207" fontId="161" fillId="0" borderId="1" xfId="0" applyNumberFormat="1" applyFont="1" applyFill="1" applyBorder="1" applyAlignment="1">
      <alignment horizontal="right"/>
    </xf>
    <xf numFmtId="207" fontId="161" fillId="0" borderId="18" xfId="0" applyNumberFormat="1" applyFont="1" applyFill="1" applyBorder="1" applyAlignment="1">
      <alignment horizontal="right"/>
    </xf>
    <xf numFmtId="207" fontId="160" fillId="42" borderId="30" xfId="0" applyNumberFormat="1" applyFont="1" applyFill="1" applyBorder="1"/>
    <xf numFmtId="207" fontId="160" fillId="42" borderId="8" xfId="0" applyNumberFormat="1" applyFont="1" applyFill="1" applyBorder="1"/>
    <xf numFmtId="207" fontId="160" fillId="42" borderId="31" xfId="0" applyNumberFormat="1" applyFont="1" applyFill="1" applyBorder="1"/>
    <xf numFmtId="207" fontId="161" fillId="0" borderId="0" xfId="0" applyNumberFormat="1" applyFont="1" applyFill="1" applyBorder="1"/>
    <xf numFmtId="207" fontId="0" fillId="0" borderId="0" xfId="0" applyNumberFormat="1" applyFill="1" applyBorder="1"/>
    <xf numFmtId="207" fontId="81" fillId="35" borderId="0" xfId="351" applyNumberFormat="1" applyFont="1" applyFill="1" applyBorder="1"/>
    <xf numFmtId="207" fontId="0" fillId="0" borderId="0" xfId="0" applyNumberFormat="1" applyBorder="1"/>
    <xf numFmtId="207" fontId="161" fillId="0" borderId="0" xfId="351" applyNumberFormat="1" applyFont="1" applyFill="1" applyBorder="1"/>
    <xf numFmtId="207" fontId="161" fillId="35" borderId="0" xfId="351" applyNumberFormat="1" applyFont="1" applyFill="1" applyBorder="1"/>
    <xf numFmtId="207" fontId="0" fillId="0" borderId="0" xfId="0" applyNumberFormat="1"/>
    <xf numFmtId="207" fontId="161" fillId="0" borderId="6" xfId="351" applyNumberFormat="1" applyFont="1" applyFill="1" applyBorder="1"/>
    <xf numFmtId="207" fontId="161" fillId="35" borderId="1" xfId="289" applyNumberFormat="1" applyFont="1" applyFill="1" applyBorder="1"/>
    <xf numFmtId="207" fontId="81" fillId="35" borderId="0" xfId="425" applyNumberFormat="1" applyFont="1" applyFill="1" applyBorder="1" applyAlignment="1">
      <alignment horizontal="left"/>
    </xf>
    <xf numFmtId="207" fontId="160" fillId="35" borderId="0" xfId="425" applyNumberFormat="1" applyFont="1" applyFill="1" applyBorder="1" applyAlignment="1">
      <alignment horizontal="center" wrapText="1"/>
    </xf>
    <xf numFmtId="207" fontId="141" fillId="35" borderId="0" xfId="1966" applyNumberFormat="1" applyFont="1" applyFill="1" applyBorder="1" applyAlignment="1">
      <alignment horizontal="center"/>
    </xf>
    <xf numFmtId="207" fontId="160" fillId="0" borderId="0" xfId="426" quotePrefix="1" applyNumberFormat="1" applyFont="1" applyFill="1" applyBorder="1">
      <alignment horizontal="center" wrapText="1"/>
    </xf>
    <xf numFmtId="207" fontId="19" fillId="0" borderId="0" xfId="0" applyNumberFormat="1" applyFont="1" applyBorder="1"/>
    <xf numFmtId="207" fontId="0" fillId="0" borderId="112" xfId="0" applyNumberFormat="1" applyBorder="1"/>
    <xf numFmtId="207" fontId="6" fillId="0" borderId="112" xfId="0" applyNumberFormat="1" applyFont="1" applyBorder="1"/>
    <xf numFmtId="207" fontId="119" fillId="0" borderId="0" xfId="0" applyNumberFormat="1" applyFont="1" applyBorder="1"/>
    <xf numFmtId="207" fontId="5" fillId="0" borderId="112" xfId="0" applyNumberFormat="1" applyFont="1" applyBorder="1"/>
    <xf numFmtId="207" fontId="119" fillId="0" borderId="112" xfId="0" applyNumberFormat="1" applyFont="1" applyBorder="1"/>
    <xf numFmtId="207" fontId="6" fillId="0" borderId="112" xfId="0" applyNumberFormat="1" applyFont="1" applyBorder="1" applyAlignment="1">
      <alignment vertical="center"/>
    </xf>
    <xf numFmtId="207" fontId="4" fillId="0" borderId="112" xfId="0" applyNumberFormat="1" applyFont="1" applyBorder="1" applyAlignment="1">
      <alignment vertical="center"/>
    </xf>
    <xf numFmtId="207" fontId="4" fillId="0" borderId="0" xfId="0" applyNumberFormat="1" applyFont="1" applyFill="1" applyBorder="1"/>
    <xf numFmtId="207" fontId="4" fillId="0" borderId="112" xfId="0" applyNumberFormat="1" applyFont="1" applyBorder="1"/>
    <xf numFmtId="207" fontId="6" fillId="0" borderId="0" xfId="0" applyNumberFormat="1" applyFont="1" applyBorder="1"/>
    <xf numFmtId="207" fontId="4" fillId="0" borderId="0" xfId="0" applyNumberFormat="1" applyFont="1" applyBorder="1"/>
    <xf numFmtId="207" fontId="103" fillId="0" borderId="0" xfId="431" applyNumberFormat="1" applyBorder="1" applyAlignment="1" applyProtection="1"/>
    <xf numFmtId="207" fontId="181" fillId="42" borderId="1" xfId="339" applyNumberFormat="1" applyFont="1" applyFill="1" applyBorder="1">
      <alignment horizontal="right"/>
    </xf>
    <xf numFmtId="207" fontId="161" fillId="35" borderId="0" xfId="351" applyNumberFormat="1" applyFont="1" applyFill="1" applyBorder="1" applyAlignment="1"/>
    <xf numFmtId="207" fontId="161" fillId="35" borderId="1" xfId="289" applyNumberFormat="1" applyFont="1" applyFill="1" applyBorder="1" applyAlignment="1">
      <alignment wrapText="1"/>
    </xf>
    <xf numFmtId="207" fontId="181" fillId="35" borderId="1" xfId="289" applyNumberFormat="1" applyFont="1" applyFill="1" applyBorder="1"/>
    <xf numFmtId="0" fontId="3" fillId="0" borderId="0" xfId="6574" applyFont="1"/>
    <xf numFmtId="14" fontId="91" fillId="0" borderId="0" xfId="0" applyNumberFormat="1" applyFont="1" applyFill="1" applyBorder="1" applyProtection="1">
      <protection locked="0"/>
    </xf>
    <xf numFmtId="203" fontId="114" fillId="0" borderId="1" xfId="0" applyNumberFormat="1" applyFont="1" applyBorder="1" applyAlignment="1">
      <alignment vertical="top" wrapText="1"/>
    </xf>
    <xf numFmtId="207" fontId="161" fillId="0" borderId="1" xfId="0" applyNumberFormat="1" applyFont="1" applyFill="1" applyBorder="1" applyAlignment="1"/>
    <xf numFmtId="207" fontId="161" fillId="0" borderId="17" xfId="0" applyNumberFormat="1" applyFont="1" applyFill="1" applyBorder="1" applyAlignment="1"/>
    <xf numFmtId="207" fontId="161" fillId="43" borderId="1" xfId="0" applyNumberFormat="1" applyFont="1" applyFill="1" applyBorder="1" applyAlignment="1"/>
    <xf numFmtId="207" fontId="161" fillId="42" borderId="1" xfId="0" applyNumberFormat="1" applyFont="1" applyFill="1" applyBorder="1" applyAlignment="1"/>
    <xf numFmtId="207" fontId="81" fillId="0" borderId="0" xfId="0" applyNumberFormat="1" applyFont="1" applyFill="1" applyBorder="1" applyAlignment="1"/>
    <xf numFmtId="207" fontId="161" fillId="35" borderId="0" xfId="0" applyNumberFormat="1" applyFont="1" applyFill="1" applyBorder="1" applyAlignment="1"/>
    <xf numFmtId="207" fontId="161" fillId="35" borderId="1" xfId="0" applyNumberFormat="1" applyFont="1" applyFill="1" applyBorder="1" applyAlignment="1"/>
    <xf numFmtId="207" fontId="119" fillId="0" borderId="0" xfId="0" applyNumberFormat="1" applyFont="1" applyFill="1" applyBorder="1"/>
    <xf numFmtId="207" fontId="161" fillId="0" borderId="16" xfId="0" applyNumberFormat="1" applyFont="1" applyFill="1" applyBorder="1" applyAlignment="1"/>
    <xf numFmtId="207" fontId="161" fillId="42" borderId="30" xfId="0" applyNumberFormat="1" applyFont="1" applyFill="1" applyBorder="1" applyAlignment="1"/>
    <xf numFmtId="207" fontId="161" fillId="42" borderId="8" xfId="0" applyNumberFormat="1" applyFont="1" applyFill="1" applyBorder="1" applyAlignment="1"/>
    <xf numFmtId="207" fontId="161" fillId="42" borderId="31" xfId="0" applyNumberFormat="1" applyFont="1" applyFill="1" applyBorder="1" applyAlignment="1"/>
    <xf numFmtId="208" fontId="161" fillId="43" borderId="1" xfId="3229" applyNumberFormat="1" applyFont="1" applyFill="1" applyBorder="1" applyAlignment="1">
      <alignment vertical="top"/>
    </xf>
    <xf numFmtId="208" fontId="26" fillId="35" borderId="0" xfId="3229" applyNumberFormat="1" applyFill="1" applyBorder="1" applyAlignment="1">
      <alignment vertical="top"/>
    </xf>
    <xf numFmtId="208" fontId="26" fillId="42" borderId="1" xfId="3229" applyNumberFormat="1" applyFill="1" applyBorder="1" applyAlignment="1">
      <alignment vertical="top"/>
    </xf>
    <xf numFmtId="208" fontId="26" fillId="35" borderId="0" xfId="3229" applyNumberFormat="1" applyFill="1" applyAlignment="1">
      <alignment vertical="top"/>
    </xf>
    <xf numFmtId="208" fontId="26" fillId="35" borderId="1" xfId="3229" applyNumberFormat="1" applyFill="1" applyBorder="1" applyAlignment="1">
      <alignment vertical="top"/>
    </xf>
    <xf numFmtId="208" fontId="161" fillId="43" borderId="30" xfId="3229" applyNumberFormat="1" applyFont="1" applyFill="1" applyBorder="1" applyAlignment="1">
      <alignment vertical="top"/>
    </xf>
    <xf numFmtId="208" fontId="161" fillId="43" borderId="8" xfId="3229" applyNumberFormat="1" applyFont="1" applyFill="1" applyBorder="1" applyAlignment="1">
      <alignment vertical="top"/>
    </xf>
    <xf numFmtId="208" fontId="161" fillId="43" borderId="31" xfId="3229" applyNumberFormat="1" applyFont="1" applyFill="1" applyBorder="1" applyAlignment="1">
      <alignment vertical="top"/>
    </xf>
    <xf numFmtId="208" fontId="26" fillId="43" borderId="1" xfId="3229" applyNumberFormat="1" applyFill="1" applyBorder="1" applyAlignment="1">
      <alignment vertical="top"/>
    </xf>
    <xf numFmtId="208" fontId="26" fillId="35" borderId="18" xfId="3229" applyNumberFormat="1" applyFill="1" applyBorder="1" applyAlignment="1">
      <alignment vertical="top"/>
    </xf>
    <xf numFmtId="208" fontId="161" fillId="43" borderId="4" xfId="3229" applyNumberFormat="1" applyFont="1" applyFill="1" applyBorder="1" applyAlignment="1">
      <alignment vertical="top"/>
    </xf>
    <xf numFmtId="208" fontId="181" fillId="43" borderId="1" xfId="1966" applyNumberFormat="1" applyFont="1" applyFill="1" applyBorder="1" applyAlignment="1"/>
    <xf numFmtId="208" fontId="40" fillId="35" borderId="0" xfId="1966" applyNumberFormat="1" applyFont="1" applyFill="1" applyBorder="1"/>
    <xf numFmtId="208" fontId="40" fillId="35" borderId="0" xfId="1966" applyNumberFormat="1" applyFont="1" applyFill="1" applyBorder="1" applyAlignment="1"/>
    <xf numFmtId="208" fontId="181" fillId="43" borderId="1" xfId="1966" applyNumberFormat="1" applyFont="1" applyFill="1" applyBorder="1"/>
    <xf numFmtId="209" fontId="20" fillId="0" borderId="1" xfId="0" applyNumberFormat="1" applyFont="1" applyBorder="1" applyAlignment="1">
      <alignment vertical="top" wrapText="1"/>
    </xf>
    <xf numFmtId="209" fontId="3" fillId="0" borderId="1" xfId="0" applyNumberFormat="1" applyFont="1" applyBorder="1" applyAlignment="1">
      <alignment vertical="top" wrapText="1"/>
    </xf>
    <xf numFmtId="209" fontId="161" fillId="35" borderId="1" xfId="351" applyNumberFormat="1" applyFont="1" applyFill="1" applyBorder="1" applyAlignment="1">
      <alignment vertical="top" wrapText="1"/>
    </xf>
    <xf numFmtId="209" fontId="3" fillId="0" borderId="1" xfId="22567" applyNumberFormat="1" applyFont="1" applyBorder="1" applyAlignment="1">
      <alignment vertical="top" wrapText="1"/>
    </xf>
    <xf numFmtId="209" fontId="11" fillId="0" borderId="1" xfId="22568" applyNumberFormat="1" applyBorder="1" applyAlignment="1">
      <alignment vertical="top" wrapText="1"/>
    </xf>
    <xf numFmtId="209" fontId="160" fillId="35" borderId="1" xfId="351" applyNumberFormat="1" applyFont="1" applyFill="1" applyBorder="1" applyAlignment="1">
      <alignment horizontal="center" vertical="top" wrapText="1"/>
    </xf>
    <xf numFmtId="209" fontId="160" fillId="35" borderId="17" xfId="351" applyNumberFormat="1" applyFont="1" applyFill="1" applyBorder="1" applyAlignment="1">
      <alignment horizontal="center" vertical="top" wrapText="1"/>
    </xf>
    <xf numFmtId="209" fontId="161" fillId="35" borderId="1" xfId="351" applyNumberFormat="1" applyFont="1" applyFill="1" applyBorder="1" applyAlignment="1">
      <alignment horizontal="center" vertical="top" wrapText="1"/>
    </xf>
    <xf numFmtId="209" fontId="161" fillId="35" borderId="1" xfId="351" applyNumberFormat="1" applyFont="1" applyFill="1" applyBorder="1" applyAlignment="1">
      <alignment horizontal="center" vertical="center"/>
    </xf>
    <xf numFmtId="209" fontId="161" fillId="35" borderId="1" xfId="351" applyNumberFormat="1" applyFont="1" applyFill="1" applyBorder="1"/>
    <xf numFmtId="209" fontId="160" fillId="35" borderId="1" xfId="351" applyNumberFormat="1" applyFont="1" applyFill="1" applyBorder="1" applyAlignment="1">
      <alignment horizontal="center"/>
    </xf>
    <xf numFmtId="209" fontId="160" fillId="35" borderId="1" xfId="351" applyNumberFormat="1" applyFont="1" applyFill="1" applyBorder="1" applyAlignment="1">
      <alignment horizontal="center" vertical="center"/>
    </xf>
    <xf numFmtId="209" fontId="161" fillId="35" borderId="1" xfId="351" applyNumberFormat="1" applyFont="1" applyFill="1" applyBorder="1" applyAlignment="1"/>
    <xf numFmtId="209" fontId="11" fillId="0" borderId="1" xfId="22567" applyNumberFormat="1" applyBorder="1" applyAlignment="1">
      <alignment vertical="top" wrapText="1"/>
    </xf>
    <xf numFmtId="209" fontId="161" fillId="35" borderId="1" xfId="290" applyNumberFormat="1" applyFont="1" applyFill="1" applyBorder="1" applyAlignment="1" applyProtection="1"/>
    <xf numFmtId="209" fontId="161" fillId="35" borderId="18" xfId="290" applyNumberFormat="1" applyFont="1" applyFill="1" applyBorder="1" applyAlignment="1" applyProtection="1"/>
    <xf numFmtId="209" fontId="161" fillId="35" borderId="1" xfId="1274" applyNumberFormat="1" applyFont="1" applyFill="1" applyBorder="1" applyAlignment="1">
      <alignment vertical="center"/>
    </xf>
    <xf numFmtId="209" fontId="161" fillId="35" borderId="1" xfId="1274" applyNumberFormat="1" applyFont="1" applyFill="1" applyBorder="1"/>
    <xf numFmtId="209" fontId="161" fillId="35" borderId="1" xfId="1274" applyNumberFormat="1" applyFont="1" applyFill="1" applyBorder="1" applyAlignment="1">
      <alignment vertical="top"/>
    </xf>
    <xf numFmtId="209" fontId="161" fillId="35" borderId="1" xfId="1274" applyNumberFormat="1" applyFont="1" applyFill="1" applyBorder="1" applyAlignment="1">
      <alignment horizontal="left"/>
    </xf>
    <xf numFmtId="209" fontId="161" fillId="35" borderId="1" xfId="0" applyNumberFormat="1" applyFont="1" applyFill="1" applyBorder="1"/>
    <xf numFmtId="209" fontId="161" fillId="35" borderId="18" xfId="0" applyNumberFormat="1" applyFont="1" applyFill="1" applyBorder="1"/>
    <xf numFmtId="209" fontId="161" fillId="42" borderId="4" xfId="0" applyNumberFormat="1" applyFont="1" applyFill="1" applyBorder="1"/>
    <xf numFmtId="209" fontId="81" fillId="0" borderId="1" xfId="351" applyNumberFormat="1" applyFont="1" applyFill="1" applyBorder="1" applyAlignment="1">
      <alignment horizontal="right"/>
    </xf>
    <xf numFmtId="209" fontId="81" fillId="0" borderId="1" xfId="351" applyNumberFormat="1" applyFont="1" applyFill="1" applyBorder="1" applyAlignment="1">
      <alignment horizontal="right" indent="1"/>
    </xf>
    <xf numFmtId="209" fontId="81" fillId="0" borderId="93" xfId="351" applyNumberFormat="1" applyFont="1" applyFill="1" applyBorder="1" applyAlignment="1">
      <alignment horizontal="right"/>
    </xf>
    <xf numFmtId="209" fontId="81" fillId="0" borderId="93" xfId="290" applyNumberFormat="1" applyFont="1" applyFill="1" applyBorder="1" applyAlignment="1" applyProtection="1">
      <alignment horizontal="right"/>
    </xf>
    <xf numFmtId="209" fontId="81" fillId="0" borderId="1" xfId="290" applyNumberFormat="1" applyFont="1" applyFill="1" applyBorder="1" applyAlignment="1" applyProtection="1">
      <alignment horizontal="right"/>
    </xf>
    <xf numFmtId="209" fontId="161" fillId="0" borderId="1" xfId="617" applyNumberFormat="1" applyFont="1" applyFill="1" applyBorder="1" applyAlignment="1">
      <alignment horizontal="right"/>
    </xf>
    <xf numFmtId="209" fontId="161" fillId="0" borderId="1" xfId="289" applyNumberFormat="1" applyFont="1" applyFill="1" applyBorder="1" applyAlignment="1">
      <alignment horizontal="right"/>
    </xf>
    <xf numFmtId="209" fontId="161" fillId="0" borderId="18" xfId="617" applyNumberFormat="1" applyFont="1" applyFill="1" applyBorder="1" applyAlignment="1">
      <alignment horizontal="right"/>
    </xf>
    <xf numFmtId="209" fontId="161" fillId="0" borderId="18" xfId="289" applyNumberFormat="1" applyFont="1" applyFill="1" applyBorder="1" applyAlignment="1">
      <alignment horizontal="right"/>
    </xf>
    <xf numFmtId="209" fontId="160" fillId="43" borderId="62" xfId="617" applyNumberFormat="1" applyFont="1" applyFill="1" applyBorder="1" applyAlignment="1">
      <alignment horizontal="right"/>
    </xf>
    <xf numFmtId="209" fontId="160" fillId="43" borderId="4" xfId="617" applyNumberFormat="1" applyFont="1" applyFill="1" applyBorder="1" applyAlignment="1">
      <alignment horizontal="right"/>
    </xf>
    <xf numFmtId="209" fontId="160" fillId="43" borderId="63" xfId="617" applyNumberFormat="1" applyFont="1" applyFill="1" applyBorder="1" applyAlignment="1">
      <alignment horizontal="right"/>
    </xf>
    <xf numFmtId="209" fontId="161" fillId="0" borderId="1" xfId="351" applyNumberFormat="1" applyFont="1" applyFill="1" applyBorder="1" applyAlignment="1">
      <alignment horizontal="right" indent="1"/>
    </xf>
    <xf numFmtId="209" fontId="81" fillId="0" borderId="15" xfId="351" applyNumberFormat="1" applyFont="1" applyFill="1" applyBorder="1" applyAlignment="1">
      <alignment horizontal="right" indent="1"/>
    </xf>
    <xf numFmtId="209" fontId="81" fillId="0" borderId="17" xfId="351" applyNumberFormat="1" applyFont="1" applyFill="1" applyBorder="1" applyAlignment="1">
      <alignment horizontal="right" indent="1"/>
    </xf>
    <xf numFmtId="209" fontId="81" fillId="0" borderId="24" xfId="351" applyNumberFormat="1" applyFont="1" applyFill="1" applyBorder="1" applyAlignment="1">
      <alignment horizontal="right" indent="1"/>
    </xf>
    <xf numFmtId="209" fontId="161" fillId="0" borderId="98" xfId="3222" applyNumberFormat="1" applyFont="1" applyBorder="1">
      <protection locked="0"/>
    </xf>
    <xf numFmtId="209" fontId="161" fillId="0" borderId="24" xfId="3222" applyNumberFormat="1" applyFont="1" applyBorder="1">
      <protection locked="0"/>
    </xf>
    <xf numFmtId="209" fontId="161" fillId="0" borderId="1" xfId="3222" applyNumberFormat="1" applyFont="1">
      <protection locked="0"/>
    </xf>
    <xf numFmtId="209" fontId="160" fillId="43" borderId="99" xfId="3222" applyNumberFormat="1" applyFont="1" applyFill="1" applyBorder="1">
      <protection locked="0"/>
    </xf>
    <xf numFmtId="209" fontId="160" fillId="43" borderId="97" xfId="3222" applyNumberFormat="1" applyFont="1" applyFill="1" applyBorder="1">
      <protection locked="0"/>
    </xf>
    <xf numFmtId="209" fontId="160" fillId="43" borderId="8" xfId="3222" applyNumberFormat="1" applyFont="1" applyFill="1" applyBorder="1">
      <protection locked="0"/>
    </xf>
    <xf numFmtId="209" fontId="160" fillId="43" borderId="31" xfId="3222" applyNumberFormat="1" applyFont="1" applyFill="1" applyBorder="1">
      <protection locked="0"/>
    </xf>
    <xf numFmtId="209" fontId="188" fillId="43" borderId="99" xfId="3225" applyNumberFormat="1" applyFont="1" applyFill="1" applyBorder="1" applyAlignment="1">
      <alignment horizontal="right"/>
    </xf>
    <xf numFmtId="209" fontId="188" fillId="43" borderId="97" xfId="3225" applyNumberFormat="1" applyFont="1" applyFill="1" applyBorder="1" applyAlignment="1">
      <alignment horizontal="right"/>
    </xf>
    <xf numFmtId="209" fontId="188" fillId="43" borderId="8" xfId="3225" applyNumberFormat="1" applyFont="1" applyFill="1" applyBorder="1" applyAlignment="1">
      <alignment horizontal="right"/>
    </xf>
    <xf numFmtId="209" fontId="188" fillId="43" borderId="31" xfId="3225" applyNumberFormat="1" applyFont="1" applyFill="1" applyBorder="1" applyAlignment="1">
      <alignment horizontal="right"/>
    </xf>
    <xf numFmtId="209" fontId="161" fillId="43" borderId="1" xfId="351" applyNumberFormat="1" applyFont="1" applyFill="1" applyBorder="1" applyAlignment="1"/>
    <xf numFmtId="209" fontId="188" fillId="43" borderId="30" xfId="427" applyNumberFormat="1" applyFont="1" applyFill="1" applyBorder="1" applyAlignment="1"/>
    <xf numFmtId="209" fontId="188" fillId="43" borderId="73" xfId="427" applyNumberFormat="1" applyFont="1" applyFill="1" applyBorder="1" applyAlignment="1"/>
    <xf numFmtId="209" fontId="188" fillId="43" borderId="8" xfId="427" applyNumberFormat="1" applyFont="1" applyFill="1" applyBorder="1" applyAlignment="1"/>
    <xf numFmtId="209" fontId="188" fillId="43" borderId="31" xfId="427" applyNumberFormat="1" applyFont="1" applyFill="1" applyBorder="1" applyAlignment="1"/>
    <xf numFmtId="209" fontId="181" fillId="0" borderId="0" xfId="427" applyNumberFormat="1" applyFont="1" applyFill="1" applyBorder="1" applyAlignment="1"/>
    <xf numFmtId="209" fontId="161" fillId="35" borderId="1" xfId="289" applyNumberFormat="1" applyFont="1" applyFill="1" applyBorder="1"/>
    <xf numFmtId="209" fontId="160" fillId="43" borderId="30" xfId="0" applyNumberFormat="1" applyFont="1" applyFill="1" applyBorder="1"/>
    <xf numFmtId="209" fontId="160" fillId="43" borderId="8" xfId="0" applyNumberFormat="1" applyFont="1" applyFill="1" applyBorder="1"/>
    <xf numFmtId="209" fontId="160" fillId="43" borderId="31" xfId="0" applyNumberFormat="1" applyFont="1" applyFill="1" applyBorder="1"/>
    <xf numFmtId="209" fontId="21" fillId="0" borderId="0" xfId="0" applyNumberFormat="1" applyFont="1" applyBorder="1"/>
    <xf numFmtId="209" fontId="21" fillId="0" borderId="0" xfId="0" applyNumberFormat="1" applyFont="1"/>
    <xf numFmtId="209" fontId="21" fillId="0" borderId="1" xfId="289" applyNumberFormat="1" applyFont="1" applyBorder="1"/>
    <xf numFmtId="209" fontId="161" fillId="0" borderId="18" xfId="289" applyNumberFormat="1" applyFont="1" applyBorder="1"/>
    <xf numFmtId="209" fontId="161" fillId="0" borderId="1" xfId="289" applyNumberFormat="1" applyFont="1" applyBorder="1"/>
    <xf numFmtId="209" fontId="161" fillId="0" borderId="1" xfId="3222" applyNumberFormat="1" applyFont="1" applyBorder="1">
      <protection locked="0"/>
    </xf>
    <xf numFmtId="209" fontId="161" fillId="0" borderId="105" xfId="3222" applyNumberFormat="1" applyFont="1" applyBorder="1">
      <protection locked="0"/>
    </xf>
    <xf numFmtId="209" fontId="161" fillId="0" borderId="66" xfId="3222" applyNumberFormat="1" applyFont="1" applyBorder="1">
      <protection locked="0"/>
    </xf>
    <xf numFmtId="209" fontId="161" fillId="0" borderId="60" xfId="3222" applyNumberFormat="1" applyFont="1" applyBorder="1">
      <protection locked="0"/>
    </xf>
    <xf numFmtId="209" fontId="188" fillId="43" borderId="73" xfId="3225" applyNumberFormat="1" applyFont="1" applyFill="1" applyBorder="1" applyAlignment="1">
      <alignment horizontal="right"/>
    </xf>
    <xf numFmtId="209" fontId="81" fillId="35" borderId="0" xfId="425" applyNumberFormat="1" applyFont="1" applyFill="1" applyBorder="1" applyAlignment="1">
      <alignment horizontal="left"/>
    </xf>
    <xf numFmtId="209" fontId="181" fillId="0" borderId="0" xfId="3225" applyNumberFormat="1" applyFont="1" applyFill="1" applyBorder="1" applyAlignment="1">
      <alignment horizontal="right"/>
    </xf>
    <xf numFmtId="209" fontId="160" fillId="43" borderId="73" xfId="3222" applyNumberFormat="1" applyFont="1" applyFill="1" applyBorder="1">
      <protection locked="0"/>
    </xf>
    <xf numFmtId="209" fontId="161" fillId="0" borderId="1" xfId="289" applyNumberFormat="1" applyFont="1" applyFill="1" applyBorder="1"/>
    <xf numFmtId="209" fontId="161" fillId="0" borderId="18" xfId="289" applyNumberFormat="1" applyFont="1" applyFill="1" applyBorder="1"/>
    <xf numFmtId="209" fontId="161" fillId="43" borderId="18" xfId="351" quotePrefix="1" applyNumberFormat="1" applyFont="1" applyFill="1" applyBorder="1"/>
    <xf numFmtId="209" fontId="181" fillId="0" borderId="1" xfId="427" applyNumberFormat="1" applyFont="1" applyFill="1" applyBorder="1" applyAlignment="1"/>
    <xf numFmtId="209" fontId="190" fillId="0" borderId="1" xfId="289" applyNumberFormat="1" applyFont="1" applyBorder="1"/>
    <xf numFmtId="209" fontId="160" fillId="43" borderId="4" xfId="0" applyNumberFormat="1" applyFont="1" applyFill="1" applyBorder="1"/>
    <xf numFmtId="209" fontId="187" fillId="0" borderId="0" xfId="0" applyNumberFormat="1" applyFont="1" applyBorder="1"/>
    <xf numFmtId="209" fontId="91" fillId="0" borderId="1" xfId="0" applyNumberFormat="1" applyFont="1" applyBorder="1"/>
    <xf numFmtId="209" fontId="160" fillId="35" borderId="30" xfId="0" applyNumberFormat="1" applyFont="1" applyFill="1" applyBorder="1"/>
    <xf numFmtId="209" fontId="81" fillId="35" borderId="26" xfId="290" applyNumberFormat="1" applyFont="1" applyFill="1" applyBorder="1" applyAlignment="1" applyProtection="1"/>
    <xf numFmtId="209" fontId="81" fillId="35" borderId="104" xfId="290" applyNumberFormat="1" applyFont="1" applyFill="1" applyBorder="1" applyAlignment="1" applyProtection="1"/>
    <xf numFmtId="209" fontId="161" fillId="0" borderId="26" xfId="3222" applyNumberFormat="1" applyFont="1" applyBorder="1" applyAlignment="1">
      <alignment horizontal="right"/>
      <protection locked="0"/>
    </xf>
    <xf numFmtId="209" fontId="161" fillId="0" borderId="1" xfId="3222" applyNumberFormat="1" applyFont="1" applyBorder="1" applyAlignment="1">
      <alignment horizontal="right"/>
      <protection locked="0"/>
    </xf>
    <xf numFmtId="209" fontId="161" fillId="0" borderId="107" xfId="3222" applyNumberFormat="1" applyFont="1" applyBorder="1" applyAlignment="1">
      <alignment horizontal="right"/>
      <protection locked="0"/>
    </xf>
    <xf numFmtId="209" fontId="161" fillId="0" borderId="60" xfId="3222" applyNumberFormat="1" applyFont="1" applyBorder="1" applyAlignment="1">
      <alignment horizontal="right"/>
      <protection locked="0"/>
    </xf>
    <xf numFmtId="209" fontId="161" fillId="0" borderId="98" xfId="3222" applyNumberFormat="1" applyFont="1" applyBorder="1" applyAlignment="1">
      <alignment horizontal="right"/>
      <protection locked="0"/>
    </xf>
    <xf numFmtId="209" fontId="161" fillId="0" borderId="24" xfId="3222" applyNumberFormat="1" applyFont="1" applyBorder="1" applyAlignment="1">
      <alignment horizontal="right"/>
      <protection locked="0"/>
    </xf>
    <xf numFmtId="209" fontId="161" fillId="0" borderId="1" xfId="3222" applyNumberFormat="1" applyFont="1" applyAlignment="1">
      <alignment horizontal="right"/>
      <protection locked="0"/>
    </xf>
    <xf numFmtId="209" fontId="161" fillId="0" borderId="78" xfId="351" applyNumberFormat="1" applyFont="1" applyFill="1" applyBorder="1" applyAlignment="1">
      <alignment horizontal="right" vertical="center" wrapText="1"/>
    </xf>
    <xf numFmtId="209" fontId="161" fillId="35" borderId="24" xfId="351" applyNumberFormat="1" applyFont="1" applyFill="1" applyBorder="1" applyAlignment="1">
      <alignment horizontal="right" vertical="center" wrapText="1"/>
    </xf>
    <xf numFmtId="209" fontId="161" fillId="35" borderId="27" xfId="351" applyNumberFormat="1" applyFont="1" applyFill="1" applyBorder="1" applyAlignment="1">
      <alignment horizontal="right" vertical="center" wrapText="1"/>
    </xf>
    <xf numFmtId="209" fontId="161" fillId="35" borderId="93" xfId="351" applyNumberFormat="1" applyFont="1" applyFill="1" applyBorder="1" applyAlignment="1">
      <alignment horizontal="right" vertical="center" wrapText="1"/>
    </xf>
    <xf numFmtId="209" fontId="161" fillId="0" borderId="79" xfId="351" applyNumberFormat="1" applyFont="1" applyFill="1" applyBorder="1" applyAlignment="1">
      <alignment horizontal="right" vertical="center" wrapText="1"/>
    </xf>
    <xf numFmtId="209" fontId="161" fillId="35" borderId="12" xfId="351" applyNumberFormat="1" applyFont="1" applyFill="1" applyBorder="1" applyAlignment="1">
      <alignment horizontal="right" vertical="center" wrapText="1"/>
    </xf>
    <xf numFmtId="209" fontId="161" fillId="35" borderId="111" xfId="351" applyNumberFormat="1" applyFont="1" applyFill="1" applyBorder="1" applyAlignment="1">
      <alignment horizontal="right" vertical="center" wrapText="1"/>
    </xf>
    <xf numFmtId="209" fontId="161" fillId="35" borderId="94" xfId="351" applyNumberFormat="1" applyFont="1" applyFill="1" applyBorder="1" applyAlignment="1">
      <alignment horizontal="right" vertical="center" wrapText="1"/>
    </xf>
    <xf numFmtId="209" fontId="160" fillId="42" borderId="75" xfId="351" applyNumberFormat="1" applyFont="1" applyFill="1" applyBorder="1" applyAlignment="1">
      <alignment horizontal="right" vertical="center" wrapText="1"/>
    </xf>
    <xf numFmtId="209" fontId="161" fillId="42" borderId="24" xfId="351" applyNumberFormat="1" applyFont="1" applyFill="1" applyBorder="1" applyAlignment="1">
      <alignment horizontal="right" vertical="center" wrapText="1"/>
    </xf>
    <xf numFmtId="209" fontId="161" fillId="42" borderId="1" xfId="351" applyNumberFormat="1" applyFont="1" applyFill="1" applyBorder="1" applyAlignment="1">
      <alignment horizontal="right" vertical="center" wrapText="1"/>
    </xf>
    <xf numFmtId="209" fontId="161" fillId="42" borderId="26" xfId="351" applyNumberFormat="1" applyFont="1" applyFill="1" applyBorder="1" applyAlignment="1">
      <alignment horizontal="right" vertical="center" wrapText="1"/>
    </xf>
    <xf numFmtId="209" fontId="161" fillId="42" borderId="93" xfId="351" applyNumberFormat="1" applyFont="1" applyFill="1" applyBorder="1" applyAlignment="1">
      <alignment horizontal="right" vertical="center" wrapText="1"/>
    </xf>
    <xf numFmtId="209" fontId="161" fillId="43" borderId="1" xfId="3222" applyNumberFormat="1" applyFont="1" applyFill="1" applyBorder="1">
      <protection locked="0"/>
    </xf>
    <xf numFmtId="209" fontId="181" fillId="43" borderId="1" xfId="1909" applyNumberFormat="1" applyFont="1" applyFill="1" applyBorder="1">
      <alignment horizontal="right"/>
    </xf>
    <xf numFmtId="209" fontId="181" fillId="43" borderId="18" xfId="1909" applyNumberFormat="1" applyFont="1" applyFill="1" applyBorder="1">
      <alignment horizontal="right"/>
    </xf>
    <xf numFmtId="209" fontId="160" fillId="43" borderId="30" xfId="3222" applyNumberFormat="1" applyFont="1" applyFill="1" applyBorder="1">
      <protection locked="0"/>
    </xf>
    <xf numFmtId="209" fontId="188" fillId="43" borderId="8" xfId="1909" applyNumberFormat="1" applyFont="1" applyFill="1" applyBorder="1">
      <alignment horizontal="right"/>
    </xf>
    <xf numFmtId="209" fontId="161" fillId="43" borderId="18" xfId="3222" applyNumberFormat="1" applyFont="1" applyFill="1" applyBorder="1">
      <protection locked="0"/>
    </xf>
    <xf numFmtId="209" fontId="161" fillId="43" borderId="1" xfId="347" applyNumberFormat="1" applyFont="1" applyFill="1" applyBorder="1"/>
    <xf numFmtId="209" fontId="161" fillId="42" borderId="1" xfId="347" applyNumberFormat="1" applyFont="1" applyFill="1" applyBorder="1"/>
    <xf numFmtId="209" fontId="161" fillId="42" borderId="30" xfId="347" applyNumberFormat="1" applyFont="1" applyFill="1" applyBorder="1"/>
    <xf numFmtId="209" fontId="161" fillId="42" borderId="8" xfId="347" applyNumberFormat="1" applyFont="1" applyFill="1" applyBorder="1"/>
    <xf numFmtId="209" fontId="161" fillId="42" borderId="31" xfId="347" applyNumberFormat="1" applyFont="1" applyFill="1" applyBorder="1"/>
    <xf numFmtId="209" fontId="161" fillId="42" borderId="1" xfId="289" applyNumberFormat="1" applyFont="1" applyFill="1" applyBorder="1"/>
    <xf numFmtId="209" fontId="160" fillId="35" borderId="18" xfId="289" quotePrefix="1" applyNumberFormat="1" applyFont="1" applyFill="1" applyBorder="1" applyAlignment="1">
      <alignment horizontal="center" vertical="center" wrapText="1"/>
    </xf>
    <xf numFmtId="209" fontId="161" fillId="0" borderId="10" xfId="289" applyNumberFormat="1" applyFont="1" applyBorder="1"/>
    <xf numFmtId="209" fontId="161" fillId="0" borderId="94" xfId="289" applyNumberFormat="1" applyFont="1" applyBorder="1"/>
    <xf numFmtId="209" fontId="161" fillId="43" borderId="25" xfId="289" applyNumberFormat="1" applyFont="1" applyFill="1" applyBorder="1"/>
    <xf numFmtId="209" fontId="160" fillId="35" borderId="88" xfId="289" quotePrefix="1" applyNumberFormat="1" applyFont="1" applyFill="1" applyBorder="1" applyAlignment="1">
      <alignment horizontal="center" vertical="center" wrapText="1"/>
    </xf>
    <xf numFmtId="209" fontId="161" fillId="0" borderId="88" xfId="289" applyNumberFormat="1" applyFont="1" applyBorder="1"/>
    <xf numFmtId="209" fontId="161" fillId="0" borderId="89" xfId="289" applyNumberFormat="1" applyFont="1" applyBorder="1"/>
    <xf numFmtId="209" fontId="161" fillId="0" borderId="96" xfId="289" applyNumberFormat="1" applyFont="1" applyBorder="1"/>
    <xf numFmtId="209" fontId="161" fillId="43" borderId="90" xfId="289" applyNumberFormat="1" applyFont="1" applyFill="1" applyBorder="1"/>
    <xf numFmtId="209" fontId="160" fillId="35" borderId="1" xfId="289" applyNumberFormat="1" applyFont="1" applyFill="1" applyBorder="1" applyAlignment="1">
      <alignment horizontal="left" wrapText="1"/>
    </xf>
    <xf numFmtId="209" fontId="160" fillId="35" borderId="26" xfId="289" applyNumberFormat="1" applyFont="1" applyFill="1" applyBorder="1" applyAlignment="1">
      <alignment horizontal="left" wrapText="1"/>
    </xf>
    <xf numFmtId="209" fontId="160" fillId="35" borderId="93" xfId="289" applyNumberFormat="1" applyFont="1" applyFill="1" applyBorder="1" applyAlignment="1">
      <alignment horizontal="left" wrapText="1"/>
    </xf>
    <xf numFmtId="209" fontId="161" fillId="35" borderId="1" xfId="289" applyNumberFormat="1" applyFont="1" applyFill="1" applyBorder="1" applyAlignment="1">
      <alignment horizontal="left" wrapText="1"/>
    </xf>
    <xf numFmtId="209" fontId="161" fillId="35" borderId="26" xfId="289" applyNumberFormat="1" applyFont="1" applyFill="1" applyBorder="1" applyAlignment="1">
      <alignment horizontal="left" wrapText="1"/>
    </xf>
    <xf numFmtId="209" fontId="161" fillId="35" borderId="93" xfId="289" applyNumberFormat="1" applyFont="1" applyFill="1" applyBorder="1" applyAlignment="1">
      <alignment horizontal="left" wrapText="1"/>
    </xf>
    <xf numFmtId="209" fontId="161" fillId="43" borderId="62" xfId="289" applyNumberFormat="1" applyFont="1" applyFill="1" applyBorder="1" applyAlignment="1">
      <alignment horizontal="right" wrapText="1"/>
    </xf>
    <xf numFmtId="209" fontId="161" fillId="43" borderId="4" xfId="289" applyNumberFormat="1" applyFont="1" applyFill="1" applyBorder="1" applyAlignment="1">
      <alignment horizontal="right" wrapText="1"/>
    </xf>
    <xf numFmtId="209" fontId="161" fillId="43" borderId="63" xfId="289" applyNumberFormat="1" applyFont="1" applyFill="1" applyBorder="1" applyAlignment="1">
      <alignment horizontal="right" wrapText="1"/>
    </xf>
    <xf numFmtId="209" fontId="161" fillId="43" borderId="95" xfId="289" applyNumberFormat="1" applyFont="1" applyFill="1" applyBorder="1" applyAlignment="1">
      <alignment horizontal="right" wrapText="1"/>
    </xf>
    <xf numFmtId="209" fontId="181" fillId="35" borderId="1" xfId="427" applyNumberFormat="1" applyFont="1" applyFill="1" applyBorder="1"/>
    <xf numFmtId="209" fontId="181" fillId="43" borderId="1" xfId="427" applyNumberFormat="1" applyFont="1" applyFill="1" applyBorder="1"/>
    <xf numFmtId="209" fontId="181" fillId="42" borderId="1" xfId="427" applyNumberFormat="1" applyFont="1" applyFill="1" applyBorder="1"/>
    <xf numFmtId="209" fontId="161" fillId="43" borderId="1" xfId="289" applyNumberFormat="1" applyFont="1" applyFill="1" applyBorder="1"/>
    <xf numFmtId="209" fontId="181" fillId="42" borderId="30" xfId="427" applyNumberFormat="1" applyFont="1" applyFill="1" applyBorder="1"/>
    <xf numFmtId="209" fontId="181" fillId="42" borderId="8" xfId="427" applyNumberFormat="1" applyFont="1" applyFill="1" applyBorder="1"/>
    <xf numFmtId="209" fontId="181" fillId="42" borderId="31" xfId="427" applyNumberFormat="1" applyFont="1" applyFill="1" applyBorder="1"/>
    <xf numFmtId="209" fontId="181" fillId="35" borderId="1" xfId="427" applyNumberFormat="1" applyFont="1" applyFill="1" applyBorder="1" applyAlignment="1">
      <alignment horizontal="right"/>
    </xf>
    <xf numFmtId="209" fontId="181" fillId="42" borderId="1" xfId="427" applyNumberFormat="1" applyFont="1" applyFill="1" applyBorder="1" applyAlignment="1">
      <alignment horizontal="right"/>
    </xf>
    <xf numFmtId="209" fontId="161" fillId="0" borderId="1" xfId="289" applyNumberFormat="1" applyFont="1" applyBorder="1" applyAlignment="1">
      <alignment horizontal="right"/>
    </xf>
    <xf numFmtId="209" fontId="161" fillId="43" borderId="1" xfId="289" applyNumberFormat="1" applyFont="1" applyFill="1" applyBorder="1" applyAlignment="1">
      <alignment horizontal="right"/>
    </xf>
    <xf numFmtId="209" fontId="161" fillId="35" borderId="1" xfId="289" applyNumberFormat="1" applyFont="1" applyFill="1" applyBorder="1" applyAlignment="1">
      <alignment horizontal="right"/>
    </xf>
    <xf numFmtId="209" fontId="181" fillId="42" borderId="30" xfId="427" applyNumberFormat="1" applyFont="1" applyFill="1" applyBorder="1" applyAlignment="1">
      <alignment horizontal="right"/>
    </xf>
    <xf numFmtId="209" fontId="181" fillId="42" borderId="8" xfId="427" applyNumberFormat="1" applyFont="1" applyFill="1" applyBorder="1" applyAlignment="1">
      <alignment horizontal="right"/>
    </xf>
    <xf numFmtId="209" fontId="181" fillId="42" borderId="31" xfId="427" applyNumberFormat="1" applyFont="1" applyFill="1" applyBorder="1" applyAlignment="1">
      <alignment horizontal="right"/>
    </xf>
    <xf numFmtId="209" fontId="181" fillId="35" borderId="0" xfId="427" applyNumberFormat="1" applyFont="1" applyFill="1" applyBorder="1" applyAlignment="1">
      <alignment horizontal="right"/>
    </xf>
    <xf numFmtId="209" fontId="181" fillId="42" borderId="73" xfId="427" applyNumberFormat="1" applyFont="1" applyFill="1" applyBorder="1" applyAlignment="1">
      <alignment horizontal="right"/>
    </xf>
    <xf numFmtId="209" fontId="161" fillId="0" borderId="26" xfId="289" applyNumberFormat="1" applyFont="1" applyBorder="1" applyAlignment="1">
      <alignment horizontal="right"/>
    </xf>
    <xf numFmtId="209" fontId="161" fillId="0" borderId="93" xfId="289" applyNumberFormat="1" applyFont="1" applyBorder="1" applyAlignment="1">
      <alignment horizontal="right"/>
    </xf>
    <xf numFmtId="209" fontId="161" fillId="42" borderId="78" xfId="289" applyNumberFormat="1" applyFont="1" applyFill="1" applyBorder="1" applyAlignment="1">
      <alignment horizontal="right"/>
    </xf>
    <xf numFmtId="209" fontId="161" fillId="43" borderId="26" xfId="289" applyNumberFormat="1" applyFont="1" applyFill="1" applyBorder="1"/>
    <xf numFmtId="209" fontId="161" fillId="43" borderId="93" xfId="289" applyNumberFormat="1" applyFont="1" applyFill="1" applyBorder="1"/>
    <xf numFmtId="209" fontId="161" fillId="42" borderId="79" xfId="289" applyNumberFormat="1" applyFont="1" applyFill="1" applyBorder="1"/>
    <xf numFmtId="209" fontId="161" fillId="43" borderId="79" xfId="289" applyNumberFormat="1" applyFont="1" applyFill="1" applyBorder="1"/>
    <xf numFmtId="209" fontId="161" fillId="0" borderId="26" xfId="289" applyNumberFormat="1" applyFont="1" applyBorder="1"/>
    <xf numFmtId="209" fontId="161" fillId="0" borderId="93" xfId="289" applyNumberFormat="1" applyFont="1" applyBorder="1"/>
    <xf numFmtId="209" fontId="161" fillId="42" borderId="92" xfId="289" applyNumberFormat="1" applyFont="1" applyFill="1" applyBorder="1"/>
    <xf numFmtId="209" fontId="181" fillId="42" borderId="30" xfId="289" applyNumberFormat="1" applyFont="1" applyFill="1" applyBorder="1" applyAlignment="1">
      <alignment horizontal="right"/>
    </xf>
    <xf numFmtId="209" fontId="181" fillId="42" borderId="8" xfId="289" applyNumberFormat="1" applyFont="1" applyFill="1" applyBorder="1" applyAlignment="1">
      <alignment horizontal="right"/>
    </xf>
    <xf numFmtId="209" fontId="181" fillId="42" borderId="72" xfId="289" applyNumberFormat="1" applyFont="1" applyFill="1" applyBorder="1" applyAlignment="1">
      <alignment horizontal="right"/>
    </xf>
    <xf numFmtId="209" fontId="181" fillId="42" borderId="97" xfId="289" applyNumberFormat="1" applyFont="1" applyFill="1" applyBorder="1" applyAlignment="1">
      <alignment horizontal="right"/>
    </xf>
    <xf numFmtId="209" fontId="181" fillId="42" borderId="75" xfId="289" applyNumberFormat="1" applyFont="1" applyFill="1" applyBorder="1" applyAlignment="1">
      <alignment horizontal="right"/>
    </xf>
    <xf numFmtId="209" fontId="161" fillId="35" borderId="18" xfId="289" applyNumberFormat="1" applyFont="1" applyFill="1" applyBorder="1" applyAlignment="1">
      <alignment horizontal="right" wrapText="1"/>
    </xf>
    <xf numFmtId="209" fontId="161" fillId="43" borderId="25" xfId="289" applyNumberFormat="1" applyFont="1" applyFill="1" applyBorder="1" applyAlignment="1">
      <alignment horizontal="right"/>
    </xf>
    <xf numFmtId="209" fontId="161" fillId="35" borderId="88" xfId="289" applyNumberFormat="1" applyFont="1" applyFill="1" applyBorder="1" applyAlignment="1">
      <alignment horizontal="right" wrapText="1"/>
    </xf>
    <xf numFmtId="209" fontId="161" fillId="35" borderId="89" xfId="289" applyNumberFormat="1" applyFont="1" applyFill="1" applyBorder="1" applyAlignment="1">
      <alignment horizontal="right" wrapText="1"/>
    </xf>
    <xf numFmtId="209" fontId="161" fillId="43" borderId="90" xfId="289" applyNumberFormat="1" applyFont="1" applyFill="1" applyBorder="1" applyAlignment="1">
      <alignment horizontal="right"/>
    </xf>
    <xf numFmtId="209" fontId="161" fillId="35" borderId="1" xfId="289" applyNumberFormat="1" applyFont="1" applyFill="1" applyBorder="1" applyAlignment="1">
      <alignment horizontal="right" wrapText="1"/>
    </xf>
    <xf numFmtId="209" fontId="161" fillId="35" borderId="26" xfId="289" applyNumberFormat="1" applyFont="1" applyFill="1" applyBorder="1" applyAlignment="1">
      <alignment horizontal="right" wrapText="1"/>
    </xf>
    <xf numFmtId="209" fontId="161" fillId="35" borderId="93" xfId="289" applyNumberFormat="1" applyFont="1" applyFill="1" applyBorder="1" applyAlignment="1">
      <alignment horizontal="right" wrapText="1"/>
    </xf>
    <xf numFmtId="209" fontId="161" fillId="43" borderId="4" xfId="289" applyNumberFormat="1" applyFont="1" applyFill="1" applyBorder="1" applyAlignment="1"/>
    <xf numFmtId="209" fontId="161" fillId="35" borderId="10" xfId="289" applyNumberFormat="1" applyFont="1" applyFill="1" applyBorder="1" applyAlignment="1">
      <alignment horizontal="right" wrapText="1"/>
    </xf>
    <xf numFmtId="209" fontId="161" fillId="35" borderId="94" xfId="289" applyNumberFormat="1" applyFont="1" applyFill="1" applyBorder="1" applyAlignment="1">
      <alignment horizontal="right" wrapText="1"/>
    </xf>
    <xf numFmtId="209" fontId="161" fillId="43" borderId="25" xfId="289" applyNumberFormat="1" applyFont="1" applyFill="1" applyBorder="1" applyAlignment="1"/>
    <xf numFmtId="209" fontId="161" fillId="35" borderId="96" xfId="289" applyNumberFormat="1" applyFont="1" applyFill="1" applyBorder="1" applyAlignment="1">
      <alignment horizontal="right" wrapText="1"/>
    </xf>
    <xf numFmtId="209" fontId="161" fillId="43" borderId="90" xfId="289" applyNumberFormat="1" applyFont="1" applyFill="1" applyBorder="1" applyAlignment="1"/>
    <xf numFmtId="209" fontId="161" fillId="35" borderId="18" xfId="289" applyNumberFormat="1" applyFont="1" applyFill="1" applyBorder="1" applyAlignment="1">
      <alignment horizontal="left" wrapText="1"/>
    </xf>
    <xf numFmtId="209" fontId="161" fillId="35" borderId="10" xfId="289" applyNumberFormat="1" applyFont="1" applyFill="1" applyBorder="1" applyAlignment="1">
      <alignment horizontal="left" wrapText="1"/>
    </xf>
    <xf numFmtId="209" fontId="161" fillId="35" borderId="94" xfId="289" applyNumberFormat="1" applyFont="1" applyFill="1" applyBorder="1" applyAlignment="1">
      <alignment horizontal="left" wrapText="1"/>
    </xf>
    <xf numFmtId="209" fontId="161" fillId="35" borderId="88" xfId="289" applyNumberFormat="1" applyFont="1" applyFill="1" applyBorder="1" applyAlignment="1">
      <alignment horizontal="left" wrapText="1"/>
    </xf>
    <xf numFmtId="209" fontId="161" fillId="35" borderId="89" xfId="289" applyNumberFormat="1" applyFont="1" applyFill="1" applyBorder="1" applyAlignment="1">
      <alignment horizontal="left" wrapText="1"/>
    </xf>
    <xf numFmtId="209" fontId="161" fillId="35" borderId="96" xfId="289" applyNumberFormat="1" applyFont="1" applyFill="1" applyBorder="1" applyAlignment="1">
      <alignment horizontal="left" wrapText="1"/>
    </xf>
    <xf numFmtId="209" fontId="161" fillId="0" borderId="1" xfId="289" applyNumberFormat="1" applyFont="1" applyFill="1" applyBorder="1" applyAlignment="1"/>
    <xf numFmtId="209" fontId="161" fillId="0" borderId="26" xfId="289" applyNumberFormat="1" applyFont="1" applyFill="1" applyBorder="1" applyAlignment="1"/>
    <xf numFmtId="209" fontId="161" fillId="0" borderId="93" xfId="289" applyNumberFormat="1" applyFont="1" applyFill="1" applyBorder="1" applyAlignment="1"/>
    <xf numFmtId="209" fontId="160" fillId="0" borderId="1" xfId="289" applyNumberFormat="1" applyFont="1" applyFill="1" applyBorder="1" applyAlignment="1">
      <alignment horizontal="center" vertical="center" wrapText="1"/>
    </xf>
    <xf numFmtId="209" fontId="160" fillId="0" borderId="26" xfId="289" applyNumberFormat="1" applyFont="1" applyFill="1" applyBorder="1" applyAlignment="1">
      <alignment horizontal="center" vertical="center" wrapText="1"/>
    </xf>
    <xf numFmtId="209" fontId="161" fillId="43" borderId="25" xfId="289" applyNumberFormat="1" applyFont="1" applyFill="1" applyBorder="1" applyAlignment="1">
      <alignment horizontal="right" vertical="center" wrapText="1"/>
    </xf>
    <xf numFmtId="209" fontId="161" fillId="0" borderId="88" xfId="289" applyNumberFormat="1" applyFont="1" applyFill="1" applyBorder="1" applyAlignment="1"/>
    <xf numFmtId="209" fontId="161" fillId="0" borderId="89" xfId="289" applyNumberFormat="1" applyFont="1" applyFill="1" applyBorder="1" applyAlignment="1"/>
    <xf numFmtId="209" fontId="161" fillId="0" borderId="96" xfId="289" applyNumberFormat="1" applyFont="1" applyFill="1" applyBorder="1" applyAlignment="1"/>
    <xf numFmtId="209" fontId="161" fillId="43" borderId="90" xfId="289" applyNumberFormat="1" applyFont="1" applyFill="1" applyBorder="1" applyAlignment="1">
      <alignment horizontal="right" vertical="center" wrapText="1"/>
    </xf>
    <xf numFmtId="209" fontId="161" fillId="35" borderId="1" xfId="347" applyNumberFormat="1" applyFont="1" applyFill="1" applyBorder="1"/>
    <xf numFmtId="209" fontId="161" fillId="35" borderId="1" xfId="347" applyNumberFormat="1" applyFont="1" applyFill="1" applyBorder="1" applyAlignment="1">
      <alignment horizontal="right"/>
    </xf>
    <xf numFmtId="209" fontId="161" fillId="42" borderId="1" xfId="351" applyNumberFormat="1" applyFont="1" applyFill="1" applyBorder="1"/>
    <xf numFmtId="209" fontId="161" fillId="42" borderId="18" xfId="351" applyNumberFormat="1" applyFont="1" applyFill="1" applyBorder="1"/>
    <xf numFmtId="209" fontId="161" fillId="42" borderId="4" xfId="351" applyNumberFormat="1" applyFont="1" applyFill="1" applyBorder="1"/>
    <xf numFmtId="209" fontId="161" fillId="0" borderId="0" xfId="351" applyNumberFormat="1" applyFont="1" applyFill="1" applyBorder="1"/>
    <xf numFmtId="209" fontId="161" fillId="64" borderId="1" xfId="351" applyNumberFormat="1" applyFont="1" applyFill="1" applyBorder="1"/>
    <xf numFmtId="209" fontId="161" fillId="0" borderId="18" xfId="351" applyNumberFormat="1" applyFont="1" applyFill="1" applyBorder="1"/>
    <xf numFmtId="209" fontId="81" fillId="35" borderId="0" xfId="351" applyNumberFormat="1" applyFill="1" applyBorder="1"/>
    <xf numFmtId="209" fontId="161" fillId="0" borderId="1" xfId="351" applyNumberFormat="1" applyFont="1" applyFill="1" applyBorder="1"/>
    <xf numFmtId="209" fontId="160" fillId="35" borderId="0" xfId="351" quotePrefix="1" applyNumberFormat="1" applyFont="1" applyFill="1" applyBorder="1" applyAlignment="1">
      <alignment horizontal="center"/>
    </xf>
    <xf numFmtId="209" fontId="160" fillId="35" borderId="0" xfId="351" applyNumberFormat="1" applyFont="1" applyFill="1" applyBorder="1" applyAlignment="1">
      <alignment horizontal="center"/>
    </xf>
    <xf numFmtId="209" fontId="161" fillId="0" borderId="4" xfId="351" applyNumberFormat="1" applyFont="1" applyFill="1" applyBorder="1"/>
    <xf numFmtId="209" fontId="161" fillId="0" borderId="24" xfId="351" applyNumberFormat="1" applyFont="1" applyFill="1" applyBorder="1"/>
    <xf numFmtId="209" fontId="161" fillId="0" borderId="3" xfId="351" applyNumberFormat="1" applyFont="1" applyFill="1" applyBorder="1"/>
    <xf numFmtId="209" fontId="161" fillId="0" borderId="6" xfId="351" applyNumberFormat="1" applyFont="1" applyFill="1" applyBorder="1"/>
    <xf numFmtId="209" fontId="161" fillId="0" borderId="22" xfId="351" applyNumberFormat="1" applyFont="1" applyFill="1" applyBorder="1"/>
    <xf numFmtId="209" fontId="0" fillId="0" borderId="0" xfId="0" applyNumberFormat="1"/>
    <xf numFmtId="209" fontId="81" fillId="35" borderId="4" xfId="351" applyNumberFormat="1" applyFill="1" applyBorder="1"/>
    <xf numFmtId="209" fontId="161" fillId="42" borderId="98" xfId="351" applyNumberFormat="1" applyFont="1" applyFill="1" applyBorder="1"/>
    <xf numFmtId="209" fontId="161" fillId="35" borderId="11" xfId="351" applyNumberFormat="1" applyFont="1" applyFill="1" applyBorder="1"/>
    <xf numFmtId="209" fontId="161" fillId="0" borderId="11" xfId="351" applyNumberFormat="1" applyFont="1" applyFill="1" applyBorder="1"/>
    <xf numFmtId="209" fontId="161" fillId="0" borderId="27" xfId="351" applyNumberFormat="1" applyFont="1" applyFill="1" applyBorder="1"/>
    <xf numFmtId="209" fontId="161" fillId="42" borderId="93" xfId="351" applyNumberFormat="1" applyFont="1" applyFill="1" applyBorder="1"/>
    <xf numFmtId="209" fontId="161" fillId="42" borderId="26" xfId="351" applyNumberFormat="1" applyFont="1" applyFill="1" applyBorder="1"/>
    <xf numFmtId="209" fontId="161" fillId="35" borderId="14" xfId="351" applyNumberFormat="1" applyFont="1" applyFill="1" applyBorder="1"/>
    <xf numFmtId="209" fontId="161" fillId="0" borderId="14" xfId="351" applyNumberFormat="1" applyFont="1" applyFill="1" applyBorder="1"/>
    <xf numFmtId="209" fontId="161" fillId="35" borderId="27" xfId="351" applyNumberFormat="1" applyFont="1" applyFill="1" applyBorder="1"/>
    <xf numFmtId="209" fontId="161" fillId="35" borderId="0" xfId="351" applyNumberFormat="1" applyFont="1" applyFill="1" applyBorder="1"/>
    <xf numFmtId="209" fontId="161" fillId="35" borderId="3" xfId="351" applyNumberFormat="1" applyFont="1" applyFill="1" applyBorder="1"/>
    <xf numFmtId="209" fontId="161" fillId="35" borderId="103" xfId="351" applyNumberFormat="1" applyFont="1" applyFill="1" applyBorder="1"/>
    <xf numFmtId="209" fontId="161" fillId="42" borderId="24" xfId="351" applyNumberFormat="1" applyFont="1" applyFill="1" applyBorder="1"/>
    <xf numFmtId="209" fontId="161" fillId="0" borderId="93" xfId="351" applyNumberFormat="1" applyFont="1" applyFill="1" applyBorder="1"/>
    <xf numFmtId="209" fontId="161" fillId="0" borderId="26" xfId="351" applyNumberFormat="1" applyFont="1" applyFill="1" applyBorder="1"/>
    <xf numFmtId="209" fontId="161" fillId="43" borderId="1" xfId="351" applyNumberFormat="1" applyFont="1" applyFill="1" applyBorder="1"/>
    <xf numFmtId="209" fontId="161" fillId="43" borderId="93" xfId="351" applyNumberFormat="1" applyFont="1" applyFill="1" applyBorder="1"/>
    <xf numFmtId="209" fontId="160" fillId="42" borderId="62" xfId="351" applyNumberFormat="1" applyFont="1" applyFill="1" applyBorder="1"/>
    <xf numFmtId="209" fontId="160" fillId="42" borderId="8" xfId="351" applyNumberFormat="1" applyFont="1" applyFill="1" applyBorder="1"/>
    <xf numFmtId="209" fontId="160" fillId="42" borderId="101" xfId="351" applyNumberFormat="1" applyFont="1" applyFill="1" applyBorder="1"/>
    <xf numFmtId="209" fontId="160" fillId="42" borderId="97" xfId="351" applyNumberFormat="1" applyFont="1" applyFill="1" applyBorder="1"/>
    <xf numFmtId="209" fontId="160" fillId="42" borderId="31" xfId="351" applyNumberFormat="1" applyFont="1" applyFill="1" applyBorder="1"/>
    <xf numFmtId="209" fontId="161" fillId="0" borderId="1" xfId="347" applyNumberFormat="1" applyFont="1" applyBorder="1"/>
    <xf numFmtId="209" fontId="181" fillId="42" borderId="8" xfId="339" applyNumberFormat="1" applyFont="1" applyFill="1" applyBorder="1">
      <alignment horizontal="right"/>
    </xf>
    <xf numFmtId="209" fontId="181" fillId="42" borderId="4" xfId="289" applyNumberFormat="1" applyFont="1" applyFill="1" applyBorder="1"/>
    <xf numFmtId="209" fontId="181" fillId="42" borderId="1" xfId="567" applyNumberFormat="1" applyFont="1" applyFill="1" applyBorder="1"/>
    <xf numFmtId="209" fontId="161" fillId="35" borderId="1" xfId="351" applyNumberFormat="1" applyFont="1" applyFill="1" applyBorder="1" applyAlignment="1">
      <alignment horizontal="right"/>
    </xf>
    <xf numFmtId="209" fontId="161" fillId="0" borderId="1" xfId="0" applyNumberFormat="1" applyFont="1" applyBorder="1" applyAlignment="1">
      <alignment horizontal="right"/>
    </xf>
    <xf numFmtId="209" fontId="161" fillId="35" borderId="0" xfId="351" applyNumberFormat="1" applyFont="1" applyFill="1" applyBorder="1" applyAlignment="1">
      <alignment horizontal="right"/>
    </xf>
    <xf numFmtId="209" fontId="181" fillId="42" borderId="4" xfId="289" applyNumberFormat="1" applyFont="1" applyFill="1" applyBorder="1" applyAlignment="1">
      <alignment horizontal="right"/>
    </xf>
    <xf numFmtId="209" fontId="161" fillId="42" borderId="1" xfId="0" applyNumberFormat="1" applyFont="1" applyFill="1" applyBorder="1" applyAlignment="1">
      <alignment horizontal="right"/>
    </xf>
    <xf numFmtId="209" fontId="160" fillId="0" borderId="0" xfId="0" applyNumberFormat="1" applyFont="1" applyFill="1" applyBorder="1" applyAlignment="1">
      <alignment horizontal="center"/>
    </xf>
    <xf numFmtId="209" fontId="161" fillId="0" borderId="1" xfId="0" applyNumberFormat="1" applyFont="1" applyFill="1" applyBorder="1" applyAlignment="1">
      <alignment horizontal="right"/>
    </xf>
    <xf numFmtId="209" fontId="161" fillId="0" borderId="18" xfId="0" applyNumberFormat="1" applyFont="1" applyFill="1" applyBorder="1" applyAlignment="1">
      <alignment horizontal="right"/>
    </xf>
    <xf numFmtId="209" fontId="160" fillId="42" borderId="30" xfId="0" applyNumberFormat="1" applyFont="1" applyFill="1" applyBorder="1"/>
    <xf numFmtId="209" fontId="160" fillId="42" borderId="8" xfId="0" applyNumberFormat="1" applyFont="1" applyFill="1" applyBorder="1"/>
    <xf numFmtId="209" fontId="160" fillId="42" borderId="31" xfId="0" applyNumberFormat="1" applyFont="1" applyFill="1" applyBorder="1"/>
    <xf numFmtId="209" fontId="161" fillId="0" borderId="0" xfId="0" applyNumberFormat="1" applyFont="1" applyFill="1" applyBorder="1"/>
    <xf numFmtId="209" fontId="0" fillId="0" borderId="0" xfId="0" applyNumberFormat="1" applyFill="1" applyBorder="1"/>
    <xf numFmtId="209" fontId="161" fillId="35" borderId="0" xfId="0" applyNumberFormat="1" applyFont="1" applyFill="1" applyBorder="1"/>
    <xf numFmtId="209" fontId="81" fillId="0" borderId="0" xfId="351" applyNumberFormat="1" applyFill="1" applyBorder="1"/>
    <xf numFmtId="209" fontId="161" fillId="42" borderId="28" xfId="0" applyNumberFormat="1" applyFont="1" applyFill="1" applyBorder="1"/>
    <xf numFmtId="209" fontId="161" fillId="42" borderId="28" xfId="289" applyNumberFormat="1" applyFont="1" applyFill="1" applyBorder="1"/>
    <xf numFmtId="209" fontId="81" fillId="0" borderId="0" xfId="0" applyNumberFormat="1" applyFont="1" applyFill="1" applyBorder="1"/>
    <xf numFmtId="209" fontId="160" fillId="0" borderId="0" xfId="579" applyNumberFormat="1" applyFont="1" applyFill="1" applyBorder="1">
      <alignment horizontal="left"/>
    </xf>
    <xf numFmtId="209" fontId="81" fillId="35" borderId="0" xfId="351" applyNumberFormat="1" applyFont="1" applyFill="1" applyBorder="1"/>
    <xf numFmtId="209" fontId="161" fillId="0" borderId="17" xfId="0" applyNumberFormat="1" applyFont="1" applyFill="1" applyBorder="1" applyAlignment="1">
      <alignment horizontal="right"/>
    </xf>
    <xf numFmtId="209" fontId="161" fillId="43" borderId="1" xfId="0" applyNumberFormat="1" applyFont="1" applyFill="1" applyBorder="1"/>
    <xf numFmtId="209" fontId="161" fillId="43" borderId="1" xfId="0" applyNumberFormat="1" applyFont="1" applyFill="1" applyBorder="1" applyAlignment="1">
      <alignment horizontal="right"/>
    </xf>
    <xf numFmtId="209" fontId="161" fillId="0" borderId="1" xfId="0" applyNumberFormat="1" applyFont="1" applyFill="1" applyBorder="1"/>
    <xf numFmtId="209" fontId="161" fillId="0" borderId="1" xfId="0" applyNumberFormat="1" applyFont="1" applyFill="1" applyBorder="1" applyAlignment="1">
      <alignment horizontal="center"/>
    </xf>
    <xf numFmtId="209" fontId="161" fillId="0" borderId="17" xfId="0" applyNumberFormat="1" applyFont="1" applyFill="1" applyBorder="1" applyAlignment="1"/>
    <xf numFmtId="209" fontId="161" fillId="0" borderId="17" xfId="0" applyNumberFormat="1" applyFont="1" applyFill="1" applyBorder="1" applyAlignment="1">
      <alignment horizontal="center"/>
    </xf>
    <xf numFmtId="209" fontId="161" fillId="42" borderId="1" xfId="0" applyNumberFormat="1" applyFont="1" applyFill="1" applyBorder="1"/>
    <xf numFmtId="209" fontId="0" fillId="0" borderId="0" xfId="0" applyNumberFormat="1" applyBorder="1"/>
    <xf numFmtId="209" fontId="161" fillId="0" borderId="1" xfId="0" applyNumberFormat="1" applyFont="1" applyFill="1" applyBorder="1" applyAlignment="1"/>
    <xf numFmtId="209" fontId="161" fillId="0" borderId="16" xfId="0" applyNumberFormat="1" applyFont="1" applyFill="1" applyBorder="1" applyAlignment="1">
      <alignment horizontal="center"/>
    </xf>
    <xf numFmtId="209" fontId="161" fillId="42" borderId="30" xfId="0" applyNumberFormat="1" applyFont="1" applyFill="1" applyBorder="1"/>
    <xf numFmtId="209" fontId="161" fillId="42" borderId="8" xfId="0" applyNumberFormat="1" applyFont="1" applyFill="1" applyBorder="1"/>
    <xf numFmtId="209" fontId="161" fillId="42" borderId="31" xfId="0" applyNumberFormat="1" applyFont="1" applyFill="1" applyBorder="1"/>
    <xf numFmtId="209" fontId="181" fillId="42" borderId="1" xfId="339" applyNumberFormat="1" applyFont="1" applyFill="1" applyBorder="1">
      <alignment horizontal="right"/>
    </xf>
    <xf numFmtId="209" fontId="161" fillId="35" borderId="0" xfId="351" applyNumberFormat="1" applyFont="1" applyFill="1" applyBorder="1" applyAlignment="1">
      <alignment horizontal="left"/>
    </xf>
    <xf numFmtId="209" fontId="161" fillId="35" borderId="0" xfId="351" applyNumberFormat="1" applyFont="1" applyFill="1" applyBorder="1" applyAlignment="1"/>
    <xf numFmtId="209" fontId="181" fillId="35" borderId="0" xfId="339" applyNumberFormat="1" applyFont="1" applyFill="1" applyBorder="1">
      <alignment horizontal="right"/>
    </xf>
    <xf numFmtId="209" fontId="81" fillId="35" borderId="6" xfId="351" applyNumberFormat="1" applyFill="1" applyBorder="1" applyAlignment="1"/>
    <xf numFmtId="209" fontId="181" fillId="0" borderId="0" xfId="339" applyNumberFormat="1" applyFont="1" applyFill="1" applyBorder="1">
      <alignment horizontal="right"/>
    </xf>
    <xf numFmtId="209" fontId="161" fillId="35" borderId="0" xfId="289" applyNumberFormat="1" applyFont="1" applyFill="1" applyBorder="1" applyAlignment="1"/>
    <xf numFmtId="209" fontId="161" fillId="35" borderId="0" xfId="289" applyNumberFormat="1" applyFont="1" applyFill="1" applyBorder="1" applyAlignment="1">
      <alignment horizontal="left" indent="1"/>
    </xf>
    <xf numFmtId="209" fontId="161" fillId="35" borderId="0" xfId="351" applyNumberFormat="1" applyFont="1" applyFill="1" applyBorder="1" applyAlignment="1">
      <alignment horizontal="left" indent="1"/>
    </xf>
    <xf numFmtId="209" fontId="181" fillId="35" borderId="0" xfId="427" applyNumberFormat="1" applyFont="1" applyFill="1" applyBorder="1"/>
    <xf numFmtId="209" fontId="161" fillId="35" borderId="0" xfId="289" applyNumberFormat="1" applyFont="1" applyFill="1" applyBorder="1" applyAlignment="1">
      <alignment wrapText="1"/>
    </xf>
    <xf numFmtId="209" fontId="161" fillId="35" borderId="0" xfId="289" applyNumberFormat="1" applyFont="1" applyFill="1" applyBorder="1" applyAlignment="1">
      <alignment horizontal="left" wrapText="1"/>
    </xf>
    <xf numFmtId="209" fontId="161" fillId="35" borderId="1" xfId="289" applyNumberFormat="1" applyFont="1" applyFill="1" applyBorder="1" applyAlignment="1">
      <alignment wrapText="1"/>
    </xf>
    <xf numFmtId="209" fontId="161" fillId="35" borderId="0" xfId="351" applyNumberFormat="1" applyFont="1" applyFill="1" applyBorder="1" applyAlignment="1">
      <alignment wrapText="1"/>
    </xf>
    <xf numFmtId="209" fontId="81" fillId="35" borderId="6" xfId="351" applyNumberFormat="1" applyFill="1" applyBorder="1" applyAlignment="1">
      <alignment wrapText="1"/>
    </xf>
    <xf numFmtId="209" fontId="181" fillId="42" borderId="1" xfId="289" applyNumberFormat="1" applyFont="1" applyFill="1" applyBorder="1"/>
    <xf numFmtId="209" fontId="181" fillId="35" borderId="0" xfId="289" applyNumberFormat="1" applyFont="1" applyFill="1" applyBorder="1"/>
    <xf numFmtId="209" fontId="181" fillId="35" borderId="1" xfId="289" applyNumberFormat="1" applyFont="1" applyFill="1" applyBorder="1"/>
    <xf numFmtId="209" fontId="181" fillId="0" borderId="0" xfId="427" applyNumberFormat="1" applyFont="1" applyFill="1" applyBorder="1"/>
    <xf numFmtId="209" fontId="160" fillId="35" borderId="0" xfId="425" applyNumberFormat="1" applyFont="1" applyFill="1" applyBorder="1">
      <alignment horizontal="center" vertical="center" wrapText="1"/>
    </xf>
    <xf numFmtId="209" fontId="160" fillId="35" borderId="0" xfId="425" quotePrefix="1" applyNumberFormat="1" applyFont="1" applyFill="1" applyBorder="1">
      <alignment horizontal="center" vertical="center" wrapText="1"/>
    </xf>
    <xf numFmtId="209" fontId="161" fillId="42" borderId="78" xfId="289" applyNumberFormat="1" applyFont="1" applyFill="1" applyBorder="1"/>
    <xf numFmtId="209" fontId="181" fillId="42" borderId="61" xfId="289" applyNumberFormat="1" applyFont="1" applyFill="1" applyBorder="1" applyAlignment="1">
      <alignment horizontal="right"/>
    </xf>
    <xf numFmtId="209" fontId="181" fillId="0" borderId="1" xfId="339" applyNumberFormat="1" applyFont="1" applyFill="1" applyBorder="1">
      <alignment horizontal="right"/>
    </xf>
    <xf numFmtId="209" fontId="161" fillId="0" borderId="1" xfId="351" applyNumberFormat="1" applyFont="1" applyFill="1" applyBorder="1" applyAlignment="1"/>
    <xf numFmtId="209" fontId="161" fillId="42" borderId="1" xfId="453" applyNumberFormat="1" applyFont="1" applyFill="1" applyBorder="1"/>
    <xf numFmtId="209" fontId="81" fillId="35" borderId="0" xfId="351" applyNumberFormat="1" applyFill="1" applyBorder="1" applyAlignment="1"/>
    <xf numFmtId="209" fontId="181" fillId="42" borderId="30" xfId="339" applyNumberFormat="1" applyFont="1" applyFill="1" applyBorder="1">
      <alignment horizontal="right"/>
    </xf>
    <xf numFmtId="209" fontId="181" fillId="42" borderId="31" xfId="339" applyNumberFormat="1" applyFont="1" applyFill="1" applyBorder="1">
      <alignment horizontal="right"/>
    </xf>
    <xf numFmtId="209" fontId="161" fillId="35" borderId="0" xfId="453" applyNumberFormat="1" applyFont="1" applyFill="1" applyBorder="1"/>
    <xf numFmtId="209" fontId="161" fillId="43" borderId="1" xfId="351" applyNumberFormat="1" applyFont="1" applyFill="1" applyBorder="1" applyAlignment="1" applyProtection="1"/>
    <xf numFmtId="209" fontId="81" fillId="35" borderId="0" xfId="453" applyNumberFormat="1" applyFill="1" applyBorder="1"/>
    <xf numFmtId="209" fontId="161" fillId="42" borderId="1" xfId="351" applyNumberFormat="1" applyFont="1" applyFill="1" applyBorder="1" applyAlignment="1" applyProtection="1"/>
    <xf numFmtId="209" fontId="81" fillId="35" borderId="0" xfId="351" applyNumberFormat="1" applyFill="1" applyBorder="1" applyAlignment="1" applyProtection="1"/>
    <xf numFmtId="209" fontId="81" fillId="35" borderId="0" xfId="351" applyNumberFormat="1" applyFont="1" applyFill="1" applyBorder="1" applyAlignment="1" applyProtection="1">
      <alignment horizontal="left"/>
    </xf>
    <xf numFmtId="209" fontId="161" fillId="69" borderId="1" xfId="0" applyNumberFormat="1" applyFont="1" applyFill="1" applyBorder="1"/>
    <xf numFmtId="208" fontId="3" fillId="35" borderId="1" xfId="3229" applyNumberFormat="1" applyFont="1" applyFill="1" applyBorder="1" applyAlignment="1">
      <alignment vertical="top"/>
    </xf>
    <xf numFmtId="0" fontId="120" fillId="35" borderId="46" xfId="0" applyFont="1" applyFill="1" applyBorder="1"/>
    <xf numFmtId="0" fontId="116" fillId="35" borderId="46" xfId="0" applyFont="1" applyFill="1" applyBorder="1"/>
    <xf numFmtId="0" fontId="119" fillId="35" borderId="46" xfId="0" applyFont="1" applyFill="1" applyBorder="1"/>
    <xf numFmtId="0" fontId="0" fillId="35" borderId="0" xfId="0" applyFill="1" applyBorder="1" applyAlignment="1"/>
    <xf numFmtId="0" fontId="118" fillId="35" borderId="0" xfId="0" applyFont="1" applyFill="1" applyBorder="1"/>
    <xf numFmtId="0" fontId="69" fillId="35" borderId="46" xfId="1725" applyFill="1" applyBorder="1"/>
    <xf numFmtId="1" fontId="161" fillId="43" borderId="1" xfId="453" applyNumberFormat="1" applyFont="1" applyFill="1" applyBorder="1" applyAlignment="1">
      <alignment horizontal="center"/>
    </xf>
    <xf numFmtId="209" fontId="160" fillId="42" borderId="1" xfId="289" applyNumberFormat="1" applyFont="1" applyFill="1" applyBorder="1"/>
    <xf numFmtId="209" fontId="160" fillId="0" borderId="0" xfId="289" applyNumberFormat="1" applyFont="1" applyFill="1" applyBorder="1"/>
    <xf numFmtId="209" fontId="161" fillId="0" borderId="6" xfId="289" applyNumberFormat="1" applyFont="1" applyFill="1" applyBorder="1"/>
    <xf numFmtId="209" fontId="161" fillId="35" borderId="0" xfId="289" applyNumberFormat="1" applyFont="1" applyFill="1" applyBorder="1"/>
    <xf numFmtId="209" fontId="161" fillId="0" borderId="0" xfId="289" applyNumberFormat="1" applyFont="1" applyFill="1" applyBorder="1"/>
    <xf numFmtId="209" fontId="160" fillId="43" borderId="30" xfId="289" applyNumberFormat="1" applyFont="1" applyFill="1" applyBorder="1"/>
    <xf numFmtId="209" fontId="160" fillId="43" borderId="8" xfId="289" applyNumberFormat="1" applyFont="1" applyFill="1" applyBorder="1"/>
    <xf numFmtId="209" fontId="160" fillId="43" borderId="31" xfId="289" applyNumberFormat="1" applyFont="1" applyFill="1" applyBorder="1"/>
    <xf numFmtId="209" fontId="161" fillId="42" borderId="1" xfId="289" applyNumberFormat="1" applyFont="1" applyFill="1" applyBorder="1" applyAlignment="1">
      <alignment horizontal="right"/>
    </xf>
    <xf numFmtId="209" fontId="160" fillId="42" borderId="1" xfId="289" applyNumberFormat="1" applyFont="1" applyFill="1" applyBorder="1" applyAlignment="1">
      <alignment horizontal="right"/>
    </xf>
    <xf numFmtId="209" fontId="81" fillId="0" borderId="27" xfId="289" applyNumberFormat="1" applyFont="1" applyFill="1" applyBorder="1"/>
    <xf numFmtId="209" fontId="81" fillId="0" borderId="71" xfId="289" applyNumberFormat="1" applyFont="1" applyFill="1" applyBorder="1"/>
    <xf numFmtId="209" fontId="181" fillId="43" borderId="1" xfId="526" applyNumberFormat="1" applyFont="1" applyFill="1" applyBorder="1"/>
    <xf numFmtId="209" fontId="181" fillId="43" borderId="18" xfId="526" applyNumberFormat="1" applyFont="1" applyFill="1" applyBorder="1"/>
    <xf numFmtId="209" fontId="188" fillId="43" borderId="31" xfId="526" applyNumberFormat="1" applyFont="1" applyFill="1" applyBorder="1"/>
    <xf numFmtId="200" fontId="161" fillId="43" borderId="1" xfId="351" applyNumberFormat="1" applyFont="1" applyFill="1" applyBorder="1" applyAlignment="1">
      <alignment horizontal="right" vertical="center" wrapText="1"/>
    </xf>
    <xf numFmtId="205" fontId="161" fillId="43" borderId="26" xfId="351" applyNumberFormat="1" applyFont="1" applyFill="1" applyBorder="1" applyAlignment="1">
      <alignment horizontal="right" vertical="center" wrapText="1"/>
    </xf>
    <xf numFmtId="0" fontId="187" fillId="35" borderId="0" xfId="0" applyFont="1" applyFill="1" applyBorder="1" applyAlignment="1">
      <alignment horizontal="left"/>
    </xf>
    <xf numFmtId="0" fontId="101" fillId="0" borderId="0" xfId="617" applyFont="1" applyFill="1" applyBorder="1"/>
    <xf numFmtId="207" fontId="213" fillId="0" borderId="0" xfId="0" applyNumberFormat="1" applyFont="1" applyFill="1" applyBorder="1"/>
    <xf numFmtId="207" fontId="187" fillId="0" borderId="0" xfId="0" applyNumberFormat="1" applyFont="1" applyFill="1" applyBorder="1"/>
    <xf numFmtId="207" fontId="1" fillId="43" borderId="1" xfId="0" applyNumberFormat="1" applyFont="1" applyFill="1" applyBorder="1" applyAlignment="1">
      <alignment vertical="top" wrapText="1"/>
    </xf>
    <xf numFmtId="0" fontId="21" fillId="43" borderId="1" xfId="0" applyFont="1" applyFill="1" applyBorder="1" applyAlignment="1">
      <alignment horizontal="center"/>
    </xf>
    <xf numFmtId="207" fontId="114" fillId="0" borderId="0" xfId="0" applyNumberFormat="1" applyFont="1" applyFill="1" applyBorder="1" applyAlignment="1">
      <alignment horizontal="center" vertical="top" wrapText="1"/>
    </xf>
    <xf numFmtId="209" fontId="160" fillId="43" borderId="1" xfId="351" applyNumberFormat="1" applyFont="1" applyFill="1" applyBorder="1" applyAlignment="1"/>
    <xf numFmtId="209" fontId="160" fillId="43" borderId="18" xfId="351" applyNumberFormat="1" applyFont="1" applyFill="1" applyBorder="1" applyAlignment="1"/>
    <xf numFmtId="209" fontId="161" fillId="0" borderId="88" xfId="289" applyNumberFormat="1" applyFont="1" applyFill="1" applyBorder="1"/>
    <xf numFmtId="209" fontId="160" fillId="43" borderId="88" xfId="351" applyNumberFormat="1" applyFont="1" applyFill="1" applyBorder="1" applyAlignment="1"/>
    <xf numFmtId="209" fontId="161" fillId="0" borderId="91" xfId="289" applyNumberFormat="1" applyFont="1" applyFill="1" applyBorder="1" applyAlignment="1"/>
    <xf numFmtId="209" fontId="160" fillId="43" borderId="91" xfId="351" applyNumberFormat="1" applyFont="1" applyFill="1" applyBorder="1" applyAlignment="1"/>
    <xf numFmtId="209" fontId="188" fillId="43" borderId="72" xfId="427" applyNumberFormat="1" applyFont="1" applyFill="1" applyBorder="1" applyAlignment="1"/>
    <xf numFmtId="209" fontId="188" fillId="43" borderId="4" xfId="427" applyNumberFormat="1" applyFont="1" applyFill="1" applyBorder="1" applyAlignment="1"/>
    <xf numFmtId="209" fontId="213" fillId="43" borderId="1" xfId="0" applyNumberFormat="1" applyFont="1" applyFill="1" applyBorder="1"/>
    <xf numFmtId="209" fontId="187" fillId="43" borderId="1" xfId="0" applyNumberFormat="1" applyFont="1" applyFill="1" applyBorder="1"/>
    <xf numFmtId="209" fontId="160" fillId="0" borderId="1" xfId="351" applyNumberFormat="1" applyFont="1" applyFill="1" applyBorder="1" applyAlignment="1">
      <alignment horizontal="right" vertical="center" wrapText="1"/>
    </xf>
    <xf numFmtId="209" fontId="161" fillId="0" borderId="1" xfId="351" applyNumberFormat="1" applyFont="1" applyFill="1" applyBorder="1" applyAlignment="1">
      <alignment horizontal="right" vertical="center" wrapText="1"/>
    </xf>
    <xf numFmtId="209" fontId="161" fillId="43" borderId="1" xfId="351" applyNumberFormat="1" applyFont="1" applyFill="1" applyBorder="1" applyAlignment="1">
      <alignment horizontal="right" vertical="center" wrapText="1"/>
    </xf>
    <xf numFmtId="209" fontId="160" fillId="43" borderId="1" xfId="351" applyNumberFormat="1" applyFont="1" applyFill="1" applyBorder="1" applyAlignment="1">
      <alignment horizontal="right" vertical="center" wrapText="1"/>
    </xf>
    <xf numFmtId="209" fontId="161" fillId="42" borderId="78" xfId="351" applyNumberFormat="1" applyFont="1" applyFill="1" applyBorder="1" applyAlignment="1">
      <alignment horizontal="right" vertical="center" wrapText="1"/>
    </xf>
    <xf numFmtId="209" fontId="161" fillId="42" borderId="79" xfId="351" applyNumberFormat="1" applyFont="1" applyFill="1" applyBorder="1" applyAlignment="1">
      <alignment horizontal="right" vertical="center" wrapText="1"/>
    </xf>
    <xf numFmtId="209" fontId="81" fillId="0" borderId="59" xfId="351" applyNumberFormat="1" applyFont="1" applyFill="1" applyBorder="1" applyAlignment="1">
      <alignment horizontal="right" vertical="center" wrapText="1"/>
    </xf>
    <xf numFmtId="209" fontId="161" fillId="0" borderId="75" xfId="351" applyNumberFormat="1" applyFont="1" applyFill="1" applyBorder="1" applyAlignment="1">
      <alignment horizontal="right" vertical="center" wrapText="1"/>
    </xf>
    <xf numFmtId="0" fontId="56" fillId="0" borderId="0" xfId="0" applyFont="1" applyBorder="1" applyAlignment="1">
      <alignment vertical="top" wrapText="1"/>
    </xf>
    <xf numFmtId="0" fontId="45" fillId="0" borderId="0" xfId="0" applyFont="1" applyBorder="1" applyAlignment="1">
      <alignment vertical="top" wrapText="1"/>
    </xf>
    <xf numFmtId="0" fontId="0" fillId="0" borderId="0" xfId="0" applyBorder="1" applyAlignment="1">
      <alignment vertical="top" wrapText="1"/>
    </xf>
    <xf numFmtId="0" fontId="123" fillId="67" borderId="0" xfId="22541" applyFont="1" applyFill="1" applyAlignment="1">
      <alignment horizontal="center"/>
    </xf>
    <xf numFmtId="0" fontId="37" fillId="0" borderId="0" xfId="22541" applyFont="1" applyAlignment="1">
      <alignment horizontal="left" vertical="top" wrapText="1"/>
    </xf>
    <xf numFmtId="0" fontId="81" fillId="0" borderId="0" xfId="22541" applyFont="1" applyAlignment="1">
      <alignment horizontal="left" vertical="top" wrapText="1"/>
    </xf>
    <xf numFmtId="0" fontId="81" fillId="66" borderId="26" xfId="22541" applyFont="1" applyFill="1" applyBorder="1" applyAlignment="1">
      <alignment horizontal="left"/>
    </xf>
    <xf numFmtId="0" fontId="81" fillId="66" borderId="27" xfId="22541" applyFont="1" applyFill="1" applyBorder="1" applyAlignment="1">
      <alignment horizontal="left"/>
    </xf>
    <xf numFmtId="0" fontId="81" fillId="66" borderId="24" xfId="22541" applyFont="1" applyFill="1" applyBorder="1" applyAlignment="1">
      <alignment horizontal="left"/>
    </xf>
    <xf numFmtId="0" fontId="81" fillId="0" borderId="0" xfId="22541" applyFont="1" applyAlignment="1">
      <alignment horizontal="left" wrapText="1"/>
    </xf>
    <xf numFmtId="14" fontId="81" fillId="66" borderId="26" xfId="22541" applyNumberFormat="1" applyFont="1" applyFill="1" applyBorder="1" applyAlignment="1">
      <alignment horizontal="left"/>
    </xf>
    <xf numFmtId="0" fontId="81" fillId="0" borderId="1" xfId="22541" applyFont="1" applyBorder="1" applyAlignment="1">
      <alignment horizontal="left"/>
    </xf>
    <xf numFmtId="0" fontId="102" fillId="0" borderId="1" xfId="22541" applyFont="1" applyBorder="1" applyAlignment="1">
      <alignment horizontal="center"/>
    </xf>
    <xf numFmtId="0" fontId="180" fillId="35" borderId="100" xfId="345" applyFont="1" applyFill="1" applyBorder="1" applyAlignment="1">
      <alignment horizontal="center" vertical="center"/>
    </xf>
    <xf numFmtId="0" fontId="180" fillId="35" borderId="69" xfId="345" applyFont="1" applyFill="1" applyBorder="1" applyAlignment="1">
      <alignment horizontal="center" vertical="center"/>
    </xf>
    <xf numFmtId="0" fontId="180" fillId="35" borderId="74" xfId="345" applyFont="1" applyFill="1" applyBorder="1" applyAlignment="1">
      <alignment horizontal="center" vertical="center"/>
    </xf>
    <xf numFmtId="167" fontId="180" fillId="35" borderId="56" xfId="367" applyFont="1" applyFill="1" applyBorder="1">
      <alignment horizontal="center" vertical="center"/>
    </xf>
    <xf numFmtId="167" fontId="180" fillId="35" borderId="60" xfId="367" applyFont="1" applyFill="1" applyBorder="1">
      <alignment horizontal="center" vertical="center"/>
    </xf>
    <xf numFmtId="167" fontId="180" fillId="35" borderId="61" xfId="367" applyFont="1" applyFill="1" applyBorder="1">
      <alignment horizontal="center" vertical="center"/>
    </xf>
    <xf numFmtId="0" fontId="91" fillId="43" borderId="3" xfId="398" applyFill="1" applyBorder="1" applyAlignment="1">
      <alignment horizontal="left" vertical="top" wrapText="1"/>
    </xf>
    <xf numFmtId="0" fontId="91" fillId="43" borderId="0" xfId="398" applyFill="1" applyBorder="1" applyAlignment="1">
      <alignment horizontal="left" vertical="top" wrapText="1"/>
    </xf>
    <xf numFmtId="0" fontId="160" fillId="35" borderId="0" xfId="424" applyFont="1" applyFill="1" applyBorder="1">
      <alignment horizontal="left"/>
    </xf>
    <xf numFmtId="0" fontId="180" fillId="0" borderId="57" xfId="345" applyFont="1" applyFill="1" applyBorder="1">
      <alignment horizontal="center"/>
    </xf>
    <xf numFmtId="0" fontId="180" fillId="0" borderId="5" xfId="345" applyFont="1" applyFill="1" applyBorder="1">
      <alignment horizontal="center"/>
    </xf>
    <xf numFmtId="0" fontId="180" fillId="0" borderId="58" xfId="345" applyFont="1" applyFill="1" applyBorder="1">
      <alignment horizontal="center"/>
    </xf>
    <xf numFmtId="167" fontId="180" fillId="0" borderId="56" xfId="367" applyFont="1" applyFill="1" applyBorder="1">
      <alignment horizontal="center" vertical="center"/>
    </xf>
    <xf numFmtId="167" fontId="180" fillId="0" borderId="60" xfId="367" applyFont="1" applyFill="1" applyBorder="1">
      <alignment horizontal="center" vertical="center"/>
    </xf>
    <xf numFmtId="167" fontId="180" fillId="0" borderId="61" xfId="367" applyFont="1" applyFill="1" applyBorder="1">
      <alignment horizontal="center" vertical="center"/>
    </xf>
    <xf numFmtId="0" fontId="91" fillId="42" borderId="3" xfId="398" applyFill="1" applyBorder="1" applyAlignment="1">
      <alignment horizontal="left" vertical="top" wrapText="1"/>
    </xf>
    <xf numFmtId="0" fontId="91" fillId="42" borderId="0" xfId="398" applyFill="1" applyBorder="1" applyAlignment="1">
      <alignment horizontal="left" vertical="top" wrapText="1"/>
    </xf>
    <xf numFmtId="0" fontId="141" fillId="35" borderId="0" xfId="397" applyFont="1" applyFill="1" applyBorder="1" applyAlignment="1">
      <alignment horizontal="center"/>
    </xf>
    <xf numFmtId="0" fontId="180" fillId="35" borderId="100" xfId="345" applyFont="1" applyFill="1" applyBorder="1" applyAlignment="1">
      <alignment horizontal="center"/>
    </xf>
    <xf numFmtId="0" fontId="180" fillId="35" borderId="69" xfId="345" applyFont="1" applyFill="1" applyBorder="1" applyAlignment="1">
      <alignment horizontal="center"/>
    </xf>
    <xf numFmtId="0" fontId="180" fillId="35" borderId="74" xfId="345" applyFont="1" applyFill="1" applyBorder="1" applyAlignment="1">
      <alignment horizontal="center"/>
    </xf>
    <xf numFmtId="167" fontId="180" fillId="35" borderId="67" xfId="367" applyFont="1" applyFill="1" applyBorder="1" applyAlignment="1">
      <alignment horizontal="center" vertical="center"/>
    </xf>
    <xf numFmtId="167" fontId="180" fillId="35" borderId="71" xfId="367" applyFont="1" applyFill="1" applyBorder="1" applyAlignment="1">
      <alignment horizontal="center" vertical="center"/>
    </xf>
    <xf numFmtId="167" fontId="180" fillId="35" borderId="68" xfId="367" applyFont="1" applyFill="1" applyBorder="1" applyAlignment="1">
      <alignment horizontal="center" vertical="center"/>
    </xf>
    <xf numFmtId="0" fontId="161" fillId="35" borderId="0" xfId="424" applyFont="1" applyFill="1" applyBorder="1">
      <alignment horizontal="left"/>
    </xf>
    <xf numFmtId="0" fontId="161" fillId="35" borderId="6" xfId="424" applyFont="1" applyFill="1" applyBorder="1">
      <alignment horizontal="left"/>
    </xf>
    <xf numFmtId="0" fontId="16" fillId="0" borderId="0" xfId="0" applyFont="1" applyFill="1"/>
    <xf numFmtId="0" fontId="21" fillId="0" borderId="0" xfId="0" applyFont="1" applyFill="1"/>
    <xf numFmtId="205" fontId="114" fillId="0" borderId="0" xfId="0" applyNumberFormat="1" applyFont="1" applyBorder="1" applyAlignment="1">
      <alignment horizontal="center"/>
    </xf>
    <xf numFmtId="0" fontId="114" fillId="0" borderId="0" xfId="0" applyFont="1" applyBorder="1" applyAlignment="1">
      <alignment horizontal="center"/>
    </xf>
    <xf numFmtId="0" fontId="114" fillId="0" borderId="0" xfId="0" applyFont="1" applyFill="1" applyBorder="1" applyAlignment="1">
      <alignment horizontal="center"/>
    </xf>
    <xf numFmtId="0" fontId="180" fillId="42" borderId="0" xfId="345" applyFont="1" applyFill="1" applyBorder="1">
      <alignment horizontal="center"/>
    </xf>
    <xf numFmtId="167" fontId="180" fillId="42" borderId="0" xfId="367" applyFont="1" applyFill="1" applyBorder="1">
      <alignment horizontal="center" vertical="center"/>
    </xf>
    <xf numFmtId="0" fontId="91" fillId="42" borderId="3" xfId="398" applyFill="1" applyBorder="1">
      <alignment vertical="top" wrapText="1"/>
    </xf>
    <xf numFmtId="0" fontId="91" fillId="42" borderId="0" xfId="398" applyFill="1" applyBorder="1">
      <alignment vertical="top" wrapText="1"/>
    </xf>
    <xf numFmtId="0" fontId="91" fillId="42" borderId="6" xfId="398" applyFill="1" applyBorder="1">
      <alignment vertical="top" wrapText="1"/>
    </xf>
    <xf numFmtId="0" fontId="100" fillId="35" borderId="0" xfId="422" applyFill="1" applyBorder="1"/>
    <xf numFmtId="0" fontId="161" fillId="35" borderId="0" xfId="351" applyFont="1" applyFill="1" applyBorder="1"/>
    <xf numFmtId="0" fontId="180" fillId="35" borderId="57" xfId="345" applyFont="1" applyFill="1" applyBorder="1">
      <alignment horizontal="center"/>
    </xf>
    <xf numFmtId="0" fontId="180" fillId="35" borderId="5" xfId="345" applyFont="1" applyFill="1" applyBorder="1">
      <alignment horizontal="center"/>
    </xf>
    <xf numFmtId="0" fontId="180" fillId="35" borderId="58" xfId="345" applyFont="1" applyFill="1" applyBorder="1">
      <alignment horizontal="center"/>
    </xf>
    <xf numFmtId="0" fontId="91" fillId="42" borderId="3" xfId="398" applyFill="1" applyBorder="1" applyAlignment="1">
      <alignment vertical="top" wrapText="1"/>
    </xf>
    <xf numFmtId="0" fontId="91" fillId="42" borderId="0" xfId="398" applyFill="1" applyBorder="1" applyAlignment="1">
      <alignment vertical="top" wrapText="1"/>
    </xf>
    <xf numFmtId="0" fontId="91" fillId="42" borderId="6" xfId="398" applyFill="1" applyBorder="1" applyAlignment="1">
      <alignment vertical="top" wrapText="1"/>
    </xf>
    <xf numFmtId="0" fontId="160" fillId="35" borderId="0" xfId="422" applyFont="1" applyFill="1" applyBorder="1" applyAlignment="1">
      <alignment horizontal="center"/>
    </xf>
    <xf numFmtId="0" fontId="81" fillId="35" borderId="1" xfId="347" applyFont="1" applyFill="1" applyBorder="1"/>
    <xf numFmtId="0" fontId="160" fillId="35" borderId="14" xfId="426" applyFont="1" applyFill="1" applyBorder="1">
      <alignment horizontal="center" wrapText="1"/>
    </xf>
    <xf numFmtId="0" fontId="161" fillId="35" borderId="1" xfId="347" applyFont="1" applyFill="1" applyBorder="1" applyAlignment="1">
      <alignment wrapText="1"/>
    </xf>
    <xf numFmtId="0" fontId="160" fillId="35" borderId="0" xfId="426" applyFont="1" applyFill="1" applyBorder="1">
      <alignment horizontal="center" wrapText="1"/>
    </xf>
    <xf numFmtId="0" fontId="161" fillId="35" borderId="0" xfId="425" applyFont="1" applyFill="1" applyBorder="1" applyAlignment="1">
      <alignment horizontal="right" vertical="center" wrapText="1"/>
    </xf>
    <xf numFmtId="0" fontId="160" fillId="35" borderId="0" xfId="425" applyFont="1" applyFill="1" applyBorder="1" applyAlignment="1">
      <alignment horizontal="right" vertical="center" wrapText="1"/>
    </xf>
    <xf numFmtId="0" fontId="102" fillId="35" borderId="0" xfId="425" applyFill="1" applyBorder="1" applyAlignment="1">
      <alignment horizontal="right" vertical="center" wrapText="1"/>
    </xf>
    <xf numFmtId="0" fontId="114" fillId="0" borderId="0" xfId="0" applyFont="1" applyBorder="1" applyAlignment="1">
      <alignment horizontal="center" wrapText="1"/>
    </xf>
    <xf numFmtId="0" fontId="114" fillId="0" borderId="14" xfId="0" applyFont="1" applyBorder="1" applyAlignment="1">
      <alignment horizontal="center" wrapText="1"/>
    </xf>
    <xf numFmtId="2" fontId="160" fillId="0" borderId="0" xfId="347" applyNumberFormat="1" applyFont="1" applyBorder="1" applyAlignment="1">
      <alignment horizontal="center"/>
    </xf>
    <xf numFmtId="169" fontId="119" fillId="35" borderId="20" xfId="347" applyNumberFormat="1" applyFont="1" applyFill="1" applyBorder="1" applyAlignment="1">
      <alignment wrapText="1"/>
    </xf>
    <xf numFmtId="0" fontId="91" fillId="43" borderId="3" xfId="398" applyFill="1" applyBorder="1" applyAlignment="1">
      <alignment horizontal="left" vertical="top" wrapText="1" indent="1"/>
    </xf>
    <xf numFmtId="0" fontId="69" fillId="43" borderId="0" xfId="3228" applyFill="1" applyBorder="1" applyAlignment="1">
      <alignment horizontal="left" indent="1"/>
    </xf>
    <xf numFmtId="0" fontId="101" fillId="0" borderId="0" xfId="351" applyFont="1" applyFill="1" applyBorder="1" applyAlignment="1">
      <alignment horizontal="left" vertical="center"/>
    </xf>
    <xf numFmtId="0" fontId="160" fillId="0" borderId="0" xfId="351" applyFont="1" applyFill="1" applyBorder="1" applyAlignment="1">
      <alignment horizontal="center" vertical="center" wrapText="1"/>
    </xf>
    <xf numFmtId="0" fontId="160" fillId="0" borderId="0" xfId="351" applyFont="1" applyFill="1" applyBorder="1" applyAlignment="1">
      <alignment horizontal="center" wrapText="1"/>
    </xf>
    <xf numFmtId="167" fontId="102" fillId="0" borderId="0" xfId="351" applyNumberFormat="1" applyFont="1" applyFill="1" applyBorder="1" applyAlignment="1">
      <alignment horizontal="center" vertical="center"/>
    </xf>
    <xf numFmtId="0" fontId="102" fillId="0" borderId="0" xfId="351" applyFont="1" applyFill="1" applyBorder="1" applyAlignment="1">
      <alignment horizontal="center" vertical="center"/>
    </xf>
    <xf numFmtId="167" fontId="102" fillId="0" borderId="0" xfId="351" quotePrefix="1" applyNumberFormat="1" applyFont="1" applyFill="1" applyBorder="1" applyAlignment="1">
      <alignment horizontal="center" vertical="center" wrapText="1"/>
    </xf>
    <xf numFmtId="0" fontId="102" fillId="0" borderId="0" xfId="351" quotePrefix="1" applyFont="1" applyFill="1" applyBorder="1" applyAlignment="1">
      <alignment horizontal="center" vertical="center" wrapText="1"/>
    </xf>
    <xf numFmtId="0" fontId="161" fillId="43" borderId="18" xfId="351"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180" fillId="35" borderId="19" xfId="345" applyFont="1" applyFill="1" applyBorder="1" applyAlignment="1">
      <alignment horizontal="center"/>
    </xf>
    <xf numFmtId="0" fontId="180" fillId="35" borderId="20" xfId="345" applyFont="1" applyFill="1" applyBorder="1" applyAlignment="1">
      <alignment horizontal="center"/>
    </xf>
    <xf numFmtId="0" fontId="180" fillId="35" borderId="21" xfId="345" applyFont="1" applyFill="1" applyBorder="1" applyAlignment="1">
      <alignment horizontal="center"/>
    </xf>
    <xf numFmtId="0" fontId="102" fillId="0" borderId="0" xfId="351" applyFont="1" applyFill="1" applyBorder="1" applyAlignment="1">
      <alignment horizontal="center"/>
    </xf>
    <xf numFmtId="0" fontId="91" fillId="43" borderId="3" xfId="398" applyFill="1" applyBorder="1" applyAlignment="1">
      <alignment vertical="top" wrapText="1"/>
    </xf>
    <xf numFmtId="0" fontId="91" fillId="43" borderId="0" xfId="398" applyFill="1" applyBorder="1" applyAlignment="1">
      <alignment vertical="top" wrapText="1"/>
    </xf>
    <xf numFmtId="167" fontId="180" fillId="0" borderId="67" xfId="367" applyFont="1" applyFill="1" applyBorder="1" applyAlignment="1">
      <alignment horizontal="center" vertical="center"/>
    </xf>
    <xf numFmtId="167" fontId="180" fillId="0" borderId="71" xfId="367" applyFont="1" applyFill="1" applyBorder="1" applyAlignment="1">
      <alignment horizontal="center" vertical="center"/>
    </xf>
    <xf numFmtId="167" fontId="180" fillId="0" borderId="68" xfId="367" applyFont="1" applyFill="1" applyBorder="1" applyAlignment="1">
      <alignment horizontal="center" vertical="center"/>
    </xf>
    <xf numFmtId="0" fontId="160" fillId="0" borderId="14" xfId="351" applyFont="1" applyFill="1" applyBorder="1" applyAlignment="1">
      <alignment horizontal="center" wrapText="1"/>
    </xf>
    <xf numFmtId="0" fontId="114" fillId="0" borderId="0" xfId="0" applyFont="1" applyAlignment="1">
      <alignment horizontal="center"/>
    </xf>
    <xf numFmtId="198" fontId="160" fillId="0" borderId="13" xfId="617" applyNumberFormat="1" applyFont="1" applyFill="1" applyBorder="1" applyAlignment="1">
      <alignment horizontal="center"/>
    </xf>
    <xf numFmtId="198" fontId="160" fillId="0" borderId="14" xfId="617" applyNumberFormat="1" applyFont="1" applyFill="1" applyBorder="1" applyAlignment="1">
      <alignment horizontal="center"/>
    </xf>
    <xf numFmtId="198" fontId="160" fillId="0" borderId="15" xfId="617" applyNumberFormat="1" applyFont="1" applyFill="1" applyBorder="1" applyAlignment="1">
      <alignment horizontal="center"/>
    </xf>
    <xf numFmtId="198" fontId="160" fillId="0" borderId="10" xfId="617" applyNumberFormat="1" applyFont="1" applyFill="1" applyBorder="1" applyAlignment="1">
      <alignment horizontal="center"/>
    </xf>
    <xf numFmtId="198" fontId="160" fillId="0" borderId="11" xfId="617" applyNumberFormat="1" applyFont="1" applyFill="1" applyBorder="1" applyAlignment="1">
      <alignment horizontal="center"/>
    </xf>
    <xf numFmtId="198" fontId="160" fillId="0" borderId="12" xfId="617" applyNumberFormat="1" applyFont="1" applyFill="1" applyBorder="1" applyAlignment="1">
      <alignment horizontal="center"/>
    </xf>
    <xf numFmtId="198" fontId="160" fillId="0" borderId="3" xfId="617" applyNumberFormat="1" applyFont="1" applyFill="1" applyBorder="1" applyAlignment="1">
      <alignment horizontal="center"/>
    </xf>
    <xf numFmtId="198" fontId="160" fillId="0" borderId="0" xfId="617" applyNumberFormat="1" applyFont="1" applyFill="1" applyBorder="1" applyAlignment="1">
      <alignment horizontal="center"/>
    </xf>
    <xf numFmtId="198" fontId="160" fillId="0" borderId="6" xfId="617" applyNumberFormat="1" applyFont="1" applyFill="1" applyBorder="1" applyAlignment="1">
      <alignment horizontal="center"/>
    </xf>
    <xf numFmtId="0" fontId="161" fillId="0" borderId="26" xfId="617" applyFont="1" applyFill="1" applyBorder="1" applyAlignment="1">
      <alignment vertical="top"/>
    </xf>
    <xf numFmtId="0" fontId="13" fillId="0" borderId="27" xfId="0" applyFont="1" applyBorder="1" applyAlignment="1"/>
    <xf numFmtId="0" fontId="13" fillId="0" borderId="24" xfId="0" applyFont="1" applyBorder="1" applyAlignment="1"/>
    <xf numFmtId="0" fontId="160" fillId="0" borderId="14" xfId="617" applyFont="1" applyFill="1" applyBorder="1" applyAlignment="1">
      <alignment horizontal="center" wrapText="1"/>
    </xf>
    <xf numFmtId="0" fontId="161" fillId="0" borderId="13" xfId="617" applyFont="1" applyFill="1" applyBorder="1" applyAlignment="1">
      <alignment vertical="center"/>
    </xf>
    <xf numFmtId="0" fontId="13" fillId="0" borderId="14" xfId="0" applyFont="1" applyBorder="1" applyAlignment="1"/>
    <xf numFmtId="0" fontId="13" fillId="0" borderId="15" xfId="0" applyFont="1" applyBorder="1" applyAlignment="1"/>
    <xf numFmtId="0" fontId="101" fillId="0" borderId="0" xfId="617" applyFont="1" applyFill="1" applyBorder="1" applyAlignment="1">
      <alignment horizontal="center" vertical="center" wrapText="1"/>
    </xf>
    <xf numFmtId="198" fontId="160" fillId="0" borderId="14" xfId="617" applyNumberFormat="1" applyFont="1" applyFill="1" applyBorder="1" applyAlignment="1">
      <alignment horizontal="center" wrapText="1"/>
    </xf>
    <xf numFmtId="0" fontId="161" fillId="0" borderId="26" xfId="351" applyFont="1" applyFill="1" applyBorder="1" applyAlignment="1">
      <alignment horizontal="center"/>
    </xf>
    <xf numFmtId="0" fontId="161" fillId="0" borderId="27" xfId="351" applyFont="1" applyFill="1" applyBorder="1" applyAlignment="1">
      <alignment horizontal="center"/>
    </xf>
    <xf numFmtId="0" fontId="161" fillId="0" borderId="24" xfId="351" applyFont="1" applyFill="1" applyBorder="1" applyAlignment="1">
      <alignment horizontal="center"/>
    </xf>
    <xf numFmtId="0" fontId="102" fillId="0" borderId="0" xfId="351" applyFont="1" applyFill="1" applyBorder="1" applyAlignment="1">
      <alignment horizontal="center" wrapText="1"/>
    </xf>
    <xf numFmtId="0" fontId="160" fillId="0" borderId="0" xfId="351" applyFont="1" applyFill="1" applyBorder="1" applyAlignment="1">
      <alignment horizontal="center"/>
    </xf>
    <xf numFmtId="0" fontId="102" fillId="0" borderId="0" xfId="617" applyFont="1" applyFill="1" applyBorder="1" applyAlignment="1">
      <alignment horizontal="center" vertical="center"/>
    </xf>
    <xf numFmtId="0" fontId="160" fillId="0" borderId="0" xfId="426" applyFont="1" applyFill="1" applyBorder="1" applyAlignment="1">
      <alignment horizontal="center" wrapText="1"/>
    </xf>
    <xf numFmtId="0" fontId="160" fillId="0" borderId="0" xfId="617" applyFont="1" applyFill="1" applyBorder="1" applyAlignment="1">
      <alignment horizontal="center" wrapText="1" shrinkToFit="1"/>
    </xf>
    <xf numFmtId="0" fontId="160" fillId="0" borderId="14" xfId="617" applyFont="1" applyFill="1" applyBorder="1" applyAlignment="1">
      <alignment horizontal="center" wrapText="1" shrinkToFit="1"/>
    </xf>
    <xf numFmtId="0" fontId="160" fillId="0" borderId="0" xfId="617" applyFont="1" applyFill="1" applyBorder="1" applyAlignment="1">
      <alignment horizontal="center" wrapText="1"/>
    </xf>
    <xf numFmtId="198" fontId="160" fillId="0" borderId="106" xfId="617" applyNumberFormat="1" applyFont="1" applyFill="1" applyBorder="1" applyAlignment="1">
      <alignment horizontal="center"/>
    </xf>
    <xf numFmtId="198" fontId="160" fillId="0" borderId="20" xfId="617" applyNumberFormat="1" applyFont="1" applyFill="1" applyBorder="1" applyAlignment="1">
      <alignment horizontal="center"/>
    </xf>
    <xf numFmtId="198" fontId="160" fillId="0" borderId="70" xfId="617" applyNumberFormat="1" applyFont="1" applyFill="1" applyBorder="1" applyAlignment="1">
      <alignment horizontal="center"/>
    </xf>
    <xf numFmtId="200" fontId="160" fillId="35" borderId="0" xfId="1274" applyNumberFormat="1" applyFont="1" applyFill="1" applyBorder="1" applyAlignment="1">
      <alignment horizontal="center" wrapText="1"/>
    </xf>
    <xf numFmtId="200" fontId="160" fillId="35" borderId="14" xfId="1274" applyNumberFormat="1" applyFont="1" applyFill="1" applyBorder="1" applyAlignment="1">
      <alignment horizontal="center" wrapText="1"/>
    </xf>
    <xf numFmtId="203" fontId="214" fillId="0" borderId="20" xfId="0" applyNumberFormat="1" applyFont="1" applyFill="1" applyBorder="1"/>
    <xf numFmtId="0" fontId="160" fillId="35" borderId="3" xfId="1274" applyFont="1" applyFill="1" applyBorder="1" applyAlignment="1">
      <alignment horizontal="center" wrapText="1"/>
    </xf>
    <xf numFmtId="0" fontId="160" fillId="35" borderId="0" xfId="1274" applyFont="1" applyFill="1" applyBorder="1" applyAlignment="1">
      <alignment horizontal="center" wrapText="1"/>
    </xf>
    <xf numFmtId="0" fontId="160" fillId="35" borderId="6" xfId="1274" applyFont="1" applyFill="1" applyBorder="1" applyAlignment="1">
      <alignment horizontal="center" wrapText="1"/>
    </xf>
    <xf numFmtId="0" fontId="39" fillId="43" borderId="0" xfId="397" applyFont="1" applyFill="1" applyBorder="1"/>
    <xf numFmtId="0" fontId="91" fillId="43" borderId="6" xfId="398" applyFill="1" applyBorder="1" applyAlignment="1">
      <alignment horizontal="left" vertical="top" wrapText="1"/>
    </xf>
    <xf numFmtId="0" fontId="160" fillId="0" borderId="0" xfId="351" applyFont="1" applyFill="1" applyBorder="1" applyAlignment="1">
      <alignment horizontal="center" vertical="center"/>
    </xf>
    <xf numFmtId="0" fontId="114" fillId="0" borderId="3" xfId="0" applyFont="1" applyFill="1" applyBorder="1" applyAlignment="1">
      <alignment horizontal="center"/>
    </xf>
    <xf numFmtId="0" fontId="114" fillId="0" borderId="0" xfId="0" applyFont="1" applyFill="1" applyAlignment="1">
      <alignment horizontal="center"/>
    </xf>
    <xf numFmtId="0" fontId="91" fillId="43" borderId="3" xfId="398" applyFill="1" applyBorder="1" applyAlignment="1" applyProtection="1">
      <alignment horizontal="left" vertical="top" wrapText="1"/>
      <protection locked="0"/>
    </xf>
    <xf numFmtId="0" fontId="91" fillId="43" borderId="0" xfId="398" applyFill="1" applyBorder="1" applyAlignment="1" applyProtection="1">
      <alignment horizontal="left" vertical="top" wrapText="1"/>
      <protection locked="0"/>
    </xf>
    <xf numFmtId="0" fontId="160" fillId="35" borderId="0" xfId="1274" applyFont="1" applyFill="1" applyBorder="1" applyAlignment="1" applyProtection="1">
      <alignment horizontal="center" wrapText="1"/>
      <protection locked="0"/>
    </xf>
    <xf numFmtId="0" fontId="0" fillId="0" borderId="0" xfId="0" applyBorder="1" applyAlignment="1">
      <alignment horizontal="center" wrapText="1"/>
    </xf>
    <xf numFmtId="0" fontId="81" fillId="35" borderId="83" xfId="351" applyFill="1" applyBorder="1" applyAlignment="1">
      <alignment horizontal="left" vertical="top" wrapText="1"/>
    </xf>
    <xf numFmtId="0" fontId="81" fillId="35" borderId="0" xfId="351" applyFill="1" applyBorder="1" applyAlignment="1">
      <alignment horizontal="left" vertical="top" wrapText="1"/>
    </xf>
    <xf numFmtId="0" fontId="81" fillId="35" borderId="84" xfId="351" applyFill="1" applyBorder="1" applyAlignment="1">
      <alignment horizontal="left" vertical="top" wrapText="1"/>
    </xf>
    <xf numFmtId="0" fontId="161" fillId="43" borderId="1" xfId="578" applyFont="1" applyFill="1" applyBorder="1" applyAlignment="1">
      <alignment horizontal="left" vertical="top" wrapText="1"/>
    </xf>
    <xf numFmtId="0" fontId="180" fillId="35" borderId="100" xfId="345" applyFont="1" applyFill="1" applyBorder="1">
      <alignment horizontal="center"/>
    </xf>
    <xf numFmtId="0" fontId="180" fillId="35" borderId="69" xfId="345" applyFont="1" applyFill="1" applyBorder="1">
      <alignment horizontal="center"/>
    </xf>
    <xf numFmtId="0" fontId="180" fillId="35" borderId="74" xfId="345" applyFont="1" applyFill="1" applyBorder="1">
      <alignment horizontal="center"/>
    </xf>
    <xf numFmtId="167" fontId="180" fillId="35" borderId="76" xfId="367" applyFont="1" applyFill="1" applyBorder="1">
      <alignment horizontal="center" vertical="center"/>
    </xf>
    <xf numFmtId="167" fontId="180" fillId="35" borderId="27" xfId="367" applyFont="1" applyFill="1" applyBorder="1">
      <alignment horizontal="center" vertical="center"/>
    </xf>
    <xf numFmtId="167" fontId="180" fillId="35" borderId="109" xfId="367" applyFont="1" applyFill="1" applyBorder="1">
      <alignment horizontal="center" vertical="center"/>
    </xf>
    <xf numFmtId="0" fontId="160" fillId="43" borderId="17" xfId="575" applyFont="1" applyFill="1" applyBorder="1">
      <alignment horizontal="center" vertical="center" wrapText="1"/>
    </xf>
    <xf numFmtId="0" fontId="81" fillId="35" borderId="14" xfId="351" applyFill="1" applyBorder="1" applyAlignment="1">
      <alignment horizontal="left" vertical="top" wrapText="1"/>
    </xf>
    <xf numFmtId="167" fontId="180" fillId="35" borderId="67" xfId="367" applyFont="1" applyFill="1" applyBorder="1">
      <alignment horizontal="center" vertical="center"/>
    </xf>
    <xf numFmtId="167" fontId="180" fillId="35" borderId="71" xfId="367" applyFont="1" applyFill="1" applyBorder="1">
      <alignment horizontal="center" vertical="center"/>
    </xf>
    <xf numFmtId="167" fontId="180" fillId="35" borderId="68" xfId="367" applyFont="1" applyFill="1" applyBorder="1">
      <alignment horizontal="center" vertical="center"/>
    </xf>
    <xf numFmtId="0" fontId="78" fillId="35" borderId="100" xfId="345" applyFill="1" applyBorder="1" applyAlignment="1">
      <alignment horizontal="center"/>
    </xf>
    <xf numFmtId="0" fontId="78" fillId="35" borderId="69" xfId="345" applyFill="1" applyBorder="1" applyAlignment="1">
      <alignment horizontal="center"/>
    </xf>
    <xf numFmtId="0" fontId="78" fillId="35" borderId="74" xfId="345" applyFill="1" applyBorder="1" applyAlignment="1">
      <alignment horizontal="center"/>
    </xf>
    <xf numFmtId="167" fontId="78" fillId="35" borderId="67" xfId="367" applyFill="1" applyBorder="1" applyAlignment="1">
      <alignment horizontal="center" vertical="center"/>
    </xf>
    <xf numFmtId="167" fontId="78" fillId="35" borderId="71" xfId="367" applyFill="1" applyBorder="1" applyAlignment="1">
      <alignment horizontal="center" vertical="center"/>
    </xf>
    <xf numFmtId="167" fontId="78" fillId="35" borderId="68" xfId="367" applyFill="1" applyBorder="1" applyAlignment="1">
      <alignment horizontal="center" vertical="center"/>
    </xf>
    <xf numFmtId="0" fontId="102" fillId="35" borderId="0" xfId="426" applyFill="1" applyBorder="1">
      <alignment horizontal="center" wrapText="1"/>
    </xf>
    <xf numFmtId="0" fontId="91" fillId="43" borderId="3" xfId="398" applyFill="1" applyBorder="1" applyAlignment="1">
      <alignment horizontal="left" vertical="center" wrapText="1"/>
    </xf>
    <xf numFmtId="0" fontId="91" fillId="43" borderId="0" xfId="398" applyFill="1" applyBorder="1" applyAlignment="1">
      <alignment horizontal="left" vertical="center" wrapText="1"/>
    </xf>
    <xf numFmtId="0" fontId="101" fillId="35" borderId="0" xfId="426" applyFont="1" applyFill="1" applyBorder="1" applyAlignment="1">
      <alignment horizontal="center" vertical="center" wrapText="1"/>
    </xf>
    <xf numFmtId="0" fontId="160" fillId="35" borderId="0" xfId="340" applyFont="1" applyFill="1" applyBorder="1" applyAlignment="1">
      <alignment horizontal="center" wrapText="1"/>
    </xf>
    <xf numFmtId="0" fontId="160" fillId="35" borderId="14" xfId="340" applyFont="1" applyFill="1" applyBorder="1" applyAlignment="1">
      <alignment horizontal="center" wrapText="1"/>
    </xf>
    <xf numFmtId="0" fontId="11" fillId="0" borderId="1" xfId="22581" applyBorder="1" applyAlignment="1"/>
    <xf numFmtId="0" fontId="0" fillId="0" borderId="1" xfId="0" applyBorder="1" applyAlignment="1"/>
    <xf numFmtId="0" fontId="11" fillId="0" borderId="1" xfId="22586" applyBorder="1" applyAlignment="1"/>
    <xf numFmtId="0" fontId="161" fillId="35" borderId="26" xfId="11928" applyFont="1" applyFill="1" applyBorder="1" applyAlignment="1">
      <alignment horizontal="center" vertical="center"/>
    </xf>
    <xf numFmtId="0" fontId="0" fillId="0" borderId="27" xfId="0" applyBorder="1" applyAlignment="1">
      <alignment horizontal="center" vertical="center"/>
    </xf>
    <xf numFmtId="0" fontId="0" fillId="0" borderId="24" xfId="0" applyBorder="1" applyAlignment="1">
      <alignment horizontal="center" vertical="center"/>
    </xf>
    <xf numFmtId="0" fontId="141" fillId="35" borderId="0" xfId="1966" applyFont="1" applyFill="1" applyBorder="1" applyAlignment="1">
      <alignment horizontal="center" wrapText="1"/>
    </xf>
    <xf numFmtId="0" fontId="17" fillId="0" borderId="0" xfId="0" applyFont="1" applyBorder="1" applyAlignment="1">
      <alignment horizontal="center" wrapText="1"/>
    </xf>
    <xf numFmtId="0" fontId="160" fillId="35" borderId="0" xfId="351" applyFont="1" applyFill="1" applyBorder="1" applyAlignment="1">
      <alignment horizontal="center"/>
    </xf>
    <xf numFmtId="0" fontId="0" fillId="0" borderId="0" xfId="0" applyAlignment="1">
      <alignment horizontal="center"/>
    </xf>
    <xf numFmtId="0" fontId="160" fillId="35" borderId="14" xfId="579" applyFont="1" applyFill="1" applyBorder="1" applyAlignment="1">
      <alignment horizontal="center"/>
    </xf>
    <xf numFmtId="0" fontId="141" fillId="35" borderId="0" xfId="1966" applyFont="1" applyFill="1" applyBorder="1" applyAlignment="1">
      <alignment horizontal="center" vertical="center" wrapText="1"/>
    </xf>
    <xf numFmtId="0" fontId="10" fillId="0" borderId="0" xfId="0" applyFont="1" applyBorder="1" applyAlignment="1">
      <alignment horizontal="center" vertical="center" wrapText="1"/>
    </xf>
    <xf numFmtId="0" fontId="103" fillId="35" borderId="1" xfId="431" applyFill="1" applyBorder="1" applyAlignment="1" applyProtection="1">
      <alignment horizontal="center"/>
    </xf>
    <xf numFmtId="0" fontId="161" fillId="35" borderId="1" xfId="579" applyFont="1" applyFill="1" applyBorder="1" applyAlignment="1">
      <alignment horizontal="center"/>
    </xf>
    <xf numFmtId="0" fontId="160" fillId="35" borderId="0" xfId="579" applyFont="1" applyFill="1" applyBorder="1">
      <alignment horizontal="left"/>
    </xf>
    <xf numFmtId="0" fontId="188" fillId="35" borderId="0" xfId="1966" applyFont="1" applyFill="1" applyBorder="1" applyAlignment="1">
      <alignment horizontal="center" wrapText="1"/>
    </xf>
    <xf numFmtId="0" fontId="188" fillId="35" borderId="14" xfId="1966" applyFont="1" applyFill="1" applyBorder="1" applyAlignment="1">
      <alignment horizontal="center" wrapText="1"/>
    </xf>
    <xf numFmtId="0" fontId="188" fillId="35" borderId="0" xfId="1966" applyFont="1" applyFill="1" applyBorder="1" applyAlignment="1">
      <alignment horizontal="center" vertical="center"/>
    </xf>
    <xf numFmtId="0" fontId="188" fillId="35" borderId="14" xfId="1966" applyFont="1" applyFill="1" applyBorder="1" applyAlignment="1">
      <alignment horizontal="center" vertical="center"/>
    </xf>
    <xf numFmtId="167" fontId="180" fillId="0" borderId="67" xfId="367" applyFont="1" applyFill="1" applyBorder="1">
      <alignment horizontal="center" vertical="center"/>
    </xf>
    <xf numFmtId="167" fontId="180" fillId="0" borderId="71" xfId="367" applyFont="1" applyFill="1" applyBorder="1">
      <alignment horizontal="center" vertical="center"/>
    </xf>
    <xf numFmtId="167" fontId="180" fillId="0" borderId="68" xfId="367" applyFont="1" applyFill="1" applyBorder="1">
      <alignment horizontal="center" vertical="center"/>
    </xf>
    <xf numFmtId="0" fontId="91" fillId="43" borderId="3" xfId="398" applyFont="1" applyFill="1" applyBorder="1" applyAlignment="1">
      <alignment vertical="top" wrapText="1"/>
    </xf>
    <xf numFmtId="0" fontId="91" fillId="43" borderId="0" xfId="398" applyFont="1" applyFill="1" applyBorder="1" applyAlignment="1">
      <alignment vertical="top" wrapText="1"/>
    </xf>
    <xf numFmtId="0" fontId="81" fillId="43" borderId="3" xfId="398" applyFont="1" applyFill="1" applyBorder="1" applyAlignment="1">
      <alignment horizontal="left" vertical="top" wrapText="1"/>
    </xf>
    <xf numFmtId="0" fontId="81" fillId="43" borderId="0" xfId="398" applyFont="1" applyFill="1" applyBorder="1" applyAlignment="1">
      <alignment horizontal="left" vertical="top" wrapText="1"/>
    </xf>
  </cellXfs>
  <cellStyles count="47773">
    <cellStyle name="_x0013_" xfId="1"/>
    <cellStyle name="20% - Accent1 2" xfId="2"/>
    <cellStyle name="20% - Accent1 2 10" xfId="2889"/>
    <cellStyle name="20% - Accent1 2 11" xfId="3918"/>
    <cellStyle name="20% - Accent1 2 11 2" xfId="9262"/>
    <cellStyle name="20% - Accent1 2 11 2 2" xfId="19877"/>
    <cellStyle name="20% - Accent1 2 11 2 2 2" xfId="43152"/>
    <cellStyle name="20% - Accent1 2 11 2 3" xfId="32537"/>
    <cellStyle name="20% - Accent1 2 11 3" xfId="14571"/>
    <cellStyle name="20% - Accent1 2 11 3 2" xfId="37846"/>
    <cellStyle name="20% - Accent1 2 11 4" xfId="27229"/>
    <cellStyle name="20% - Accent1 2 12" xfId="6620"/>
    <cellStyle name="20% - Accent1 2 12 2" xfId="17235"/>
    <cellStyle name="20% - Accent1 2 12 2 2" xfId="40510"/>
    <cellStyle name="20% - Accent1 2 12 3" xfId="29895"/>
    <cellStyle name="20% - Accent1 2 13" xfId="11931"/>
    <cellStyle name="20% - Accent1 2 13 2" xfId="35206"/>
    <cellStyle name="20% - Accent1 2 14" xfId="24583"/>
    <cellStyle name="20% - Accent1 2 2" xfId="3"/>
    <cellStyle name="20% - Accent1 2 2 2" xfId="952"/>
    <cellStyle name="20% - Accent1 2 2 2 2" xfId="1919"/>
    <cellStyle name="20% - Accent1 2 2 2 2 2" xfId="3630"/>
    <cellStyle name="20% - Accent1 2 2 2 2 3" xfId="4867"/>
    <cellStyle name="20% - Accent1 2 2 2 2 3 2" xfId="10210"/>
    <cellStyle name="20% - Accent1 2 2 2 2 3 2 2" xfId="20825"/>
    <cellStyle name="20% - Accent1 2 2 2 2 3 2 2 2" xfId="44100"/>
    <cellStyle name="20% - Accent1 2 2 2 2 3 2 3" xfId="33485"/>
    <cellStyle name="20% - Accent1 2 2 2 2 3 3" xfId="15519"/>
    <cellStyle name="20% - Accent1 2 2 2 2 3 3 2" xfId="38794"/>
    <cellStyle name="20% - Accent1 2 2 2 2 3 4" xfId="28177"/>
    <cellStyle name="20% - Accent1 2 2 2 2 4" xfId="7568"/>
    <cellStyle name="20% - Accent1 2 2 2 2 4 2" xfId="18183"/>
    <cellStyle name="20% - Accent1 2 2 2 2 4 2 2" xfId="41458"/>
    <cellStyle name="20% - Accent1 2 2 2 2 4 3" xfId="30843"/>
    <cellStyle name="20% - Accent1 2 2 2 2 5" xfId="12879"/>
    <cellStyle name="20% - Accent1 2 2 2 2 5 2" xfId="36154"/>
    <cellStyle name="20% - Accent1 2 2 2 2 6" xfId="25535"/>
    <cellStyle name="20% - Accent1 2 2 2 3" xfId="3154"/>
    <cellStyle name="20% - Accent1 2 2 2 3 2" xfId="5987"/>
    <cellStyle name="20% - Accent1 2 2 2 3 2 2" xfId="11330"/>
    <cellStyle name="20% - Accent1 2 2 2 3 2 2 2" xfId="21943"/>
    <cellStyle name="20% - Accent1 2 2 2 3 2 2 2 2" xfId="45218"/>
    <cellStyle name="20% - Accent1 2 2 2 3 2 2 3" xfId="34605"/>
    <cellStyle name="20% - Accent1 2 2 2 3 2 3" xfId="16637"/>
    <cellStyle name="20% - Accent1 2 2 2 3 2 3 2" xfId="39912"/>
    <cellStyle name="20% - Accent1 2 2 2 3 2 4" xfId="29297"/>
    <cellStyle name="20% - Accent1 2 2 2 3 3" xfId="8688"/>
    <cellStyle name="20% - Accent1 2 2 2 3 3 2" xfId="19303"/>
    <cellStyle name="20% - Accent1 2 2 2 3 3 2 2" xfId="42578"/>
    <cellStyle name="20% - Accent1 2 2 2 3 3 3" xfId="31963"/>
    <cellStyle name="20% - Accent1 2 2 2 3 4" xfId="13997"/>
    <cellStyle name="20% - Accent1 2 2 2 3 4 2" xfId="37272"/>
    <cellStyle name="20% - Accent1 2 2 2 3 5" xfId="26655"/>
    <cellStyle name="20% - Accent1 2 2 2 4" xfId="3477"/>
    <cellStyle name="20% - Accent1 2 2 2 4 2" xfId="6301"/>
    <cellStyle name="20% - Accent1 2 2 2 4 2 2" xfId="11644"/>
    <cellStyle name="20% - Accent1 2 2 2 4 2 2 2" xfId="22257"/>
    <cellStyle name="20% - Accent1 2 2 2 4 2 2 2 2" xfId="45532"/>
    <cellStyle name="20% - Accent1 2 2 2 4 2 2 3" xfId="34919"/>
    <cellStyle name="20% - Accent1 2 2 2 4 2 3" xfId="16951"/>
    <cellStyle name="20% - Accent1 2 2 2 4 2 3 2" xfId="40226"/>
    <cellStyle name="20% - Accent1 2 2 2 4 2 4" xfId="29611"/>
    <cellStyle name="20% - Accent1 2 2 2 4 3" xfId="9002"/>
    <cellStyle name="20% - Accent1 2 2 2 4 3 2" xfId="19617"/>
    <cellStyle name="20% - Accent1 2 2 2 4 3 2 2" xfId="42892"/>
    <cellStyle name="20% - Accent1 2 2 2 4 3 3" xfId="32277"/>
    <cellStyle name="20% - Accent1 2 2 2 4 4" xfId="14311"/>
    <cellStyle name="20% - Accent1 2 2 2 4 4 2" xfId="37586"/>
    <cellStyle name="20% - Accent1 2 2 2 4 5" xfId="26969"/>
    <cellStyle name="20% - Accent1 2 2 2_Sheet1" xfId="3917"/>
    <cellStyle name="20% - Accent1 2 2 3" xfId="2255"/>
    <cellStyle name="20% - Accent1 2 2 3 2" xfId="5106"/>
    <cellStyle name="20% - Accent1 2 2 3 2 2" xfId="10449"/>
    <cellStyle name="20% - Accent1 2 2 3 2 2 2" xfId="21063"/>
    <cellStyle name="20% - Accent1 2 2 3 2 2 2 2" xfId="44338"/>
    <cellStyle name="20% - Accent1 2 2 3 2 2 3" xfId="33724"/>
    <cellStyle name="20% - Accent1 2 2 3 2 3" xfId="15757"/>
    <cellStyle name="20% - Accent1 2 2 3 2 3 2" xfId="39032"/>
    <cellStyle name="20% - Accent1 2 2 3 2 4" xfId="28416"/>
    <cellStyle name="20% - Accent1 2 2 3 3" xfId="7807"/>
    <cellStyle name="20% - Accent1 2 2 3 3 2" xfId="18422"/>
    <cellStyle name="20% - Accent1 2 2 3 3 2 2" xfId="41697"/>
    <cellStyle name="20% - Accent1 2 2 3 3 3" xfId="31082"/>
    <cellStyle name="20% - Accent1 2 2 3 4" xfId="13117"/>
    <cellStyle name="20% - Accent1 2 2 3 4 2" xfId="36392"/>
    <cellStyle name="20% - Accent1 2 2 3 5" xfId="25774"/>
    <cellStyle name="20% - Accent1 2 2 4" xfId="3919"/>
    <cellStyle name="20% - Accent1 2 2 4 2" xfId="9263"/>
    <cellStyle name="20% - Accent1 2 2 4 2 2" xfId="19878"/>
    <cellStyle name="20% - Accent1 2 2 4 2 2 2" xfId="43153"/>
    <cellStyle name="20% - Accent1 2 2 4 2 3" xfId="32538"/>
    <cellStyle name="20% - Accent1 2 2 4 3" xfId="14572"/>
    <cellStyle name="20% - Accent1 2 2 4 3 2" xfId="37847"/>
    <cellStyle name="20% - Accent1 2 2 4 4" xfId="27230"/>
    <cellStyle name="20% - Accent1 2 2 5" xfId="6621"/>
    <cellStyle name="20% - Accent1 2 2 5 2" xfId="17236"/>
    <cellStyle name="20% - Accent1 2 2 5 2 2" xfId="40511"/>
    <cellStyle name="20% - Accent1 2 2 5 3" xfId="29896"/>
    <cellStyle name="20% - Accent1 2 2 6" xfId="11932"/>
    <cellStyle name="20% - Accent1 2 2 6 2" xfId="35207"/>
    <cellStyle name="20% - Accent1 2 2 7" xfId="24584"/>
    <cellStyle name="20% - Accent1 2 2_Asset Register (new)" xfId="1438"/>
    <cellStyle name="20% - Accent1 2 3" xfId="618"/>
    <cellStyle name="20% - Accent1 2 3 2" xfId="1726"/>
    <cellStyle name="20% - Accent1 2 3 2 2" xfId="3707"/>
    <cellStyle name="20% - Accent1 2 3 2 2 2" xfId="22595"/>
    <cellStyle name="20% - Accent1 2 3 2 2 2 2" xfId="45849"/>
    <cellStyle name="20% - Accent1 2 3 2 3" xfId="4708"/>
    <cellStyle name="20% - Accent1 2 3 2 3 2" xfId="10052"/>
    <cellStyle name="20% - Accent1 2 3 2 3 2 2" xfId="20667"/>
    <cellStyle name="20% - Accent1 2 3 2 3 2 2 2" xfId="43942"/>
    <cellStyle name="20% - Accent1 2 3 2 3 2 3" xfId="33327"/>
    <cellStyle name="20% - Accent1 2 3 2 3 3" xfId="15361"/>
    <cellStyle name="20% - Accent1 2 3 2 3 3 2" xfId="38636"/>
    <cellStyle name="20% - Accent1 2 3 2 3 4" xfId="28019"/>
    <cellStyle name="20% - Accent1 2 3 2 4" xfId="7410"/>
    <cellStyle name="20% - Accent1 2 3 2 4 2" xfId="18025"/>
    <cellStyle name="20% - Accent1 2 3 2 4 2 2" xfId="41300"/>
    <cellStyle name="20% - Accent1 2 3 2 4 3" xfId="30685"/>
    <cellStyle name="20% - Accent1 2 3 2 5" xfId="12721"/>
    <cellStyle name="20% - Accent1 2 3 2 5 2" xfId="35996"/>
    <cellStyle name="20% - Accent1 2 3 2 6" xfId="22594"/>
    <cellStyle name="20% - Accent1 2 3 2 6 2" xfId="45848"/>
    <cellStyle name="20% - Accent1 2 3 2 7" xfId="25377"/>
    <cellStyle name="20% - Accent1 2 3 3" xfId="3000"/>
    <cellStyle name="20% - Accent1 2 3 3 2" xfId="5833"/>
    <cellStyle name="20% - Accent1 2 3 3 2 2" xfId="11176"/>
    <cellStyle name="20% - Accent1 2 3 3 2 2 2" xfId="21789"/>
    <cellStyle name="20% - Accent1 2 3 3 2 2 2 2" xfId="45064"/>
    <cellStyle name="20% - Accent1 2 3 3 2 2 3" xfId="34451"/>
    <cellStyle name="20% - Accent1 2 3 3 2 3" xfId="16483"/>
    <cellStyle name="20% - Accent1 2 3 3 2 3 2" xfId="39758"/>
    <cellStyle name="20% - Accent1 2 3 3 2 4" xfId="29143"/>
    <cellStyle name="20% - Accent1 2 3 3 3" xfId="8534"/>
    <cellStyle name="20% - Accent1 2 3 3 3 2" xfId="19149"/>
    <cellStyle name="20% - Accent1 2 3 3 3 2 2" xfId="42424"/>
    <cellStyle name="20% - Accent1 2 3 3 3 3" xfId="31809"/>
    <cellStyle name="20% - Accent1 2 3 3 4" xfId="13843"/>
    <cellStyle name="20% - Accent1 2 3 3 4 2" xfId="37118"/>
    <cellStyle name="20% - Accent1 2 3 3 5" xfId="22596"/>
    <cellStyle name="20% - Accent1 2 3 3 5 2" xfId="45850"/>
    <cellStyle name="20% - Accent1 2 3 3 6" xfId="26501"/>
    <cellStyle name="20% - Accent1 2 3 4" xfId="3323"/>
    <cellStyle name="20% - Accent1 2 3 4 2" xfId="6147"/>
    <cellStyle name="20% - Accent1 2 3 4 2 2" xfId="11490"/>
    <cellStyle name="20% - Accent1 2 3 4 2 2 2" xfId="22103"/>
    <cellStyle name="20% - Accent1 2 3 4 2 2 2 2" xfId="45378"/>
    <cellStyle name="20% - Accent1 2 3 4 2 2 3" xfId="34765"/>
    <cellStyle name="20% - Accent1 2 3 4 2 3" xfId="16797"/>
    <cellStyle name="20% - Accent1 2 3 4 2 3 2" xfId="40072"/>
    <cellStyle name="20% - Accent1 2 3 4 2 4" xfId="29457"/>
    <cellStyle name="20% - Accent1 2 3 4 3" xfId="8848"/>
    <cellStyle name="20% - Accent1 2 3 4 3 2" xfId="19463"/>
    <cellStyle name="20% - Accent1 2 3 4 3 2 2" xfId="42738"/>
    <cellStyle name="20% - Accent1 2 3 4 3 3" xfId="32123"/>
    <cellStyle name="20% - Accent1 2 3 4 4" xfId="14157"/>
    <cellStyle name="20% - Accent1 2 3 4 4 2" xfId="37432"/>
    <cellStyle name="20% - Accent1 2 3 4 5" xfId="26815"/>
    <cellStyle name="20% - Accent1 2 3 5" xfId="22593"/>
    <cellStyle name="20% - Accent1 2 3 5 2" xfId="45847"/>
    <cellStyle name="20% - Accent1 2 3_Sheet1" xfId="3750"/>
    <cellStyle name="20% - Accent1 2 4" xfId="1528"/>
    <cellStyle name="20% - Accent1 2 4 2" xfId="22598"/>
    <cellStyle name="20% - Accent1 2 4 2 2" xfId="22599"/>
    <cellStyle name="20% - Accent1 2 4 2 2 2" xfId="45853"/>
    <cellStyle name="20% - Accent1 2 4 2 3" xfId="45852"/>
    <cellStyle name="20% - Accent1 2 4 3" xfId="22600"/>
    <cellStyle name="20% - Accent1 2 4 3 2" xfId="45854"/>
    <cellStyle name="20% - Accent1 2 4 4" xfId="22597"/>
    <cellStyle name="20% - Accent1 2 4 4 2" xfId="45851"/>
    <cellStyle name="20% - Accent1 2 5" xfId="2091"/>
    <cellStyle name="20% - Accent1 2 5 2" xfId="22601"/>
    <cellStyle name="20% - Accent1 2 6" xfId="2168"/>
    <cellStyle name="20% - Accent1 2 7" xfId="2224"/>
    <cellStyle name="20% - Accent1 2 8" xfId="2252"/>
    <cellStyle name="20% - Accent1 2 9" xfId="2254"/>
    <cellStyle name="20% - Accent1 2 9 2" xfId="5105"/>
    <cellStyle name="20% - Accent1 2 9 2 2" xfId="10448"/>
    <cellStyle name="20% - Accent1 2 9 2 2 2" xfId="21062"/>
    <cellStyle name="20% - Accent1 2 9 2 2 2 2" xfId="44337"/>
    <cellStyle name="20% - Accent1 2 9 2 2 3" xfId="33723"/>
    <cellStyle name="20% - Accent1 2 9 2 3" xfId="15756"/>
    <cellStyle name="20% - Accent1 2 9 2 3 2" xfId="39031"/>
    <cellStyle name="20% - Accent1 2 9 2 4" xfId="28415"/>
    <cellStyle name="20% - Accent1 2 9 3" xfId="7806"/>
    <cellStyle name="20% - Accent1 2 9 3 2" xfId="18421"/>
    <cellStyle name="20% - Accent1 2 9 3 2 2" xfId="41696"/>
    <cellStyle name="20% - Accent1 2 9 3 3" xfId="31081"/>
    <cellStyle name="20% - Accent1 2 9 4" xfId="13116"/>
    <cellStyle name="20% - Accent1 2 9 4 2" xfId="36391"/>
    <cellStyle name="20% - Accent1 2 9 5" xfId="25773"/>
    <cellStyle name="20% - Accent1 2_Asset Register (new)" xfId="1423"/>
    <cellStyle name="20% - Accent1 3" xfId="4"/>
    <cellStyle name="20% - Accent1 3 10" xfId="2223"/>
    <cellStyle name="20% - Accent1 3 10 2" xfId="5084"/>
    <cellStyle name="20% - Accent1 3 10 2 2" xfId="10427"/>
    <cellStyle name="20% - Accent1 3 10 2 2 2" xfId="21041"/>
    <cellStyle name="20% - Accent1 3 10 2 2 2 2" xfId="44316"/>
    <cellStyle name="20% - Accent1 3 10 2 2 3" xfId="33702"/>
    <cellStyle name="20% - Accent1 3 10 2 3" xfId="15735"/>
    <cellStyle name="20% - Accent1 3 10 2 3 2" xfId="39010"/>
    <cellStyle name="20% - Accent1 3 10 2 4" xfId="28394"/>
    <cellStyle name="20% - Accent1 3 10 3" xfId="7785"/>
    <cellStyle name="20% - Accent1 3 10 3 2" xfId="18400"/>
    <cellStyle name="20% - Accent1 3 10 3 2 2" xfId="41675"/>
    <cellStyle name="20% - Accent1 3 10 3 3" xfId="31060"/>
    <cellStyle name="20% - Accent1 3 10 4" xfId="13095"/>
    <cellStyle name="20% - Accent1 3 10 4 2" xfId="36370"/>
    <cellStyle name="20% - Accent1 3 10 5" xfId="25752"/>
    <cellStyle name="20% - Accent1 3 11" xfId="2256"/>
    <cellStyle name="20% - Accent1 3 11 2" xfId="5107"/>
    <cellStyle name="20% - Accent1 3 11 2 2" xfId="10450"/>
    <cellStyle name="20% - Accent1 3 11 2 2 2" xfId="21064"/>
    <cellStyle name="20% - Accent1 3 11 2 2 2 2" xfId="44339"/>
    <cellStyle name="20% - Accent1 3 11 2 2 3" xfId="33725"/>
    <cellStyle name="20% - Accent1 3 11 2 3" xfId="15758"/>
    <cellStyle name="20% - Accent1 3 11 2 3 2" xfId="39033"/>
    <cellStyle name="20% - Accent1 3 11 2 4" xfId="28417"/>
    <cellStyle name="20% - Accent1 3 11 3" xfId="7808"/>
    <cellStyle name="20% - Accent1 3 11 3 2" xfId="18423"/>
    <cellStyle name="20% - Accent1 3 11 3 2 2" xfId="41698"/>
    <cellStyle name="20% - Accent1 3 11 3 3" xfId="31083"/>
    <cellStyle name="20% - Accent1 3 11 4" xfId="13118"/>
    <cellStyle name="20% - Accent1 3 11 4 2" xfId="36393"/>
    <cellStyle name="20% - Accent1 3 11 5" xfId="25775"/>
    <cellStyle name="20% - Accent1 3 12" xfId="2890"/>
    <cellStyle name="20% - Accent1 3 12 2" xfId="5740"/>
    <cellStyle name="20% - Accent1 3 12 2 2" xfId="11083"/>
    <cellStyle name="20% - Accent1 3 12 2 2 2" xfId="21697"/>
    <cellStyle name="20% - Accent1 3 12 2 2 2 2" xfId="44972"/>
    <cellStyle name="20% - Accent1 3 12 2 2 3" xfId="34358"/>
    <cellStyle name="20% - Accent1 3 12 2 3" xfId="16391"/>
    <cellStyle name="20% - Accent1 3 12 2 3 2" xfId="39666"/>
    <cellStyle name="20% - Accent1 3 12 2 4" xfId="29050"/>
    <cellStyle name="20% - Accent1 3 12 3" xfId="8441"/>
    <cellStyle name="20% - Accent1 3 12 3 2" xfId="19056"/>
    <cellStyle name="20% - Accent1 3 12 3 2 2" xfId="42331"/>
    <cellStyle name="20% - Accent1 3 12 3 3" xfId="31716"/>
    <cellStyle name="20% - Accent1 3 12 4" xfId="13751"/>
    <cellStyle name="20% - Accent1 3 12 4 2" xfId="37026"/>
    <cellStyle name="20% - Accent1 3 12 5" xfId="26408"/>
    <cellStyle name="20% - Accent1 3 13" xfId="3230"/>
    <cellStyle name="20% - Accent1 3 13 2" xfId="6054"/>
    <cellStyle name="20% - Accent1 3 13 2 2" xfId="11397"/>
    <cellStyle name="20% - Accent1 3 13 2 2 2" xfId="22010"/>
    <cellStyle name="20% - Accent1 3 13 2 2 2 2" xfId="45285"/>
    <cellStyle name="20% - Accent1 3 13 2 2 3" xfId="34672"/>
    <cellStyle name="20% - Accent1 3 13 2 3" xfId="16704"/>
    <cellStyle name="20% - Accent1 3 13 2 3 2" xfId="39979"/>
    <cellStyle name="20% - Accent1 3 13 2 4" xfId="29364"/>
    <cellStyle name="20% - Accent1 3 13 3" xfId="8755"/>
    <cellStyle name="20% - Accent1 3 13 3 2" xfId="19370"/>
    <cellStyle name="20% - Accent1 3 13 3 2 2" xfId="42645"/>
    <cellStyle name="20% - Accent1 3 13 3 3" xfId="32030"/>
    <cellStyle name="20% - Accent1 3 13 4" xfId="14064"/>
    <cellStyle name="20% - Accent1 3 13 4 2" xfId="37339"/>
    <cellStyle name="20% - Accent1 3 13 5" xfId="26722"/>
    <cellStyle name="20% - Accent1 3 14" xfId="3920"/>
    <cellStyle name="20% - Accent1 3 14 2" xfId="9264"/>
    <cellStyle name="20% - Accent1 3 14 2 2" xfId="19879"/>
    <cellStyle name="20% - Accent1 3 14 2 2 2" xfId="43154"/>
    <cellStyle name="20% - Accent1 3 14 2 3" xfId="32539"/>
    <cellStyle name="20% - Accent1 3 14 3" xfId="14573"/>
    <cellStyle name="20% - Accent1 3 14 3 2" xfId="37848"/>
    <cellStyle name="20% - Accent1 3 14 4" xfId="27231"/>
    <cellStyle name="20% - Accent1 3 15" xfId="6622"/>
    <cellStyle name="20% - Accent1 3 15 2" xfId="17237"/>
    <cellStyle name="20% - Accent1 3 15 2 2" xfId="40512"/>
    <cellStyle name="20% - Accent1 3 15 3" xfId="29897"/>
    <cellStyle name="20% - Accent1 3 16" xfId="11933"/>
    <cellStyle name="20% - Accent1 3 16 2" xfId="35208"/>
    <cellStyle name="20% - Accent1 3 17" xfId="22602"/>
    <cellStyle name="20% - Accent1 3 17 2" xfId="45855"/>
    <cellStyle name="20% - Accent1 3 18" xfId="24585"/>
    <cellStyle name="20% - Accent1 3 2" xfId="620"/>
    <cellStyle name="20% - Accent1 3 2 10" xfId="2891"/>
    <cellStyle name="20% - Accent1 3 2 10 2" xfId="5741"/>
    <cellStyle name="20% - Accent1 3 2 10 2 2" xfId="11084"/>
    <cellStyle name="20% - Accent1 3 2 10 2 2 2" xfId="21698"/>
    <cellStyle name="20% - Accent1 3 2 10 2 2 2 2" xfId="44973"/>
    <cellStyle name="20% - Accent1 3 2 10 2 2 3" xfId="34359"/>
    <cellStyle name="20% - Accent1 3 2 10 2 3" xfId="16392"/>
    <cellStyle name="20% - Accent1 3 2 10 2 3 2" xfId="39667"/>
    <cellStyle name="20% - Accent1 3 2 10 2 4" xfId="29051"/>
    <cellStyle name="20% - Accent1 3 2 10 3" xfId="8442"/>
    <cellStyle name="20% - Accent1 3 2 10 3 2" xfId="19057"/>
    <cellStyle name="20% - Accent1 3 2 10 3 2 2" xfId="42332"/>
    <cellStyle name="20% - Accent1 3 2 10 3 3" xfId="31717"/>
    <cellStyle name="20% - Accent1 3 2 10 4" xfId="13752"/>
    <cellStyle name="20% - Accent1 3 2 10 4 2" xfId="37027"/>
    <cellStyle name="20% - Accent1 3 2 10 5" xfId="26409"/>
    <cellStyle name="20% - Accent1 3 2 11" xfId="3231"/>
    <cellStyle name="20% - Accent1 3 2 11 2" xfId="6055"/>
    <cellStyle name="20% - Accent1 3 2 11 2 2" xfId="11398"/>
    <cellStyle name="20% - Accent1 3 2 11 2 2 2" xfId="22011"/>
    <cellStyle name="20% - Accent1 3 2 11 2 2 2 2" xfId="45286"/>
    <cellStyle name="20% - Accent1 3 2 11 2 2 3" xfId="34673"/>
    <cellStyle name="20% - Accent1 3 2 11 2 3" xfId="16705"/>
    <cellStyle name="20% - Accent1 3 2 11 2 3 2" xfId="39980"/>
    <cellStyle name="20% - Accent1 3 2 11 2 4" xfId="29365"/>
    <cellStyle name="20% - Accent1 3 2 11 3" xfId="8756"/>
    <cellStyle name="20% - Accent1 3 2 11 3 2" xfId="19371"/>
    <cellStyle name="20% - Accent1 3 2 11 3 2 2" xfId="42646"/>
    <cellStyle name="20% - Accent1 3 2 11 3 3" xfId="32031"/>
    <cellStyle name="20% - Accent1 3 2 11 4" xfId="14065"/>
    <cellStyle name="20% - Accent1 3 2 11 4 2" xfId="37340"/>
    <cellStyle name="20% - Accent1 3 2 11 5" xfId="26723"/>
    <cellStyle name="20% - Accent1 3 2 12" xfId="4162"/>
    <cellStyle name="20% - Accent1 3 2 12 2" xfId="9506"/>
    <cellStyle name="20% - Accent1 3 2 12 2 2" xfId="20121"/>
    <cellStyle name="20% - Accent1 3 2 12 2 2 2" xfId="43396"/>
    <cellStyle name="20% - Accent1 3 2 12 2 3" xfId="32781"/>
    <cellStyle name="20% - Accent1 3 2 12 3" xfId="14815"/>
    <cellStyle name="20% - Accent1 3 2 12 3 2" xfId="38090"/>
    <cellStyle name="20% - Accent1 3 2 12 4" xfId="27473"/>
    <cellStyle name="20% - Accent1 3 2 13" xfId="6864"/>
    <cellStyle name="20% - Accent1 3 2 13 2" xfId="17479"/>
    <cellStyle name="20% - Accent1 3 2 13 2 2" xfId="40754"/>
    <cellStyle name="20% - Accent1 3 2 13 3" xfId="30139"/>
    <cellStyle name="20% - Accent1 3 2 14" xfId="12175"/>
    <cellStyle name="20% - Accent1 3 2 14 2" xfId="35450"/>
    <cellStyle name="20% - Accent1 3 2 15" xfId="22603"/>
    <cellStyle name="20% - Accent1 3 2 15 2" xfId="45856"/>
    <cellStyle name="20% - Accent1 3 2 16" xfId="24831"/>
    <cellStyle name="20% - Accent1 3 2 2" xfId="1005"/>
    <cellStyle name="20% - Accent1 3 2 2 2" xfId="1442"/>
    <cellStyle name="20% - Accent1 3 2 2 2 2" xfId="2804"/>
    <cellStyle name="20% - Accent1 3 2 2 2 2 2" xfId="5655"/>
    <cellStyle name="20% - Accent1 3 2 2 2 2 2 2" xfId="10998"/>
    <cellStyle name="20% - Accent1 3 2 2 2 2 2 2 2" xfId="21612"/>
    <cellStyle name="20% - Accent1 3 2 2 2 2 2 2 2 2" xfId="44887"/>
    <cellStyle name="20% - Accent1 3 2 2 2 2 2 2 3" xfId="34273"/>
    <cellStyle name="20% - Accent1 3 2 2 2 2 2 3" xfId="16306"/>
    <cellStyle name="20% - Accent1 3 2 2 2 2 2 3 2" xfId="39581"/>
    <cellStyle name="20% - Accent1 3 2 2 2 2 2 4" xfId="22607"/>
    <cellStyle name="20% - Accent1 3 2 2 2 2 2 4 2" xfId="45860"/>
    <cellStyle name="20% - Accent1 3 2 2 2 2 2 5" xfId="28965"/>
    <cellStyle name="20% - Accent1 3 2 2 2 2 3" xfId="8356"/>
    <cellStyle name="20% - Accent1 3 2 2 2 2 3 2" xfId="18971"/>
    <cellStyle name="20% - Accent1 3 2 2 2 2 3 2 2" xfId="42246"/>
    <cellStyle name="20% - Accent1 3 2 2 2 2 3 3" xfId="31631"/>
    <cellStyle name="20% - Accent1 3 2 2 2 2 4" xfId="13666"/>
    <cellStyle name="20% - Accent1 3 2 2 2 2 4 2" xfId="36941"/>
    <cellStyle name="20% - Accent1 3 2 2 2 2 5" xfId="22606"/>
    <cellStyle name="20% - Accent1 3 2 2 2 2 5 2" xfId="45859"/>
    <cellStyle name="20% - Accent1 3 2 2 2 2 6" xfId="26323"/>
    <cellStyle name="20% - Accent1 3 2 2 2 3" xfId="4468"/>
    <cellStyle name="20% - Accent1 3 2 2 2 3 2" xfId="9812"/>
    <cellStyle name="20% - Accent1 3 2 2 2 3 2 2" xfId="20427"/>
    <cellStyle name="20% - Accent1 3 2 2 2 3 2 2 2" xfId="43702"/>
    <cellStyle name="20% - Accent1 3 2 2 2 3 2 3" xfId="33087"/>
    <cellStyle name="20% - Accent1 3 2 2 2 3 3" xfId="15121"/>
    <cellStyle name="20% - Accent1 3 2 2 2 3 3 2" xfId="38396"/>
    <cellStyle name="20% - Accent1 3 2 2 2 3 4" xfId="22608"/>
    <cellStyle name="20% - Accent1 3 2 2 2 3 4 2" xfId="45861"/>
    <cellStyle name="20% - Accent1 3 2 2 2 3 5" xfId="27779"/>
    <cellStyle name="20% - Accent1 3 2 2 2 4" xfId="7170"/>
    <cellStyle name="20% - Accent1 3 2 2 2 4 2" xfId="17785"/>
    <cellStyle name="20% - Accent1 3 2 2 2 4 2 2" xfId="41060"/>
    <cellStyle name="20% - Accent1 3 2 2 2 4 3" xfId="30445"/>
    <cellStyle name="20% - Accent1 3 2 2 2 5" xfId="12481"/>
    <cellStyle name="20% - Accent1 3 2 2 2 5 2" xfId="35756"/>
    <cellStyle name="20% - Accent1 3 2 2 2 6" xfId="22605"/>
    <cellStyle name="20% - Accent1 3 2 2 2 6 2" xfId="45858"/>
    <cellStyle name="20% - Accent1 3 2 2 2 7" xfId="25137"/>
    <cellStyle name="20% - Accent1 3 2 2 3" xfId="2581"/>
    <cellStyle name="20% - Accent1 3 2 2 3 2" xfId="5432"/>
    <cellStyle name="20% - Accent1 3 2 2 3 2 2" xfId="10775"/>
    <cellStyle name="20% - Accent1 3 2 2 3 2 2 2" xfId="21389"/>
    <cellStyle name="20% - Accent1 3 2 2 3 2 2 2 2" xfId="44664"/>
    <cellStyle name="20% - Accent1 3 2 2 3 2 2 3" xfId="34050"/>
    <cellStyle name="20% - Accent1 3 2 2 3 2 3" xfId="16083"/>
    <cellStyle name="20% - Accent1 3 2 2 3 2 3 2" xfId="39358"/>
    <cellStyle name="20% - Accent1 3 2 2 3 2 4" xfId="22610"/>
    <cellStyle name="20% - Accent1 3 2 2 3 2 4 2" xfId="45863"/>
    <cellStyle name="20% - Accent1 3 2 2 3 2 5" xfId="28742"/>
    <cellStyle name="20% - Accent1 3 2 2 3 3" xfId="8133"/>
    <cellStyle name="20% - Accent1 3 2 2 3 3 2" xfId="18748"/>
    <cellStyle name="20% - Accent1 3 2 2 3 3 2 2" xfId="42023"/>
    <cellStyle name="20% - Accent1 3 2 2 3 3 3" xfId="31408"/>
    <cellStyle name="20% - Accent1 3 2 2 3 4" xfId="13443"/>
    <cellStyle name="20% - Accent1 3 2 2 3 4 2" xfId="36718"/>
    <cellStyle name="20% - Accent1 3 2 2 3 5" xfId="22609"/>
    <cellStyle name="20% - Accent1 3 2 2 3 5 2" xfId="45862"/>
    <cellStyle name="20% - Accent1 3 2 2 3 6" xfId="26100"/>
    <cellStyle name="20% - Accent1 3 2 2 4" xfId="3759"/>
    <cellStyle name="20% - Accent1 3 2 2 4 2" xfId="6423"/>
    <cellStyle name="20% - Accent1 3 2 2 4 2 2" xfId="11766"/>
    <cellStyle name="20% - Accent1 3 2 2 4 2 2 2" xfId="22379"/>
    <cellStyle name="20% - Accent1 3 2 2 4 2 2 2 2" xfId="45654"/>
    <cellStyle name="20% - Accent1 3 2 2 4 2 2 3" xfId="35041"/>
    <cellStyle name="20% - Accent1 3 2 2 4 2 3" xfId="17073"/>
    <cellStyle name="20% - Accent1 3 2 2 4 2 3 2" xfId="40348"/>
    <cellStyle name="20% - Accent1 3 2 2 4 2 4" xfId="29733"/>
    <cellStyle name="20% - Accent1 3 2 2 4 3" xfId="9124"/>
    <cellStyle name="20% - Accent1 3 2 2 4 3 2" xfId="19739"/>
    <cellStyle name="20% - Accent1 3 2 2 4 3 2 2" xfId="43014"/>
    <cellStyle name="20% - Accent1 3 2 2 4 3 3" xfId="32399"/>
    <cellStyle name="20% - Accent1 3 2 2 4 4" xfId="14433"/>
    <cellStyle name="20% - Accent1 3 2 2 4 4 2" xfId="37708"/>
    <cellStyle name="20% - Accent1 3 2 2 4 5" xfId="22611"/>
    <cellStyle name="20% - Accent1 3 2 2 4 5 2" xfId="45864"/>
    <cellStyle name="20% - Accent1 3 2 2 4 6" xfId="27091"/>
    <cellStyle name="20% - Accent1 3 2 2 5" xfId="4245"/>
    <cellStyle name="20% - Accent1 3 2 2 5 2" xfId="9589"/>
    <cellStyle name="20% - Accent1 3 2 2 5 2 2" xfId="20204"/>
    <cellStyle name="20% - Accent1 3 2 2 5 2 2 2" xfId="43479"/>
    <cellStyle name="20% - Accent1 3 2 2 5 2 3" xfId="32864"/>
    <cellStyle name="20% - Accent1 3 2 2 5 3" xfId="14898"/>
    <cellStyle name="20% - Accent1 3 2 2 5 3 2" xfId="38173"/>
    <cellStyle name="20% - Accent1 3 2 2 5 4" xfId="27556"/>
    <cellStyle name="20% - Accent1 3 2 2 6" xfId="6947"/>
    <cellStyle name="20% - Accent1 3 2 2 6 2" xfId="17562"/>
    <cellStyle name="20% - Accent1 3 2 2 6 2 2" xfId="40837"/>
    <cellStyle name="20% - Accent1 3 2 2 6 3" xfId="30222"/>
    <cellStyle name="20% - Accent1 3 2 2 7" xfId="12258"/>
    <cellStyle name="20% - Accent1 3 2 2 7 2" xfId="35533"/>
    <cellStyle name="20% - Accent1 3 2 2 8" xfId="22604"/>
    <cellStyle name="20% - Accent1 3 2 2 8 2" xfId="45857"/>
    <cellStyle name="20% - Accent1 3 2 2 9" xfId="24914"/>
    <cellStyle name="20% - Accent1 3 2 2_Asset Register (new)" xfId="1437"/>
    <cellStyle name="20% - Accent1 3 2 3" xfId="1154"/>
    <cellStyle name="20% - Accent1 3 2 3 2" xfId="2721"/>
    <cellStyle name="20% - Accent1 3 2 3 2 2" xfId="5572"/>
    <cellStyle name="20% - Accent1 3 2 3 2 2 2" xfId="10915"/>
    <cellStyle name="20% - Accent1 3 2 3 2 2 2 2" xfId="21529"/>
    <cellStyle name="20% - Accent1 3 2 3 2 2 2 2 2" xfId="44804"/>
    <cellStyle name="20% - Accent1 3 2 3 2 2 2 3" xfId="34190"/>
    <cellStyle name="20% - Accent1 3 2 3 2 2 3" xfId="16223"/>
    <cellStyle name="20% - Accent1 3 2 3 2 2 3 2" xfId="39498"/>
    <cellStyle name="20% - Accent1 3 2 3 2 2 4" xfId="22614"/>
    <cellStyle name="20% - Accent1 3 2 3 2 2 4 2" xfId="45867"/>
    <cellStyle name="20% - Accent1 3 2 3 2 2 5" xfId="28882"/>
    <cellStyle name="20% - Accent1 3 2 3 2 3" xfId="8273"/>
    <cellStyle name="20% - Accent1 3 2 3 2 3 2" xfId="18888"/>
    <cellStyle name="20% - Accent1 3 2 3 2 3 2 2" xfId="42163"/>
    <cellStyle name="20% - Accent1 3 2 3 2 3 3" xfId="31548"/>
    <cellStyle name="20% - Accent1 3 2 3 2 4" xfId="13583"/>
    <cellStyle name="20% - Accent1 3 2 3 2 4 2" xfId="36858"/>
    <cellStyle name="20% - Accent1 3 2 3 2 5" xfId="22613"/>
    <cellStyle name="20% - Accent1 3 2 3 2 5 2" xfId="45866"/>
    <cellStyle name="20% - Accent1 3 2 3 2 6" xfId="26240"/>
    <cellStyle name="20% - Accent1 3 2 3 3" xfId="4385"/>
    <cellStyle name="20% - Accent1 3 2 3 3 2" xfId="9729"/>
    <cellStyle name="20% - Accent1 3 2 3 3 2 2" xfId="20344"/>
    <cellStyle name="20% - Accent1 3 2 3 3 2 2 2" xfId="43619"/>
    <cellStyle name="20% - Accent1 3 2 3 3 2 3" xfId="33004"/>
    <cellStyle name="20% - Accent1 3 2 3 3 3" xfId="15038"/>
    <cellStyle name="20% - Accent1 3 2 3 3 3 2" xfId="38313"/>
    <cellStyle name="20% - Accent1 3 2 3 3 4" xfId="22615"/>
    <cellStyle name="20% - Accent1 3 2 3 3 4 2" xfId="45868"/>
    <cellStyle name="20% - Accent1 3 2 3 3 5" xfId="27696"/>
    <cellStyle name="20% - Accent1 3 2 3 4" xfId="7087"/>
    <cellStyle name="20% - Accent1 3 2 3 4 2" xfId="17702"/>
    <cellStyle name="20% - Accent1 3 2 3 4 2 2" xfId="40977"/>
    <cellStyle name="20% - Accent1 3 2 3 4 3" xfId="30362"/>
    <cellStyle name="20% - Accent1 3 2 3 5" xfId="12398"/>
    <cellStyle name="20% - Accent1 3 2 3 5 2" xfId="35673"/>
    <cellStyle name="20% - Accent1 3 2 3 6" xfId="22612"/>
    <cellStyle name="20% - Accent1 3 2 3 6 2" xfId="45865"/>
    <cellStyle name="20% - Accent1 3 2 3 7" xfId="25054"/>
    <cellStyle name="20% - Accent1 3 2 4" xfId="1530"/>
    <cellStyle name="20% - Accent1 3 2 4 2" xfId="4555"/>
    <cellStyle name="20% - Accent1 3 2 4 2 2" xfId="9899"/>
    <cellStyle name="20% - Accent1 3 2 4 2 2 2" xfId="20514"/>
    <cellStyle name="20% - Accent1 3 2 4 2 2 2 2" xfId="43789"/>
    <cellStyle name="20% - Accent1 3 2 4 2 2 3" xfId="33174"/>
    <cellStyle name="20% - Accent1 3 2 4 2 3" xfId="15208"/>
    <cellStyle name="20% - Accent1 3 2 4 2 3 2" xfId="38483"/>
    <cellStyle name="20% - Accent1 3 2 4 2 4" xfId="22617"/>
    <cellStyle name="20% - Accent1 3 2 4 2 4 2" xfId="45870"/>
    <cellStyle name="20% - Accent1 3 2 4 2 5" xfId="27866"/>
    <cellStyle name="20% - Accent1 3 2 4 3" xfId="7257"/>
    <cellStyle name="20% - Accent1 3 2 4 3 2" xfId="17872"/>
    <cellStyle name="20% - Accent1 3 2 4 3 2 2" xfId="41147"/>
    <cellStyle name="20% - Accent1 3 2 4 3 3" xfId="30532"/>
    <cellStyle name="20% - Accent1 3 2 4 4" xfId="12568"/>
    <cellStyle name="20% - Accent1 3 2 4 4 2" xfId="35843"/>
    <cellStyle name="20% - Accent1 3 2 4 5" xfId="22616"/>
    <cellStyle name="20% - Accent1 3 2 4 5 2" xfId="45869"/>
    <cellStyle name="20% - Accent1 3 2 4 6" xfId="25224"/>
    <cellStyle name="20% - Accent1 3 2 5" xfId="2089"/>
    <cellStyle name="20% - Accent1 3 2 5 2" xfId="4974"/>
    <cellStyle name="20% - Accent1 3 2 5 2 2" xfId="10317"/>
    <cellStyle name="20% - Accent1 3 2 5 2 2 2" xfId="20932"/>
    <cellStyle name="20% - Accent1 3 2 5 2 2 2 2" xfId="44207"/>
    <cellStyle name="20% - Accent1 3 2 5 2 2 3" xfId="33592"/>
    <cellStyle name="20% - Accent1 3 2 5 2 3" xfId="15626"/>
    <cellStyle name="20% - Accent1 3 2 5 2 3 2" xfId="38901"/>
    <cellStyle name="20% - Accent1 3 2 5 2 4" xfId="28284"/>
    <cellStyle name="20% - Accent1 3 2 5 3" xfId="7675"/>
    <cellStyle name="20% - Accent1 3 2 5 3 2" xfId="18290"/>
    <cellStyle name="20% - Accent1 3 2 5 3 2 2" xfId="41565"/>
    <cellStyle name="20% - Accent1 3 2 5 3 3" xfId="30950"/>
    <cellStyle name="20% - Accent1 3 2 5 4" xfId="12986"/>
    <cellStyle name="20% - Accent1 3 2 5 4 2" xfId="36261"/>
    <cellStyle name="20% - Accent1 3 2 5 5" xfId="22618"/>
    <cellStyle name="20% - Accent1 3 2 5 5 2" xfId="45871"/>
    <cellStyle name="20% - Accent1 3 2 5 6" xfId="25642"/>
    <cellStyle name="20% - Accent1 3 2 6" xfId="1724"/>
    <cellStyle name="20% - Accent1 3 2 6 2" xfId="4707"/>
    <cellStyle name="20% - Accent1 3 2 6 2 2" xfId="10051"/>
    <cellStyle name="20% - Accent1 3 2 6 2 2 2" xfId="20666"/>
    <cellStyle name="20% - Accent1 3 2 6 2 2 2 2" xfId="43941"/>
    <cellStyle name="20% - Accent1 3 2 6 2 2 3" xfId="33326"/>
    <cellStyle name="20% - Accent1 3 2 6 2 3" xfId="15360"/>
    <cellStyle name="20% - Accent1 3 2 6 2 3 2" xfId="38635"/>
    <cellStyle name="20% - Accent1 3 2 6 2 4" xfId="28018"/>
    <cellStyle name="20% - Accent1 3 2 6 3" xfId="7409"/>
    <cellStyle name="20% - Accent1 3 2 6 3 2" xfId="18024"/>
    <cellStyle name="20% - Accent1 3 2 6 3 2 2" xfId="41299"/>
    <cellStyle name="20% - Accent1 3 2 6 3 3" xfId="30684"/>
    <cellStyle name="20% - Accent1 3 2 6 4" xfId="12720"/>
    <cellStyle name="20% - Accent1 3 2 6 4 2" xfId="35995"/>
    <cellStyle name="20% - Accent1 3 2 6 5" xfId="25376"/>
    <cellStyle name="20% - Accent1 3 2 7" xfId="2222"/>
    <cellStyle name="20% - Accent1 3 2 7 2" xfId="5083"/>
    <cellStyle name="20% - Accent1 3 2 7 2 2" xfId="10426"/>
    <cellStyle name="20% - Accent1 3 2 7 2 2 2" xfId="21040"/>
    <cellStyle name="20% - Accent1 3 2 7 2 2 2 2" xfId="44315"/>
    <cellStyle name="20% - Accent1 3 2 7 2 2 3" xfId="33701"/>
    <cellStyle name="20% - Accent1 3 2 7 2 3" xfId="15734"/>
    <cellStyle name="20% - Accent1 3 2 7 2 3 2" xfId="39009"/>
    <cellStyle name="20% - Accent1 3 2 7 2 4" xfId="28393"/>
    <cellStyle name="20% - Accent1 3 2 7 3" xfId="7784"/>
    <cellStyle name="20% - Accent1 3 2 7 3 2" xfId="18399"/>
    <cellStyle name="20% - Accent1 3 2 7 3 2 2" xfId="41674"/>
    <cellStyle name="20% - Accent1 3 2 7 3 3" xfId="31059"/>
    <cellStyle name="20% - Accent1 3 2 7 4" xfId="13094"/>
    <cellStyle name="20% - Accent1 3 2 7 4 2" xfId="36369"/>
    <cellStyle name="20% - Accent1 3 2 7 5" xfId="25751"/>
    <cellStyle name="20% - Accent1 3 2 8" xfId="2251"/>
    <cellStyle name="20% - Accent1 3 2 8 2" xfId="5103"/>
    <cellStyle name="20% - Accent1 3 2 8 2 2" xfId="10446"/>
    <cellStyle name="20% - Accent1 3 2 8 2 2 2" xfId="21060"/>
    <cellStyle name="20% - Accent1 3 2 8 2 2 2 2" xfId="44335"/>
    <cellStyle name="20% - Accent1 3 2 8 2 2 3" xfId="33721"/>
    <cellStyle name="20% - Accent1 3 2 8 2 3" xfId="15754"/>
    <cellStyle name="20% - Accent1 3 2 8 2 3 2" xfId="39029"/>
    <cellStyle name="20% - Accent1 3 2 8 2 4" xfId="28413"/>
    <cellStyle name="20% - Accent1 3 2 8 3" xfId="7804"/>
    <cellStyle name="20% - Accent1 3 2 8 3 2" xfId="18419"/>
    <cellStyle name="20% - Accent1 3 2 8 3 2 2" xfId="41694"/>
    <cellStyle name="20% - Accent1 3 2 8 3 3" xfId="31079"/>
    <cellStyle name="20% - Accent1 3 2 8 4" xfId="13114"/>
    <cellStyle name="20% - Accent1 3 2 8 4 2" xfId="36389"/>
    <cellStyle name="20% - Accent1 3 2 8 5" xfId="25771"/>
    <cellStyle name="20% - Accent1 3 2 9" xfId="2498"/>
    <cellStyle name="20% - Accent1 3 2 9 2" xfId="5349"/>
    <cellStyle name="20% - Accent1 3 2 9 2 2" xfId="10692"/>
    <cellStyle name="20% - Accent1 3 2 9 2 2 2" xfId="21306"/>
    <cellStyle name="20% - Accent1 3 2 9 2 2 2 2" xfId="44581"/>
    <cellStyle name="20% - Accent1 3 2 9 2 2 3" xfId="33967"/>
    <cellStyle name="20% - Accent1 3 2 9 2 3" xfId="16000"/>
    <cellStyle name="20% - Accent1 3 2 9 2 3 2" xfId="39275"/>
    <cellStyle name="20% - Accent1 3 2 9 2 4" xfId="28659"/>
    <cellStyle name="20% - Accent1 3 2 9 3" xfId="8050"/>
    <cellStyle name="20% - Accent1 3 2 9 3 2" xfId="18665"/>
    <cellStyle name="20% - Accent1 3 2 9 3 2 2" xfId="41940"/>
    <cellStyle name="20% - Accent1 3 2 9 3 3" xfId="31325"/>
    <cellStyle name="20% - Accent1 3 2 9 4" xfId="13360"/>
    <cellStyle name="20% - Accent1 3 2 9 4 2" xfId="36635"/>
    <cellStyle name="20% - Accent1 3 2 9 5" xfId="26017"/>
    <cellStyle name="20% - Accent1 3 2_Asset Register (new)" xfId="1421"/>
    <cellStyle name="20% - Accent1 3 3" xfId="619"/>
    <cellStyle name="20% - Accent1 3 3 10" xfId="12174"/>
    <cellStyle name="20% - Accent1 3 3 10 2" xfId="35449"/>
    <cellStyle name="20% - Accent1 3 3 11" xfId="22619"/>
    <cellStyle name="20% - Accent1 3 3 11 2" xfId="45872"/>
    <cellStyle name="20% - Accent1 3 3 12" xfId="24830"/>
    <cellStyle name="20% - Accent1 3 3 2" xfId="1095"/>
    <cellStyle name="20% - Accent1 3 3 2 2" xfId="2663"/>
    <cellStyle name="20% - Accent1 3 3 2 2 2" xfId="5514"/>
    <cellStyle name="20% - Accent1 3 3 2 2 2 2" xfId="10857"/>
    <cellStyle name="20% - Accent1 3 3 2 2 2 2 2" xfId="21471"/>
    <cellStyle name="20% - Accent1 3 3 2 2 2 2 2 2" xfId="44746"/>
    <cellStyle name="20% - Accent1 3 3 2 2 2 2 3" xfId="34132"/>
    <cellStyle name="20% - Accent1 3 3 2 2 2 3" xfId="16165"/>
    <cellStyle name="20% - Accent1 3 3 2 2 2 3 2" xfId="39440"/>
    <cellStyle name="20% - Accent1 3 3 2 2 2 4" xfId="22622"/>
    <cellStyle name="20% - Accent1 3 3 2 2 2 4 2" xfId="45875"/>
    <cellStyle name="20% - Accent1 3 3 2 2 2 5" xfId="28824"/>
    <cellStyle name="20% - Accent1 3 3 2 2 3" xfId="8215"/>
    <cellStyle name="20% - Accent1 3 3 2 2 3 2" xfId="18830"/>
    <cellStyle name="20% - Accent1 3 3 2 2 3 2 2" xfId="42105"/>
    <cellStyle name="20% - Accent1 3 3 2 2 3 3" xfId="31490"/>
    <cellStyle name="20% - Accent1 3 3 2 2 4" xfId="13525"/>
    <cellStyle name="20% - Accent1 3 3 2 2 4 2" xfId="36800"/>
    <cellStyle name="20% - Accent1 3 3 2 2 5" xfId="22621"/>
    <cellStyle name="20% - Accent1 3 3 2 2 5 2" xfId="45874"/>
    <cellStyle name="20% - Accent1 3 3 2 2 6" xfId="26182"/>
    <cellStyle name="20% - Accent1 3 3 2 3" xfId="3841"/>
    <cellStyle name="20% - Accent1 3 3 2 3 2" xfId="6505"/>
    <cellStyle name="20% - Accent1 3 3 2 3 2 2" xfId="11848"/>
    <cellStyle name="20% - Accent1 3 3 2 3 2 2 2" xfId="22461"/>
    <cellStyle name="20% - Accent1 3 3 2 3 2 2 2 2" xfId="45736"/>
    <cellStyle name="20% - Accent1 3 3 2 3 2 2 3" xfId="35123"/>
    <cellStyle name="20% - Accent1 3 3 2 3 2 3" xfId="17155"/>
    <cellStyle name="20% - Accent1 3 3 2 3 2 3 2" xfId="40430"/>
    <cellStyle name="20% - Accent1 3 3 2 3 2 4" xfId="29815"/>
    <cellStyle name="20% - Accent1 3 3 2 3 3" xfId="9206"/>
    <cellStyle name="20% - Accent1 3 3 2 3 3 2" xfId="19821"/>
    <cellStyle name="20% - Accent1 3 3 2 3 3 2 2" xfId="43096"/>
    <cellStyle name="20% - Accent1 3 3 2 3 3 3" xfId="32481"/>
    <cellStyle name="20% - Accent1 3 3 2 3 4" xfId="14515"/>
    <cellStyle name="20% - Accent1 3 3 2 3 4 2" xfId="37790"/>
    <cellStyle name="20% - Accent1 3 3 2 3 5" xfId="22623"/>
    <cellStyle name="20% - Accent1 3 3 2 3 5 2" xfId="45876"/>
    <cellStyle name="20% - Accent1 3 3 2 3 6" xfId="27173"/>
    <cellStyle name="20% - Accent1 3 3 2 4" xfId="4327"/>
    <cellStyle name="20% - Accent1 3 3 2 4 2" xfId="9671"/>
    <cellStyle name="20% - Accent1 3 3 2 4 2 2" xfId="20286"/>
    <cellStyle name="20% - Accent1 3 3 2 4 2 2 2" xfId="43561"/>
    <cellStyle name="20% - Accent1 3 3 2 4 2 3" xfId="32946"/>
    <cellStyle name="20% - Accent1 3 3 2 4 3" xfId="14980"/>
    <cellStyle name="20% - Accent1 3 3 2 4 3 2" xfId="38255"/>
    <cellStyle name="20% - Accent1 3 3 2 4 4" xfId="27638"/>
    <cellStyle name="20% - Accent1 3 3 2 5" xfId="7029"/>
    <cellStyle name="20% - Accent1 3 3 2 5 2" xfId="17644"/>
    <cellStyle name="20% - Accent1 3 3 2 5 2 2" xfId="40919"/>
    <cellStyle name="20% - Accent1 3 3 2 5 3" xfId="30304"/>
    <cellStyle name="20% - Accent1 3 3 2 6" xfId="12340"/>
    <cellStyle name="20% - Accent1 3 3 2 6 2" xfId="35615"/>
    <cellStyle name="20% - Accent1 3 3 2 7" xfId="22620"/>
    <cellStyle name="20% - Accent1 3 3 2 7 2" xfId="45873"/>
    <cellStyle name="20% - Accent1 3 3 2 8" xfId="24996"/>
    <cellStyle name="20% - Accent1 3 3 3" xfId="1441"/>
    <cellStyle name="20% - Accent1 3 3 3 2" xfId="2803"/>
    <cellStyle name="20% - Accent1 3 3 3 2 2" xfId="5654"/>
    <cellStyle name="20% - Accent1 3 3 3 2 2 2" xfId="10997"/>
    <cellStyle name="20% - Accent1 3 3 3 2 2 2 2" xfId="21611"/>
    <cellStyle name="20% - Accent1 3 3 3 2 2 2 2 2" xfId="44886"/>
    <cellStyle name="20% - Accent1 3 3 3 2 2 2 3" xfId="34272"/>
    <cellStyle name="20% - Accent1 3 3 3 2 2 3" xfId="16305"/>
    <cellStyle name="20% - Accent1 3 3 3 2 2 3 2" xfId="39580"/>
    <cellStyle name="20% - Accent1 3 3 3 2 2 4" xfId="28964"/>
    <cellStyle name="20% - Accent1 3 3 3 2 3" xfId="8355"/>
    <cellStyle name="20% - Accent1 3 3 3 2 3 2" xfId="18970"/>
    <cellStyle name="20% - Accent1 3 3 3 2 3 2 2" xfId="42245"/>
    <cellStyle name="20% - Accent1 3 3 3 2 3 3" xfId="31630"/>
    <cellStyle name="20% - Accent1 3 3 3 2 4" xfId="13665"/>
    <cellStyle name="20% - Accent1 3 3 3 2 4 2" xfId="36940"/>
    <cellStyle name="20% - Accent1 3 3 3 2 5" xfId="22625"/>
    <cellStyle name="20% - Accent1 3 3 3 2 5 2" xfId="45878"/>
    <cellStyle name="20% - Accent1 3 3 3 2 6" xfId="26322"/>
    <cellStyle name="20% - Accent1 3 3 3 3" xfId="3706"/>
    <cellStyle name="20% - Accent1 3 3 3 3 2" xfId="6417"/>
    <cellStyle name="20% - Accent1 3 3 3 3 2 2" xfId="11760"/>
    <cellStyle name="20% - Accent1 3 3 3 3 2 2 2" xfId="22373"/>
    <cellStyle name="20% - Accent1 3 3 3 3 2 2 2 2" xfId="45648"/>
    <cellStyle name="20% - Accent1 3 3 3 3 2 2 3" xfId="35035"/>
    <cellStyle name="20% - Accent1 3 3 3 3 2 3" xfId="17067"/>
    <cellStyle name="20% - Accent1 3 3 3 3 2 3 2" xfId="40342"/>
    <cellStyle name="20% - Accent1 3 3 3 3 2 4" xfId="29727"/>
    <cellStyle name="20% - Accent1 3 3 3 3 3" xfId="9118"/>
    <cellStyle name="20% - Accent1 3 3 3 3 3 2" xfId="19733"/>
    <cellStyle name="20% - Accent1 3 3 3 3 3 2 2" xfId="43008"/>
    <cellStyle name="20% - Accent1 3 3 3 3 3 3" xfId="32393"/>
    <cellStyle name="20% - Accent1 3 3 3 3 4" xfId="14427"/>
    <cellStyle name="20% - Accent1 3 3 3 3 4 2" xfId="37702"/>
    <cellStyle name="20% - Accent1 3 3 3 3 5" xfId="27085"/>
    <cellStyle name="20% - Accent1 3 3 3 4" xfId="4467"/>
    <cellStyle name="20% - Accent1 3 3 3 4 2" xfId="9811"/>
    <cellStyle name="20% - Accent1 3 3 3 4 2 2" xfId="20426"/>
    <cellStyle name="20% - Accent1 3 3 3 4 2 2 2" xfId="43701"/>
    <cellStyle name="20% - Accent1 3 3 3 4 2 3" xfId="33086"/>
    <cellStyle name="20% - Accent1 3 3 3 4 3" xfId="15120"/>
    <cellStyle name="20% - Accent1 3 3 3 4 3 2" xfId="38395"/>
    <cellStyle name="20% - Accent1 3 3 3 4 4" xfId="27778"/>
    <cellStyle name="20% - Accent1 3 3 3 5" xfId="7169"/>
    <cellStyle name="20% - Accent1 3 3 3 5 2" xfId="17784"/>
    <cellStyle name="20% - Accent1 3 3 3 5 2 2" xfId="41059"/>
    <cellStyle name="20% - Accent1 3 3 3 5 3" xfId="30444"/>
    <cellStyle name="20% - Accent1 3 3 3 6" xfId="12480"/>
    <cellStyle name="20% - Accent1 3 3 3 6 2" xfId="35755"/>
    <cellStyle name="20% - Accent1 3 3 3 7" xfId="22624"/>
    <cellStyle name="20% - Accent1 3 3 3 7 2" xfId="45877"/>
    <cellStyle name="20% - Accent1 3 3 3 8" xfId="25136"/>
    <cellStyle name="20% - Accent1 3 3 4" xfId="1706"/>
    <cellStyle name="20% - Accent1 3 3 4 2" xfId="4696"/>
    <cellStyle name="20% - Accent1 3 3 4 2 2" xfId="10040"/>
    <cellStyle name="20% - Accent1 3 3 4 2 2 2" xfId="20655"/>
    <cellStyle name="20% - Accent1 3 3 4 2 2 2 2" xfId="43930"/>
    <cellStyle name="20% - Accent1 3 3 4 2 2 3" xfId="33315"/>
    <cellStyle name="20% - Accent1 3 3 4 2 3" xfId="15349"/>
    <cellStyle name="20% - Accent1 3 3 4 2 3 2" xfId="38624"/>
    <cellStyle name="20% - Accent1 3 3 4 2 4" xfId="28007"/>
    <cellStyle name="20% - Accent1 3 3 4 3" xfId="7398"/>
    <cellStyle name="20% - Accent1 3 3 4 3 2" xfId="18013"/>
    <cellStyle name="20% - Accent1 3 3 4 3 2 2" xfId="41288"/>
    <cellStyle name="20% - Accent1 3 3 4 3 3" xfId="30673"/>
    <cellStyle name="20% - Accent1 3 3 4 4" xfId="12709"/>
    <cellStyle name="20% - Accent1 3 3 4 4 2" xfId="35984"/>
    <cellStyle name="20% - Accent1 3 3 4 5" xfId="22626"/>
    <cellStyle name="20% - Accent1 3 3 4 5 2" xfId="45879"/>
    <cellStyle name="20% - Accent1 3 3 4 6" xfId="25365"/>
    <cellStyle name="20% - Accent1 3 3 5" xfId="2497"/>
    <cellStyle name="20% - Accent1 3 3 5 2" xfId="5348"/>
    <cellStyle name="20% - Accent1 3 3 5 2 2" xfId="10691"/>
    <cellStyle name="20% - Accent1 3 3 5 2 2 2" xfId="21305"/>
    <cellStyle name="20% - Accent1 3 3 5 2 2 2 2" xfId="44580"/>
    <cellStyle name="20% - Accent1 3 3 5 2 2 3" xfId="33966"/>
    <cellStyle name="20% - Accent1 3 3 5 2 3" xfId="15999"/>
    <cellStyle name="20% - Accent1 3 3 5 2 3 2" xfId="39274"/>
    <cellStyle name="20% - Accent1 3 3 5 2 4" xfId="28658"/>
    <cellStyle name="20% - Accent1 3 3 5 3" xfId="8049"/>
    <cellStyle name="20% - Accent1 3 3 5 3 2" xfId="18664"/>
    <cellStyle name="20% - Accent1 3 3 5 3 2 2" xfId="41939"/>
    <cellStyle name="20% - Accent1 3 3 5 3 3" xfId="31324"/>
    <cellStyle name="20% - Accent1 3 3 5 4" xfId="13359"/>
    <cellStyle name="20% - Accent1 3 3 5 4 2" xfId="36634"/>
    <cellStyle name="20% - Accent1 3 3 5 5" xfId="26016"/>
    <cellStyle name="20% - Accent1 3 3 6" xfId="2992"/>
    <cellStyle name="20% - Accent1 3 3 6 2" xfId="5825"/>
    <cellStyle name="20% - Accent1 3 3 6 2 2" xfId="11168"/>
    <cellStyle name="20% - Accent1 3 3 6 2 2 2" xfId="21781"/>
    <cellStyle name="20% - Accent1 3 3 6 2 2 2 2" xfId="45056"/>
    <cellStyle name="20% - Accent1 3 3 6 2 2 3" xfId="34443"/>
    <cellStyle name="20% - Accent1 3 3 6 2 3" xfId="16475"/>
    <cellStyle name="20% - Accent1 3 3 6 2 3 2" xfId="39750"/>
    <cellStyle name="20% - Accent1 3 3 6 2 4" xfId="29135"/>
    <cellStyle name="20% - Accent1 3 3 6 3" xfId="8526"/>
    <cellStyle name="20% - Accent1 3 3 6 3 2" xfId="19141"/>
    <cellStyle name="20% - Accent1 3 3 6 3 2 2" xfId="42416"/>
    <cellStyle name="20% - Accent1 3 3 6 3 3" xfId="31801"/>
    <cellStyle name="20% - Accent1 3 3 6 4" xfId="13835"/>
    <cellStyle name="20% - Accent1 3 3 6 4 2" xfId="37110"/>
    <cellStyle name="20% - Accent1 3 3 6 5" xfId="26493"/>
    <cellStyle name="20% - Accent1 3 3 7" xfId="3315"/>
    <cellStyle name="20% - Accent1 3 3 7 2" xfId="6139"/>
    <cellStyle name="20% - Accent1 3 3 7 2 2" xfId="11482"/>
    <cellStyle name="20% - Accent1 3 3 7 2 2 2" xfId="22095"/>
    <cellStyle name="20% - Accent1 3 3 7 2 2 2 2" xfId="45370"/>
    <cellStyle name="20% - Accent1 3 3 7 2 2 3" xfId="34757"/>
    <cellStyle name="20% - Accent1 3 3 7 2 3" xfId="16789"/>
    <cellStyle name="20% - Accent1 3 3 7 2 3 2" xfId="40064"/>
    <cellStyle name="20% - Accent1 3 3 7 2 4" xfId="29449"/>
    <cellStyle name="20% - Accent1 3 3 7 3" xfId="8840"/>
    <cellStyle name="20% - Accent1 3 3 7 3 2" xfId="19455"/>
    <cellStyle name="20% - Accent1 3 3 7 3 2 2" xfId="42730"/>
    <cellStyle name="20% - Accent1 3 3 7 3 3" xfId="32115"/>
    <cellStyle name="20% - Accent1 3 3 7 4" xfId="14149"/>
    <cellStyle name="20% - Accent1 3 3 7 4 2" xfId="37424"/>
    <cellStyle name="20% - Accent1 3 3 7 5" xfId="26807"/>
    <cellStyle name="20% - Accent1 3 3 8" xfId="4161"/>
    <cellStyle name="20% - Accent1 3 3 8 2" xfId="9505"/>
    <cellStyle name="20% - Accent1 3 3 8 2 2" xfId="20120"/>
    <cellStyle name="20% - Accent1 3 3 8 2 2 2" xfId="43395"/>
    <cellStyle name="20% - Accent1 3 3 8 2 3" xfId="32780"/>
    <cellStyle name="20% - Accent1 3 3 8 3" xfId="14814"/>
    <cellStyle name="20% - Accent1 3 3 8 3 2" xfId="38089"/>
    <cellStyle name="20% - Accent1 3 3 8 4" xfId="27472"/>
    <cellStyle name="20% - Accent1 3 3 9" xfId="6863"/>
    <cellStyle name="20% - Accent1 3 3 9 2" xfId="17478"/>
    <cellStyle name="20% - Accent1 3 3 9 2 2" xfId="40753"/>
    <cellStyle name="20% - Accent1 3 3 9 3" xfId="30138"/>
    <cellStyle name="20% - Accent1 3 3_Asset Register (new)" xfId="1420"/>
    <cellStyle name="20% - Accent1 3 4" xfId="5"/>
    <cellStyle name="20% - Accent1 3 4 10" xfId="24586"/>
    <cellStyle name="20% - Accent1 3 4 2" xfId="1727"/>
    <cellStyle name="20% - Accent1 3 4 2 2" xfId="4709"/>
    <cellStyle name="20% - Accent1 3 4 2 2 2" xfId="10053"/>
    <cellStyle name="20% - Accent1 3 4 2 2 2 2" xfId="20668"/>
    <cellStyle name="20% - Accent1 3 4 2 2 2 2 2" xfId="43943"/>
    <cellStyle name="20% - Accent1 3 4 2 2 2 3" xfId="33328"/>
    <cellStyle name="20% - Accent1 3 4 2 2 3" xfId="15362"/>
    <cellStyle name="20% - Accent1 3 4 2 2 3 2" xfId="38637"/>
    <cellStyle name="20% - Accent1 3 4 2 2 4" xfId="22629"/>
    <cellStyle name="20% - Accent1 3 4 2 2 4 2" xfId="45882"/>
    <cellStyle name="20% - Accent1 3 4 2 2 5" xfId="28020"/>
    <cellStyle name="20% - Accent1 3 4 2 3" xfId="7411"/>
    <cellStyle name="20% - Accent1 3 4 2 3 2" xfId="18026"/>
    <cellStyle name="20% - Accent1 3 4 2 3 2 2" xfId="41301"/>
    <cellStyle name="20% - Accent1 3 4 2 3 3" xfId="30686"/>
    <cellStyle name="20% - Accent1 3 4 2 4" xfId="12722"/>
    <cellStyle name="20% - Accent1 3 4 2 4 2" xfId="35997"/>
    <cellStyle name="20% - Accent1 3 4 2 5" xfId="22628"/>
    <cellStyle name="20% - Accent1 3 4 2 5 2" xfId="45881"/>
    <cellStyle name="20% - Accent1 3 4 2 6" xfId="25378"/>
    <cellStyle name="20% - Accent1 3 4 3" xfId="2257"/>
    <cellStyle name="20% - Accent1 3 4 3 2" xfId="5108"/>
    <cellStyle name="20% - Accent1 3 4 3 2 2" xfId="10451"/>
    <cellStyle name="20% - Accent1 3 4 3 2 2 2" xfId="21065"/>
    <cellStyle name="20% - Accent1 3 4 3 2 2 2 2" xfId="44340"/>
    <cellStyle name="20% - Accent1 3 4 3 2 2 3" xfId="33726"/>
    <cellStyle name="20% - Accent1 3 4 3 2 3" xfId="15759"/>
    <cellStyle name="20% - Accent1 3 4 3 2 3 2" xfId="39034"/>
    <cellStyle name="20% - Accent1 3 4 3 2 4" xfId="28418"/>
    <cellStyle name="20% - Accent1 3 4 3 3" xfId="7809"/>
    <cellStyle name="20% - Accent1 3 4 3 3 2" xfId="18424"/>
    <cellStyle name="20% - Accent1 3 4 3 3 2 2" xfId="41699"/>
    <cellStyle name="20% - Accent1 3 4 3 3 3" xfId="31084"/>
    <cellStyle name="20% - Accent1 3 4 3 4" xfId="13119"/>
    <cellStyle name="20% - Accent1 3 4 3 4 2" xfId="36394"/>
    <cellStyle name="20% - Accent1 3 4 3 5" xfId="22630"/>
    <cellStyle name="20% - Accent1 3 4 3 5 2" xfId="45883"/>
    <cellStyle name="20% - Accent1 3 4 3 6" xfId="25776"/>
    <cellStyle name="20% - Accent1 3 4 4" xfId="3001"/>
    <cellStyle name="20% - Accent1 3 4 4 2" xfId="5834"/>
    <cellStyle name="20% - Accent1 3 4 4 2 2" xfId="11177"/>
    <cellStyle name="20% - Accent1 3 4 4 2 2 2" xfId="21790"/>
    <cellStyle name="20% - Accent1 3 4 4 2 2 2 2" xfId="45065"/>
    <cellStyle name="20% - Accent1 3 4 4 2 2 3" xfId="34452"/>
    <cellStyle name="20% - Accent1 3 4 4 2 3" xfId="16484"/>
    <cellStyle name="20% - Accent1 3 4 4 2 3 2" xfId="39759"/>
    <cellStyle name="20% - Accent1 3 4 4 2 4" xfId="29144"/>
    <cellStyle name="20% - Accent1 3 4 4 3" xfId="8535"/>
    <cellStyle name="20% - Accent1 3 4 4 3 2" xfId="19150"/>
    <cellStyle name="20% - Accent1 3 4 4 3 2 2" xfId="42425"/>
    <cellStyle name="20% - Accent1 3 4 4 3 3" xfId="31810"/>
    <cellStyle name="20% - Accent1 3 4 4 4" xfId="13844"/>
    <cellStyle name="20% - Accent1 3 4 4 4 2" xfId="37119"/>
    <cellStyle name="20% - Accent1 3 4 4 5" xfId="26502"/>
    <cellStyle name="20% - Accent1 3 4 5" xfId="3324"/>
    <cellStyle name="20% - Accent1 3 4 5 2" xfId="6148"/>
    <cellStyle name="20% - Accent1 3 4 5 2 2" xfId="11491"/>
    <cellStyle name="20% - Accent1 3 4 5 2 2 2" xfId="22104"/>
    <cellStyle name="20% - Accent1 3 4 5 2 2 2 2" xfId="45379"/>
    <cellStyle name="20% - Accent1 3 4 5 2 2 3" xfId="34766"/>
    <cellStyle name="20% - Accent1 3 4 5 2 3" xfId="16798"/>
    <cellStyle name="20% - Accent1 3 4 5 2 3 2" xfId="40073"/>
    <cellStyle name="20% - Accent1 3 4 5 2 4" xfId="29458"/>
    <cellStyle name="20% - Accent1 3 4 5 3" xfId="8849"/>
    <cellStyle name="20% - Accent1 3 4 5 3 2" xfId="19464"/>
    <cellStyle name="20% - Accent1 3 4 5 3 2 2" xfId="42739"/>
    <cellStyle name="20% - Accent1 3 4 5 3 3" xfId="32124"/>
    <cellStyle name="20% - Accent1 3 4 5 4" xfId="14158"/>
    <cellStyle name="20% - Accent1 3 4 5 4 2" xfId="37433"/>
    <cellStyle name="20% - Accent1 3 4 5 5" xfId="26816"/>
    <cellStyle name="20% - Accent1 3 4 6" xfId="3921"/>
    <cellStyle name="20% - Accent1 3 4 6 2" xfId="9265"/>
    <cellStyle name="20% - Accent1 3 4 6 2 2" xfId="19880"/>
    <cellStyle name="20% - Accent1 3 4 6 2 2 2" xfId="43155"/>
    <cellStyle name="20% - Accent1 3 4 6 2 3" xfId="32540"/>
    <cellStyle name="20% - Accent1 3 4 6 3" xfId="14574"/>
    <cellStyle name="20% - Accent1 3 4 6 3 2" xfId="37849"/>
    <cellStyle name="20% - Accent1 3 4 6 4" xfId="27232"/>
    <cellStyle name="20% - Accent1 3 4 7" xfId="6623"/>
    <cellStyle name="20% - Accent1 3 4 7 2" xfId="17238"/>
    <cellStyle name="20% - Accent1 3 4 7 2 2" xfId="40513"/>
    <cellStyle name="20% - Accent1 3 4 7 3" xfId="29898"/>
    <cellStyle name="20% - Accent1 3 4 8" xfId="11934"/>
    <cellStyle name="20% - Accent1 3 4 8 2" xfId="35209"/>
    <cellStyle name="20% - Accent1 3 4 9" xfId="22627"/>
    <cellStyle name="20% - Accent1 3 4 9 2" xfId="45880"/>
    <cellStyle name="20% - Accent1 3 5" xfId="1004"/>
    <cellStyle name="20% - Accent1 3 5 2" xfId="2580"/>
    <cellStyle name="20% - Accent1 3 5 2 2" xfId="5431"/>
    <cellStyle name="20% - Accent1 3 5 2 2 2" xfId="10774"/>
    <cellStyle name="20% - Accent1 3 5 2 2 2 2" xfId="21388"/>
    <cellStyle name="20% - Accent1 3 5 2 2 2 2 2" xfId="44663"/>
    <cellStyle name="20% - Accent1 3 5 2 2 2 3" xfId="34049"/>
    <cellStyle name="20% - Accent1 3 5 2 2 3" xfId="16082"/>
    <cellStyle name="20% - Accent1 3 5 2 2 3 2" xfId="39357"/>
    <cellStyle name="20% - Accent1 3 5 2 2 4" xfId="22633"/>
    <cellStyle name="20% - Accent1 3 5 2 2 4 2" xfId="45886"/>
    <cellStyle name="20% - Accent1 3 5 2 2 5" xfId="28741"/>
    <cellStyle name="20% - Accent1 3 5 2 3" xfId="8132"/>
    <cellStyle name="20% - Accent1 3 5 2 3 2" xfId="18747"/>
    <cellStyle name="20% - Accent1 3 5 2 3 2 2" xfId="42022"/>
    <cellStyle name="20% - Accent1 3 5 2 3 3" xfId="31407"/>
    <cellStyle name="20% - Accent1 3 5 2 4" xfId="13442"/>
    <cellStyle name="20% - Accent1 3 5 2 4 2" xfId="36717"/>
    <cellStyle name="20% - Accent1 3 5 2 5" xfId="22632"/>
    <cellStyle name="20% - Accent1 3 5 2 5 2" xfId="45885"/>
    <cellStyle name="20% - Accent1 3 5 2 6" xfId="26099"/>
    <cellStyle name="20% - Accent1 3 5 3" xfId="3758"/>
    <cellStyle name="20% - Accent1 3 5 3 2" xfId="6422"/>
    <cellStyle name="20% - Accent1 3 5 3 2 2" xfId="11765"/>
    <cellStyle name="20% - Accent1 3 5 3 2 2 2" xfId="22378"/>
    <cellStyle name="20% - Accent1 3 5 3 2 2 2 2" xfId="45653"/>
    <cellStyle name="20% - Accent1 3 5 3 2 2 3" xfId="35040"/>
    <cellStyle name="20% - Accent1 3 5 3 2 3" xfId="17072"/>
    <cellStyle name="20% - Accent1 3 5 3 2 3 2" xfId="40347"/>
    <cellStyle name="20% - Accent1 3 5 3 2 4" xfId="29732"/>
    <cellStyle name="20% - Accent1 3 5 3 3" xfId="9123"/>
    <cellStyle name="20% - Accent1 3 5 3 3 2" xfId="19738"/>
    <cellStyle name="20% - Accent1 3 5 3 3 2 2" xfId="43013"/>
    <cellStyle name="20% - Accent1 3 5 3 3 3" xfId="32398"/>
    <cellStyle name="20% - Accent1 3 5 3 4" xfId="14432"/>
    <cellStyle name="20% - Accent1 3 5 3 4 2" xfId="37707"/>
    <cellStyle name="20% - Accent1 3 5 3 5" xfId="22634"/>
    <cellStyle name="20% - Accent1 3 5 3 5 2" xfId="45887"/>
    <cellStyle name="20% - Accent1 3 5 3 6" xfId="27090"/>
    <cellStyle name="20% - Accent1 3 5 4" xfId="4244"/>
    <cellStyle name="20% - Accent1 3 5 4 2" xfId="9588"/>
    <cellStyle name="20% - Accent1 3 5 4 2 2" xfId="20203"/>
    <cellStyle name="20% - Accent1 3 5 4 2 2 2" xfId="43478"/>
    <cellStyle name="20% - Accent1 3 5 4 2 3" xfId="32863"/>
    <cellStyle name="20% - Accent1 3 5 4 3" xfId="14897"/>
    <cellStyle name="20% - Accent1 3 5 4 3 2" xfId="38172"/>
    <cellStyle name="20% - Accent1 3 5 4 4" xfId="27555"/>
    <cellStyle name="20% - Accent1 3 5 5" xfId="6946"/>
    <cellStyle name="20% - Accent1 3 5 5 2" xfId="17561"/>
    <cellStyle name="20% - Accent1 3 5 5 2 2" xfId="40836"/>
    <cellStyle name="20% - Accent1 3 5 5 3" xfId="30221"/>
    <cellStyle name="20% - Accent1 3 5 6" xfId="12257"/>
    <cellStyle name="20% - Accent1 3 5 6 2" xfId="35532"/>
    <cellStyle name="20% - Accent1 3 5 7" xfId="22631"/>
    <cellStyle name="20% - Accent1 3 5 7 2" xfId="45884"/>
    <cellStyle name="20% - Accent1 3 5 8" xfId="24913"/>
    <cellStyle name="20% - Accent1 3 6" xfId="1153"/>
    <cellStyle name="20% - Accent1 3 6 2" xfId="2720"/>
    <cellStyle name="20% - Accent1 3 6 2 2" xfId="5571"/>
    <cellStyle name="20% - Accent1 3 6 2 2 2" xfId="10914"/>
    <cellStyle name="20% - Accent1 3 6 2 2 2 2" xfId="21528"/>
    <cellStyle name="20% - Accent1 3 6 2 2 2 2 2" xfId="44803"/>
    <cellStyle name="20% - Accent1 3 6 2 2 2 3" xfId="34189"/>
    <cellStyle name="20% - Accent1 3 6 2 2 3" xfId="16222"/>
    <cellStyle name="20% - Accent1 3 6 2 2 3 2" xfId="39497"/>
    <cellStyle name="20% - Accent1 3 6 2 2 4" xfId="22637"/>
    <cellStyle name="20% - Accent1 3 6 2 2 4 2" xfId="45890"/>
    <cellStyle name="20% - Accent1 3 6 2 2 5" xfId="28881"/>
    <cellStyle name="20% - Accent1 3 6 2 3" xfId="8272"/>
    <cellStyle name="20% - Accent1 3 6 2 3 2" xfId="18887"/>
    <cellStyle name="20% - Accent1 3 6 2 3 2 2" xfId="42162"/>
    <cellStyle name="20% - Accent1 3 6 2 3 3" xfId="31547"/>
    <cellStyle name="20% - Accent1 3 6 2 4" xfId="13582"/>
    <cellStyle name="20% - Accent1 3 6 2 4 2" xfId="36857"/>
    <cellStyle name="20% - Accent1 3 6 2 5" xfId="22636"/>
    <cellStyle name="20% - Accent1 3 6 2 5 2" xfId="45889"/>
    <cellStyle name="20% - Accent1 3 6 2 6" xfId="26239"/>
    <cellStyle name="20% - Accent1 3 6 3" xfId="4384"/>
    <cellStyle name="20% - Accent1 3 6 3 2" xfId="9728"/>
    <cellStyle name="20% - Accent1 3 6 3 2 2" xfId="20343"/>
    <cellStyle name="20% - Accent1 3 6 3 2 2 2" xfId="43618"/>
    <cellStyle name="20% - Accent1 3 6 3 2 3" xfId="33003"/>
    <cellStyle name="20% - Accent1 3 6 3 3" xfId="15037"/>
    <cellStyle name="20% - Accent1 3 6 3 3 2" xfId="38312"/>
    <cellStyle name="20% - Accent1 3 6 3 4" xfId="22638"/>
    <cellStyle name="20% - Accent1 3 6 3 4 2" xfId="45891"/>
    <cellStyle name="20% - Accent1 3 6 3 5" xfId="27695"/>
    <cellStyle name="20% - Accent1 3 6 4" xfId="7086"/>
    <cellStyle name="20% - Accent1 3 6 4 2" xfId="17701"/>
    <cellStyle name="20% - Accent1 3 6 4 2 2" xfId="40976"/>
    <cellStyle name="20% - Accent1 3 6 4 3" xfId="30361"/>
    <cellStyle name="20% - Accent1 3 6 5" xfId="12397"/>
    <cellStyle name="20% - Accent1 3 6 5 2" xfId="35672"/>
    <cellStyle name="20% - Accent1 3 6 6" xfId="22635"/>
    <cellStyle name="20% - Accent1 3 6 6 2" xfId="45888"/>
    <cellStyle name="20% - Accent1 3 6 7" xfId="25053"/>
    <cellStyle name="20% - Accent1 3 7" xfId="1529"/>
    <cellStyle name="20% - Accent1 3 7 2" xfId="4554"/>
    <cellStyle name="20% - Accent1 3 7 2 2" xfId="9898"/>
    <cellStyle name="20% - Accent1 3 7 2 2 2" xfId="20513"/>
    <cellStyle name="20% - Accent1 3 7 2 2 2 2" xfId="43788"/>
    <cellStyle name="20% - Accent1 3 7 2 2 3" xfId="33173"/>
    <cellStyle name="20% - Accent1 3 7 2 3" xfId="15207"/>
    <cellStyle name="20% - Accent1 3 7 2 3 2" xfId="38482"/>
    <cellStyle name="20% - Accent1 3 7 2 4" xfId="22640"/>
    <cellStyle name="20% - Accent1 3 7 2 4 2" xfId="45893"/>
    <cellStyle name="20% - Accent1 3 7 2 5" xfId="27865"/>
    <cellStyle name="20% - Accent1 3 7 3" xfId="7256"/>
    <cellStyle name="20% - Accent1 3 7 3 2" xfId="17871"/>
    <cellStyle name="20% - Accent1 3 7 3 2 2" xfId="41146"/>
    <cellStyle name="20% - Accent1 3 7 3 3" xfId="30531"/>
    <cellStyle name="20% - Accent1 3 7 4" xfId="12567"/>
    <cellStyle name="20% - Accent1 3 7 4 2" xfId="35842"/>
    <cellStyle name="20% - Accent1 3 7 5" xfId="22639"/>
    <cellStyle name="20% - Accent1 3 7 5 2" xfId="45892"/>
    <cellStyle name="20% - Accent1 3 7 6" xfId="25223"/>
    <cellStyle name="20% - Accent1 3 8" xfId="2090"/>
    <cellStyle name="20% - Accent1 3 8 2" xfId="4975"/>
    <cellStyle name="20% - Accent1 3 8 2 2" xfId="10318"/>
    <cellStyle name="20% - Accent1 3 8 2 2 2" xfId="20933"/>
    <cellStyle name="20% - Accent1 3 8 2 2 2 2" xfId="44208"/>
    <cellStyle name="20% - Accent1 3 8 2 2 3" xfId="33593"/>
    <cellStyle name="20% - Accent1 3 8 2 3" xfId="15627"/>
    <cellStyle name="20% - Accent1 3 8 2 3 2" xfId="38902"/>
    <cellStyle name="20% - Accent1 3 8 2 4" xfId="28285"/>
    <cellStyle name="20% - Accent1 3 8 3" xfId="7676"/>
    <cellStyle name="20% - Accent1 3 8 3 2" xfId="18291"/>
    <cellStyle name="20% - Accent1 3 8 3 2 2" xfId="41566"/>
    <cellStyle name="20% - Accent1 3 8 3 3" xfId="30951"/>
    <cellStyle name="20% - Accent1 3 8 4" xfId="12987"/>
    <cellStyle name="20% - Accent1 3 8 4 2" xfId="36262"/>
    <cellStyle name="20% - Accent1 3 8 5" xfId="22641"/>
    <cellStyle name="20% - Accent1 3 8 5 2" xfId="45894"/>
    <cellStyle name="20% - Accent1 3 8 6" xfId="25643"/>
    <cellStyle name="20% - Accent1 3 9" xfId="2167"/>
    <cellStyle name="20% - Accent1 3 9 2" xfId="5038"/>
    <cellStyle name="20% - Accent1 3 9 2 2" xfId="10381"/>
    <cellStyle name="20% - Accent1 3 9 2 2 2" xfId="20996"/>
    <cellStyle name="20% - Accent1 3 9 2 2 2 2" xfId="44271"/>
    <cellStyle name="20% - Accent1 3 9 2 2 3" xfId="33656"/>
    <cellStyle name="20% - Accent1 3 9 2 3" xfId="15690"/>
    <cellStyle name="20% - Accent1 3 9 2 3 2" xfId="38965"/>
    <cellStyle name="20% - Accent1 3 9 2 4" xfId="28348"/>
    <cellStyle name="20% - Accent1 3 9 3" xfId="7739"/>
    <cellStyle name="20% - Accent1 3 9 3 2" xfId="18354"/>
    <cellStyle name="20% - Accent1 3 9 3 2 2" xfId="41629"/>
    <cellStyle name="20% - Accent1 3 9 3 3" xfId="31014"/>
    <cellStyle name="20% - Accent1 3 9 4" xfId="13050"/>
    <cellStyle name="20% - Accent1 3 9 4 2" xfId="36325"/>
    <cellStyle name="20% - Accent1 3 9 5" xfId="25706"/>
    <cellStyle name="20% - Accent1 3_Asset Register (new)" xfId="1422"/>
    <cellStyle name="20% - Accent1 4" xfId="6"/>
    <cellStyle name="20% - Accent1 4 10" xfId="1663"/>
    <cellStyle name="20% - Accent1 4 10 2" xfId="4662"/>
    <cellStyle name="20% - Accent1 4 10 2 2" xfId="10006"/>
    <cellStyle name="20% - Accent1 4 10 2 2 2" xfId="20621"/>
    <cellStyle name="20% - Accent1 4 10 2 2 2 2" xfId="43896"/>
    <cellStyle name="20% - Accent1 4 10 2 2 3" xfId="33281"/>
    <cellStyle name="20% - Accent1 4 10 2 3" xfId="15315"/>
    <cellStyle name="20% - Accent1 4 10 2 3 2" xfId="38590"/>
    <cellStyle name="20% - Accent1 4 10 2 4" xfId="27973"/>
    <cellStyle name="20% - Accent1 4 10 3" xfId="7364"/>
    <cellStyle name="20% - Accent1 4 10 3 2" xfId="17979"/>
    <cellStyle name="20% - Accent1 4 10 3 2 2" xfId="41254"/>
    <cellStyle name="20% - Accent1 4 10 3 3" xfId="30639"/>
    <cellStyle name="20% - Accent1 4 10 4" xfId="12675"/>
    <cellStyle name="20% - Accent1 4 10 4 2" xfId="35950"/>
    <cellStyle name="20% - Accent1 4 10 5" xfId="25331"/>
    <cellStyle name="20% - Accent1 4 11" xfId="2258"/>
    <cellStyle name="20% - Accent1 4 11 2" xfId="5109"/>
    <cellStyle name="20% - Accent1 4 11 2 2" xfId="10452"/>
    <cellStyle name="20% - Accent1 4 11 2 2 2" xfId="21066"/>
    <cellStyle name="20% - Accent1 4 11 2 2 2 2" xfId="44341"/>
    <cellStyle name="20% - Accent1 4 11 2 2 3" xfId="33727"/>
    <cellStyle name="20% - Accent1 4 11 2 3" xfId="15760"/>
    <cellStyle name="20% - Accent1 4 11 2 3 2" xfId="39035"/>
    <cellStyle name="20% - Accent1 4 11 2 4" xfId="28419"/>
    <cellStyle name="20% - Accent1 4 11 3" xfId="7810"/>
    <cellStyle name="20% - Accent1 4 11 3 2" xfId="18425"/>
    <cellStyle name="20% - Accent1 4 11 3 2 2" xfId="41700"/>
    <cellStyle name="20% - Accent1 4 11 3 3" xfId="31085"/>
    <cellStyle name="20% - Accent1 4 11 4" xfId="13120"/>
    <cellStyle name="20% - Accent1 4 11 4 2" xfId="36395"/>
    <cellStyle name="20% - Accent1 4 11 5" xfId="25777"/>
    <cellStyle name="20% - Accent1 4 12" xfId="2892"/>
    <cellStyle name="20% - Accent1 4 12 2" xfId="5742"/>
    <cellStyle name="20% - Accent1 4 12 2 2" xfId="11085"/>
    <cellStyle name="20% - Accent1 4 12 2 2 2" xfId="21699"/>
    <cellStyle name="20% - Accent1 4 12 2 2 2 2" xfId="44974"/>
    <cellStyle name="20% - Accent1 4 12 2 2 3" xfId="34360"/>
    <cellStyle name="20% - Accent1 4 12 2 3" xfId="16393"/>
    <cellStyle name="20% - Accent1 4 12 2 3 2" xfId="39668"/>
    <cellStyle name="20% - Accent1 4 12 2 4" xfId="29052"/>
    <cellStyle name="20% - Accent1 4 12 3" xfId="8443"/>
    <cellStyle name="20% - Accent1 4 12 3 2" xfId="19058"/>
    <cellStyle name="20% - Accent1 4 12 3 2 2" xfId="42333"/>
    <cellStyle name="20% - Accent1 4 12 3 3" xfId="31718"/>
    <cellStyle name="20% - Accent1 4 12 4" xfId="13753"/>
    <cellStyle name="20% - Accent1 4 12 4 2" xfId="37028"/>
    <cellStyle name="20% - Accent1 4 12 5" xfId="26410"/>
    <cellStyle name="20% - Accent1 4 13" xfId="3232"/>
    <cellStyle name="20% - Accent1 4 13 2" xfId="6056"/>
    <cellStyle name="20% - Accent1 4 13 2 2" xfId="11399"/>
    <cellStyle name="20% - Accent1 4 13 2 2 2" xfId="22012"/>
    <cellStyle name="20% - Accent1 4 13 2 2 2 2" xfId="45287"/>
    <cellStyle name="20% - Accent1 4 13 2 2 3" xfId="34674"/>
    <cellStyle name="20% - Accent1 4 13 2 3" xfId="16706"/>
    <cellStyle name="20% - Accent1 4 13 2 3 2" xfId="39981"/>
    <cellStyle name="20% - Accent1 4 13 2 4" xfId="29366"/>
    <cellStyle name="20% - Accent1 4 13 3" xfId="8757"/>
    <cellStyle name="20% - Accent1 4 13 3 2" xfId="19372"/>
    <cellStyle name="20% - Accent1 4 13 3 2 2" xfId="42647"/>
    <cellStyle name="20% - Accent1 4 13 3 3" xfId="32032"/>
    <cellStyle name="20% - Accent1 4 13 4" xfId="14066"/>
    <cellStyle name="20% - Accent1 4 13 4 2" xfId="37341"/>
    <cellStyle name="20% - Accent1 4 13 5" xfId="26724"/>
    <cellStyle name="20% - Accent1 4 14" xfId="3922"/>
    <cellStyle name="20% - Accent1 4 14 2" xfId="9266"/>
    <cellStyle name="20% - Accent1 4 14 2 2" xfId="19881"/>
    <cellStyle name="20% - Accent1 4 14 2 2 2" xfId="43156"/>
    <cellStyle name="20% - Accent1 4 14 2 3" xfId="32541"/>
    <cellStyle name="20% - Accent1 4 14 3" xfId="14575"/>
    <cellStyle name="20% - Accent1 4 14 3 2" xfId="37850"/>
    <cellStyle name="20% - Accent1 4 14 4" xfId="27233"/>
    <cellStyle name="20% - Accent1 4 15" xfId="6624"/>
    <cellStyle name="20% - Accent1 4 15 2" xfId="17239"/>
    <cellStyle name="20% - Accent1 4 15 2 2" xfId="40514"/>
    <cellStyle name="20% - Accent1 4 15 3" xfId="29899"/>
    <cellStyle name="20% - Accent1 4 16" xfId="11935"/>
    <cellStyle name="20% - Accent1 4 16 2" xfId="35210"/>
    <cellStyle name="20% - Accent1 4 17" xfId="22642"/>
    <cellStyle name="20% - Accent1 4 17 2" xfId="45895"/>
    <cellStyle name="20% - Accent1 4 18" xfId="24587"/>
    <cellStyle name="20% - Accent1 4 2" xfId="622"/>
    <cellStyle name="20% - Accent1 4 2 10" xfId="2893"/>
    <cellStyle name="20% - Accent1 4 2 10 2" xfId="5743"/>
    <cellStyle name="20% - Accent1 4 2 10 2 2" xfId="11086"/>
    <cellStyle name="20% - Accent1 4 2 10 2 2 2" xfId="21700"/>
    <cellStyle name="20% - Accent1 4 2 10 2 2 2 2" xfId="44975"/>
    <cellStyle name="20% - Accent1 4 2 10 2 2 3" xfId="34361"/>
    <cellStyle name="20% - Accent1 4 2 10 2 3" xfId="16394"/>
    <cellStyle name="20% - Accent1 4 2 10 2 3 2" xfId="39669"/>
    <cellStyle name="20% - Accent1 4 2 10 2 4" xfId="29053"/>
    <cellStyle name="20% - Accent1 4 2 10 3" xfId="8444"/>
    <cellStyle name="20% - Accent1 4 2 10 3 2" xfId="19059"/>
    <cellStyle name="20% - Accent1 4 2 10 3 2 2" xfId="42334"/>
    <cellStyle name="20% - Accent1 4 2 10 3 3" xfId="31719"/>
    <cellStyle name="20% - Accent1 4 2 10 4" xfId="13754"/>
    <cellStyle name="20% - Accent1 4 2 10 4 2" xfId="37029"/>
    <cellStyle name="20% - Accent1 4 2 10 5" xfId="26411"/>
    <cellStyle name="20% - Accent1 4 2 11" xfId="3233"/>
    <cellStyle name="20% - Accent1 4 2 11 2" xfId="6057"/>
    <cellStyle name="20% - Accent1 4 2 11 2 2" xfId="11400"/>
    <cellStyle name="20% - Accent1 4 2 11 2 2 2" xfId="22013"/>
    <cellStyle name="20% - Accent1 4 2 11 2 2 2 2" xfId="45288"/>
    <cellStyle name="20% - Accent1 4 2 11 2 2 3" xfId="34675"/>
    <cellStyle name="20% - Accent1 4 2 11 2 3" xfId="16707"/>
    <cellStyle name="20% - Accent1 4 2 11 2 3 2" xfId="39982"/>
    <cellStyle name="20% - Accent1 4 2 11 2 4" xfId="29367"/>
    <cellStyle name="20% - Accent1 4 2 11 3" xfId="8758"/>
    <cellStyle name="20% - Accent1 4 2 11 3 2" xfId="19373"/>
    <cellStyle name="20% - Accent1 4 2 11 3 2 2" xfId="42648"/>
    <cellStyle name="20% - Accent1 4 2 11 3 3" xfId="32033"/>
    <cellStyle name="20% - Accent1 4 2 11 4" xfId="14067"/>
    <cellStyle name="20% - Accent1 4 2 11 4 2" xfId="37342"/>
    <cellStyle name="20% - Accent1 4 2 11 5" xfId="26725"/>
    <cellStyle name="20% - Accent1 4 2 12" xfId="4164"/>
    <cellStyle name="20% - Accent1 4 2 12 2" xfId="9508"/>
    <cellStyle name="20% - Accent1 4 2 12 2 2" xfId="20123"/>
    <cellStyle name="20% - Accent1 4 2 12 2 2 2" xfId="43398"/>
    <cellStyle name="20% - Accent1 4 2 12 2 3" xfId="32783"/>
    <cellStyle name="20% - Accent1 4 2 12 3" xfId="14817"/>
    <cellStyle name="20% - Accent1 4 2 12 3 2" xfId="38092"/>
    <cellStyle name="20% - Accent1 4 2 12 4" xfId="27475"/>
    <cellStyle name="20% - Accent1 4 2 13" xfId="6866"/>
    <cellStyle name="20% - Accent1 4 2 13 2" xfId="17481"/>
    <cellStyle name="20% - Accent1 4 2 13 2 2" xfId="40756"/>
    <cellStyle name="20% - Accent1 4 2 13 3" xfId="30141"/>
    <cellStyle name="20% - Accent1 4 2 14" xfId="12177"/>
    <cellStyle name="20% - Accent1 4 2 14 2" xfId="35452"/>
    <cellStyle name="20% - Accent1 4 2 15" xfId="22643"/>
    <cellStyle name="20% - Accent1 4 2 15 2" xfId="45896"/>
    <cellStyle name="20% - Accent1 4 2 16" xfId="24833"/>
    <cellStyle name="20% - Accent1 4 2 2" xfId="1007"/>
    <cellStyle name="20% - Accent1 4 2 2 2" xfId="1444"/>
    <cellStyle name="20% - Accent1 4 2 2 2 2" xfId="2806"/>
    <cellStyle name="20% - Accent1 4 2 2 2 2 2" xfId="5657"/>
    <cellStyle name="20% - Accent1 4 2 2 2 2 2 2" xfId="11000"/>
    <cellStyle name="20% - Accent1 4 2 2 2 2 2 2 2" xfId="21614"/>
    <cellStyle name="20% - Accent1 4 2 2 2 2 2 2 2 2" xfId="44889"/>
    <cellStyle name="20% - Accent1 4 2 2 2 2 2 2 3" xfId="34275"/>
    <cellStyle name="20% - Accent1 4 2 2 2 2 2 3" xfId="16308"/>
    <cellStyle name="20% - Accent1 4 2 2 2 2 2 3 2" xfId="39583"/>
    <cellStyle name="20% - Accent1 4 2 2 2 2 2 4" xfId="22647"/>
    <cellStyle name="20% - Accent1 4 2 2 2 2 2 4 2" xfId="45900"/>
    <cellStyle name="20% - Accent1 4 2 2 2 2 2 5" xfId="28967"/>
    <cellStyle name="20% - Accent1 4 2 2 2 2 3" xfId="8358"/>
    <cellStyle name="20% - Accent1 4 2 2 2 2 3 2" xfId="18973"/>
    <cellStyle name="20% - Accent1 4 2 2 2 2 3 2 2" xfId="42248"/>
    <cellStyle name="20% - Accent1 4 2 2 2 2 3 3" xfId="31633"/>
    <cellStyle name="20% - Accent1 4 2 2 2 2 4" xfId="13668"/>
    <cellStyle name="20% - Accent1 4 2 2 2 2 4 2" xfId="36943"/>
    <cellStyle name="20% - Accent1 4 2 2 2 2 5" xfId="22646"/>
    <cellStyle name="20% - Accent1 4 2 2 2 2 5 2" xfId="45899"/>
    <cellStyle name="20% - Accent1 4 2 2 2 2 6" xfId="26325"/>
    <cellStyle name="20% - Accent1 4 2 2 2 3" xfId="4470"/>
    <cellStyle name="20% - Accent1 4 2 2 2 3 2" xfId="9814"/>
    <cellStyle name="20% - Accent1 4 2 2 2 3 2 2" xfId="20429"/>
    <cellStyle name="20% - Accent1 4 2 2 2 3 2 2 2" xfId="43704"/>
    <cellStyle name="20% - Accent1 4 2 2 2 3 2 3" xfId="33089"/>
    <cellStyle name="20% - Accent1 4 2 2 2 3 3" xfId="15123"/>
    <cellStyle name="20% - Accent1 4 2 2 2 3 3 2" xfId="38398"/>
    <cellStyle name="20% - Accent1 4 2 2 2 3 4" xfId="22648"/>
    <cellStyle name="20% - Accent1 4 2 2 2 3 4 2" xfId="45901"/>
    <cellStyle name="20% - Accent1 4 2 2 2 3 5" xfId="27781"/>
    <cellStyle name="20% - Accent1 4 2 2 2 4" xfId="7172"/>
    <cellStyle name="20% - Accent1 4 2 2 2 4 2" xfId="17787"/>
    <cellStyle name="20% - Accent1 4 2 2 2 4 2 2" xfId="41062"/>
    <cellStyle name="20% - Accent1 4 2 2 2 4 3" xfId="30447"/>
    <cellStyle name="20% - Accent1 4 2 2 2 5" xfId="12483"/>
    <cellStyle name="20% - Accent1 4 2 2 2 5 2" xfId="35758"/>
    <cellStyle name="20% - Accent1 4 2 2 2 6" xfId="22645"/>
    <cellStyle name="20% - Accent1 4 2 2 2 6 2" xfId="45898"/>
    <cellStyle name="20% - Accent1 4 2 2 2 7" xfId="25139"/>
    <cellStyle name="20% - Accent1 4 2 2 3" xfId="2583"/>
    <cellStyle name="20% - Accent1 4 2 2 3 2" xfId="5434"/>
    <cellStyle name="20% - Accent1 4 2 2 3 2 2" xfId="10777"/>
    <cellStyle name="20% - Accent1 4 2 2 3 2 2 2" xfId="21391"/>
    <cellStyle name="20% - Accent1 4 2 2 3 2 2 2 2" xfId="44666"/>
    <cellStyle name="20% - Accent1 4 2 2 3 2 2 3" xfId="34052"/>
    <cellStyle name="20% - Accent1 4 2 2 3 2 3" xfId="16085"/>
    <cellStyle name="20% - Accent1 4 2 2 3 2 3 2" xfId="39360"/>
    <cellStyle name="20% - Accent1 4 2 2 3 2 4" xfId="22650"/>
    <cellStyle name="20% - Accent1 4 2 2 3 2 4 2" xfId="45903"/>
    <cellStyle name="20% - Accent1 4 2 2 3 2 5" xfId="28744"/>
    <cellStyle name="20% - Accent1 4 2 2 3 3" xfId="8135"/>
    <cellStyle name="20% - Accent1 4 2 2 3 3 2" xfId="18750"/>
    <cellStyle name="20% - Accent1 4 2 2 3 3 2 2" xfId="42025"/>
    <cellStyle name="20% - Accent1 4 2 2 3 3 3" xfId="31410"/>
    <cellStyle name="20% - Accent1 4 2 2 3 4" xfId="13445"/>
    <cellStyle name="20% - Accent1 4 2 2 3 4 2" xfId="36720"/>
    <cellStyle name="20% - Accent1 4 2 2 3 5" xfId="22649"/>
    <cellStyle name="20% - Accent1 4 2 2 3 5 2" xfId="45902"/>
    <cellStyle name="20% - Accent1 4 2 2 3 6" xfId="26102"/>
    <cellStyle name="20% - Accent1 4 2 2 4" xfId="3761"/>
    <cellStyle name="20% - Accent1 4 2 2 4 2" xfId="6425"/>
    <cellStyle name="20% - Accent1 4 2 2 4 2 2" xfId="11768"/>
    <cellStyle name="20% - Accent1 4 2 2 4 2 2 2" xfId="22381"/>
    <cellStyle name="20% - Accent1 4 2 2 4 2 2 2 2" xfId="45656"/>
    <cellStyle name="20% - Accent1 4 2 2 4 2 2 3" xfId="35043"/>
    <cellStyle name="20% - Accent1 4 2 2 4 2 3" xfId="17075"/>
    <cellStyle name="20% - Accent1 4 2 2 4 2 3 2" xfId="40350"/>
    <cellStyle name="20% - Accent1 4 2 2 4 2 4" xfId="29735"/>
    <cellStyle name="20% - Accent1 4 2 2 4 3" xfId="9126"/>
    <cellStyle name="20% - Accent1 4 2 2 4 3 2" xfId="19741"/>
    <cellStyle name="20% - Accent1 4 2 2 4 3 2 2" xfId="43016"/>
    <cellStyle name="20% - Accent1 4 2 2 4 3 3" xfId="32401"/>
    <cellStyle name="20% - Accent1 4 2 2 4 4" xfId="14435"/>
    <cellStyle name="20% - Accent1 4 2 2 4 4 2" xfId="37710"/>
    <cellStyle name="20% - Accent1 4 2 2 4 5" xfId="22651"/>
    <cellStyle name="20% - Accent1 4 2 2 4 5 2" xfId="45904"/>
    <cellStyle name="20% - Accent1 4 2 2 4 6" xfId="27093"/>
    <cellStyle name="20% - Accent1 4 2 2 5" xfId="4247"/>
    <cellStyle name="20% - Accent1 4 2 2 5 2" xfId="9591"/>
    <cellStyle name="20% - Accent1 4 2 2 5 2 2" xfId="20206"/>
    <cellStyle name="20% - Accent1 4 2 2 5 2 2 2" xfId="43481"/>
    <cellStyle name="20% - Accent1 4 2 2 5 2 3" xfId="32866"/>
    <cellStyle name="20% - Accent1 4 2 2 5 3" xfId="14900"/>
    <cellStyle name="20% - Accent1 4 2 2 5 3 2" xfId="38175"/>
    <cellStyle name="20% - Accent1 4 2 2 5 4" xfId="27558"/>
    <cellStyle name="20% - Accent1 4 2 2 6" xfId="6949"/>
    <cellStyle name="20% - Accent1 4 2 2 6 2" xfId="17564"/>
    <cellStyle name="20% - Accent1 4 2 2 6 2 2" xfId="40839"/>
    <cellStyle name="20% - Accent1 4 2 2 6 3" xfId="30224"/>
    <cellStyle name="20% - Accent1 4 2 2 7" xfId="12260"/>
    <cellStyle name="20% - Accent1 4 2 2 7 2" xfId="35535"/>
    <cellStyle name="20% - Accent1 4 2 2 8" xfId="22644"/>
    <cellStyle name="20% - Accent1 4 2 2 8 2" xfId="45897"/>
    <cellStyle name="20% - Accent1 4 2 2 9" xfId="24916"/>
    <cellStyle name="20% - Accent1 4 2 2_Asset Register (new)" xfId="1417"/>
    <cellStyle name="20% - Accent1 4 2 3" xfId="1156"/>
    <cellStyle name="20% - Accent1 4 2 3 2" xfId="2723"/>
    <cellStyle name="20% - Accent1 4 2 3 2 2" xfId="5574"/>
    <cellStyle name="20% - Accent1 4 2 3 2 2 2" xfId="10917"/>
    <cellStyle name="20% - Accent1 4 2 3 2 2 2 2" xfId="21531"/>
    <cellStyle name="20% - Accent1 4 2 3 2 2 2 2 2" xfId="44806"/>
    <cellStyle name="20% - Accent1 4 2 3 2 2 2 3" xfId="34192"/>
    <cellStyle name="20% - Accent1 4 2 3 2 2 3" xfId="16225"/>
    <cellStyle name="20% - Accent1 4 2 3 2 2 3 2" xfId="39500"/>
    <cellStyle name="20% - Accent1 4 2 3 2 2 4" xfId="22654"/>
    <cellStyle name="20% - Accent1 4 2 3 2 2 4 2" xfId="45907"/>
    <cellStyle name="20% - Accent1 4 2 3 2 2 5" xfId="28884"/>
    <cellStyle name="20% - Accent1 4 2 3 2 3" xfId="8275"/>
    <cellStyle name="20% - Accent1 4 2 3 2 3 2" xfId="18890"/>
    <cellStyle name="20% - Accent1 4 2 3 2 3 2 2" xfId="42165"/>
    <cellStyle name="20% - Accent1 4 2 3 2 3 3" xfId="31550"/>
    <cellStyle name="20% - Accent1 4 2 3 2 4" xfId="13585"/>
    <cellStyle name="20% - Accent1 4 2 3 2 4 2" xfId="36860"/>
    <cellStyle name="20% - Accent1 4 2 3 2 5" xfId="22653"/>
    <cellStyle name="20% - Accent1 4 2 3 2 5 2" xfId="45906"/>
    <cellStyle name="20% - Accent1 4 2 3 2 6" xfId="26242"/>
    <cellStyle name="20% - Accent1 4 2 3 3" xfId="4387"/>
    <cellStyle name="20% - Accent1 4 2 3 3 2" xfId="9731"/>
    <cellStyle name="20% - Accent1 4 2 3 3 2 2" xfId="20346"/>
    <cellStyle name="20% - Accent1 4 2 3 3 2 2 2" xfId="43621"/>
    <cellStyle name="20% - Accent1 4 2 3 3 2 3" xfId="33006"/>
    <cellStyle name="20% - Accent1 4 2 3 3 3" xfId="15040"/>
    <cellStyle name="20% - Accent1 4 2 3 3 3 2" xfId="38315"/>
    <cellStyle name="20% - Accent1 4 2 3 3 4" xfId="22655"/>
    <cellStyle name="20% - Accent1 4 2 3 3 4 2" xfId="45908"/>
    <cellStyle name="20% - Accent1 4 2 3 3 5" xfId="27698"/>
    <cellStyle name="20% - Accent1 4 2 3 4" xfId="7089"/>
    <cellStyle name="20% - Accent1 4 2 3 4 2" xfId="17704"/>
    <cellStyle name="20% - Accent1 4 2 3 4 2 2" xfId="40979"/>
    <cellStyle name="20% - Accent1 4 2 3 4 3" xfId="30364"/>
    <cellStyle name="20% - Accent1 4 2 3 5" xfId="12400"/>
    <cellStyle name="20% - Accent1 4 2 3 5 2" xfId="35675"/>
    <cellStyle name="20% - Accent1 4 2 3 6" xfId="22652"/>
    <cellStyle name="20% - Accent1 4 2 3 6 2" xfId="45905"/>
    <cellStyle name="20% - Accent1 4 2 3 7" xfId="25056"/>
    <cellStyle name="20% - Accent1 4 2 4" xfId="1532"/>
    <cellStyle name="20% - Accent1 4 2 4 2" xfId="4557"/>
    <cellStyle name="20% - Accent1 4 2 4 2 2" xfId="9901"/>
    <cellStyle name="20% - Accent1 4 2 4 2 2 2" xfId="20516"/>
    <cellStyle name="20% - Accent1 4 2 4 2 2 2 2" xfId="43791"/>
    <cellStyle name="20% - Accent1 4 2 4 2 2 3" xfId="33176"/>
    <cellStyle name="20% - Accent1 4 2 4 2 3" xfId="15210"/>
    <cellStyle name="20% - Accent1 4 2 4 2 3 2" xfId="38485"/>
    <cellStyle name="20% - Accent1 4 2 4 2 4" xfId="22657"/>
    <cellStyle name="20% - Accent1 4 2 4 2 4 2" xfId="45910"/>
    <cellStyle name="20% - Accent1 4 2 4 2 5" xfId="27868"/>
    <cellStyle name="20% - Accent1 4 2 4 3" xfId="7259"/>
    <cellStyle name="20% - Accent1 4 2 4 3 2" xfId="17874"/>
    <cellStyle name="20% - Accent1 4 2 4 3 2 2" xfId="41149"/>
    <cellStyle name="20% - Accent1 4 2 4 3 3" xfId="30534"/>
    <cellStyle name="20% - Accent1 4 2 4 4" xfId="12570"/>
    <cellStyle name="20% - Accent1 4 2 4 4 2" xfId="35845"/>
    <cellStyle name="20% - Accent1 4 2 4 5" xfId="22656"/>
    <cellStyle name="20% - Accent1 4 2 4 5 2" xfId="45909"/>
    <cellStyle name="20% - Accent1 4 2 4 6" xfId="25226"/>
    <cellStyle name="20% - Accent1 4 2 5" xfId="1694"/>
    <cellStyle name="20% - Accent1 4 2 5 2" xfId="4686"/>
    <cellStyle name="20% - Accent1 4 2 5 2 2" xfId="10030"/>
    <cellStyle name="20% - Accent1 4 2 5 2 2 2" xfId="20645"/>
    <cellStyle name="20% - Accent1 4 2 5 2 2 2 2" xfId="43920"/>
    <cellStyle name="20% - Accent1 4 2 5 2 2 3" xfId="33305"/>
    <cellStyle name="20% - Accent1 4 2 5 2 3" xfId="15339"/>
    <cellStyle name="20% - Accent1 4 2 5 2 3 2" xfId="38614"/>
    <cellStyle name="20% - Accent1 4 2 5 2 4" xfId="27997"/>
    <cellStyle name="20% - Accent1 4 2 5 3" xfId="7388"/>
    <cellStyle name="20% - Accent1 4 2 5 3 2" xfId="18003"/>
    <cellStyle name="20% - Accent1 4 2 5 3 2 2" xfId="41278"/>
    <cellStyle name="20% - Accent1 4 2 5 3 3" xfId="30663"/>
    <cellStyle name="20% - Accent1 4 2 5 4" xfId="12699"/>
    <cellStyle name="20% - Accent1 4 2 5 4 2" xfId="35974"/>
    <cellStyle name="20% - Accent1 4 2 5 5" xfId="22658"/>
    <cellStyle name="20% - Accent1 4 2 5 5 2" xfId="45911"/>
    <cellStyle name="20% - Accent1 4 2 5 6" xfId="25355"/>
    <cellStyle name="20% - Accent1 4 2 6" xfId="1910"/>
    <cellStyle name="20% - Accent1 4 2 6 2" xfId="4861"/>
    <cellStyle name="20% - Accent1 4 2 6 2 2" xfId="10204"/>
    <cellStyle name="20% - Accent1 4 2 6 2 2 2" xfId="20819"/>
    <cellStyle name="20% - Accent1 4 2 6 2 2 2 2" xfId="44094"/>
    <cellStyle name="20% - Accent1 4 2 6 2 2 3" xfId="33479"/>
    <cellStyle name="20% - Accent1 4 2 6 2 3" xfId="15513"/>
    <cellStyle name="20% - Accent1 4 2 6 2 3 2" xfId="38788"/>
    <cellStyle name="20% - Accent1 4 2 6 2 4" xfId="28171"/>
    <cellStyle name="20% - Accent1 4 2 6 3" xfId="7562"/>
    <cellStyle name="20% - Accent1 4 2 6 3 2" xfId="18177"/>
    <cellStyle name="20% - Accent1 4 2 6 3 2 2" xfId="41452"/>
    <cellStyle name="20% - Accent1 4 2 6 3 3" xfId="30837"/>
    <cellStyle name="20% - Accent1 4 2 6 4" xfId="12873"/>
    <cellStyle name="20% - Accent1 4 2 6 4 2" xfId="36148"/>
    <cellStyle name="20% - Accent1 4 2 6 5" xfId="25529"/>
    <cellStyle name="20% - Accent1 4 2 7" xfId="2221"/>
    <cellStyle name="20% - Accent1 4 2 7 2" xfId="5082"/>
    <cellStyle name="20% - Accent1 4 2 7 2 2" xfId="10425"/>
    <cellStyle name="20% - Accent1 4 2 7 2 2 2" xfId="21039"/>
    <cellStyle name="20% - Accent1 4 2 7 2 2 2 2" xfId="44314"/>
    <cellStyle name="20% - Accent1 4 2 7 2 2 3" xfId="33700"/>
    <cellStyle name="20% - Accent1 4 2 7 2 3" xfId="15733"/>
    <cellStyle name="20% - Accent1 4 2 7 2 3 2" xfId="39008"/>
    <cellStyle name="20% - Accent1 4 2 7 2 4" xfId="28392"/>
    <cellStyle name="20% - Accent1 4 2 7 3" xfId="7783"/>
    <cellStyle name="20% - Accent1 4 2 7 3 2" xfId="18398"/>
    <cellStyle name="20% - Accent1 4 2 7 3 2 2" xfId="41673"/>
    <cellStyle name="20% - Accent1 4 2 7 3 3" xfId="31058"/>
    <cellStyle name="20% - Accent1 4 2 7 4" xfId="13093"/>
    <cellStyle name="20% - Accent1 4 2 7 4 2" xfId="36368"/>
    <cellStyle name="20% - Accent1 4 2 7 5" xfId="25750"/>
    <cellStyle name="20% - Accent1 4 2 8" xfId="2250"/>
    <cellStyle name="20% - Accent1 4 2 8 2" xfId="5102"/>
    <cellStyle name="20% - Accent1 4 2 8 2 2" xfId="10445"/>
    <cellStyle name="20% - Accent1 4 2 8 2 2 2" xfId="21059"/>
    <cellStyle name="20% - Accent1 4 2 8 2 2 2 2" xfId="44334"/>
    <cellStyle name="20% - Accent1 4 2 8 2 2 3" xfId="33720"/>
    <cellStyle name="20% - Accent1 4 2 8 2 3" xfId="15753"/>
    <cellStyle name="20% - Accent1 4 2 8 2 3 2" xfId="39028"/>
    <cellStyle name="20% - Accent1 4 2 8 2 4" xfId="28412"/>
    <cellStyle name="20% - Accent1 4 2 8 3" xfId="7803"/>
    <cellStyle name="20% - Accent1 4 2 8 3 2" xfId="18418"/>
    <cellStyle name="20% - Accent1 4 2 8 3 2 2" xfId="41693"/>
    <cellStyle name="20% - Accent1 4 2 8 3 3" xfId="31078"/>
    <cellStyle name="20% - Accent1 4 2 8 4" xfId="13113"/>
    <cellStyle name="20% - Accent1 4 2 8 4 2" xfId="36388"/>
    <cellStyle name="20% - Accent1 4 2 8 5" xfId="25770"/>
    <cellStyle name="20% - Accent1 4 2 9" xfId="2500"/>
    <cellStyle name="20% - Accent1 4 2 9 2" xfId="5351"/>
    <cellStyle name="20% - Accent1 4 2 9 2 2" xfId="10694"/>
    <cellStyle name="20% - Accent1 4 2 9 2 2 2" xfId="21308"/>
    <cellStyle name="20% - Accent1 4 2 9 2 2 2 2" xfId="44583"/>
    <cellStyle name="20% - Accent1 4 2 9 2 2 3" xfId="33969"/>
    <cellStyle name="20% - Accent1 4 2 9 2 3" xfId="16002"/>
    <cellStyle name="20% - Accent1 4 2 9 2 3 2" xfId="39277"/>
    <cellStyle name="20% - Accent1 4 2 9 2 4" xfId="28661"/>
    <cellStyle name="20% - Accent1 4 2 9 3" xfId="8052"/>
    <cellStyle name="20% - Accent1 4 2 9 3 2" xfId="18667"/>
    <cellStyle name="20% - Accent1 4 2 9 3 2 2" xfId="41942"/>
    <cellStyle name="20% - Accent1 4 2 9 3 3" xfId="31327"/>
    <cellStyle name="20% - Accent1 4 2 9 4" xfId="13362"/>
    <cellStyle name="20% - Accent1 4 2 9 4 2" xfId="36637"/>
    <cellStyle name="20% - Accent1 4 2 9 5" xfId="26019"/>
    <cellStyle name="20% - Accent1 4 2_Asset Register (new)" xfId="1418"/>
    <cellStyle name="20% - Accent1 4 3" xfId="621"/>
    <cellStyle name="20% - Accent1 4 3 10" xfId="12176"/>
    <cellStyle name="20% - Accent1 4 3 10 2" xfId="35451"/>
    <cellStyle name="20% - Accent1 4 3 11" xfId="22659"/>
    <cellStyle name="20% - Accent1 4 3 11 2" xfId="45912"/>
    <cellStyle name="20% - Accent1 4 3 12" xfId="24832"/>
    <cellStyle name="20% - Accent1 4 3 2" xfId="1096"/>
    <cellStyle name="20% - Accent1 4 3 2 2" xfId="2664"/>
    <cellStyle name="20% - Accent1 4 3 2 2 2" xfId="5515"/>
    <cellStyle name="20% - Accent1 4 3 2 2 2 2" xfId="10858"/>
    <cellStyle name="20% - Accent1 4 3 2 2 2 2 2" xfId="21472"/>
    <cellStyle name="20% - Accent1 4 3 2 2 2 2 2 2" xfId="44747"/>
    <cellStyle name="20% - Accent1 4 3 2 2 2 2 3" xfId="34133"/>
    <cellStyle name="20% - Accent1 4 3 2 2 2 3" xfId="16166"/>
    <cellStyle name="20% - Accent1 4 3 2 2 2 3 2" xfId="39441"/>
    <cellStyle name="20% - Accent1 4 3 2 2 2 4" xfId="22662"/>
    <cellStyle name="20% - Accent1 4 3 2 2 2 4 2" xfId="45915"/>
    <cellStyle name="20% - Accent1 4 3 2 2 2 5" xfId="28825"/>
    <cellStyle name="20% - Accent1 4 3 2 2 3" xfId="8216"/>
    <cellStyle name="20% - Accent1 4 3 2 2 3 2" xfId="18831"/>
    <cellStyle name="20% - Accent1 4 3 2 2 3 2 2" xfId="42106"/>
    <cellStyle name="20% - Accent1 4 3 2 2 3 3" xfId="31491"/>
    <cellStyle name="20% - Accent1 4 3 2 2 4" xfId="13526"/>
    <cellStyle name="20% - Accent1 4 3 2 2 4 2" xfId="36801"/>
    <cellStyle name="20% - Accent1 4 3 2 2 5" xfId="22661"/>
    <cellStyle name="20% - Accent1 4 3 2 2 5 2" xfId="45914"/>
    <cellStyle name="20% - Accent1 4 3 2 2 6" xfId="26183"/>
    <cellStyle name="20% - Accent1 4 3 2 3" xfId="3842"/>
    <cellStyle name="20% - Accent1 4 3 2 3 2" xfId="6506"/>
    <cellStyle name="20% - Accent1 4 3 2 3 2 2" xfId="11849"/>
    <cellStyle name="20% - Accent1 4 3 2 3 2 2 2" xfId="22462"/>
    <cellStyle name="20% - Accent1 4 3 2 3 2 2 2 2" xfId="45737"/>
    <cellStyle name="20% - Accent1 4 3 2 3 2 2 3" xfId="35124"/>
    <cellStyle name="20% - Accent1 4 3 2 3 2 3" xfId="17156"/>
    <cellStyle name="20% - Accent1 4 3 2 3 2 3 2" xfId="40431"/>
    <cellStyle name="20% - Accent1 4 3 2 3 2 4" xfId="29816"/>
    <cellStyle name="20% - Accent1 4 3 2 3 3" xfId="9207"/>
    <cellStyle name="20% - Accent1 4 3 2 3 3 2" xfId="19822"/>
    <cellStyle name="20% - Accent1 4 3 2 3 3 2 2" xfId="43097"/>
    <cellStyle name="20% - Accent1 4 3 2 3 3 3" xfId="32482"/>
    <cellStyle name="20% - Accent1 4 3 2 3 4" xfId="14516"/>
    <cellStyle name="20% - Accent1 4 3 2 3 4 2" xfId="37791"/>
    <cellStyle name="20% - Accent1 4 3 2 3 5" xfId="22663"/>
    <cellStyle name="20% - Accent1 4 3 2 3 5 2" xfId="45916"/>
    <cellStyle name="20% - Accent1 4 3 2 3 6" xfId="27174"/>
    <cellStyle name="20% - Accent1 4 3 2 4" xfId="4328"/>
    <cellStyle name="20% - Accent1 4 3 2 4 2" xfId="9672"/>
    <cellStyle name="20% - Accent1 4 3 2 4 2 2" xfId="20287"/>
    <cellStyle name="20% - Accent1 4 3 2 4 2 2 2" xfId="43562"/>
    <cellStyle name="20% - Accent1 4 3 2 4 2 3" xfId="32947"/>
    <cellStyle name="20% - Accent1 4 3 2 4 3" xfId="14981"/>
    <cellStyle name="20% - Accent1 4 3 2 4 3 2" xfId="38256"/>
    <cellStyle name="20% - Accent1 4 3 2 4 4" xfId="27639"/>
    <cellStyle name="20% - Accent1 4 3 2 5" xfId="7030"/>
    <cellStyle name="20% - Accent1 4 3 2 5 2" xfId="17645"/>
    <cellStyle name="20% - Accent1 4 3 2 5 2 2" xfId="40920"/>
    <cellStyle name="20% - Accent1 4 3 2 5 3" xfId="30305"/>
    <cellStyle name="20% - Accent1 4 3 2 6" xfId="12341"/>
    <cellStyle name="20% - Accent1 4 3 2 6 2" xfId="35616"/>
    <cellStyle name="20% - Accent1 4 3 2 7" xfId="22660"/>
    <cellStyle name="20% - Accent1 4 3 2 7 2" xfId="45913"/>
    <cellStyle name="20% - Accent1 4 3 2 8" xfId="24997"/>
    <cellStyle name="20% - Accent1 4 3 3" xfId="1443"/>
    <cellStyle name="20% - Accent1 4 3 3 2" xfId="2805"/>
    <cellStyle name="20% - Accent1 4 3 3 2 2" xfId="5656"/>
    <cellStyle name="20% - Accent1 4 3 3 2 2 2" xfId="10999"/>
    <cellStyle name="20% - Accent1 4 3 3 2 2 2 2" xfId="21613"/>
    <cellStyle name="20% - Accent1 4 3 3 2 2 2 2 2" xfId="44888"/>
    <cellStyle name="20% - Accent1 4 3 3 2 2 2 3" xfId="34274"/>
    <cellStyle name="20% - Accent1 4 3 3 2 2 3" xfId="16307"/>
    <cellStyle name="20% - Accent1 4 3 3 2 2 3 2" xfId="39582"/>
    <cellStyle name="20% - Accent1 4 3 3 2 2 4" xfId="28966"/>
    <cellStyle name="20% - Accent1 4 3 3 2 3" xfId="8357"/>
    <cellStyle name="20% - Accent1 4 3 3 2 3 2" xfId="18972"/>
    <cellStyle name="20% - Accent1 4 3 3 2 3 2 2" xfId="42247"/>
    <cellStyle name="20% - Accent1 4 3 3 2 3 3" xfId="31632"/>
    <cellStyle name="20% - Accent1 4 3 3 2 4" xfId="13667"/>
    <cellStyle name="20% - Accent1 4 3 3 2 4 2" xfId="36942"/>
    <cellStyle name="20% - Accent1 4 3 3 2 5" xfId="22665"/>
    <cellStyle name="20% - Accent1 4 3 3 2 5 2" xfId="45918"/>
    <cellStyle name="20% - Accent1 4 3 3 2 6" xfId="26324"/>
    <cellStyle name="20% - Accent1 4 3 3 3" xfId="3705"/>
    <cellStyle name="20% - Accent1 4 3 3 3 2" xfId="6416"/>
    <cellStyle name="20% - Accent1 4 3 3 3 2 2" xfId="11759"/>
    <cellStyle name="20% - Accent1 4 3 3 3 2 2 2" xfId="22372"/>
    <cellStyle name="20% - Accent1 4 3 3 3 2 2 2 2" xfId="45647"/>
    <cellStyle name="20% - Accent1 4 3 3 3 2 2 3" xfId="35034"/>
    <cellStyle name="20% - Accent1 4 3 3 3 2 3" xfId="17066"/>
    <cellStyle name="20% - Accent1 4 3 3 3 2 3 2" xfId="40341"/>
    <cellStyle name="20% - Accent1 4 3 3 3 2 4" xfId="29726"/>
    <cellStyle name="20% - Accent1 4 3 3 3 3" xfId="9117"/>
    <cellStyle name="20% - Accent1 4 3 3 3 3 2" xfId="19732"/>
    <cellStyle name="20% - Accent1 4 3 3 3 3 2 2" xfId="43007"/>
    <cellStyle name="20% - Accent1 4 3 3 3 3 3" xfId="32392"/>
    <cellStyle name="20% - Accent1 4 3 3 3 4" xfId="14426"/>
    <cellStyle name="20% - Accent1 4 3 3 3 4 2" xfId="37701"/>
    <cellStyle name="20% - Accent1 4 3 3 3 5" xfId="27084"/>
    <cellStyle name="20% - Accent1 4 3 3 4" xfId="4469"/>
    <cellStyle name="20% - Accent1 4 3 3 4 2" xfId="9813"/>
    <cellStyle name="20% - Accent1 4 3 3 4 2 2" xfId="20428"/>
    <cellStyle name="20% - Accent1 4 3 3 4 2 2 2" xfId="43703"/>
    <cellStyle name="20% - Accent1 4 3 3 4 2 3" xfId="33088"/>
    <cellStyle name="20% - Accent1 4 3 3 4 3" xfId="15122"/>
    <cellStyle name="20% - Accent1 4 3 3 4 3 2" xfId="38397"/>
    <cellStyle name="20% - Accent1 4 3 3 4 4" xfId="27780"/>
    <cellStyle name="20% - Accent1 4 3 3 5" xfId="7171"/>
    <cellStyle name="20% - Accent1 4 3 3 5 2" xfId="17786"/>
    <cellStyle name="20% - Accent1 4 3 3 5 2 2" xfId="41061"/>
    <cellStyle name="20% - Accent1 4 3 3 5 3" xfId="30446"/>
    <cellStyle name="20% - Accent1 4 3 3 6" xfId="12482"/>
    <cellStyle name="20% - Accent1 4 3 3 6 2" xfId="35757"/>
    <cellStyle name="20% - Accent1 4 3 3 7" xfId="22664"/>
    <cellStyle name="20% - Accent1 4 3 3 7 2" xfId="45917"/>
    <cellStyle name="20% - Accent1 4 3 3 8" xfId="25138"/>
    <cellStyle name="20% - Accent1 4 3 4" xfId="1728"/>
    <cellStyle name="20% - Accent1 4 3 4 2" xfId="4710"/>
    <cellStyle name="20% - Accent1 4 3 4 2 2" xfId="10054"/>
    <cellStyle name="20% - Accent1 4 3 4 2 2 2" xfId="20669"/>
    <cellStyle name="20% - Accent1 4 3 4 2 2 2 2" xfId="43944"/>
    <cellStyle name="20% - Accent1 4 3 4 2 2 3" xfId="33329"/>
    <cellStyle name="20% - Accent1 4 3 4 2 3" xfId="15363"/>
    <cellStyle name="20% - Accent1 4 3 4 2 3 2" xfId="38638"/>
    <cellStyle name="20% - Accent1 4 3 4 2 4" xfId="28021"/>
    <cellStyle name="20% - Accent1 4 3 4 3" xfId="7412"/>
    <cellStyle name="20% - Accent1 4 3 4 3 2" xfId="18027"/>
    <cellStyle name="20% - Accent1 4 3 4 3 2 2" xfId="41302"/>
    <cellStyle name="20% - Accent1 4 3 4 3 3" xfId="30687"/>
    <cellStyle name="20% - Accent1 4 3 4 4" xfId="12723"/>
    <cellStyle name="20% - Accent1 4 3 4 4 2" xfId="35998"/>
    <cellStyle name="20% - Accent1 4 3 4 5" xfId="22666"/>
    <cellStyle name="20% - Accent1 4 3 4 5 2" xfId="45919"/>
    <cellStyle name="20% - Accent1 4 3 4 6" xfId="25379"/>
    <cellStyle name="20% - Accent1 4 3 5" xfId="2499"/>
    <cellStyle name="20% - Accent1 4 3 5 2" xfId="5350"/>
    <cellStyle name="20% - Accent1 4 3 5 2 2" xfId="10693"/>
    <cellStyle name="20% - Accent1 4 3 5 2 2 2" xfId="21307"/>
    <cellStyle name="20% - Accent1 4 3 5 2 2 2 2" xfId="44582"/>
    <cellStyle name="20% - Accent1 4 3 5 2 2 3" xfId="33968"/>
    <cellStyle name="20% - Accent1 4 3 5 2 3" xfId="16001"/>
    <cellStyle name="20% - Accent1 4 3 5 2 3 2" xfId="39276"/>
    <cellStyle name="20% - Accent1 4 3 5 2 4" xfId="28660"/>
    <cellStyle name="20% - Accent1 4 3 5 3" xfId="8051"/>
    <cellStyle name="20% - Accent1 4 3 5 3 2" xfId="18666"/>
    <cellStyle name="20% - Accent1 4 3 5 3 2 2" xfId="41941"/>
    <cellStyle name="20% - Accent1 4 3 5 3 3" xfId="31326"/>
    <cellStyle name="20% - Accent1 4 3 5 4" xfId="13361"/>
    <cellStyle name="20% - Accent1 4 3 5 4 2" xfId="36636"/>
    <cellStyle name="20% - Accent1 4 3 5 5" xfId="26018"/>
    <cellStyle name="20% - Accent1 4 3 6" xfId="3002"/>
    <cellStyle name="20% - Accent1 4 3 6 2" xfId="5835"/>
    <cellStyle name="20% - Accent1 4 3 6 2 2" xfId="11178"/>
    <cellStyle name="20% - Accent1 4 3 6 2 2 2" xfId="21791"/>
    <cellStyle name="20% - Accent1 4 3 6 2 2 2 2" xfId="45066"/>
    <cellStyle name="20% - Accent1 4 3 6 2 2 3" xfId="34453"/>
    <cellStyle name="20% - Accent1 4 3 6 2 3" xfId="16485"/>
    <cellStyle name="20% - Accent1 4 3 6 2 3 2" xfId="39760"/>
    <cellStyle name="20% - Accent1 4 3 6 2 4" xfId="29145"/>
    <cellStyle name="20% - Accent1 4 3 6 3" xfId="8536"/>
    <cellStyle name="20% - Accent1 4 3 6 3 2" xfId="19151"/>
    <cellStyle name="20% - Accent1 4 3 6 3 2 2" xfId="42426"/>
    <cellStyle name="20% - Accent1 4 3 6 3 3" xfId="31811"/>
    <cellStyle name="20% - Accent1 4 3 6 4" xfId="13845"/>
    <cellStyle name="20% - Accent1 4 3 6 4 2" xfId="37120"/>
    <cellStyle name="20% - Accent1 4 3 6 5" xfId="26503"/>
    <cellStyle name="20% - Accent1 4 3 7" xfId="3325"/>
    <cellStyle name="20% - Accent1 4 3 7 2" xfId="6149"/>
    <cellStyle name="20% - Accent1 4 3 7 2 2" xfId="11492"/>
    <cellStyle name="20% - Accent1 4 3 7 2 2 2" xfId="22105"/>
    <cellStyle name="20% - Accent1 4 3 7 2 2 2 2" xfId="45380"/>
    <cellStyle name="20% - Accent1 4 3 7 2 2 3" xfId="34767"/>
    <cellStyle name="20% - Accent1 4 3 7 2 3" xfId="16799"/>
    <cellStyle name="20% - Accent1 4 3 7 2 3 2" xfId="40074"/>
    <cellStyle name="20% - Accent1 4 3 7 2 4" xfId="29459"/>
    <cellStyle name="20% - Accent1 4 3 7 3" xfId="8850"/>
    <cellStyle name="20% - Accent1 4 3 7 3 2" xfId="19465"/>
    <cellStyle name="20% - Accent1 4 3 7 3 2 2" xfId="42740"/>
    <cellStyle name="20% - Accent1 4 3 7 3 3" xfId="32125"/>
    <cellStyle name="20% - Accent1 4 3 7 4" xfId="14159"/>
    <cellStyle name="20% - Accent1 4 3 7 4 2" xfId="37434"/>
    <cellStyle name="20% - Accent1 4 3 7 5" xfId="26817"/>
    <cellStyle name="20% - Accent1 4 3 8" xfId="4163"/>
    <cellStyle name="20% - Accent1 4 3 8 2" xfId="9507"/>
    <cellStyle name="20% - Accent1 4 3 8 2 2" xfId="20122"/>
    <cellStyle name="20% - Accent1 4 3 8 2 2 2" xfId="43397"/>
    <cellStyle name="20% - Accent1 4 3 8 2 3" xfId="32782"/>
    <cellStyle name="20% - Accent1 4 3 8 3" xfId="14816"/>
    <cellStyle name="20% - Accent1 4 3 8 3 2" xfId="38091"/>
    <cellStyle name="20% - Accent1 4 3 8 4" xfId="27474"/>
    <cellStyle name="20% - Accent1 4 3 9" xfId="6865"/>
    <cellStyle name="20% - Accent1 4 3 9 2" xfId="17480"/>
    <cellStyle name="20% - Accent1 4 3 9 2 2" xfId="40755"/>
    <cellStyle name="20% - Accent1 4 3 9 3" xfId="30140"/>
    <cellStyle name="20% - Accent1 4 3_Asset Register (new)" xfId="1416"/>
    <cellStyle name="20% - Accent1 4 4" xfId="7"/>
    <cellStyle name="20% - Accent1 4 4 10" xfId="24588"/>
    <cellStyle name="20% - Accent1 4 4 2" xfId="1729"/>
    <cellStyle name="20% - Accent1 4 4 2 2" xfId="4711"/>
    <cellStyle name="20% - Accent1 4 4 2 2 2" xfId="10055"/>
    <cellStyle name="20% - Accent1 4 4 2 2 2 2" xfId="20670"/>
    <cellStyle name="20% - Accent1 4 4 2 2 2 2 2" xfId="43945"/>
    <cellStyle name="20% - Accent1 4 4 2 2 2 3" xfId="33330"/>
    <cellStyle name="20% - Accent1 4 4 2 2 3" xfId="15364"/>
    <cellStyle name="20% - Accent1 4 4 2 2 3 2" xfId="38639"/>
    <cellStyle name="20% - Accent1 4 4 2 2 4" xfId="22669"/>
    <cellStyle name="20% - Accent1 4 4 2 2 4 2" xfId="45922"/>
    <cellStyle name="20% - Accent1 4 4 2 2 5" xfId="28022"/>
    <cellStyle name="20% - Accent1 4 4 2 3" xfId="7413"/>
    <cellStyle name="20% - Accent1 4 4 2 3 2" xfId="18028"/>
    <cellStyle name="20% - Accent1 4 4 2 3 2 2" xfId="41303"/>
    <cellStyle name="20% - Accent1 4 4 2 3 3" xfId="30688"/>
    <cellStyle name="20% - Accent1 4 4 2 4" xfId="12724"/>
    <cellStyle name="20% - Accent1 4 4 2 4 2" xfId="35999"/>
    <cellStyle name="20% - Accent1 4 4 2 5" xfId="22668"/>
    <cellStyle name="20% - Accent1 4 4 2 5 2" xfId="45921"/>
    <cellStyle name="20% - Accent1 4 4 2 6" xfId="25380"/>
    <cellStyle name="20% - Accent1 4 4 3" xfId="2259"/>
    <cellStyle name="20% - Accent1 4 4 3 2" xfId="5110"/>
    <cellStyle name="20% - Accent1 4 4 3 2 2" xfId="10453"/>
    <cellStyle name="20% - Accent1 4 4 3 2 2 2" xfId="21067"/>
    <cellStyle name="20% - Accent1 4 4 3 2 2 2 2" xfId="44342"/>
    <cellStyle name="20% - Accent1 4 4 3 2 2 3" xfId="33728"/>
    <cellStyle name="20% - Accent1 4 4 3 2 3" xfId="15761"/>
    <cellStyle name="20% - Accent1 4 4 3 2 3 2" xfId="39036"/>
    <cellStyle name="20% - Accent1 4 4 3 2 4" xfId="28420"/>
    <cellStyle name="20% - Accent1 4 4 3 3" xfId="7811"/>
    <cellStyle name="20% - Accent1 4 4 3 3 2" xfId="18426"/>
    <cellStyle name="20% - Accent1 4 4 3 3 2 2" xfId="41701"/>
    <cellStyle name="20% - Accent1 4 4 3 3 3" xfId="31086"/>
    <cellStyle name="20% - Accent1 4 4 3 4" xfId="13121"/>
    <cellStyle name="20% - Accent1 4 4 3 4 2" xfId="36396"/>
    <cellStyle name="20% - Accent1 4 4 3 5" xfId="22670"/>
    <cellStyle name="20% - Accent1 4 4 3 5 2" xfId="45923"/>
    <cellStyle name="20% - Accent1 4 4 3 6" xfId="25778"/>
    <cellStyle name="20% - Accent1 4 4 4" xfId="3003"/>
    <cellStyle name="20% - Accent1 4 4 4 2" xfId="5836"/>
    <cellStyle name="20% - Accent1 4 4 4 2 2" xfId="11179"/>
    <cellStyle name="20% - Accent1 4 4 4 2 2 2" xfId="21792"/>
    <cellStyle name="20% - Accent1 4 4 4 2 2 2 2" xfId="45067"/>
    <cellStyle name="20% - Accent1 4 4 4 2 2 3" xfId="34454"/>
    <cellStyle name="20% - Accent1 4 4 4 2 3" xfId="16486"/>
    <cellStyle name="20% - Accent1 4 4 4 2 3 2" xfId="39761"/>
    <cellStyle name="20% - Accent1 4 4 4 2 4" xfId="29146"/>
    <cellStyle name="20% - Accent1 4 4 4 3" xfId="8537"/>
    <cellStyle name="20% - Accent1 4 4 4 3 2" xfId="19152"/>
    <cellStyle name="20% - Accent1 4 4 4 3 2 2" xfId="42427"/>
    <cellStyle name="20% - Accent1 4 4 4 3 3" xfId="31812"/>
    <cellStyle name="20% - Accent1 4 4 4 4" xfId="13846"/>
    <cellStyle name="20% - Accent1 4 4 4 4 2" xfId="37121"/>
    <cellStyle name="20% - Accent1 4 4 4 5" xfId="26504"/>
    <cellStyle name="20% - Accent1 4 4 5" xfId="3326"/>
    <cellStyle name="20% - Accent1 4 4 5 2" xfId="6150"/>
    <cellStyle name="20% - Accent1 4 4 5 2 2" xfId="11493"/>
    <cellStyle name="20% - Accent1 4 4 5 2 2 2" xfId="22106"/>
    <cellStyle name="20% - Accent1 4 4 5 2 2 2 2" xfId="45381"/>
    <cellStyle name="20% - Accent1 4 4 5 2 2 3" xfId="34768"/>
    <cellStyle name="20% - Accent1 4 4 5 2 3" xfId="16800"/>
    <cellStyle name="20% - Accent1 4 4 5 2 3 2" xfId="40075"/>
    <cellStyle name="20% - Accent1 4 4 5 2 4" xfId="29460"/>
    <cellStyle name="20% - Accent1 4 4 5 3" xfId="8851"/>
    <cellStyle name="20% - Accent1 4 4 5 3 2" xfId="19466"/>
    <cellStyle name="20% - Accent1 4 4 5 3 2 2" xfId="42741"/>
    <cellStyle name="20% - Accent1 4 4 5 3 3" xfId="32126"/>
    <cellStyle name="20% - Accent1 4 4 5 4" xfId="14160"/>
    <cellStyle name="20% - Accent1 4 4 5 4 2" xfId="37435"/>
    <cellStyle name="20% - Accent1 4 4 5 5" xfId="26818"/>
    <cellStyle name="20% - Accent1 4 4 6" xfId="3923"/>
    <cellStyle name="20% - Accent1 4 4 6 2" xfId="9267"/>
    <cellStyle name="20% - Accent1 4 4 6 2 2" xfId="19882"/>
    <cellStyle name="20% - Accent1 4 4 6 2 2 2" xfId="43157"/>
    <cellStyle name="20% - Accent1 4 4 6 2 3" xfId="32542"/>
    <cellStyle name="20% - Accent1 4 4 6 3" xfId="14576"/>
    <cellStyle name="20% - Accent1 4 4 6 3 2" xfId="37851"/>
    <cellStyle name="20% - Accent1 4 4 6 4" xfId="27234"/>
    <cellStyle name="20% - Accent1 4 4 7" xfId="6625"/>
    <cellStyle name="20% - Accent1 4 4 7 2" xfId="17240"/>
    <cellStyle name="20% - Accent1 4 4 7 2 2" xfId="40515"/>
    <cellStyle name="20% - Accent1 4 4 7 3" xfId="29900"/>
    <cellStyle name="20% - Accent1 4 4 8" xfId="11936"/>
    <cellStyle name="20% - Accent1 4 4 8 2" xfId="35211"/>
    <cellStyle name="20% - Accent1 4 4 9" xfId="22667"/>
    <cellStyle name="20% - Accent1 4 4 9 2" xfId="45920"/>
    <cellStyle name="20% - Accent1 4 5" xfId="1006"/>
    <cellStyle name="20% - Accent1 4 5 2" xfId="2582"/>
    <cellStyle name="20% - Accent1 4 5 2 2" xfId="5433"/>
    <cellStyle name="20% - Accent1 4 5 2 2 2" xfId="10776"/>
    <cellStyle name="20% - Accent1 4 5 2 2 2 2" xfId="21390"/>
    <cellStyle name="20% - Accent1 4 5 2 2 2 2 2" xfId="44665"/>
    <cellStyle name="20% - Accent1 4 5 2 2 2 3" xfId="34051"/>
    <cellStyle name="20% - Accent1 4 5 2 2 3" xfId="16084"/>
    <cellStyle name="20% - Accent1 4 5 2 2 3 2" xfId="39359"/>
    <cellStyle name="20% - Accent1 4 5 2 2 4" xfId="28743"/>
    <cellStyle name="20% - Accent1 4 5 2 3" xfId="8134"/>
    <cellStyle name="20% - Accent1 4 5 2 3 2" xfId="18749"/>
    <cellStyle name="20% - Accent1 4 5 2 3 2 2" xfId="42024"/>
    <cellStyle name="20% - Accent1 4 5 2 3 3" xfId="31409"/>
    <cellStyle name="20% - Accent1 4 5 2 4" xfId="13444"/>
    <cellStyle name="20% - Accent1 4 5 2 4 2" xfId="36719"/>
    <cellStyle name="20% - Accent1 4 5 2 5" xfId="22672"/>
    <cellStyle name="20% - Accent1 4 5 2 5 2" xfId="45925"/>
    <cellStyle name="20% - Accent1 4 5 2 6" xfId="26101"/>
    <cellStyle name="20% - Accent1 4 5 3" xfId="3760"/>
    <cellStyle name="20% - Accent1 4 5 3 2" xfId="6424"/>
    <cellStyle name="20% - Accent1 4 5 3 2 2" xfId="11767"/>
    <cellStyle name="20% - Accent1 4 5 3 2 2 2" xfId="22380"/>
    <cellStyle name="20% - Accent1 4 5 3 2 2 2 2" xfId="45655"/>
    <cellStyle name="20% - Accent1 4 5 3 2 2 3" xfId="35042"/>
    <cellStyle name="20% - Accent1 4 5 3 2 3" xfId="17074"/>
    <cellStyle name="20% - Accent1 4 5 3 2 3 2" xfId="40349"/>
    <cellStyle name="20% - Accent1 4 5 3 2 4" xfId="29734"/>
    <cellStyle name="20% - Accent1 4 5 3 3" xfId="9125"/>
    <cellStyle name="20% - Accent1 4 5 3 3 2" xfId="19740"/>
    <cellStyle name="20% - Accent1 4 5 3 3 2 2" xfId="43015"/>
    <cellStyle name="20% - Accent1 4 5 3 3 3" xfId="32400"/>
    <cellStyle name="20% - Accent1 4 5 3 4" xfId="14434"/>
    <cellStyle name="20% - Accent1 4 5 3 4 2" xfId="37709"/>
    <cellStyle name="20% - Accent1 4 5 3 5" xfId="27092"/>
    <cellStyle name="20% - Accent1 4 5 4" xfId="4246"/>
    <cellStyle name="20% - Accent1 4 5 4 2" xfId="9590"/>
    <cellStyle name="20% - Accent1 4 5 4 2 2" xfId="20205"/>
    <cellStyle name="20% - Accent1 4 5 4 2 2 2" xfId="43480"/>
    <cellStyle name="20% - Accent1 4 5 4 2 3" xfId="32865"/>
    <cellStyle name="20% - Accent1 4 5 4 3" xfId="14899"/>
    <cellStyle name="20% - Accent1 4 5 4 3 2" xfId="38174"/>
    <cellStyle name="20% - Accent1 4 5 4 4" xfId="27557"/>
    <cellStyle name="20% - Accent1 4 5 5" xfId="6948"/>
    <cellStyle name="20% - Accent1 4 5 5 2" xfId="17563"/>
    <cellStyle name="20% - Accent1 4 5 5 2 2" xfId="40838"/>
    <cellStyle name="20% - Accent1 4 5 5 3" xfId="30223"/>
    <cellStyle name="20% - Accent1 4 5 6" xfId="12259"/>
    <cellStyle name="20% - Accent1 4 5 6 2" xfId="35534"/>
    <cellStyle name="20% - Accent1 4 5 7" xfId="22671"/>
    <cellStyle name="20% - Accent1 4 5 7 2" xfId="45924"/>
    <cellStyle name="20% - Accent1 4 5 8" xfId="24915"/>
    <cellStyle name="20% - Accent1 4 6" xfId="1155"/>
    <cellStyle name="20% - Accent1 4 6 2" xfId="2722"/>
    <cellStyle name="20% - Accent1 4 6 2 2" xfId="5573"/>
    <cellStyle name="20% - Accent1 4 6 2 2 2" xfId="10916"/>
    <cellStyle name="20% - Accent1 4 6 2 2 2 2" xfId="21530"/>
    <cellStyle name="20% - Accent1 4 6 2 2 2 2 2" xfId="44805"/>
    <cellStyle name="20% - Accent1 4 6 2 2 2 3" xfId="34191"/>
    <cellStyle name="20% - Accent1 4 6 2 2 3" xfId="16224"/>
    <cellStyle name="20% - Accent1 4 6 2 2 3 2" xfId="39499"/>
    <cellStyle name="20% - Accent1 4 6 2 2 4" xfId="28883"/>
    <cellStyle name="20% - Accent1 4 6 2 3" xfId="8274"/>
    <cellStyle name="20% - Accent1 4 6 2 3 2" xfId="18889"/>
    <cellStyle name="20% - Accent1 4 6 2 3 2 2" xfId="42164"/>
    <cellStyle name="20% - Accent1 4 6 2 3 3" xfId="31549"/>
    <cellStyle name="20% - Accent1 4 6 2 4" xfId="13584"/>
    <cellStyle name="20% - Accent1 4 6 2 4 2" xfId="36859"/>
    <cellStyle name="20% - Accent1 4 6 2 5" xfId="26241"/>
    <cellStyle name="20% - Accent1 4 6 3" xfId="4386"/>
    <cellStyle name="20% - Accent1 4 6 3 2" xfId="9730"/>
    <cellStyle name="20% - Accent1 4 6 3 2 2" xfId="20345"/>
    <cellStyle name="20% - Accent1 4 6 3 2 2 2" xfId="43620"/>
    <cellStyle name="20% - Accent1 4 6 3 2 3" xfId="33005"/>
    <cellStyle name="20% - Accent1 4 6 3 3" xfId="15039"/>
    <cellStyle name="20% - Accent1 4 6 3 3 2" xfId="38314"/>
    <cellStyle name="20% - Accent1 4 6 3 4" xfId="27697"/>
    <cellStyle name="20% - Accent1 4 6 4" xfId="7088"/>
    <cellStyle name="20% - Accent1 4 6 4 2" xfId="17703"/>
    <cellStyle name="20% - Accent1 4 6 4 2 2" xfId="40978"/>
    <cellStyle name="20% - Accent1 4 6 4 3" xfId="30363"/>
    <cellStyle name="20% - Accent1 4 6 5" xfId="12399"/>
    <cellStyle name="20% - Accent1 4 6 5 2" xfId="35674"/>
    <cellStyle name="20% - Accent1 4 6 6" xfId="22673"/>
    <cellStyle name="20% - Accent1 4 6 6 2" xfId="45926"/>
    <cellStyle name="20% - Accent1 4 6 7" xfId="25055"/>
    <cellStyle name="20% - Accent1 4 7" xfId="1531"/>
    <cellStyle name="20% - Accent1 4 7 2" xfId="4556"/>
    <cellStyle name="20% - Accent1 4 7 2 2" xfId="9900"/>
    <cellStyle name="20% - Accent1 4 7 2 2 2" xfId="20515"/>
    <cellStyle name="20% - Accent1 4 7 2 2 2 2" xfId="43790"/>
    <cellStyle name="20% - Accent1 4 7 2 2 3" xfId="33175"/>
    <cellStyle name="20% - Accent1 4 7 2 3" xfId="15209"/>
    <cellStyle name="20% - Accent1 4 7 2 3 2" xfId="38484"/>
    <cellStyle name="20% - Accent1 4 7 2 4" xfId="27867"/>
    <cellStyle name="20% - Accent1 4 7 3" xfId="7258"/>
    <cellStyle name="20% - Accent1 4 7 3 2" xfId="17873"/>
    <cellStyle name="20% - Accent1 4 7 3 2 2" xfId="41148"/>
    <cellStyle name="20% - Accent1 4 7 3 3" xfId="30533"/>
    <cellStyle name="20% - Accent1 4 7 4" xfId="12569"/>
    <cellStyle name="20% - Accent1 4 7 4 2" xfId="35844"/>
    <cellStyle name="20% - Accent1 4 7 5" xfId="25225"/>
    <cellStyle name="20% - Accent1 4 8" xfId="2088"/>
    <cellStyle name="20% - Accent1 4 8 2" xfId="4973"/>
    <cellStyle name="20% - Accent1 4 8 2 2" xfId="10316"/>
    <cellStyle name="20% - Accent1 4 8 2 2 2" xfId="20931"/>
    <cellStyle name="20% - Accent1 4 8 2 2 2 2" xfId="44206"/>
    <cellStyle name="20% - Accent1 4 8 2 2 3" xfId="33591"/>
    <cellStyle name="20% - Accent1 4 8 2 3" xfId="15625"/>
    <cellStyle name="20% - Accent1 4 8 2 3 2" xfId="38900"/>
    <cellStyle name="20% - Accent1 4 8 2 4" xfId="28283"/>
    <cellStyle name="20% - Accent1 4 8 3" xfId="7674"/>
    <cellStyle name="20% - Accent1 4 8 3 2" xfId="18289"/>
    <cellStyle name="20% - Accent1 4 8 3 2 2" xfId="41564"/>
    <cellStyle name="20% - Accent1 4 8 3 3" xfId="30949"/>
    <cellStyle name="20% - Accent1 4 8 4" xfId="12985"/>
    <cellStyle name="20% - Accent1 4 8 4 2" xfId="36260"/>
    <cellStyle name="20% - Accent1 4 8 5" xfId="25641"/>
    <cellStyle name="20% - Accent1 4 9" xfId="2166"/>
    <cellStyle name="20% - Accent1 4 9 2" xfId="5037"/>
    <cellStyle name="20% - Accent1 4 9 2 2" xfId="10380"/>
    <cellStyle name="20% - Accent1 4 9 2 2 2" xfId="20995"/>
    <cellStyle name="20% - Accent1 4 9 2 2 2 2" xfId="44270"/>
    <cellStyle name="20% - Accent1 4 9 2 2 3" xfId="33655"/>
    <cellStyle name="20% - Accent1 4 9 2 3" xfId="15689"/>
    <cellStyle name="20% - Accent1 4 9 2 3 2" xfId="38964"/>
    <cellStyle name="20% - Accent1 4 9 2 4" xfId="28347"/>
    <cellStyle name="20% - Accent1 4 9 3" xfId="7738"/>
    <cellStyle name="20% - Accent1 4 9 3 2" xfId="18353"/>
    <cellStyle name="20% - Accent1 4 9 3 2 2" xfId="41628"/>
    <cellStyle name="20% - Accent1 4 9 3 3" xfId="31013"/>
    <cellStyle name="20% - Accent1 4 9 4" xfId="13049"/>
    <cellStyle name="20% - Accent1 4 9 4 2" xfId="36324"/>
    <cellStyle name="20% - Accent1 4 9 5" xfId="25705"/>
    <cellStyle name="20% - Accent1 4_Asset Register (new)" xfId="1419"/>
    <cellStyle name="20% - Accent1 5" xfId="8"/>
    <cellStyle name="20% - Accent1 5 10" xfId="22674"/>
    <cellStyle name="20% - Accent1 5 10 2" xfId="45927"/>
    <cellStyle name="20% - Accent1 5 11" xfId="24589"/>
    <cellStyle name="20% - Accent1 5 2" xfId="9"/>
    <cellStyle name="20% - Accent1 5 2 10" xfId="24590"/>
    <cellStyle name="20% - Accent1 5 2 2" xfId="1731"/>
    <cellStyle name="20% - Accent1 5 2 2 2" xfId="4713"/>
    <cellStyle name="20% - Accent1 5 2 2 2 2" xfId="10057"/>
    <cellStyle name="20% - Accent1 5 2 2 2 2 2" xfId="20672"/>
    <cellStyle name="20% - Accent1 5 2 2 2 2 2 2" xfId="43947"/>
    <cellStyle name="20% - Accent1 5 2 2 2 2 3" xfId="33332"/>
    <cellStyle name="20% - Accent1 5 2 2 2 3" xfId="15366"/>
    <cellStyle name="20% - Accent1 5 2 2 2 3 2" xfId="38641"/>
    <cellStyle name="20% - Accent1 5 2 2 2 4" xfId="28024"/>
    <cellStyle name="20% - Accent1 5 2 2 3" xfId="7415"/>
    <cellStyle name="20% - Accent1 5 2 2 3 2" xfId="18030"/>
    <cellStyle name="20% - Accent1 5 2 2 3 2 2" xfId="41305"/>
    <cellStyle name="20% - Accent1 5 2 2 3 3" xfId="30690"/>
    <cellStyle name="20% - Accent1 5 2 2 4" xfId="12726"/>
    <cellStyle name="20% - Accent1 5 2 2 4 2" xfId="36001"/>
    <cellStyle name="20% - Accent1 5 2 2 5" xfId="22676"/>
    <cellStyle name="20% - Accent1 5 2 2 5 2" xfId="45929"/>
    <cellStyle name="20% - Accent1 5 2 2 6" xfId="25382"/>
    <cellStyle name="20% - Accent1 5 2 3" xfId="2261"/>
    <cellStyle name="20% - Accent1 5 2 3 2" xfId="5112"/>
    <cellStyle name="20% - Accent1 5 2 3 2 2" xfId="10455"/>
    <cellStyle name="20% - Accent1 5 2 3 2 2 2" xfId="21069"/>
    <cellStyle name="20% - Accent1 5 2 3 2 2 2 2" xfId="44344"/>
    <cellStyle name="20% - Accent1 5 2 3 2 2 3" xfId="33730"/>
    <cellStyle name="20% - Accent1 5 2 3 2 3" xfId="15763"/>
    <cellStyle name="20% - Accent1 5 2 3 2 3 2" xfId="39038"/>
    <cellStyle name="20% - Accent1 5 2 3 2 4" xfId="28422"/>
    <cellStyle name="20% - Accent1 5 2 3 3" xfId="7813"/>
    <cellStyle name="20% - Accent1 5 2 3 3 2" xfId="18428"/>
    <cellStyle name="20% - Accent1 5 2 3 3 2 2" xfId="41703"/>
    <cellStyle name="20% - Accent1 5 2 3 3 3" xfId="31088"/>
    <cellStyle name="20% - Accent1 5 2 3 4" xfId="13123"/>
    <cellStyle name="20% - Accent1 5 2 3 4 2" xfId="36398"/>
    <cellStyle name="20% - Accent1 5 2 3 5" xfId="25780"/>
    <cellStyle name="20% - Accent1 5 2 4" xfId="3005"/>
    <cellStyle name="20% - Accent1 5 2 4 2" xfId="5838"/>
    <cellStyle name="20% - Accent1 5 2 4 2 2" xfId="11181"/>
    <cellStyle name="20% - Accent1 5 2 4 2 2 2" xfId="21794"/>
    <cellStyle name="20% - Accent1 5 2 4 2 2 2 2" xfId="45069"/>
    <cellStyle name="20% - Accent1 5 2 4 2 2 3" xfId="34456"/>
    <cellStyle name="20% - Accent1 5 2 4 2 3" xfId="16488"/>
    <cellStyle name="20% - Accent1 5 2 4 2 3 2" xfId="39763"/>
    <cellStyle name="20% - Accent1 5 2 4 2 4" xfId="29148"/>
    <cellStyle name="20% - Accent1 5 2 4 3" xfId="8539"/>
    <cellStyle name="20% - Accent1 5 2 4 3 2" xfId="19154"/>
    <cellStyle name="20% - Accent1 5 2 4 3 2 2" xfId="42429"/>
    <cellStyle name="20% - Accent1 5 2 4 3 3" xfId="31814"/>
    <cellStyle name="20% - Accent1 5 2 4 4" xfId="13848"/>
    <cellStyle name="20% - Accent1 5 2 4 4 2" xfId="37123"/>
    <cellStyle name="20% - Accent1 5 2 4 5" xfId="26506"/>
    <cellStyle name="20% - Accent1 5 2 5" xfId="3328"/>
    <cellStyle name="20% - Accent1 5 2 5 2" xfId="6152"/>
    <cellStyle name="20% - Accent1 5 2 5 2 2" xfId="11495"/>
    <cellStyle name="20% - Accent1 5 2 5 2 2 2" xfId="22108"/>
    <cellStyle name="20% - Accent1 5 2 5 2 2 2 2" xfId="45383"/>
    <cellStyle name="20% - Accent1 5 2 5 2 2 3" xfId="34770"/>
    <cellStyle name="20% - Accent1 5 2 5 2 3" xfId="16802"/>
    <cellStyle name="20% - Accent1 5 2 5 2 3 2" xfId="40077"/>
    <cellStyle name="20% - Accent1 5 2 5 2 4" xfId="29462"/>
    <cellStyle name="20% - Accent1 5 2 5 3" xfId="8853"/>
    <cellStyle name="20% - Accent1 5 2 5 3 2" xfId="19468"/>
    <cellStyle name="20% - Accent1 5 2 5 3 2 2" xfId="42743"/>
    <cellStyle name="20% - Accent1 5 2 5 3 3" xfId="32128"/>
    <cellStyle name="20% - Accent1 5 2 5 4" xfId="14162"/>
    <cellStyle name="20% - Accent1 5 2 5 4 2" xfId="37437"/>
    <cellStyle name="20% - Accent1 5 2 5 5" xfId="26820"/>
    <cellStyle name="20% - Accent1 5 2 6" xfId="3925"/>
    <cellStyle name="20% - Accent1 5 2 6 2" xfId="9269"/>
    <cellStyle name="20% - Accent1 5 2 6 2 2" xfId="19884"/>
    <cellStyle name="20% - Accent1 5 2 6 2 2 2" xfId="43159"/>
    <cellStyle name="20% - Accent1 5 2 6 2 3" xfId="32544"/>
    <cellStyle name="20% - Accent1 5 2 6 3" xfId="14578"/>
    <cellStyle name="20% - Accent1 5 2 6 3 2" xfId="37853"/>
    <cellStyle name="20% - Accent1 5 2 6 4" xfId="27236"/>
    <cellStyle name="20% - Accent1 5 2 7" xfId="6627"/>
    <cellStyle name="20% - Accent1 5 2 7 2" xfId="17242"/>
    <cellStyle name="20% - Accent1 5 2 7 2 2" xfId="40517"/>
    <cellStyle name="20% - Accent1 5 2 7 3" xfId="29902"/>
    <cellStyle name="20% - Accent1 5 2 8" xfId="11938"/>
    <cellStyle name="20% - Accent1 5 2 8 2" xfId="35213"/>
    <cellStyle name="20% - Accent1 5 2 9" xfId="22675"/>
    <cellStyle name="20% - Accent1 5 2 9 2" xfId="45928"/>
    <cellStyle name="20% - Accent1 5 3" xfId="1730"/>
    <cellStyle name="20% - Accent1 5 3 2" xfId="4712"/>
    <cellStyle name="20% - Accent1 5 3 2 2" xfId="10056"/>
    <cellStyle name="20% - Accent1 5 3 2 2 2" xfId="20671"/>
    <cellStyle name="20% - Accent1 5 3 2 2 2 2" xfId="43946"/>
    <cellStyle name="20% - Accent1 5 3 2 2 3" xfId="33331"/>
    <cellStyle name="20% - Accent1 5 3 2 3" xfId="15365"/>
    <cellStyle name="20% - Accent1 5 3 2 3 2" xfId="38640"/>
    <cellStyle name="20% - Accent1 5 3 2 4" xfId="28023"/>
    <cellStyle name="20% - Accent1 5 3 3" xfId="7414"/>
    <cellStyle name="20% - Accent1 5 3 3 2" xfId="18029"/>
    <cellStyle name="20% - Accent1 5 3 3 2 2" xfId="41304"/>
    <cellStyle name="20% - Accent1 5 3 3 3" xfId="30689"/>
    <cellStyle name="20% - Accent1 5 3 4" xfId="12725"/>
    <cellStyle name="20% - Accent1 5 3 4 2" xfId="36000"/>
    <cellStyle name="20% - Accent1 5 3 5" xfId="22677"/>
    <cellStyle name="20% - Accent1 5 3 5 2" xfId="45930"/>
    <cellStyle name="20% - Accent1 5 3 6" xfId="25381"/>
    <cellStyle name="20% - Accent1 5 4" xfId="2260"/>
    <cellStyle name="20% - Accent1 5 4 2" xfId="5111"/>
    <cellStyle name="20% - Accent1 5 4 2 2" xfId="10454"/>
    <cellStyle name="20% - Accent1 5 4 2 2 2" xfId="21068"/>
    <cellStyle name="20% - Accent1 5 4 2 2 2 2" xfId="44343"/>
    <cellStyle name="20% - Accent1 5 4 2 2 3" xfId="33729"/>
    <cellStyle name="20% - Accent1 5 4 2 3" xfId="15762"/>
    <cellStyle name="20% - Accent1 5 4 2 3 2" xfId="39037"/>
    <cellStyle name="20% - Accent1 5 4 2 4" xfId="28421"/>
    <cellStyle name="20% - Accent1 5 4 3" xfId="7812"/>
    <cellStyle name="20% - Accent1 5 4 3 2" xfId="18427"/>
    <cellStyle name="20% - Accent1 5 4 3 2 2" xfId="41702"/>
    <cellStyle name="20% - Accent1 5 4 3 3" xfId="31087"/>
    <cellStyle name="20% - Accent1 5 4 4" xfId="13122"/>
    <cellStyle name="20% - Accent1 5 4 4 2" xfId="36397"/>
    <cellStyle name="20% - Accent1 5 4 5" xfId="25779"/>
    <cellStyle name="20% - Accent1 5 5" xfId="3004"/>
    <cellStyle name="20% - Accent1 5 5 2" xfId="5837"/>
    <cellStyle name="20% - Accent1 5 5 2 2" xfId="11180"/>
    <cellStyle name="20% - Accent1 5 5 2 2 2" xfId="21793"/>
    <cellStyle name="20% - Accent1 5 5 2 2 2 2" xfId="45068"/>
    <cellStyle name="20% - Accent1 5 5 2 2 3" xfId="34455"/>
    <cellStyle name="20% - Accent1 5 5 2 3" xfId="16487"/>
    <cellStyle name="20% - Accent1 5 5 2 3 2" xfId="39762"/>
    <cellStyle name="20% - Accent1 5 5 2 4" xfId="29147"/>
    <cellStyle name="20% - Accent1 5 5 3" xfId="8538"/>
    <cellStyle name="20% - Accent1 5 5 3 2" xfId="19153"/>
    <cellStyle name="20% - Accent1 5 5 3 2 2" xfId="42428"/>
    <cellStyle name="20% - Accent1 5 5 3 3" xfId="31813"/>
    <cellStyle name="20% - Accent1 5 5 4" xfId="13847"/>
    <cellStyle name="20% - Accent1 5 5 4 2" xfId="37122"/>
    <cellStyle name="20% - Accent1 5 5 5" xfId="26505"/>
    <cellStyle name="20% - Accent1 5 6" xfId="3327"/>
    <cellStyle name="20% - Accent1 5 6 2" xfId="6151"/>
    <cellStyle name="20% - Accent1 5 6 2 2" xfId="11494"/>
    <cellStyle name="20% - Accent1 5 6 2 2 2" xfId="22107"/>
    <cellStyle name="20% - Accent1 5 6 2 2 2 2" xfId="45382"/>
    <cellStyle name="20% - Accent1 5 6 2 2 3" xfId="34769"/>
    <cellStyle name="20% - Accent1 5 6 2 3" xfId="16801"/>
    <cellStyle name="20% - Accent1 5 6 2 3 2" xfId="40076"/>
    <cellStyle name="20% - Accent1 5 6 2 4" xfId="29461"/>
    <cellStyle name="20% - Accent1 5 6 3" xfId="8852"/>
    <cellStyle name="20% - Accent1 5 6 3 2" xfId="19467"/>
    <cellStyle name="20% - Accent1 5 6 3 2 2" xfId="42742"/>
    <cellStyle name="20% - Accent1 5 6 3 3" xfId="32127"/>
    <cellStyle name="20% - Accent1 5 6 4" xfId="14161"/>
    <cellStyle name="20% - Accent1 5 6 4 2" xfId="37436"/>
    <cellStyle name="20% - Accent1 5 6 5" xfId="26819"/>
    <cellStyle name="20% - Accent1 5 7" xfId="3924"/>
    <cellStyle name="20% - Accent1 5 7 2" xfId="9268"/>
    <cellStyle name="20% - Accent1 5 7 2 2" xfId="19883"/>
    <cellStyle name="20% - Accent1 5 7 2 2 2" xfId="43158"/>
    <cellStyle name="20% - Accent1 5 7 2 3" xfId="32543"/>
    <cellStyle name="20% - Accent1 5 7 3" xfId="14577"/>
    <cellStyle name="20% - Accent1 5 7 3 2" xfId="37852"/>
    <cellStyle name="20% - Accent1 5 7 4" xfId="27235"/>
    <cellStyle name="20% - Accent1 5 8" xfId="6626"/>
    <cellStyle name="20% - Accent1 5 8 2" xfId="17241"/>
    <cellStyle name="20% - Accent1 5 8 2 2" xfId="40516"/>
    <cellStyle name="20% - Accent1 5 8 3" xfId="29901"/>
    <cellStyle name="20% - Accent1 5 9" xfId="11937"/>
    <cellStyle name="20% - Accent1 5 9 2" xfId="35212"/>
    <cellStyle name="20% - Accent1 6" xfId="10"/>
    <cellStyle name="20% - Accent1 6 10" xfId="22678"/>
    <cellStyle name="20% - Accent1 6 10 2" xfId="45931"/>
    <cellStyle name="20% - Accent1 6 11" xfId="24591"/>
    <cellStyle name="20% - Accent1 6 2" xfId="11"/>
    <cellStyle name="20% - Accent1 6 2 10" xfId="24592"/>
    <cellStyle name="20% - Accent1 6 2 2" xfId="1732"/>
    <cellStyle name="20% - Accent1 6 2 2 2" xfId="4714"/>
    <cellStyle name="20% - Accent1 6 2 2 2 2" xfId="10058"/>
    <cellStyle name="20% - Accent1 6 2 2 2 2 2" xfId="20673"/>
    <cellStyle name="20% - Accent1 6 2 2 2 2 2 2" xfId="43948"/>
    <cellStyle name="20% - Accent1 6 2 2 2 2 3" xfId="33333"/>
    <cellStyle name="20% - Accent1 6 2 2 2 3" xfId="15367"/>
    <cellStyle name="20% - Accent1 6 2 2 2 3 2" xfId="38642"/>
    <cellStyle name="20% - Accent1 6 2 2 2 4" xfId="28025"/>
    <cellStyle name="20% - Accent1 6 2 2 3" xfId="7416"/>
    <cellStyle name="20% - Accent1 6 2 2 3 2" xfId="18031"/>
    <cellStyle name="20% - Accent1 6 2 2 3 2 2" xfId="41306"/>
    <cellStyle name="20% - Accent1 6 2 2 3 3" xfId="30691"/>
    <cellStyle name="20% - Accent1 6 2 2 4" xfId="12727"/>
    <cellStyle name="20% - Accent1 6 2 2 4 2" xfId="36002"/>
    <cellStyle name="20% - Accent1 6 2 2 5" xfId="25383"/>
    <cellStyle name="20% - Accent1 6 2 3" xfId="2263"/>
    <cellStyle name="20% - Accent1 6 2 3 2" xfId="5114"/>
    <cellStyle name="20% - Accent1 6 2 3 2 2" xfId="10457"/>
    <cellStyle name="20% - Accent1 6 2 3 2 2 2" xfId="21071"/>
    <cellStyle name="20% - Accent1 6 2 3 2 2 2 2" xfId="44346"/>
    <cellStyle name="20% - Accent1 6 2 3 2 2 3" xfId="33732"/>
    <cellStyle name="20% - Accent1 6 2 3 2 3" xfId="15765"/>
    <cellStyle name="20% - Accent1 6 2 3 2 3 2" xfId="39040"/>
    <cellStyle name="20% - Accent1 6 2 3 2 4" xfId="28424"/>
    <cellStyle name="20% - Accent1 6 2 3 3" xfId="7815"/>
    <cellStyle name="20% - Accent1 6 2 3 3 2" xfId="18430"/>
    <cellStyle name="20% - Accent1 6 2 3 3 2 2" xfId="41705"/>
    <cellStyle name="20% - Accent1 6 2 3 3 3" xfId="31090"/>
    <cellStyle name="20% - Accent1 6 2 3 4" xfId="13125"/>
    <cellStyle name="20% - Accent1 6 2 3 4 2" xfId="36400"/>
    <cellStyle name="20% - Accent1 6 2 3 5" xfId="25782"/>
    <cellStyle name="20% - Accent1 6 2 4" xfId="3006"/>
    <cellStyle name="20% - Accent1 6 2 4 2" xfId="5839"/>
    <cellStyle name="20% - Accent1 6 2 4 2 2" xfId="11182"/>
    <cellStyle name="20% - Accent1 6 2 4 2 2 2" xfId="21795"/>
    <cellStyle name="20% - Accent1 6 2 4 2 2 2 2" xfId="45070"/>
    <cellStyle name="20% - Accent1 6 2 4 2 2 3" xfId="34457"/>
    <cellStyle name="20% - Accent1 6 2 4 2 3" xfId="16489"/>
    <cellStyle name="20% - Accent1 6 2 4 2 3 2" xfId="39764"/>
    <cellStyle name="20% - Accent1 6 2 4 2 4" xfId="29149"/>
    <cellStyle name="20% - Accent1 6 2 4 3" xfId="8540"/>
    <cellStyle name="20% - Accent1 6 2 4 3 2" xfId="19155"/>
    <cellStyle name="20% - Accent1 6 2 4 3 2 2" xfId="42430"/>
    <cellStyle name="20% - Accent1 6 2 4 3 3" xfId="31815"/>
    <cellStyle name="20% - Accent1 6 2 4 4" xfId="13849"/>
    <cellStyle name="20% - Accent1 6 2 4 4 2" xfId="37124"/>
    <cellStyle name="20% - Accent1 6 2 4 5" xfId="26507"/>
    <cellStyle name="20% - Accent1 6 2 5" xfId="3329"/>
    <cellStyle name="20% - Accent1 6 2 5 2" xfId="6153"/>
    <cellStyle name="20% - Accent1 6 2 5 2 2" xfId="11496"/>
    <cellStyle name="20% - Accent1 6 2 5 2 2 2" xfId="22109"/>
    <cellStyle name="20% - Accent1 6 2 5 2 2 2 2" xfId="45384"/>
    <cellStyle name="20% - Accent1 6 2 5 2 2 3" xfId="34771"/>
    <cellStyle name="20% - Accent1 6 2 5 2 3" xfId="16803"/>
    <cellStyle name="20% - Accent1 6 2 5 2 3 2" xfId="40078"/>
    <cellStyle name="20% - Accent1 6 2 5 2 4" xfId="29463"/>
    <cellStyle name="20% - Accent1 6 2 5 3" xfId="8854"/>
    <cellStyle name="20% - Accent1 6 2 5 3 2" xfId="19469"/>
    <cellStyle name="20% - Accent1 6 2 5 3 2 2" xfId="42744"/>
    <cellStyle name="20% - Accent1 6 2 5 3 3" xfId="32129"/>
    <cellStyle name="20% - Accent1 6 2 5 4" xfId="14163"/>
    <cellStyle name="20% - Accent1 6 2 5 4 2" xfId="37438"/>
    <cellStyle name="20% - Accent1 6 2 5 5" xfId="26821"/>
    <cellStyle name="20% - Accent1 6 2 6" xfId="3927"/>
    <cellStyle name="20% - Accent1 6 2 6 2" xfId="9271"/>
    <cellStyle name="20% - Accent1 6 2 6 2 2" xfId="19886"/>
    <cellStyle name="20% - Accent1 6 2 6 2 2 2" xfId="43161"/>
    <cellStyle name="20% - Accent1 6 2 6 2 3" xfId="32546"/>
    <cellStyle name="20% - Accent1 6 2 6 3" xfId="14580"/>
    <cellStyle name="20% - Accent1 6 2 6 3 2" xfId="37855"/>
    <cellStyle name="20% - Accent1 6 2 6 4" xfId="27238"/>
    <cellStyle name="20% - Accent1 6 2 7" xfId="6629"/>
    <cellStyle name="20% - Accent1 6 2 7 2" xfId="17244"/>
    <cellStyle name="20% - Accent1 6 2 7 2 2" xfId="40519"/>
    <cellStyle name="20% - Accent1 6 2 7 3" xfId="29904"/>
    <cellStyle name="20% - Accent1 6 2 8" xfId="11940"/>
    <cellStyle name="20% - Accent1 6 2 8 2" xfId="35215"/>
    <cellStyle name="20% - Accent1 6 2 9" xfId="22679"/>
    <cellStyle name="20% - Accent1 6 2 9 2" xfId="45932"/>
    <cellStyle name="20% - Accent1 6 3" xfId="1920"/>
    <cellStyle name="20% - Accent1 6 3 2" xfId="4868"/>
    <cellStyle name="20% - Accent1 6 3 2 2" xfId="10211"/>
    <cellStyle name="20% - Accent1 6 3 2 2 2" xfId="20826"/>
    <cellStyle name="20% - Accent1 6 3 2 2 2 2" xfId="44101"/>
    <cellStyle name="20% - Accent1 6 3 2 2 3" xfId="33486"/>
    <cellStyle name="20% - Accent1 6 3 2 3" xfId="15520"/>
    <cellStyle name="20% - Accent1 6 3 2 3 2" xfId="38795"/>
    <cellStyle name="20% - Accent1 6 3 2 4" xfId="28178"/>
    <cellStyle name="20% - Accent1 6 3 3" xfId="7569"/>
    <cellStyle name="20% - Accent1 6 3 3 2" xfId="18184"/>
    <cellStyle name="20% - Accent1 6 3 3 2 2" xfId="41459"/>
    <cellStyle name="20% - Accent1 6 3 3 3" xfId="30844"/>
    <cellStyle name="20% - Accent1 6 3 4" xfId="12880"/>
    <cellStyle name="20% - Accent1 6 3 4 2" xfId="36155"/>
    <cellStyle name="20% - Accent1 6 3 5" xfId="25536"/>
    <cellStyle name="20% - Accent1 6 4" xfId="2262"/>
    <cellStyle name="20% - Accent1 6 4 2" xfId="5113"/>
    <cellStyle name="20% - Accent1 6 4 2 2" xfId="10456"/>
    <cellStyle name="20% - Accent1 6 4 2 2 2" xfId="21070"/>
    <cellStyle name="20% - Accent1 6 4 2 2 2 2" xfId="44345"/>
    <cellStyle name="20% - Accent1 6 4 2 2 3" xfId="33731"/>
    <cellStyle name="20% - Accent1 6 4 2 3" xfId="15764"/>
    <cellStyle name="20% - Accent1 6 4 2 3 2" xfId="39039"/>
    <cellStyle name="20% - Accent1 6 4 2 4" xfId="28423"/>
    <cellStyle name="20% - Accent1 6 4 3" xfId="7814"/>
    <cellStyle name="20% - Accent1 6 4 3 2" xfId="18429"/>
    <cellStyle name="20% - Accent1 6 4 3 2 2" xfId="41704"/>
    <cellStyle name="20% - Accent1 6 4 3 3" xfId="31089"/>
    <cellStyle name="20% - Accent1 6 4 4" xfId="13124"/>
    <cellStyle name="20% - Accent1 6 4 4 2" xfId="36399"/>
    <cellStyle name="20% - Accent1 6 4 5" xfId="25781"/>
    <cellStyle name="20% - Accent1 6 5" xfId="3155"/>
    <cellStyle name="20% - Accent1 6 5 2" xfId="5988"/>
    <cellStyle name="20% - Accent1 6 5 2 2" xfId="11331"/>
    <cellStyle name="20% - Accent1 6 5 2 2 2" xfId="21944"/>
    <cellStyle name="20% - Accent1 6 5 2 2 2 2" xfId="45219"/>
    <cellStyle name="20% - Accent1 6 5 2 2 3" xfId="34606"/>
    <cellStyle name="20% - Accent1 6 5 2 3" xfId="16638"/>
    <cellStyle name="20% - Accent1 6 5 2 3 2" xfId="39913"/>
    <cellStyle name="20% - Accent1 6 5 2 4" xfId="29298"/>
    <cellStyle name="20% - Accent1 6 5 3" xfId="8689"/>
    <cellStyle name="20% - Accent1 6 5 3 2" xfId="19304"/>
    <cellStyle name="20% - Accent1 6 5 3 2 2" xfId="42579"/>
    <cellStyle name="20% - Accent1 6 5 3 3" xfId="31964"/>
    <cellStyle name="20% - Accent1 6 5 4" xfId="13998"/>
    <cellStyle name="20% - Accent1 6 5 4 2" xfId="37273"/>
    <cellStyle name="20% - Accent1 6 5 5" xfId="26656"/>
    <cellStyle name="20% - Accent1 6 6" xfId="3478"/>
    <cellStyle name="20% - Accent1 6 6 2" xfId="6302"/>
    <cellStyle name="20% - Accent1 6 6 2 2" xfId="11645"/>
    <cellStyle name="20% - Accent1 6 6 2 2 2" xfId="22258"/>
    <cellStyle name="20% - Accent1 6 6 2 2 2 2" xfId="45533"/>
    <cellStyle name="20% - Accent1 6 6 2 2 3" xfId="34920"/>
    <cellStyle name="20% - Accent1 6 6 2 3" xfId="16952"/>
    <cellStyle name="20% - Accent1 6 6 2 3 2" xfId="40227"/>
    <cellStyle name="20% - Accent1 6 6 2 4" xfId="29612"/>
    <cellStyle name="20% - Accent1 6 6 3" xfId="9003"/>
    <cellStyle name="20% - Accent1 6 6 3 2" xfId="19618"/>
    <cellStyle name="20% - Accent1 6 6 3 2 2" xfId="42893"/>
    <cellStyle name="20% - Accent1 6 6 3 3" xfId="32278"/>
    <cellStyle name="20% - Accent1 6 6 4" xfId="14312"/>
    <cellStyle name="20% - Accent1 6 6 4 2" xfId="37587"/>
    <cellStyle name="20% - Accent1 6 6 5" xfId="26970"/>
    <cellStyle name="20% - Accent1 6 7" xfId="3926"/>
    <cellStyle name="20% - Accent1 6 7 2" xfId="9270"/>
    <cellStyle name="20% - Accent1 6 7 2 2" xfId="19885"/>
    <cellStyle name="20% - Accent1 6 7 2 2 2" xfId="43160"/>
    <cellStyle name="20% - Accent1 6 7 2 3" xfId="32545"/>
    <cellStyle name="20% - Accent1 6 7 3" xfId="14579"/>
    <cellStyle name="20% - Accent1 6 7 3 2" xfId="37854"/>
    <cellStyle name="20% - Accent1 6 7 4" xfId="27237"/>
    <cellStyle name="20% - Accent1 6 8" xfId="6628"/>
    <cellStyle name="20% - Accent1 6 8 2" xfId="17243"/>
    <cellStyle name="20% - Accent1 6 8 2 2" xfId="40518"/>
    <cellStyle name="20% - Accent1 6 8 3" xfId="29903"/>
    <cellStyle name="20% - Accent1 6 9" xfId="11939"/>
    <cellStyle name="20% - Accent1 6 9 2" xfId="35214"/>
    <cellStyle name="20% - Accent1 7" xfId="12"/>
    <cellStyle name="20% - Accent1 7 10" xfId="22680"/>
    <cellStyle name="20% - Accent1 7 10 2" xfId="45933"/>
    <cellStyle name="20% - Accent1 7 11" xfId="24593"/>
    <cellStyle name="20% - Accent1 7 2" xfId="13"/>
    <cellStyle name="20% - Accent1 7 2 2" xfId="1734"/>
    <cellStyle name="20% - Accent1 7 2 2 2" xfId="4716"/>
    <cellStyle name="20% - Accent1 7 2 2 2 2" xfId="10060"/>
    <cellStyle name="20% - Accent1 7 2 2 2 2 2" xfId="20675"/>
    <cellStyle name="20% - Accent1 7 2 2 2 2 2 2" xfId="43950"/>
    <cellStyle name="20% - Accent1 7 2 2 2 2 3" xfId="33335"/>
    <cellStyle name="20% - Accent1 7 2 2 2 3" xfId="15369"/>
    <cellStyle name="20% - Accent1 7 2 2 2 3 2" xfId="38644"/>
    <cellStyle name="20% - Accent1 7 2 2 2 4" xfId="28027"/>
    <cellStyle name="20% - Accent1 7 2 2 3" xfId="7418"/>
    <cellStyle name="20% - Accent1 7 2 2 3 2" xfId="18033"/>
    <cellStyle name="20% - Accent1 7 2 2 3 2 2" xfId="41308"/>
    <cellStyle name="20% - Accent1 7 2 2 3 3" xfId="30693"/>
    <cellStyle name="20% - Accent1 7 2 2 4" xfId="12729"/>
    <cellStyle name="20% - Accent1 7 2 2 4 2" xfId="36004"/>
    <cellStyle name="20% - Accent1 7 2 2 5" xfId="25385"/>
    <cellStyle name="20% - Accent1 7 2 3" xfId="2265"/>
    <cellStyle name="20% - Accent1 7 2 3 2" xfId="5116"/>
    <cellStyle name="20% - Accent1 7 2 3 2 2" xfId="10459"/>
    <cellStyle name="20% - Accent1 7 2 3 2 2 2" xfId="21073"/>
    <cellStyle name="20% - Accent1 7 2 3 2 2 2 2" xfId="44348"/>
    <cellStyle name="20% - Accent1 7 2 3 2 2 3" xfId="33734"/>
    <cellStyle name="20% - Accent1 7 2 3 2 3" xfId="15767"/>
    <cellStyle name="20% - Accent1 7 2 3 2 3 2" xfId="39042"/>
    <cellStyle name="20% - Accent1 7 2 3 2 4" xfId="28426"/>
    <cellStyle name="20% - Accent1 7 2 3 3" xfId="7817"/>
    <cellStyle name="20% - Accent1 7 2 3 3 2" xfId="18432"/>
    <cellStyle name="20% - Accent1 7 2 3 3 2 2" xfId="41707"/>
    <cellStyle name="20% - Accent1 7 2 3 3 3" xfId="31092"/>
    <cellStyle name="20% - Accent1 7 2 3 4" xfId="13127"/>
    <cellStyle name="20% - Accent1 7 2 3 4 2" xfId="36402"/>
    <cellStyle name="20% - Accent1 7 2 3 5" xfId="25784"/>
    <cellStyle name="20% - Accent1 7 2 4" xfId="3008"/>
    <cellStyle name="20% - Accent1 7 2 4 2" xfId="5841"/>
    <cellStyle name="20% - Accent1 7 2 4 2 2" xfId="11184"/>
    <cellStyle name="20% - Accent1 7 2 4 2 2 2" xfId="21797"/>
    <cellStyle name="20% - Accent1 7 2 4 2 2 2 2" xfId="45072"/>
    <cellStyle name="20% - Accent1 7 2 4 2 2 3" xfId="34459"/>
    <cellStyle name="20% - Accent1 7 2 4 2 3" xfId="16491"/>
    <cellStyle name="20% - Accent1 7 2 4 2 3 2" xfId="39766"/>
    <cellStyle name="20% - Accent1 7 2 4 2 4" xfId="29151"/>
    <cellStyle name="20% - Accent1 7 2 4 3" xfId="8542"/>
    <cellStyle name="20% - Accent1 7 2 4 3 2" xfId="19157"/>
    <cellStyle name="20% - Accent1 7 2 4 3 2 2" xfId="42432"/>
    <cellStyle name="20% - Accent1 7 2 4 3 3" xfId="31817"/>
    <cellStyle name="20% - Accent1 7 2 4 4" xfId="13851"/>
    <cellStyle name="20% - Accent1 7 2 4 4 2" xfId="37126"/>
    <cellStyle name="20% - Accent1 7 2 4 5" xfId="26509"/>
    <cellStyle name="20% - Accent1 7 2 5" xfId="3331"/>
    <cellStyle name="20% - Accent1 7 2 5 2" xfId="6155"/>
    <cellStyle name="20% - Accent1 7 2 5 2 2" xfId="11498"/>
    <cellStyle name="20% - Accent1 7 2 5 2 2 2" xfId="22111"/>
    <cellStyle name="20% - Accent1 7 2 5 2 2 2 2" xfId="45386"/>
    <cellStyle name="20% - Accent1 7 2 5 2 2 3" xfId="34773"/>
    <cellStyle name="20% - Accent1 7 2 5 2 3" xfId="16805"/>
    <cellStyle name="20% - Accent1 7 2 5 2 3 2" xfId="40080"/>
    <cellStyle name="20% - Accent1 7 2 5 2 4" xfId="29465"/>
    <cellStyle name="20% - Accent1 7 2 5 3" xfId="8856"/>
    <cellStyle name="20% - Accent1 7 2 5 3 2" xfId="19471"/>
    <cellStyle name="20% - Accent1 7 2 5 3 2 2" xfId="42746"/>
    <cellStyle name="20% - Accent1 7 2 5 3 3" xfId="32131"/>
    <cellStyle name="20% - Accent1 7 2 5 4" xfId="14165"/>
    <cellStyle name="20% - Accent1 7 2 5 4 2" xfId="37440"/>
    <cellStyle name="20% - Accent1 7 2 5 5" xfId="26823"/>
    <cellStyle name="20% - Accent1 7 2 6" xfId="3929"/>
    <cellStyle name="20% - Accent1 7 2 6 2" xfId="9273"/>
    <cellStyle name="20% - Accent1 7 2 6 2 2" xfId="19888"/>
    <cellStyle name="20% - Accent1 7 2 6 2 2 2" xfId="43163"/>
    <cellStyle name="20% - Accent1 7 2 6 2 3" xfId="32548"/>
    <cellStyle name="20% - Accent1 7 2 6 3" xfId="14582"/>
    <cellStyle name="20% - Accent1 7 2 6 3 2" xfId="37857"/>
    <cellStyle name="20% - Accent1 7 2 6 4" xfId="27240"/>
    <cellStyle name="20% - Accent1 7 2 7" xfId="6631"/>
    <cellStyle name="20% - Accent1 7 2 7 2" xfId="17246"/>
    <cellStyle name="20% - Accent1 7 2 7 2 2" xfId="40521"/>
    <cellStyle name="20% - Accent1 7 2 7 3" xfId="29906"/>
    <cellStyle name="20% - Accent1 7 2 8" xfId="11942"/>
    <cellStyle name="20% - Accent1 7 2 8 2" xfId="35217"/>
    <cellStyle name="20% - Accent1 7 2 9" xfId="24594"/>
    <cellStyle name="20% - Accent1 7 3" xfId="1733"/>
    <cellStyle name="20% - Accent1 7 3 2" xfId="4715"/>
    <cellStyle name="20% - Accent1 7 3 2 2" xfId="10059"/>
    <cellStyle name="20% - Accent1 7 3 2 2 2" xfId="20674"/>
    <cellStyle name="20% - Accent1 7 3 2 2 2 2" xfId="43949"/>
    <cellStyle name="20% - Accent1 7 3 2 2 3" xfId="33334"/>
    <cellStyle name="20% - Accent1 7 3 2 3" xfId="15368"/>
    <cellStyle name="20% - Accent1 7 3 2 3 2" xfId="38643"/>
    <cellStyle name="20% - Accent1 7 3 2 4" xfId="28026"/>
    <cellStyle name="20% - Accent1 7 3 3" xfId="7417"/>
    <cellStyle name="20% - Accent1 7 3 3 2" xfId="18032"/>
    <cellStyle name="20% - Accent1 7 3 3 2 2" xfId="41307"/>
    <cellStyle name="20% - Accent1 7 3 3 3" xfId="30692"/>
    <cellStyle name="20% - Accent1 7 3 4" xfId="12728"/>
    <cellStyle name="20% - Accent1 7 3 4 2" xfId="36003"/>
    <cellStyle name="20% - Accent1 7 3 5" xfId="25384"/>
    <cellStyle name="20% - Accent1 7 4" xfId="2264"/>
    <cellStyle name="20% - Accent1 7 4 2" xfId="5115"/>
    <cellStyle name="20% - Accent1 7 4 2 2" xfId="10458"/>
    <cellStyle name="20% - Accent1 7 4 2 2 2" xfId="21072"/>
    <cellStyle name="20% - Accent1 7 4 2 2 2 2" xfId="44347"/>
    <cellStyle name="20% - Accent1 7 4 2 2 3" xfId="33733"/>
    <cellStyle name="20% - Accent1 7 4 2 3" xfId="15766"/>
    <cellStyle name="20% - Accent1 7 4 2 3 2" xfId="39041"/>
    <cellStyle name="20% - Accent1 7 4 2 4" xfId="28425"/>
    <cellStyle name="20% - Accent1 7 4 3" xfId="7816"/>
    <cellStyle name="20% - Accent1 7 4 3 2" xfId="18431"/>
    <cellStyle name="20% - Accent1 7 4 3 2 2" xfId="41706"/>
    <cellStyle name="20% - Accent1 7 4 3 3" xfId="31091"/>
    <cellStyle name="20% - Accent1 7 4 4" xfId="13126"/>
    <cellStyle name="20% - Accent1 7 4 4 2" xfId="36401"/>
    <cellStyle name="20% - Accent1 7 4 5" xfId="25783"/>
    <cellStyle name="20% - Accent1 7 5" xfId="3007"/>
    <cellStyle name="20% - Accent1 7 5 2" xfId="5840"/>
    <cellStyle name="20% - Accent1 7 5 2 2" xfId="11183"/>
    <cellStyle name="20% - Accent1 7 5 2 2 2" xfId="21796"/>
    <cellStyle name="20% - Accent1 7 5 2 2 2 2" xfId="45071"/>
    <cellStyle name="20% - Accent1 7 5 2 2 3" xfId="34458"/>
    <cellStyle name="20% - Accent1 7 5 2 3" xfId="16490"/>
    <cellStyle name="20% - Accent1 7 5 2 3 2" xfId="39765"/>
    <cellStyle name="20% - Accent1 7 5 2 4" xfId="29150"/>
    <cellStyle name="20% - Accent1 7 5 3" xfId="8541"/>
    <cellStyle name="20% - Accent1 7 5 3 2" xfId="19156"/>
    <cellStyle name="20% - Accent1 7 5 3 2 2" xfId="42431"/>
    <cellStyle name="20% - Accent1 7 5 3 3" xfId="31816"/>
    <cellStyle name="20% - Accent1 7 5 4" xfId="13850"/>
    <cellStyle name="20% - Accent1 7 5 4 2" xfId="37125"/>
    <cellStyle name="20% - Accent1 7 5 5" xfId="26508"/>
    <cellStyle name="20% - Accent1 7 6" xfId="3330"/>
    <cellStyle name="20% - Accent1 7 6 2" xfId="6154"/>
    <cellStyle name="20% - Accent1 7 6 2 2" xfId="11497"/>
    <cellStyle name="20% - Accent1 7 6 2 2 2" xfId="22110"/>
    <cellStyle name="20% - Accent1 7 6 2 2 2 2" xfId="45385"/>
    <cellStyle name="20% - Accent1 7 6 2 2 3" xfId="34772"/>
    <cellStyle name="20% - Accent1 7 6 2 3" xfId="16804"/>
    <cellStyle name="20% - Accent1 7 6 2 3 2" xfId="40079"/>
    <cellStyle name="20% - Accent1 7 6 2 4" xfId="29464"/>
    <cellStyle name="20% - Accent1 7 6 3" xfId="8855"/>
    <cellStyle name="20% - Accent1 7 6 3 2" xfId="19470"/>
    <cellStyle name="20% - Accent1 7 6 3 2 2" xfId="42745"/>
    <cellStyle name="20% - Accent1 7 6 3 3" xfId="32130"/>
    <cellStyle name="20% - Accent1 7 6 4" xfId="14164"/>
    <cellStyle name="20% - Accent1 7 6 4 2" xfId="37439"/>
    <cellStyle name="20% - Accent1 7 6 5" xfId="26822"/>
    <cellStyle name="20% - Accent1 7 7" xfId="3928"/>
    <cellStyle name="20% - Accent1 7 7 2" xfId="9272"/>
    <cellStyle name="20% - Accent1 7 7 2 2" xfId="19887"/>
    <cellStyle name="20% - Accent1 7 7 2 2 2" xfId="43162"/>
    <cellStyle name="20% - Accent1 7 7 2 3" xfId="32547"/>
    <cellStyle name="20% - Accent1 7 7 3" xfId="14581"/>
    <cellStyle name="20% - Accent1 7 7 3 2" xfId="37856"/>
    <cellStyle name="20% - Accent1 7 7 4" xfId="27239"/>
    <cellStyle name="20% - Accent1 7 8" xfId="6630"/>
    <cellStyle name="20% - Accent1 7 8 2" xfId="17245"/>
    <cellStyle name="20% - Accent1 7 8 2 2" xfId="40520"/>
    <cellStyle name="20% - Accent1 7 8 3" xfId="29905"/>
    <cellStyle name="20% - Accent1 7 9" xfId="11941"/>
    <cellStyle name="20% - Accent1 7 9 2" xfId="35216"/>
    <cellStyle name="20% - Accent1 8" xfId="14"/>
    <cellStyle name="20% - Accent1 8 10" xfId="24595"/>
    <cellStyle name="20% - Accent1 8 2" xfId="15"/>
    <cellStyle name="20% - Accent1 8 2 2" xfId="1736"/>
    <cellStyle name="20% - Accent1 8 2 2 2" xfId="4718"/>
    <cellStyle name="20% - Accent1 8 2 2 2 2" xfId="10062"/>
    <cellStyle name="20% - Accent1 8 2 2 2 2 2" xfId="20677"/>
    <cellStyle name="20% - Accent1 8 2 2 2 2 2 2" xfId="43952"/>
    <cellStyle name="20% - Accent1 8 2 2 2 2 3" xfId="33337"/>
    <cellStyle name="20% - Accent1 8 2 2 2 3" xfId="15371"/>
    <cellStyle name="20% - Accent1 8 2 2 2 3 2" xfId="38646"/>
    <cellStyle name="20% - Accent1 8 2 2 2 4" xfId="28029"/>
    <cellStyle name="20% - Accent1 8 2 2 3" xfId="7420"/>
    <cellStyle name="20% - Accent1 8 2 2 3 2" xfId="18035"/>
    <cellStyle name="20% - Accent1 8 2 2 3 2 2" xfId="41310"/>
    <cellStyle name="20% - Accent1 8 2 2 3 3" xfId="30695"/>
    <cellStyle name="20% - Accent1 8 2 2 4" xfId="12731"/>
    <cellStyle name="20% - Accent1 8 2 2 4 2" xfId="36006"/>
    <cellStyle name="20% - Accent1 8 2 2 5" xfId="25387"/>
    <cellStyle name="20% - Accent1 8 2 3" xfId="2267"/>
    <cellStyle name="20% - Accent1 8 2 3 2" xfId="5118"/>
    <cellStyle name="20% - Accent1 8 2 3 2 2" xfId="10461"/>
    <cellStyle name="20% - Accent1 8 2 3 2 2 2" xfId="21075"/>
    <cellStyle name="20% - Accent1 8 2 3 2 2 2 2" xfId="44350"/>
    <cellStyle name="20% - Accent1 8 2 3 2 2 3" xfId="33736"/>
    <cellStyle name="20% - Accent1 8 2 3 2 3" xfId="15769"/>
    <cellStyle name="20% - Accent1 8 2 3 2 3 2" xfId="39044"/>
    <cellStyle name="20% - Accent1 8 2 3 2 4" xfId="28428"/>
    <cellStyle name="20% - Accent1 8 2 3 3" xfId="7819"/>
    <cellStyle name="20% - Accent1 8 2 3 3 2" xfId="18434"/>
    <cellStyle name="20% - Accent1 8 2 3 3 2 2" xfId="41709"/>
    <cellStyle name="20% - Accent1 8 2 3 3 3" xfId="31094"/>
    <cellStyle name="20% - Accent1 8 2 3 4" xfId="13129"/>
    <cellStyle name="20% - Accent1 8 2 3 4 2" xfId="36404"/>
    <cellStyle name="20% - Accent1 8 2 3 5" xfId="25786"/>
    <cellStyle name="20% - Accent1 8 2 4" xfId="3010"/>
    <cellStyle name="20% - Accent1 8 2 4 2" xfId="5843"/>
    <cellStyle name="20% - Accent1 8 2 4 2 2" xfId="11186"/>
    <cellStyle name="20% - Accent1 8 2 4 2 2 2" xfId="21799"/>
    <cellStyle name="20% - Accent1 8 2 4 2 2 2 2" xfId="45074"/>
    <cellStyle name="20% - Accent1 8 2 4 2 2 3" xfId="34461"/>
    <cellStyle name="20% - Accent1 8 2 4 2 3" xfId="16493"/>
    <cellStyle name="20% - Accent1 8 2 4 2 3 2" xfId="39768"/>
    <cellStyle name="20% - Accent1 8 2 4 2 4" xfId="29153"/>
    <cellStyle name="20% - Accent1 8 2 4 3" xfId="8544"/>
    <cellStyle name="20% - Accent1 8 2 4 3 2" xfId="19159"/>
    <cellStyle name="20% - Accent1 8 2 4 3 2 2" xfId="42434"/>
    <cellStyle name="20% - Accent1 8 2 4 3 3" xfId="31819"/>
    <cellStyle name="20% - Accent1 8 2 4 4" xfId="13853"/>
    <cellStyle name="20% - Accent1 8 2 4 4 2" xfId="37128"/>
    <cellStyle name="20% - Accent1 8 2 4 5" xfId="26511"/>
    <cellStyle name="20% - Accent1 8 2 5" xfId="3333"/>
    <cellStyle name="20% - Accent1 8 2 5 2" xfId="6157"/>
    <cellStyle name="20% - Accent1 8 2 5 2 2" xfId="11500"/>
    <cellStyle name="20% - Accent1 8 2 5 2 2 2" xfId="22113"/>
    <cellStyle name="20% - Accent1 8 2 5 2 2 2 2" xfId="45388"/>
    <cellStyle name="20% - Accent1 8 2 5 2 2 3" xfId="34775"/>
    <cellStyle name="20% - Accent1 8 2 5 2 3" xfId="16807"/>
    <cellStyle name="20% - Accent1 8 2 5 2 3 2" xfId="40082"/>
    <cellStyle name="20% - Accent1 8 2 5 2 4" xfId="29467"/>
    <cellStyle name="20% - Accent1 8 2 5 3" xfId="8858"/>
    <cellStyle name="20% - Accent1 8 2 5 3 2" xfId="19473"/>
    <cellStyle name="20% - Accent1 8 2 5 3 2 2" xfId="42748"/>
    <cellStyle name="20% - Accent1 8 2 5 3 3" xfId="32133"/>
    <cellStyle name="20% - Accent1 8 2 5 4" xfId="14167"/>
    <cellStyle name="20% - Accent1 8 2 5 4 2" xfId="37442"/>
    <cellStyle name="20% - Accent1 8 2 5 5" xfId="26825"/>
    <cellStyle name="20% - Accent1 8 2 6" xfId="3931"/>
    <cellStyle name="20% - Accent1 8 2 6 2" xfId="9275"/>
    <cellStyle name="20% - Accent1 8 2 6 2 2" xfId="19890"/>
    <cellStyle name="20% - Accent1 8 2 6 2 2 2" xfId="43165"/>
    <cellStyle name="20% - Accent1 8 2 6 2 3" xfId="32550"/>
    <cellStyle name="20% - Accent1 8 2 6 3" xfId="14584"/>
    <cellStyle name="20% - Accent1 8 2 6 3 2" xfId="37859"/>
    <cellStyle name="20% - Accent1 8 2 6 4" xfId="27242"/>
    <cellStyle name="20% - Accent1 8 2 7" xfId="6633"/>
    <cellStyle name="20% - Accent1 8 2 7 2" xfId="17248"/>
    <cellStyle name="20% - Accent1 8 2 7 2 2" xfId="40523"/>
    <cellStyle name="20% - Accent1 8 2 7 3" xfId="29908"/>
    <cellStyle name="20% - Accent1 8 2 8" xfId="11944"/>
    <cellStyle name="20% - Accent1 8 2 8 2" xfId="35219"/>
    <cellStyle name="20% - Accent1 8 2 9" xfId="24596"/>
    <cellStyle name="20% - Accent1 8 3" xfId="1735"/>
    <cellStyle name="20% - Accent1 8 3 2" xfId="4717"/>
    <cellStyle name="20% - Accent1 8 3 2 2" xfId="10061"/>
    <cellStyle name="20% - Accent1 8 3 2 2 2" xfId="20676"/>
    <cellStyle name="20% - Accent1 8 3 2 2 2 2" xfId="43951"/>
    <cellStyle name="20% - Accent1 8 3 2 2 3" xfId="33336"/>
    <cellStyle name="20% - Accent1 8 3 2 3" xfId="15370"/>
    <cellStyle name="20% - Accent1 8 3 2 3 2" xfId="38645"/>
    <cellStyle name="20% - Accent1 8 3 2 4" xfId="28028"/>
    <cellStyle name="20% - Accent1 8 3 3" xfId="7419"/>
    <cellStyle name="20% - Accent1 8 3 3 2" xfId="18034"/>
    <cellStyle name="20% - Accent1 8 3 3 2 2" xfId="41309"/>
    <cellStyle name="20% - Accent1 8 3 3 3" xfId="30694"/>
    <cellStyle name="20% - Accent1 8 3 4" xfId="12730"/>
    <cellStyle name="20% - Accent1 8 3 4 2" xfId="36005"/>
    <cellStyle name="20% - Accent1 8 3 5" xfId="25386"/>
    <cellStyle name="20% - Accent1 8 4" xfId="2266"/>
    <cellStyle name="20% - Accent1 8 4 2" xfId="5117"/>
    <cellStyle name="20% - Accent1 8 4 2 2" xfId="10460"/>
    <cellStyle name="20% - Accent1 8 4 2 2 2" xfId="21074"/>
    <cellStyle name="20% - Accent1 8 4 2 2 2 2" xfId="44349"/>
    <cellStyle name="20% - Accent1 8 4 2 2 3" xfId="33735"/>
    <cellStyle name="20% - Accent1 8 4 2 3" xfId="15768"/>
    <cellStyle name="20% - Accent1 8 4 2 3 2" xfId="39043"/>
    <cellStyle name="20% - Accent1 8 4 2 4" xfId="28427"/>
    <cellStyle name="20% - Accent1 8 4 3" xfId="7818"/>
    <cellStyle name="20% - Accent1 8 4 3 2" xfId="18433"/>
    <cellStyle name="20% - Accent1 8 4 3 2 2" xfId="41708"/>
    <cellStyle name="20% - Accent1 8 4 3 3" xfId="31093"/>
    <cellStyle name="20% - Accent1 8 4 4" xfId="13128"/>
    <cellStyle name="20% - Accent1 8 4 4 2" xfId="36403"/>
    <cellStyle name="20% - Accent1 8 4 5" xfId="25785"/>
    <cellStyle name="20% - Accent1 8 5" xfId="3009"/>
    <cellStyle name="20% - Accent1 8 5 2" xfId="5842"/>
    <cellStyle name="20% - Accent1 8 5 2 2" xfId="11185"/>
    <cellStyle name="20% - Accent1 8 5 2 2 2" xfId="21798"/>
    <cellStyle name="20% - Accent1 8 5 2 2 2 2" xfId="45073"/>
    <cellStyle name="20% - Accent1 8 5 2 2 3" xfId="34460"/>
    <cellStyle name="20% - Accent1 8 5 2 3" xfId="16492"/>
    <cellStyle name="20% - Accent1 8 5 2 3 2" xfId="39767"/>
    <cellStyle name="20% - Accent1 8 5 2 4" xfId="29152"/>
    <cellStyle name="20% - Accent1 8 5 3" xfId="8543"/>
    <cellStyle name="20% - Accent1 8 5 3 2" xfId="19158"/>
    <cellStyle name="20% - Accent1 8 5 3 2 2" xfId="42433"/>
    <cellStyle name="20% - Accent1 8 5 3 3" xfId="31818"/>
    <cellStyle name="20% - Accent1 8 5 4" xfId="13852"/>
    <cellStyle name="20% - Accent1 8 5 4 2" xfId="37127"/>
    <cellStyle name="20% - Accent1 8 5 5" xfId="26510"/>
    <cellStyle name="20% - Accent1 8 6" xfId="3332"/>
    <cellStyle name="20% - Accent1 8 6 2" xfId="6156"/>
    <cellStyle name="20% - Accent1 8 6 2 2" xfId="11499"/>
    <cellStyle name="20% - Accent1 8 6 2 2 2" xfId="22112"/>
    <cellStyle name="20% - Accent1 8 6 2 2 2 2" xfId="45387"/>
    <cellStyle name="20% - Accent1 8 6 2 2 3" xfId="34774"/>
    <cellStyle name="20% - Accent1 8 6 2 3" xfId="16806"/>
    <cellStyle name="20% - Accent1 8 6 2 3 2" xfId="40081"/>
    <cellStyle name="20% - Accent1 8 6 2 4" xfId="29466"/>
    <cellStyle name="20% - Accent1 8 6 3" xfId="8857"/>
    <cellStyle name="20% - Accent1 8 6 3 2" xfId="19472"/>
    <cellStyle name="20% - Accent1 8 6 3 2 2" xfId="42747"/>
    <cellStyle name="20% - Accent1 8 6 3 3" xfId="32132"/>
    <cellStyle name="20% - Accent1 8 6 4" xfId="14166"/>
    <cellStyle name="20% - Accent1 8 6 4 2" xfId="37441"/>
    <cellStyle name="20% - Accent1 8 6 5" xfId="26824"/>
    <cellStyle name="20% - Accent1 8 7" xfId="3930"/>
    <cellStyle name="20% - Accent1 8 7 2" xfId="9274"/>
    <cellStyle name="20% - Accent1 8 7 2 2" xfId="19889"/>
    <cellStyle name="20% - Accent1 8 7 2 2 2" xfId="43164"/>
    <cellStyle name="20% - Accent1 8 7 2 3" xfId="32549"/>
    <cellStyle name="20% - Accent1 8 7 3" xfId="14583"/>
    <cellStyle name="20% - Accent1 8 7 3 2" xfId="37858"/>
    <cellStyle name="20% - Accent1 8 7 4" xfId="27241"/>
    <cellStyle name="20% - Accent1 8 8" xfId="6632"/>
    <cellStyle name="20% - Accent1 8 8 2" xfId="17247"/>
    <cellStyle name="20% - Accent1 8 8 2 2" xfId="40522"/>
    <cellStyle name="20% - Accent1 8 8 3" xfId="29907"/>
    <cellStyle name="20% - Accent1 8 9" xfId="11943"/>
    <cellStyle name="20% - Accent1 8 9 2" xfId="35218"/>
    <cellStyle name="20% - Accent1 9" xfId="16"/>
    <cellStyle name="20% - Accent1 9 2" xfId="1921"/>
    <cellStyle name="20% - Accent1 9 2 2" xfId="4869"/>
    <cellStyle name="20% - Accent1 9 2 2 2" xfId="10212"/>
    <cellStyle name="20% - Accent1 9 2 2 2 2" xfId="20827"/>
    <cellStyle name="20% - Accent1 9 2 2 2 2 2" xfId="44102"/>
    <cellStyle name="20% - Accent1 9 2 2 2 3" xfId="33487"/>
    <cellStyle name="20% - Accent1 9 2 2 3" xfId="15521"/>
    <cellStyle name="20% - Accent1 9 2 2 3 2" xfId="38796"/>
    <cellStyle name="20% - Accent1 9 2 2 4" xfId="28179"/>
    <cellStyle name="20% - Accent1 9 2 3" xfId="7570"/>
    <cellStyle name="20% - Accent1 9 2 3 2" xfId="18185"/>
    <cellStyle name="20% - Accent1 9 2 3 2 2" xfId="41460"/>
    <cellStyle name="20% - Accent1 9 2 3 3" xfId="30845"/>
    <cellStyle name="20% - Accent1 9 2 4" xfId="12881"/>
    <cellStyle name="20% - Accent1 9 2 4 2" xfId="36156"/>
    <cellStyle name="20% - Accent1 9 2 5" xfId="25537"/>
    <cellStyle name="20% - Accent1 9 3" xfId="2268"/>
    <cellStyle name="20% - Accent1 9 3 2" xfId="5119"/>
    <cellStyle name="20% - Accent1 9 3 2 2" xfId="10462"/>
    <cellStyle name="20% - Accent1 9 3 2 2 2" xfId="21076"/>
    <cellStyle name="20% - Accent1 9 3 2 2 2 2" xfId="44351"/>
    <cellStyle name="20% - Accent1 9 3 2 2 3" xfId="33737"/>
    <cellStyle name="20% - Accent1 9 3 2 3" xfId="15770"/>
    <cellStyle name="20% - Accent1 9 3 2 3 2" xfId="39045"/>
    <cellStyle name="20% - Accent1 9 3 2 4" xfId="28429"/>
    <cellStyle name="20% - Accent1 9 3 3" xfId="7820"/>
    <cellStyle name="20% - Accent1 9 3 3 2" xfId="18435"/>
    <cellStyle name="20% - Accent1 9 3 3 2 2" xfId="41710"/>
    <cellStyle name="20% - Accent1 9 3 3 3" xfId="31095"/>
    <cellStyle name="20% - Accent1 9 3 4" xfId="13130"/>
    <cellStyle name="20% - Accent1 9 3 4 2" xfId="36405"/>
    <cellStyle name="20% - Accent1 9 3 5" xfId="25787"/>
    <cellStyle name="20% - Accent1 9 4" xfId="3156"/>
    <cellStyle name="20% - Accent1 9 4 2" xfId="5989"/>
    <cellStyle name="20% - Accent1 9 4 2 2" xfId="11332"/>
    <cellStyle name="20% - Accent1 9 4 2 2 2" xfId="21945"/>
    <cellStyle name="20% - Accent1 9 4 2 2 2 2" xfId="45220"/>
    <cellStyle name="20% - Accent1 9 4 2 2 3" xfId="34607"/>
    <cellStyle name="20% - Accent1 9 4 2 3" xfId="16639"/>
    <cellStyle name="20% - Accent1 9 4 2 3 2" xfId="39914"/>
    <cellStyle name="20% - Accent1 9 4 2 4" xfId="29299"/>
    <cellStyle name="20% - Accent1 9 4 3" xfId="8690"/>
    <cellStyle name="20% - Accent1 9 4 3 2" xfId="19305"/>
    <cellStyle name="20% - Accent1 9 4 3 2 2" xfId="42580"/>
    <cellStyle name="20% - Accent1 9 4 3 3" xfId="31965"/>
    <cellStyle name="20% - Accent1 9 4 4" xfId="13999"/>
    <cellStyle name="20% - Accent1 9 4 4 2" xfId="37274"/>
    <cellStyle name="20% - Accent1 9 4 5" xfId="26657"/>
    <cellStyle name="20% - Accent1 9 5" xfId="3479"/>
    <cellStyle name="20% - Accent1 9 5 2" xfId="6303"/>
    <cellStyle name="20% - Accent1 9 5 2 2" xfId="11646"/>
    <cellStyle name="20% - Accent1 9 5 2 2 2" xfId="22259"/>
    <cellStyle name="20% - Accent1 9 5 2 2 2 2" xfId="45534"/>
    <cellStyle name="20% - Accent1 9 5 2 2 3" xfId="34921"/>
    <cellStyle name="20% - Accent1 9 5 2 3" xfId="16953"/>
    <cellStyle name="20% - Accent1 9 5 2 3 2" xfId="40228"/>
    <cellStyle name="20% - Accent1 9 5 2 4" xfId="29613"/>
    <cellStyle name="20% - Accent1 9 5 3" xfId="9004"/>
    <cellStyle name="20% - Accent1 9 5 3 2" xfId="19619"/>
    <cellStyle name="20% - Accent1 9 5 3 2 2" xfId="42894"/>
    <cellStyle name="20% - Accent1 9 5 3 3" xfId="32279"/>
    <cellStyle name="20% - Accent1 9 5 4" xfId="14313"/>
    <cellStyle name="20% - Accent1 9 5 4 2" xfId="37588"/>
    <cellStyle name="20% - Accent1 9 5 5" xfId="26971"/>
    <cellStyle name="20% - Accent1 9 6" xfId="3932"/>
    <cellStyle name="20% - Accent1 9 6 2" xfId="9276"/>
    <cellStyle name="20% - Accent1 9 6 2 2" xfId="19891"/>
    <cellStyle name="20% - Accent1 9 6 2 2 2" xfId="43166"/>
    <cellStyle name="20% - Accent1 9 6 2 3" xfId="32551"/>
    <cellStyle name="20% - Accent1 9 6 3" xfId="14585"/>
    <cellStyle name="20% - Accent1 9 6 3 2" xfId="37860"/>
    <cellStyle name="20% - Accent1 9 6 4" xfId="27243"/>
    <cellStyle name="20% - Accent1 9 7" xfId="6634"/>
    <cellStyle name="20% - Accent1 9 7 2" xfId="17249"/>
    <cellStyle name="20% - Accent1 9 7 2 2" xfId="40524"/>
    <cellStyle name="20% - Accent1 9 7 3" xfId="29909"/>
    <cellStyle name="20% - Accent1 9 8" xfId="11945"/>
    <cellStyle name="20% - Accent1 9 8 2" xfId="35220"/>
    <cellStyle name="20% - Accent1 9 9" xfId="24597"/>
    <cellStyle name="20% - Accent2 2" xfId="17"/>
    <cellStyle name="20% - Accent2 2 10" xfId="2894"/>
    <cellStyle name="20% - Accent2 2 11" xfId="3933"/>
    <cellStyle name="20% - Accent2 2 11 2" xfId="9277"/>
    <cellStyle name="20% - Accent2 2 11 2 2" xfId="19892"/>
    <cellStyle name="20% - Accent2 2 11 2 2 2" xfId="43167"/>
    <cellStyle name="20% - Accent2 2 11 2 3" xfId="32552"/>
    <cellStyle name="20% - Accent2 2 11 3" xfId="14586"/>
    <cellStyle name="20% - Accent2 2 11 3 2" xfId="37861"/>
    <cellStyle name="20% - Accent2 2 11 4" xfId="27244"/>
    <cellStyle name="20% - Accent2 2 12" xfId="6635"/>
    <cellStyle name="20% - Accent2 2 12 2" xfId="17250"/>
    <cellStyle name="20% - Accent2 2 12 2 2" xfId="40525"/>
    <cellStyle name="20% - Accent2 2 12 3" xfId="29910"/>
    <cellStyle name="20% - Accent2 2 13" xfId="11946"/>
    <cellStyle name="20% - Accent2 2 13 2" xfId="35221"/>
    <cellStyle name="20% - Accent2 2 14" xfId="24598"/>
    <cellStyle name="20% - Accent2 2 2" xfId="18"/>
    <cellStyle name="20% - Accent2 2 2 2" xfId="953"/>
    <cellStyle name="20% - Accent2 2 2 2 2" xfId="1738"/>
    <cellStyle name="20% - Accent2 2 2 2 2 2" xfId="3546"/>
    <cellStyle name="20% - Accent2 2 2 2 2 3" xfId="4720"/>
    <cellStyle name="20% - Accent2 2 2 2 2 3 2" xfId="10064"/>
    <cellStyle name="20% - Accent2 2 2 2 2 3 2 2" xfId="20679"/>
    <cellStyle name="20% - Accent2 2 2 2 2 3 2 2 2" xfId="43954"/>
    <cellStyle name="20% - Accent2 2 2 2 2 3 2 3" xfId="33339"/>
    <cellStyle name="20% - Accent2 2 2 2 2 3 3" xfId="15373"/>
    <cellStyle name="20% - Accent2 2 2 2 2 3 3 2" xfId="38648"/>
    <cellStyle name="20% - Accent2 2 2 2 2 3 4" xfId="28031"/>
    <cellStyle name="20% - Accent2 2 2 2 2 4" xfId="7422"/>
    <cellStyle name="20% - Accent2 2 2 2 2 4 2" xfId="18037"/>
    <cellStyle name="20% - Accent2 2 2 2 2 4 2 2" xfId="41312"/>
    <cellStyle name="20% - Accent2 2 2 2 2 4 3" xfId="30697"/>
    <cellStyle name="20% - Accent2 2 2 2 2 5" xfId="12733"/>
    <cellStyle name="20% - Accent2 2 2 2 2 5 2" xfId="36008"/>
    <cellStyle name="20% - Accent2 2 2 2 2 6" xfId="25389"/>
    <cellStyle name="20% - Accent2 2 2 2 3" xfId="3012"/>
    <cellStyle name="20% - Accent2 2 2 2 3 2" xfId="5845"/>
    <cellStyle name="20% - Accent2 2 2 2 3 2 2" xfId="11188"/>
    <cellStyle name="20% - Accent2 2 2 2 3 2 2 2" xfId="21801"/>
    <cellStyle name="20% - Accent2 2 2 2 3 2 2 2 2" xfId="45076"/>
    <cellStyle name="20% - Accent2 2 2 2 3 2 2 3" xfId="34463"/>
    <cellStyle name="20% - Accent2 2 2 2 3 2 3" xfId="16495"/>
    <cellStyle name="20% - Accent2 2 2 2 3 2 3 2" xfId="39770"/>
    <cellStyle name="20% - Accent2 2 2 2 3 2 4" xfId="29155"/>
    <cellStyle name="20% - Accent2 2 2 2 3 3" xfId="8546"/>
    <cellStyle name="20% - Accent2 2 2 2 3 3 2" xfId="19161"/>
    <cellStyle name="20% - Accent2 2 2 2 3 3 2 2" xfId="42436"/>
    <cellStyle name="20% - Accent2 2 2 2 3 3 3" xfId="31821"/>
    <cellStyle name="20% - Accent2 2 2 2 3 4" xfId="13855"/>
    <cellStyle name="20% - Accent2 2 2 2 3 4 2" xfId="37130"/>
    <cellStyle name="20% - Accent2 2 2 2 3 5" xfId="26513"/>
    <cellStyle name="20% - Accent2 2 2 2 4" xfId="3335"/>
    <cellStyle name="20% - Accent2 2 2 2 4 2" xfId="6159"/>
    <cellStyle name="20% - Accent2 2 2 2 4 2 2" xfId="11502"/>
    <cellStyle name="20% - Accent2 2 2 2 4 2 2 2" xfId="22115"/>
    <cellStyle name="20% - Accent2 2 2 2 4 2 2 2 2" xfId="45390"/>
    <cellStyle name="20% - Accent2 2 2 2 4 2 2 3" xfId="34777"/>
    <cellStyle name="20% - Accent2 2 2 2 4 2 3" xfId="16809"/>
    <cellStyle name="20% - Accent2 2 2 2 4 2 3 2" xfId="40084"/>
    <cellStyle name="20% - Accent2 2 2 2 4 2 4" xfId="29469"/>
    <cellStyle name="20% - Accent2 2 2 2 4 3" xfId="8860"/>
    <cellStyle name="20% - Accent2 2 2 2 4 3 2" xfId="19475"/>
    <cellStyle name="20% - Accent2 2 2 2 4 3 2 2" xfId="42750"/>
    <cellStyle name="20% - Accent2 2 2 2 4 3 3" xfId="32135"/>
    <cellStyle name="20% - Accent2 2 2 2 4 4" xfId="14169"/>
    <cellStyle name="20% - Accent2 2 2 2 4 4 2" xfId="37444"/>
    <cellStyle name="20% - Accent2 2 2 2 4 5" xfId="26827"/>
    <cellStyle name="20% - Accent2 2 2 2_Sheet1" xfId="3712"/>
    <cellStyle name="20% - Accent2 2 2 3" xfId="2270"/>
    <cellStyle name="20% - Accent2 2 2 3 2" xfId="5121"/>
    <cellStyle name="20% - Accent2 2 2 3 2 2" xfId="10464"/>
    <cellStyle name="20% - Accent2 2 2 3 2 2 2" xfId="21078"/>
    <cellStyle name="20% - Accent2 2 2 3 2 2 2 2" xfId="44353"/>
    <cellStyle name="20% - Accent2 2 2 3 2 2 3" xfId="33739"/>
    <cellStyle name="20% - Accent2 2 2 3 2 3" xfId="15772"/>
    <cellStyle name="20% - Accent2 2 2 3 2 3 2" xfId="39047"/>
    <cellStyle name="20% - Accent2 2 2 3 2 4" xfId="28431"/>
    <cellStyle name="20% - Accent2 2 2 3 3" xfId="7822"/>
    <cellStyle name="20% - Accent2 2 2 3 3 2" xfId="18437"/>
    <cellStyle name="20% - Accent2 2 2 3 3 2 2" xfId="41712"/>
    <cellStyle name="20% - Accent2 2 2 3 3 3" xfId="31097"/>
    <cellStyle name="20% - Accent2 2 2 3 4" xfId="13132"/>
    <cellStyle name="20% - Accent2 2 2 3 4 2" xfId="36407"/>
    <cellStyle name="20% - Accent2 2 2 3 5" xfId="25789"/>
    <cellStyle name="20% - Accent2 2 2 4" xfId="3934"/>
    <cellStyle name="20% - Accent2 2 2 4 2" xfId="9278"/>
    <cellStyle name="20% - Accent2 2 2 4 2 2" xfId="19893"/>
    <cellStyle name="20% - Accent2 2 2 4 2 2 2" xfId="43168"/>
    <cellStyle name="20% - Accent2 2 2 4 2 3" xfId="32553"/>
    <cellStyle name="20% - Accent2 2 2 4 3" xfId="14587"/>
    <cellStyle name="20% - Accent2 2 2 4 3 2" xfId="37862"/>
    <cellStyle name="20% - Accent2 2 2 4 4" xfId="27245"/>
    <cellStyle name="20% - Accent2 2 2 5" xfId="6636"/>
    <cellStyle name="20% - Accent2 2 2 5 2" xfId="17251"/>
    <cellStyle name="20% - Accent2 2 2 5 2 2" xfId="40526"/>
    <cellStyle name="20% - Accent2 2 2 5 3" xfId="29911"/>
    <cellStyle name="20% - Accent2 2 2 6" xfId="11947"/>
    <cellStyle name="20% - Accent2 2 2 6 2" xfId="35222"/>
    <cellStyle name="20% - Accent2 2 2 7" xfId="24599"/>
    <cellStyle name="20% - Accent2 2 2_Asset Register (new)" xfId="1414"/>
    <cellStyle name="20% - Accent2 2 3" xfId="623"/>
    <cellStyle name="20% - Accent2 2 3 2" xfId="1737"/>
    <cellStyle name="20% - Accent2 2 3 2 2" xfId="3704"/>
    <cellStyle name="20% - Accent2 2 3 2 2 2" xfId="22683"/>
    <cellStyle name="20% - Accent2 2 3 2 2 2 2" xfId="45936"/>
    <cellStyle name="20% - Accent2 2 3 2 3" xfId="4719"/>
    <cellStyle name="20% - Accent2 2 3 2 3 2" xfId="10063"/>
    <cellStyle name="20% - Accent2 2 3 2 3 2 2" xfId="20678"/>
    <cellStyle name="20% - Accent2 2 3 2 3 2 2 2" xfId="43953"/>
    <cellStyle name="20% - Accent2 2 3 2 3 2 3" xfId="33338"/>
    <cellStyle name="20% - Accent2 2 3 2 3 3" xfId="15372"/>
    <cellStyle name="20% - Accent2 2 3 2 3 3 2" xfId="38647"/>
    <cellStyle name="20% - Accent2 2 3 2 3 4" xfId="28030"/>
    <cellStyle name="20% - Accent2 2 3 2 4" xfId="7421"/>
    <cellStyle name="20% - Accent2 2 3 2 4 2" xfId="18036"/>
    <cellStyle name="20% - Accent2 2 3 2 4 2 2" xfId="41311"/>
    <cellStyle name="20% - Accent2 2 3 2 4 3" xfId="30696"/>
    <cellStyle name="20% - Accent2 2 3 2 5" xfId="12732"/>
    <cellStyle name="20% - Accent2 2 3 2 5 2" xfId="36007"/>
    <cellStyle name="20% - Accent2 2 3 2 6" xfId="22682"/>
    <cellStyle name="20% - Accent2 2 3 2 6 2" xfId="45935"/>
    <cellStyle name="20% - Accent2 2 3 2 7" xfId="25388"/>
    <cellStyle name="20% - Accent2 2 3 3" xfId="3011"/>
    <cellStyle name="20% - Accent2 2 3 3 2" xfId="5844"/>
    <cellStyle name="20% - Accent2 2 3 3 2 2" xfId="11187"/>
    <cellStyle name="20% - Accent2 2 3 3 2 2 2" xfId="21800"/>
    <cellStyle name="20% - Accent2 2 3 3 2 2 2 2" xfId="45075"/>
    <cellStyle name="20% - Accent2 2 3 3 2 2 3" xfId="34462"/>
    <cellStyle name="20% - Accent2 2 3 3 2 3" xfId="16494"/>
    <cellStyle name="20% - Accent2 2 3 3 2 3 2" xfId="39769"/>
    <cellStyle name="20% - Accent2 2 3 3 2 4" xfId="29154"/>
    <cellStyle name="20% - Accent2 2 3 3 3" xfId="8545"/>
    <cellStyle name="20% - Accent2 2 3 3 3 2" xfId="19160"/>
    <cellStyle name="20% - Accent2 2 3 3 3 2 2" xfId="42435"/>
    <cellStyle name="20% - Accent2 2 3 3 3 3" xfId="31820"/>
    <cellStyle name="20% - Accent2 2 3 3 4" xfId="13854"/>
    <cellStyle name="20% - Accent2 2 3 3 4 2" xfId="37129"/>
    <cellStyle name="20% - Accent2 2 3 3 5" xfId="22684"/>
    <cellStyle name="20% - Accent2 2 3 3 5 2" xfId="45937"/>
    <cellStyle name="20% - Accent2 2 3 3 6" xfId="26512"/>
    <cellStyle name="20% - Accent2 2 3 4" xfId="3334"/>
    <cellStyle name="20% - Accent2 2 3 4 2" xfId="6158"/>
    <cellStyle name="20% - Accent2 2 3 4 2 2" xfId="11501"/>
    <cellStyle name="20% - Accent2 2 3 4 2 2 2" xfId="22114"/>
    <cellStyle name="20% - Accent2 2 3 4 2 2 2 2" xfId="45389"/>
    <cellStyle name="20% - Accent2 2 3 4 2 2 3" xfId="34776"/>
    <cellStyle name="20% - Accent2 2 3 4 2 3" xfId="16808"/>
    <cellStyle name="20% - Accent2 2 3 4 2 3 2" xfId="40083"/>
    <cellStyle name="20% - Accent2 2 3 4 2 4" xfId="29468"/>
    <cellStyle name="20% - Accent2 2 3 4 3" xfId="8859"/>
    <cellStyle name="20% - Accent2 2 3 4 3 2" xfId="19474"/>
    <cellStyle name="20% - Accent2 2 3 4 3 2 2" xfId="42749"/>
    <cellStyle name="20% - Accent2 2 3 4 3 3" xfId="32134"/>
    <cellStyle name="20% - Accent2 2 3 4 4" xfId="14168"/>
    <cellStyle name="20% - Accent2 2 3 4 4 2" xfId="37443"/>
    <cellStyle name="20% - Accent2 2 3 4 5" xfId="26826"/>
    <cellStyle name="20% - Accent2 2 3 5" xfId="22681"/>
    <cellStyle name="20% - Accent2 2 3 5 2" xfId="45934"/>
    <cellStyle name="20% - Accent2 2 3_Sheet1" xfId="3901"/>
    <cellStyle name="20% - Accent2 2 4" xfId="1533"/>
    <cellStyle name="20% - Accent2 2 4 2" xfId="22686"/>
    <cellStyle name="20% - Accent2 2 4 2 2" xfId="22687"/>
    <cellStyle name="20% - Accent2 2 4 2 2 2" xfId="45940"/>
    <cellStyle name="20% - Accent2 2 4 2 3" xfId="45939"/>
    <cellStyle name="20% - Accent2 2 4 3" xfId="22688"/>
    <cellStyle name="20% - Accent2 2 4 3 2" xfId="45941"/>
    <cellStyle name="20% - Accent2 2 4 4" xfId="22685"/>
    <cellStyle name="20% - Accent2 2 4 4 2" xfId="45938"/>
    <cellStyle name="20% - Accent2 2 5" xfId="1702"/>
    <cellStyle name="20% - Accent2 2 5 2" xfId="22689"/>
    <cellStyle name="20% - Accent2 2 6" xfId="1953"/>
    <cellStyle name="20% - Accent2 2 7" xfId="2097"/>
    <cellStyle name="20% - Accent2 2 8" xfId="1874"/>
    <cellStyle name="20% - Accent2 2 9" xfId="2269"/>
    <cellStyle name="20% - Accent2 2 9 2" xfId="5120"/>
    <cellStyle name="20% - Accent2 2 9 2 2" xfId="10463"/>
    <cellStyle name="20% - Accent2 2 9 2 2 2" xfId="21077"/>
    <cellStyle name="20% - Accent2 2 9 2 2 2 2" xfId="44352"/>
    <cellStyle name="20% - Accent2 2 9 2 2 3" xfId="33738"/>
    <cellStyle name="20% - Accent2 2 9 2 3" xfId="15771"/>
    <cellStyle name="20% - Accent2 2 9 2 3 2" xfId="39046"/>
    <cellStyle name="20% - Accent2 2 9 2 4" xfId="28430"/>
    <cellStyle name="20% - Accent2 2 9 3" xfId="7821"/>
    <cellStyle name="20% - Accent2 2 9 3 2" xfId="18436"/>
    <cellStyle name="20% - Accent2 2 9 3 2 2" xfId="41711"/>
    <cellStyle name="20% - Accent2 2 9 3 3" xfId="31096"/>
    <cellStyle name="20% - Accent2 2 9 4" xfId="13131"/>
    <cellStyle name="20% - Accent2 2 9 4 2" xfId="36406"/>
    <cellStyle name="20% - Accent2 2 9 5" xfId="25788"/>
    <cellStyle name="20% - Accent2 2_Asset Register (new)" xfId="1415"/>
    <cellStyle name="20% - Accent2 3" xfId="19"/>
    <cellStyle name="20% - Accent2 3 10" xfId="2101"/>
    <cellStyle name="20% - Accent2 3 10 2" xfId="4981"/>
    <cellStyle name="20% - Accent2 3 10 2 2" xfId="10324"/>
    <cellStyle name="20% - Accent2 3 10 2 2 2" xfId="20939"/>
    <cellStyle name="20% - Accent2 3 10 2 2 2 2" xfId="44214"/>
    <cellStyle name="20% - Accent2 3 10 2 2 3" xfId="33599"/>
    <cellStyle name="20% - Accent2 3 10 2 3" xfId="15633"/>
    <cellStyle name="20% - Accent2 3 10 2 3 2" xfId="38908"/>
    <cellStyle name="20% - Accent2 3 10 2 4" xfId="28291"/>
    <cellStyle name="20% - Accent2 3 10 3" xfId="7682"/>
    <cellStyle name="20% - Accent2 3 10 3 2" xfId="18297"/>
    <cellStyle name="20% - Accent2 3 10 3 2 2" xfId="41572"/>
    <cellStyle name="20% - Accent2 3 10 3 3" xfId="30957"/>
    <cellStyle name="20% - Accent2 3 10 4" xfId="12993"/>
    <cellStyle name="20% - Accent2 3 10 4 2" xfId="36268"/>
    <cellStyle name="20% - Accent2 3 10 5" xfId="25649"/>
    <cellStyle name="20% - Accent2 3 11" xfId="2271"/>
    <cellStyle name="20% - Accent2 3 11 2" xfId="5122"/>
    <cellStyle name="20% - Accent2 3 11 2 2" xfId="10465"/>
    <cellStyle name="20% - Accent2 3 11 2 2 2" xfId="21079"/>
    <cellStyle name="20% - Accent2 3 11 2 2 2 2" xfId="44354"/>
    <cellStyle name="20% - Accent2 3 11 2 2 3" xfId="33740"/>
    <cellStyle name="20% - Accent2 3 11 2 3" xfId="15773"/>
    <cellStyle name="20% - Accent2 3 11 2 3 2" xfId="39048"/>
    <cellStyle name="20% - Accent2 3 11 2 4" xfId="28432"/>
    <cellStyle name="20% - Accent2 3 11 3" xfId="7823"/>
    <cellStyle name="20% - Accent2 3 11 3 2" xfId="18438"/>
    <cellStyle name="20% - Accent2 3 11 3 2 2" xfId="41713"/>
    <cellStyle name="20% - Accent2 3 11 3 3" xfId="31098"/>
    <cellStyle name="20% - Accent2 3 11 4" xfId="13133"/>
    <cellStyle name="20% - Accent2 3 11 4 2" xfId="36408"/>
    <cellStyle name="20% - Accent2 3 11 5" xfId="25790"/>
    <cellStyle name="20% - Accent2 3 12" xfId="2895"/>
    <cellStyle name="20% - Accent2 3 12 2" xfId="5744"/>
    <cellStyle name="20% - Accent2 3 12 2 2" xfId="11087"/>
    <cellStyle name="20% - Accent2 3 12 2 2 2" xfId="21701"/>
    <cellStyle name="20% - Accent2 3 12 2 2 2 2" xfId="44976"/>
    <cellStyle name="20% - Accent2 3 12 2 2 3" xfId="34362"/>
    <cellStyle name="20% - Accent2 3 12 2 3" xfId="16395"/>
    <cellStyle name="20% - Accent2 3 12 2 3 2" xfId="39670"/>
    <cellStyle name="20% - Accent2 3 12 2 4" xfId="29054"/>
    <cellStyle name="20% - Accent2 3 12 3" xfId="8445"/>
    <cellStyle name="20% - Accent2 3 12 3 2" xfId="19060"/>
    <cellStyle name="20% - Accent2 3 12 3 2 2" xfId="42335"/>
    <cellStyle name="20% - Accent2 3 12 3 3" xfId="31720"/>
    <cellStyle name="20% - Accent2 3 12 4" xfId="13755"/>
    <cellStyle name="20% - Accent2 3 12 4 2" xfId="37030"/>
    <cellStyle name="20% - Accent2 3 12 5" xfId="26412"/>
    <cellStyle name="20% - Accent2 3 13" xfId="3234"/>
    <cellStyle name="20% - Accent2 3 13 2" xfId="6058"/>
    <cellStyle name="20% - Accent2 3 13 2 2" xfId="11401"/>
    <cellStyle name="20% - Accent2 3 13 2 2 2" xfId="22014"/>
    <cellStyle name="20% - Accent2 3 13 2 2 2 2" xfId="45289"/>
    <cellStyle name="20% - Accent2 3 13 2 2 3" xfId="34676"/>
    <cellStyle name="20% - Accent2 3 13 2 3" xfId="16708"/>
    <cellStyle name="20% - Accent2 3 13 2 3 2" xfId="39983"/>
    <cellStyle name="20% - Accent2 3 13 2 4" xfId="29368"/>
    <cellStyle name="20% - Accent2 3 13 3" xfId="8759"/>
    <cellStyle name="20% - Accent2 3 13 3 2" xfId="19374"/>
    <cellStyle name="20% - Accent2 3 13 3 2 2" xfId="42649"/>
    <cellStyle name="20% - Accent2 3 13 3 3" xfId="32034"/>
    <cellStyle name="20% - Accent2 3 13 4" xfId="14068"/>
    <cellStyle name="20% - Accent2 3 13 4 2" xfId="37343"/>
    <cellStyle name="20% - Accent2 3 13 5" xfId="26726"/>
    <cellStyle name="20% - Accent2 3 14" xfId="3935"/>
    <cellStyle name="20% - Accent2 3 14 2" xfId="9279"/>
    <cellStyle name="20% - Accent2 3 14 2 2" xfId="19894"/>
    <cellStyle name="20% - Accent2 3 14 2 2 2" xfId="43169"/>
    <cellStyle name="20% - Accent2 3 14 2 3" xfId="32554"/>
    <cellStyle name="20% - Accent2 3 14 3" xfId="14588"/>
    <cellStyle name="20% - Accent2 3 14 3 2" xfId="37863"/>
    <cellStyle name="20% - Accent2 3 14 4" xfId="27246"/>
    <cellStyle name="20% - Accent2 3 15" xfId="6637"/>
    <cellStyle name="20% - Accent2 3 15 2" xfId="17252"/>
    <cellStyle name="20% - Accent2 3 15 2 2" xfId="40527"/>
    <cellStyle name="20% - Accent2 3 15 3" xfId="29912"/>
    <cellStyle name="20% - Accent2 3 16" xfId="11948"/>
    <cellStyle name="20% - Accent2 3 16 2" xfId="35223"/>
    <cellStyle name="20% - Accent2 3 17" xfId="22690"/>
    <cellStyle name="20% - Accent2 3 17 2" xfId="45942"/>
    <cellStyle name="20% - Accent2 3 18" xfId="24600"/>
    <cellStyle name="20% - Accent2 3 2" xfId="625"/>
    <cellStyle name="20% - Accent2 3 2 10" xfId="2896"/>
    <cellStyle name="20% - Accent2 3 2 10 2" xfId="5745"/>
    <cellStyle name="20% - Accent2 3 2 10 2 2" xfId="11088"/>
    <cellStyle name="20% - Accent2 3 2 10 2 2 2" xfId="21702"/>
    <cellStyle name="20% - Accent2 3 2 10 2 2 2 2" xfId="44977"/>
    <cellStyle name="20% - Accent2 3 2 10 2 2 3" xfId="34363"/>
    <cellStyle name="20% - Accent2 3 2 10 2 3" xfId="16396"/>
    <cellStyle name="20% - Accent2 3 2 10 2 3 2" xfId="39671"/>
    <cellStyle name="20% - Accent2 3 2 10 2 4" xfId="29055"/>
    <cellStyle name="20% - Accent2 3 2 10 3" xfId="8446"/>
    <cellStyle name="20% - Accent2 3 2 10 3 2" xfId="19061"/>
    <cellStyle name="20% - Accent2 3 2 10 3 2 2" xfId="42336"/>
    <cellStyle name="20% - Accent2 3 2 10 3 3" xfId="31721"/>
    <cellStyle name="20% - Accent2 3 2 10 4" xfId="13756"/>
    <cellStyle name="20% - Accent2 3 2 10 4 2" xfId="37031"/>
    <cellStyle name="20% - Accent2 3 2 10 5" xfId="26413"/>
    <cellStyle name="20% - Accent2 3 2 11" xfId="3235"/>
    <cellStyle name="20% - Accent2 3 2 11 2" xfId="6059"/>
    <cellStyle name="20% - Accent2 3 2 11 2 2" xfId="11402"/>
    <cellStyle name="20% - Accent2 3 2 11 2 2 2" xfId="22015"/>
    <cellStyle name="20% - Accent2 3 2 11 2 2 2 2" xfId="45290"/>
    <cellStyle name="20% - Accent2 3 2 11 2 2 3" xfId="34677"/>
    <cellStyle name="20% - Accent2 3 2 11 2 3" xfId="16709"/>
    <cellStyle name="20% - Accent2 3 2 11 2 3 2" xfId="39984"/>
    <cellStyle name="20% - Accent2 3 2 11 2 4" xfId="29369"/>
    <cellStyle name="20% - Accent2 3 2 11 3" xfId="8760"/>
    <cellStyle name="20% - Accent2 3 2 11 3 2" xfId="19375"/>
    <cellStyle name="20% - Accent2 3 2 11 3 2 2" xfId="42650"/>
    <cellStyle name="20% - Accent2 3 2 11 3 3" xfId="32035"/>
    <cellStyle name="20% - Accent2 3 2 11 4" xfId="14069"/>
    <cellStyle name="20% - Accent2 3 2 11 4 2" xfId="37344"/>
    <cellStyle name="20% - Accent2 3 2 11 5" xfId="26727"/>
    <cellStyle name="20% - Accent2 3 2 12" xfId="4166"/>
    <cellStyle name="20% - Accent2 3 2 12 2" xfId="9510"/>
    <cellStyle name="20% - Accent2 3 2 12 2 2" xfId="20125"/>
    <cellStyle name="20% - Accent2 3 2 12 2 2 2" xfId="43400"/>
    <cellStyle name="20% - Accent2 3 2 12 2 3" xfId="32785"/>
    <cellStyle name="20% - Accent2 3 2 12 3" xfId="14819"/>
    <cellStyle name="20% - Accent2 3 2 12 3 2" xfId="38094"/>
    <cellStyle name="20% - Accent2 3 2 12 4" xfId="27477"/>
    <cellStyle name="20% - Accent2 3 2 13" xfId="6868"/>
    <cellStyle name="20% - Accent2 3 2 13 2" xfId="17483"/>
    <cellStyle name="20% - Accent2 3 2 13 2 2" xfId="40758"/>
    <cellStyle name="20% - Accent2 3 2 13 3" xfId="30143"/>
    <cellStyle name="20% - Accent2 3 2 14" xfId="12179"/>
    <cellStyle name="20% - Accent2 3 2 14 2" xfId="35454"/>
    <cellStyle name="20% - Accent2 3 2 15" xfId="22691"/>
    <cellStyle name="20% - Accent2 3 2 15 2" xfId="45943"/>
    <cellStyle name="20% - Accent2 3 2 16" xfId="24835"/>
    <cellStyle name="20% - Accent2 3 2 2" xfId="1009"/>
    <cellStyle name="20% - Accent2 3 2 2 2" xfId="1446"/>
    <cellStyle name="20% - Accent2 3 2 2 2 2" xfId="2808"/>
    <cellStyle name="20% - Accent2 3 2 2 2 2 2" xfId="5659"/>
    <cellStyle name="20% - Accent2 3 2 2 2 2 2 2" xfId="11002"/>
    <cellStyle name="20% - Accent2 3 2 2 2 2 2 2 2" xfId="21616"/>
    <cellStyle name="20% - Accent2 3 2 2 2 2 2 2 2 2" xfId="44891"/>
    <cellStyle name="20% - Accent2 3 2 2 2 2 2 2 3" xfId="34277"/>
    <cellStyle name="20% - Accent2 3 2 2 2 2 2 3" xfId="16310"/>
    <cellStyle name="20% - Accent2 3 2 2 2 2 2 3 2" xfId="39585"/>
    <cellStyle name="20% - Accent2 3 2 2 2 2 2 4" xfId="22695"/>
    <cellStyle name="20% - Accent2 3 2 2 2 2 2 4 2" xfId="45947"/>
    <cellStyle name="20% - Accent2 3 2 2 2 2 2 5" xfId="28969"/>
    <cellStyle name="20% - Accent2 3 2 2 2 2 3" xfId="8360"/>
    <cellStyle name="20% - Accent2 3 2 2 2 2 3 2" xfId="18975"/>
    <cellStyle name="20% - Accent2 3 2 2 2 2 3 2 2" xfId="42250"/>
    <cellStyle name="20% - Accent2 3 2 2 2 2 3 3" xfId="31635"/>
    <cellStyle name="20% - Accent2 3 2 2 2 2 4" xfId="13670"/>
    <cellStyle name="20% - Accent2 3 2 2 2 2 4 2" xfId="36945"/>
    <cellStyle name="20% - Accent2 3 2 2 2 2 5" xfId="22694"/>
    <cellStyle name="20% - Accent2 3 2 2 2 2 5 2" xfId="45946"/>
    <cellStyle name="20% - Accent2 3 2 2 2 2 6" xfId="26327"/>
    <cellStyle name="20% - Accent2 3 2 2 2 3" xfId="4472"/>
    <cellStyle name="20% - Accent2 3 2 2 2 3 2" xfId="9816"/>
    <cellStyle name="20% - Accent2 3 2 2 2 3 2 2" xfId="20431"/>
    <cellStyle name="20% - Accent2 3 2 2 2 3 2 2 2" xfId="43706"/>
    <cellStyle name="20% - Accent2 3 2 2 2 3 2 3" xfId="33091"/>
    <cellStyle name="20% - Accent2 3 2 2 2 3 3" xfId="15125"/>
    <cellStyle name="20% - Accent2 3 2 2 2 3 3 2" xfId="38400"/>
    <cellStyle name="20% - Accent2 3 2 2 2 3 4" xfId="22696"/>
    <cellStyle name="20% - Accent2 3 2 2 2 3 4 2" xfId="45948"/>
    <cellStyle name="20% - Accent2 3 2 2 2 3 5" xfId="27783"/>
    <cellStyle name="20% - Accent2 3 2 2 2 4" xfId="7174"/>
    <cellStyle name="20% - Accent2 3 2 2 2 4 2" xfId="17789"/>
    <cellStyle name="20% - Accent2 3 2 2 2 4 2 2" xfId="41064"/>
    <cellStyle name="20% - Accent2 3 2 2 2 4 3" xfId="30449"/>
    <cellStyle name="20% - Accent2 3 2 2 2 5" xfId="12485"/>
    <cellStyle name="20% - Accent2 3 2 2 2 5 2" xfId="35760"/>
    <cellStyle name="20% - Accent2 3 2 2 2 6" xfId="22693"/>
    <cellStyle name="20% - Accent2 3 2 2 2 6 2" xfId="45945"/>
    <cellStyle name="20% - Accent2 3 2 2 2 7" xfId="25141"/>
    <cellStyle name="20% - Accent2 3 2 2 3" xfId="2585"/>
    <cellStyle name="20% - Accent2 3 2 2 3 2" xfId="5436"/>
    <cellStyle name="20% - Accent2 3 2 2 3 2 2" xfId="10779"/>
    <cellStyle name="20% - Accent2 3 2 2 3 2 2 2" xfId="21393"/>
    <cellStyle name="20% - Accent2 3 2 2 3 2 2 2 2" xfId="44668"/>
    <cellStyle name="20% - Accent2 3 2 2 3 2 2 3" xfId="34054"/>
    <cellStyle name="20% - Accent2 3 2 2 3 2 3" xfId="16087"/>
    <cellStyle name="20% - Accent2 3 2 2 3 2 3 2" xfId="39362"/>
    <cellStyle name="20% - Accent2 3 2 2 3 2 4" xfId="22698"/>
    <cellStyle name="20% - Accent2 3 2 2 3 2 4 2" xfId="45950"/>
    <cellStyle name="20% - Accent2 3 2 2 3 2 5" xfId="28746"/>
    <cellStyle name="20% - Accent2 3 2 2 3 3" xfId="8137"/>
    <cellStyle name="20% - Accent2 3 2 2 3 3 2" xfId="18752"/>
    <cellStyle name="20% - Accent2 3 2 2 3 3 2 2" xfId="42027"/>
    <cellStyle name="20% - Accent2 3 2 2 3 3 3" xfId="31412"/>
    <cellStyle name="20% - Accent2 3 2 2 3 4" xfId="13447"/>
    <cellStyle name="20% - Accent2 3 2 2 3 4 2" xfId="36722"/>
    <cellStyle name="20% - Accent2 3 2 2 3 5" xfId="22697"/>
    <cellStyle name="20% - Accent2 3 2 2 3 5 2" xfId="45949"/>
    <cellStyle name="20% - Accent2 3 2 2 3 6" xfId="26104"/>
    <cellStyle name="20% - Accent2 3 2 2 4" xfId="3763"/>
    <cellStyle name="20% - Accent2 3 2 2 4 2" xfId="6427"/>
    <cellStyle name="20% - Accent2 3 2 2 4 2 2" xfId="11770"/>
    <cellStyle name="20% - Accent2 3 2 2 4 2 2 2" xfId="22383"/>
    <cellStyle name="20% - Accent2 3 2 2 4 2 2 2 2" xfId="45658"/>
    <cellStyle name="20% - Accent2 3 2 2 4 2 2 3" xfId="35045"/>
    <cellStyle name="20% - Accent2 3 2 2 4 2 3" xfId="17077"/>
    <cellStyle name="20% - Accent2 3 2 2 4 2 3 2" xfId="40352"/>
    <cellStyle name="20% - Accent2 3 2 2 4 2 4" xfId="29737"/>
    <cellStyle name="20% - Accent2 3 2 2 4 3" xfId="9128"/>
    <cellStyle name="20% - Accent2 3 2 2 4 3 2" xfId="19743"/>
    <cellStyle name="20% - Accent2 3 2 2 4 3 2 2" xfId="43018"/>
    <cellStyle name="20% - Accent2 3 2 2 4 3 3" xfId="32403"/>
    <cellStyle name="20% - Accent2 3 2 2 4 4" xfId="14437"/>
    <cellStyle name="20% - Accent2 3 2 2 4 4 2" xfId="37712"/>
    <cellStyle name="20% - Accent2 3 2 2 4 5" xfId="22699"/>
    <cellStyle name="20% - Accent2 3 2 2 4 5 2" xfId="45951"/>
    <cellStyle name="20% - Accent2 3 2 2 4 6" xfId="27095"/>
    <cellStyle name="20% - Accent2 3 2 2 5" xfId="4249"/>
    <cellStyle name="20% - Accent2 3 2 2 5 2" xfId="9593"/>
    <cellStyle name="20% - Accent2 3 2 2 5 2 2" xfId="20208"/>
    <cellStyle name="20% - Accent2 3 2 2 5 2 2 2" xfId="43483"/>
    <cellStyle name="20% - Accent2 3 2 2 5 2 3" xfId="32868"/>
    <cellStyle name="20% - Accent2 3 2 2 5 3" xfId="14902"/>
    <cellStyle name="20% - Accent2 3 2 2 5 3 2" xfId="38177"/>
    <cellStyle name="20% - Accent2 3 2 2 5 4" xfId="27560"/>
    <cellStyle name="20% - Accent2 3 2 2 6" xfId="6951"/>
    <cellStyle name="20% - Accent2 3 2 2 6 2" xfId="17566"/>
    <cellStyle name="20% - Accent2 3 2 2 6 2 2" xfId="40841"/>
    <cellStyle name="20% - Accent2 3 2 2 6 3" xfId="30226"/>
    <cellStyle name="20% - Accent2 3 2 2 7" xfId="12262"/>
    <cellStyle name="20% - Accent2 3 2 2 7 2" xfId="35537"/>
    <cellStyle name="20% - Accent2 3 2 2 8" xfId="22692"/>
    <cellStyle name="20% - Accent2 3 2 2 8 2" xfId="45944"/>
    <cellStyle name="20% - Accent2 3 2 2 9" xfId="24918"/>
    <cellStyle name="20% - Accent2 3 2 2_Asset Register (new)" xfId="1411"/>
    <cellStyle name="20% - Accent2 3 2 3" xfId="1158"/>
    <cellStyle name="20% - Accent2 3 2 3 2" xfId="2725"/>
    <cellStyle name="20% - Accent2 3 2 3 2 2" xfId="5576"/>
    <cellStyle name="20% - Accent2 3 2 3 2 2 2" xfId="10919"/>
    <cellStyle name="20% - Accent2 3 2 3 2 2 2 2" xfId="21533"/>
    <cellStyle name="20% - Accent2 3 2 3 2 2 2 2 2" xfId="44808"/>
    <cellStyle name="20% - Accent2 3 2 3 2 2 2 3" xfId="34194"/>
    <cellStyle name="20% - Accent2 3 2 3 2 2 3" xfId="16227"/>
    <cellStyle name="20% - Accent2 3 2 3 2 2 3 2" xfId="39502"/>
    <cellStyle name="20% - Accent2 3 2 3 2 2 4" xfId="22702"/>
    <cellStyle name="20% - Accent2 3 2 3 2 2 4 2" xfId="45954"/>
    <cellStyle name="20% - Accent2 3 2 3 2 2 5" xfId="28886"/>
    <cellStyle name="20% - Accent2 3 2 3 2 3" xfId="8277"/>
    <cellStyle name="20% - Accent2 3 2 3 2 3 2" xfId="18892"/>
    <cellStyle name="20% - Accent2 3 2 3 2 3 2 2" xfId="42167"/>
    <cellStyle name="20% - Accent2 3 2 3 2 3 3" xfId="31552"/>
    <cellStyle name="20% - Accent2 3 2 3 2 4" xfId="13587"/>
    <cellStyle name="20% - Accent2 3 2 3 2 4 2" xfId="36862"/>
    <cellStyle name="20% - Accent2 3 2 3 2 5" xfId="22701"/>
    <cellStyle name="20% - Accent2 3 2 3 2 5 2" xfId="45953"/>
    <cellStyle name="20% - Accent2 3 2 3 2 6" xfId="26244"/>
    <cellStyle name="20% - Accent2 3 2 3 3" xfId="4389"/>
    <cellStyle name="20% - Accent2 3 2 3 3 2" xfId="9733"/>
    <cellStyle name="20% - Accent2 3 2 3 3 2 2" xfId="20348"/>
    <cellStyle name="20% - Accent2 3 2 3 3 2 2 2" xfId="43623"/>
    <cellStyle name="20% - Accent2 3 2 3 3 2 3" xfId="33008"/>
    <cellStyle name="20% - Accent2 3 2 3 3 3" xfId="15042"/>
    <cellStyle name="20% - Accent2 3 2 3 3 3 2" xfId="38317"/>
    <cellStyle name="20% - Accent2 3 2 3 3 4" xfId="22703"/>
    <cellStyle name="20% - Accent2 3 2 3 3 4 2" xfId="45955"/>
    <cellStyle name="20% - Accent2 3 2 3 3 5" xfId="27700"/>
    <cellStyle name="20% - Accent2 3 2 3 4" xfId="7091"/>
    <cellStyle name="20% - Accent2 3 2 3 4 2" xfId="17706"/>
    <cellStyle name="20% - Accent2 3 2 3 4 2 2" xfId="40981"/>
    <cellStyle name="20% - Accent2 3 2 3 4 3" xfId="30366"/>
    <cellStyle name="20% - Accent2 3 2 3 5" xfId="12402"/>
    <cellStyle name="20% - Accent2 3 2 3 5 2" xfId="35677"/>
    <cellStyle name="20% - Accent2 3 2 3 6" xfId="22700"/>
    <cellStyle name="20% - Accent2 3 2 3 6 2" xfId="45952"/>
    <cellStyle name="20% - Accent2 3 2 3 7" xfId="25058"/>
    <cellStyle name="20% - Accent2 3 2 4" xfId="1535"/>
    <cellStyle name="20% - Accent2 3 2 4 2" xfId="4559"/>
    <cellStyle name="20% - Accent2 3 2 4 2 2" xfId="9903"/>
    <cellStyle name="20% - Accent2 3 2 4 2 2 2" xfId="20518"/>
    <cellStyle name="20% - Accent2 3 2 4 2 2 2 2" xfId="43793"/>
    <cellStyle name="20% - Accent2 3 2 4 2 2 3" xfId="33178"/>
    <cellStyle name="20% - Accent2 3 2 4 2 3" xfId="15212"/>
    <cellStyle name="20% - Accent2 3 2 4 2 3 2" xfId="38487"/>
    <cellStyle name="20% - Accent2 3 2 4 2 4" xfId="22705"/>
    <cellStyle name="20% - Accent2 3 2 4 2 4 2" xfId="45957"/>
    <cellStyle name="20% - Accent2 3 2 4 2 5" xfId="27870"/>
    <cellStyle name="20% - Accent2 3 2 4 3" xfId="7261"/>
    <cellStyle name="20% - Accent2 3 2 4 3 2" xfId="17876"/>
    <cellStyle name="20% - Accent2 3 2 4 3 2 2" xfId="41151"/>
    <cellStyle name="20% - Accent2 3 2 4 3 3" xfId="30536"/>
    <cellStyle name="20% - Accent2 3 2 4 4" xfId="12572"/>
    <cellStyle name="20% - Accent2 3 2 4 4 2" xfId="35847"/>
    <cellStyle name="20% - Accent2 3 2 4 5" xfId="22704"/>
    <cellStyle name="20% - Accent2 3 2 4 5 2" xfId="45956"/>
    <cellStyle name="20% - Accent2 3 2 4 6" xfId="25228"/>
    <cellStyle name="20% - Accent2 3 2 5" xfId="2085"/>
    <cellStyle name="20% - Accent2 3 2 5 2" xfId="4972"/>
    <cellStyle name="20% - Accent2 3 2 5 2 2" xfId="10315"/>
    <cellStyle name="20% - Accent2 3 2 5 2 2 2" xfId="20930"/>
    <cellStyle name="20% - Accent2 3 2 5 2 2 2 2" xfId="44205"/>
    <cellStyle name="20% - Accent2 3 2 5 2 2 3" xfId="33590"/>
    <cellStyle name="20% - Accent2 3 2 5 2 3" xfId="15624"/>
    <cellStyle name="20% - Accent2 3 2 5 2 3 2" xfId="38899"/>
    <cellStyle name="20% - Accent2 3 2 5 2 4" xfId="28282"/>
    <cellStyle name="20% - Accent2 3 2 5 3" xfId="7673"/>
    <cellStyle name="20% - Accent2 3 2 5 3 2" xfId="18288"/>
    <cellStyle name="20% - Accent2 3 2 5 3 2 2" xfId="41563"/>
    <cellStyle name="20% - Accent2 3 2 5 3 3" xfId="30948"/>
    <cellStyle name="20% - Accent2 3 2 5 4" xfId="12984"/>
    <cellStyle name="20% - Accent2 3 2 5 4 2" xfId="36259"/>
    <cellStyle name="20% - Accent2 3 2 5 5" xfId="22706"/>
    <cellStyle name="20% - Accent2 3 2 5 5 2" xfId="45958"/>
    <cellStyle name="20% - Accent2 3 2 5 6" xfId="25640"/>
    <cellStyle name="20% - Accent2 3 2 6" xfId="2164"/>
    <cellStyle name="20% - Accent2 3 2 6 2" xfId="5035"/>
    <cellStyle name="20% - Accent2 3 2 6 2 2" xfId="10378"/>
    <cellStyle name="20% - Accent2 3 2 6 2 2 2" xfId="20993"/>
    <cellStyle name="20% - Accent2 3 2 6 2 2 2 2" xfId="44268"/>
    <cellStyle name="20% - Accent2 3 2 6 2 2 3" xfId="33653"/>
    <cellStyle name="20% - Accent2 3 2 6 2 3" xfId="15687"/>
    <cellStyle name="20% - Accent2 3 2 6 2 3 2" xfId="38962"/>
    <cellStyle name="20% - Accent2 3 2 6 2 4" xfId="28345"/>
    <cellStyle name="20% - Accent2 3 2 6 3" xfId="7736"/>
    <cellStyle name="20% - Accent2 3 2 6 3 2" xfId="18351"/>
    <cellStyle name="20% - Accent2 3 2 6 3 2 2" xfId="41626"/>
    <cellStyle name="20% - Accent2 3 2 6 3 3" xfId="31011"/>
    <cellStyle name="20% - Accent2 3 2 6 4" xfId="13047"/>
    <cellStyle name="20% - Accent2 3 2 6 4 2" xfId="36322"/>
    <cellStyle name="20% - Accent2 3 2 6 5" xfId="25703"/>
    <cellStyle name="20% - Accent2 3 2 7" xfId="2220"/>
    <cellStyle name="20% - Accent2 3 2 7 2" xfId="5081"/>
    <cellStyle name="20% - Accent2 3 2 7 2 2" xfId="10424"/>
    <cellStyle name="20% - Accent2 3 2 7 2 2 2" xfId="21038"/>
    <cellStyle name="20% - Accent2 3 2 7 2 2 2 2" xfId="44313"/>
    <cellStyle name="20% - Accent2 3 2 7 2 2 3" xfId="33699"/>
    <cellStyle name="20% - Accent2 3 2 7 2 3" xfId="15732"/>
    <cellStyle name="20% - Accent2 3 2 7 2 3 2" xfId="39007"/>
    <cellStyle name="20% - Accent2 3 2 7 2 4" xfId="28391"/>
    <cellStyle name="20% - Accent2 3 2 7 3" xfId="7782"/>
    <cellStyle name="20% - Accent2 3 2 7 3 2" xfId="18397"/>
    <cellStyle name="20% - Accent2 3 2 7 3 2 2" xfId="41672"/>
    <cellStyle name="20% - Accent2 3 2 7 3 3" xfId="31057"/>
    <cellStyle name="20% - Accent2 3 2 7 4" xfId="13092"/>
    <cellStyle name="20% - Accent2 3 2 7 4 2" xfId="36367"/>
    <cellStyle name="20% - Accent2 3 2 7 5" xfId="25749"/>
    <cellStyle name="20% - Accent2 3 2 8" xfId="2249"/>
    <cellStyle name="20% - Accent2 3 2 8 2" xfId="5101"/>
    <cellStyle name="20% - Accent2 3 2 8 2 2" xfId="10444"/>
    <cellStyle name="20% - Accent2 3 2 8 2 2 2" xfId="21058"/>
    <cellStyle name="20% - Accent2 3 2 8 2 2 2 2" xfId="44333"/>
    <cellStyle name="20% - Accent2 3 2 8 2 2 3" xfId="33719"/>
    <cellStyle name="20% - Accent2 3 2 8 2 3" xfId="15752"/>
    <cellStyle name="20% - Accent2 3 2 8 2 3 2" xfId="39027"/>
    <cellStyle name="20% - Accent2 3 2 8 2 4" xfId="28411"/>
    <cellStyle name="20% - Accent2 3 2 8 3" xfId="7802"/>
    <cellStyle name="20% - Accent2 3 2 8 3 2" xfId="18417"/>
    <cellStyle name="20% - Accent2 3 2 8 3 2 2" xfId="41692"/>
    <cellStyle name="20% - Accent2 3 2 8 3 3" xfId="31077"/>
    <cellStyle name="20% - Accent2 3 2 8 4" xfId="13112"/>
    <cellStyle name="20% - Accent2 3 2 8 4 2" xfId="36387"/>
    <cellStyle name="20% - Accent2 3 2 8 5" xfId="25769"/>
    <cellStyle name="20% - Accent2 3 2 9" xfId="2502"/>
    <cellStyle name="20% - Accent2 3 2 9 2" xfId="5353"/>
    <cellStyle name="20% - Accent2 3 2 9 2 2" xfId="10696"/>
    <cellStyle name="20% - Accent2 3 2 9 2 2 2" xfId="21310"/>
    <cellStyle name="20% - Accent2 3 2 9 2 2 2 2" xfId="44585"/>
    <cellStyle name="20% - Accent2 3 2 9 2 2 3" xfId="33971"/>
    <cellStyle name="20% - Accent2 3 2 9 2 3" xfId="16004"/>
    <cellStyle name="20% - Accent2 3 2 9 2 3 2" xfId="39279"/>
    <cellStyle name="20% - Accent2 3 2 9 2 4" xfId="28663"/>
    <cellStyle name="20% - Accent2 3 2 9 3" xfId="8054"/>
    <cellStyle name="20% - Accent2 3 2 9 3 2" xfId="18669"/>
    <cellStyle name="20% - Accent2 3 2 9 3 2 2" xfId="41944"/>
    <cellStyle name="20% - Accent2 3 2 9 3 3" xfId="31329"/>
    <cellStyle name="20% - Accent2 3 2 9 4" xfId="13364"/>
    <cellStyle name="20% - Accent2 3 2 9 4 2" xfId="36639"/>
    <cellStyle name="20% - Accent2 3 2 9 5" xfId="26021"/>
    <cellStyle name="20% - Accent2 3 2_Asset Register (new)" xfId="1412"/>
    <cellStyle name="20% - Accent2 3 3" xfId="624"/>
    <cellStyle name="20% - Accent2 3 3 10" xfId="12178"/>
    <cellStyle name="20% - Accent2 3 3 10 2" xfId="35453"/>
    <cellStyle name="20% - Accent2 3 3 11" xfId="22707"/>
    <cellStyle name="20% - Accent2 3 3 11 2" xfId="45959"/>
    <cellStyle name="20% - Accent2 3 3 12" xfId="24834"/>
    <cellStyle name="20% - Accent2 3 3 2" xfId="1097"/>
    <cellStyle name="20% - Accent2 3 3 2 2" xfId="2665"/>
    <cellStyle name="20% - Accent2 3 3 2 2 2" xfId="5516"/>
    <cellStyle name="20% - Accent2 3 3 2 2 2 2" xfId="10859"/>
    <cellStyle name="20% - Accent2 3 3 2 2 2 2 2" xfId="21473"/>
    <cellStyle name="20% - Accent2 3 3 2 2 2 2 2 2" xfId="44748"/>
    <cellStyle name="20% - Accent2 3 3 2 2 2 2 3" xfId="34134"/>
    <cellStyle name="20% - Accent2 3 3 2 2 2 3" xfId="16167"/>
    <cellStyle name="20% - Accent2 3 3 2 2 2 3 2" xfId="39442"/>
    <cellStyle name="20% - Accent2 3 3 2 2 2 4" xfId="22710"/>
    <cellStyle name="20% - Accent2 3 3 2 2 2 4 2" xfId="45962"/>
    <cellStyle name="20% - Accent2 3 3 2 2 2 5" xfId="28826"/>
    <cellStyle name="20% - Accent2 3 3 2 2 3" xfId="8217"/>
    <cellStyle name="20% - Accent2 3 3 2 2 3 2" xfId="18832"/>
    <cellStyle name="20% - Accent2 3 3 2 2 3 2 2" xfId="42107"/>
    <cellStyle name="20% - Accent2 3 3 2 2 3 3" xfId="31492"/>
    <cellStyle name="20% - Accent2 3 3 2 2 4" xfId="13527"/>
    <cellStyle name="20% - Accent2 3 3 2 2 4 2" xfId="36802"/>
    <cellStyle name="20% - Accent2 3 3 2 2 5" xfId="22709"/>
    <cellStyle name="20% - Accent2 3 3 2 2 5 2" xfId="45961"/>
    <cellStyle name="20% - Accent2 3 3 2 2 6" xfId="26184"/>
    <cellStyle name="20% - Accent2 3 3 2 3" xfId="3843"/>
    <cellStyle name="20% - Accent2 3 3 2 3 2" xfId="6507"/>
    <cellStyle name="20% - Accent2 3 3 2 3 2 2" xfId="11850"/>
    <cellStyle name="20% - Accent2 3 3 2 3 2 2 2" xfId="22463"/>
    <cellStyle name="20% - Accent2 3 3 2 3 2 2 2 2" xfId="45738"/>
    <cellStyle name="20% - Accent2 3 3 2 3 2 2 3" xfId="35125"/>
    <cellStyle name="20% - Accent2 3 3 2 3 2 3" xfId="17157"/>
    <cellStyle name="20% - Accent2 3 3 2 3 2 3 2" xfId="40432"/>
    <cellStyle name="20% - Accent2 3 3 2 3 2 4" xfId="29817"/>
    <cellStyle name="20% - Accent2 3 3 2 3 3" xfId="9208"/>
    <cellStyle name="20% - Accent2 3 3 2 3 3 2" xfId="19823"/>
    <cellStyle name="20% - Accent2 3 3 2 3 3 2 2" xfId="43098"/>
    <cellStyle name="20% - Accent2 3 3 2 3 3 3" xfId="32483"/>
    <cellStyle name="20% - Accent2 3 3 2 3 4" xfId="14517"/>
    <cellStyle name="20% - Accent2 3 3 2 3 4 2" xfId="37792"/>
    <cellStyle name="20% - Accent2 3 3 2 3 5" xfId="22711"/>
    <cellStyle name="20% - Accent2 3 3 2 3 5 2" xfId="45963"/>
    <cellStyle name="20% - Accent2 3 3 2 3 6" xfId="27175"/>
    <cellStyle name="20% - Accent2 3 3 2 4" xfId="4329"/>
    <cellStyle name="20% - Accent2 3 3 2 4 2" xfId="9673"/>
    <cellStyle name="20% - Accent2 3 3 2 4 2 2" xfId="20288"/>
    <cellStyle name="20% - Accent2 3 3 2 4 2 2 2" xfId="43563"/>
    <cellStyle name="20% - Accent2 3 3 2 4 2 3" xfId="32948"/>
    <cellStyle name="20% - Accent2 3 3 2 4 3" xfId="14982"/>
    <cellStyle name="20% - Accent2 3 3 2 4 3 2" xfId="38257"/>
    <cellStyle name="20% - Accent2 3 3 2 4 4" xfId="27640"/>
    <cellStyle name="20% - Accent2 3 3 2 5" xfId="7031"/>
    <cellStyle name="20% - Accent2 3 3 2 5 2" xfId="17646"/>
    <cellStyle name="20% - Accent2 3 3 2 5 2 2" xfId="40921"/>
    <cellStyle name="20% - Accent2 3 3 2 5 3" xfId="30306"/>
    <cellStyle name="20% - Accent2 3 3 2 6" xfId="12342"/>
    <cellStyle name="20% - Accent2 3 3 2 6 2" xfId="35617"/>
    <cellStyle name="20% - Accent2 3 3 2 7" xfId="22708"/>
    <cellStyle name="20% - Accent2 3 3 2 7 2" xfId="45960"/>
    <cellStyle name="20% - Accent2 3 3 2 8" xfId="24998"/>
    <cellStyle name="20% - Accent2 3 3 3" xfId="1445"/>
    <cellStyle name="20% - Accent2 3 3 3 2" xfId="2807"/>
    <cellStyle name="20% - Accent2 3 3 3 2 2" xfId="5658"/>
    <cellStyle name="20% - Accent2 3 3 3 2 2 2" xfId="11001"/>
    <cellStyle name="20% - Accent2 3 3 3 2 2 2 2" xfId="21615"/>
    <cellStyle name="20% - Accent2 3 3 3 2 2 2 2 2" xfId="44890"/>
    <cellStyle name="20% - Accent2 3 3 3 2 2 2 3" xfId="34276"/>
    <cellStyle name="20% - Accent2 3 3 3 2 2 3" xfId="16309"/>
    <cellStyle name="20% - Accent2 3 3 3 2 2 3 2" xfId="39584"/>
    <cellStyle name="20% - Accent2 3 3 3 2 2 4" xfId="28968"/>
    <cellStyle name="20% - Accent2 3 3 3 2 3" xfId="8359"/>
    <cellStyle name="20% - Accent2 3 3 3 2 3 2" xfId="18974"/>
    <cellStyle name="20% - Accent2 3 3 3 2 3 2 2" xfId="42249"/>
    <cellStyle name="20% - Accent2 3 3 3 2 3 3" xfId="31634"/>
    <cellStyle name="20% - Accent2 3 3 3 2 4" xfId="13669"/>
    <cellStyle name="20% - Accent2 3 3 3 2 4 2" xfId="36944"/>
    <cellStyle name="20% - Accent2 3 3 3 2 5" xfId="22713"/>
    <cellStyle name="20% - Accent2 3 3 3 2 5 2" xfId="45965"/>
    <cellStyle name="20% - Accent2 3 3 3 2 6" xfId="26326"/>
    <cellStyle name="20% - Accent2 3 3 3 3" xfId="3569"/>
    <cellStyle name="20% - Accent2 3 3 3 3 2" xfId="6376"/>
    <cellStyle name="20% - Accent2 3 3 3 3 2 2" xfId="11719"/>
    <cellStyle name="20% - Accent2 3 3 3 3 2 2 2" xfId="22332"/>
    <cellStyle name="20% - Accent2 3 3 3 3 2 2 2 2" xfId="45607"/>
    <cellStyle name="20% - Accent2 3 3 3 3 2 2 3" xfId="34994"/>
    <cellStyle name="20% - Accent2 3 3 3 3 2 3" xfId="17026"/>
    <cellStyle name="20% - Accent2 3 3 3 3 2 3 2" xfId="40301"/>
    <cellStyle name="20% - Accent2 3 3 3 3 2 4" xfId="29686"/>
    <cellStyle name="20% - Accent2 3 3 3 3 3" xfId="9077"/>
    <cellStyle name="20% - Accent2 3 3 3 3 3 2" xfId="19692"/>
    <cellStyle name="20% - Accent2 3 3 3 3 3 2 2" xfId="42967"/>
    <cellStyle name="20% - Accent2 3 3 3 3 3 3" xfId="32352"/>
    <cellStyle name="20% - Accent2 3 3 3 3 4" xfId="14386"/>
    <cellStyle name="20% - Accent2 3 3 3 3 4 2" xfId="37661"/>
    <cellStyle name="20% - Accent2 3 3 3 3 5" xfId="27044"/>
    <cellStyle name="20% - Accent2 3 3 3 4" xfId="4471"/>
    <cellStyle name="20% - Accent2 3 3 3 4 2" xfId="9815"/>
    <cellStyle name="20% - Accent2 3 3 3 4 2 2" xfId="20430"/>
    <cellStyle name="20% - Accent2 3 3 3 4 2 2 2" xfId="43705"/>
    <cellStyle name="20% - Accent2 3 3 3 4 2 3" xfId="33090"/>
    <cellStyle name="20% - Accent2 3 3 3 4 3" xfId="15124"/>
    <cellStyle name="20% - Accent2 3 3 3 4 3 2" xfId="38399"/>
    <cellStyle name="20% - Accent2 3 3 3 4 4" xfId="27782"/>
    <cellStyle name="20% - Accent2 3 3 3 5" xfId="7173"/>
    <cellStyle name="20% - Accent2 3 3 3 5 2" xfId="17788"/>
    <cellStyle name="20% - Accent2 3 3 3 5 2 2" xfId="41063"/>
    <cellStyle name="20% - Accent2 3 3 3 5 3" xfId="30448"/>
    <cellStyle name="20% - Accent2 3 3 3 6" xfId="12484"/>
    <cellStyle name="20% - Accent2 3 3 3 6 2" xfId="35759"/>
    <cellStyle name="20% - Accent2 3 3 3 7" xfId="22712"/>
    <cellStyle name="20% - Accent2 3 3 3 7 2" xfId="45964"/>
    <cellStyle name="20% - Accent2 3 3 3 8" xfId="25140"/>
    <cellStyle name="20% - Accent2 3 3 4" xfId="1739"/>
    <cellStyle name="20% - Accent2 3 3 4 2" xfId="4721"/>
    <cellStyle name="20% - Accent2 3 3 4 2 2" xfId="10065"/>
    <cellStyle name="20% - Accent2 3 3 4 2 2 2" xfId="20680"/>
    <cellStyle name="20% - Accent2 3 3 4 2 2 2 2" xfId="43955"/>
    <cellStyle name="20% - Accent2 3 3 4 2 2 3" xfId="33340"/>
    <cellStyle name="20% - Accent2 3 3 4 2 3" xfId="15374"/>
    <cellStyle name="20% - Accent2 3 3 4 2 3 2" xfId="38649"/>
    <cellStyle name="20% - Accent2 3 3 4 2 4" xfId="28032"/>
    <cellStyle name="20% - Accent2 3 3 4 3" xfId="7423"/>
    <cellStyle name="20% - Accent2 3 3 4 3 2" xfId="18038"/>
    <cellStyle name="20% - Accent2 3 3 4 3 2 2" xfId="41313"/>
    <cellStyle name="20% - Accent2 3 3 4 3 3" xfId="30698"/>
    <cellStyle name="20% - Accent2 3 3 4 4" xfId="12734"/>
    <cellStyle name="20% - Accent2 3 3 4 4 2" xfId="36009"/>
    <cellStyle name="20% - Accent2 3 3 4 5" xfId="22714"/>
    <cellStyle name="20% - Accent2 3 3 4 5 2" xfId="45966"/>
    <cellStyle name="20% - Accent2 3 3 4 6" xfId="25390"/>
    <cellStyle name="20% - Accent2 3 3 5" xfId="2501"/>
    <cellStyle name="20% - Accent2 3 3 5 2" xfId="5352"/>
    <cellStyle name="20% - Accent2 3 3 5 2 2" xfId="10695"/>
    <cellStyle name="20% - Accent2 3 3 5 2 2 2" xfId="21309"/>
    <cellStyle name="20% - Accent2 3 3 5 2 2 2 2" xfId="44584"/>
    <cellStyle name="20% - Accent2 3 3 5 2 2 3" xfId="33970"/>
    <cellStyle name="20% - Accent2 3 3 5 2 3" xfId="16003"/>
    <cellStyle name="20% - Accent2 3 3 5 2 3 2" xfId="39278"/>
    <cellStyle name="20% - Accent2 3 3 5 2 4" xfId="28662"/>
    <cellStyle name="20% - Accent2 3 3 5 3" xfId="8053"/>
    <cellStyle name="20% - Accent2 3 3 5 3 2" xfId="18668"/>
    <cellStyle name="20% - Accent2 3 3 5 3 2 2" xfId="41943"/>
    <cellStyle name="20% - Accent2 3 3 5 3 3" xfId="31328"/>
    <cellStyle name="20% - Accent2 3 3 5 4" xfId="13363"/>
    <cellStyle name="20% - Accent2 3 3 5 4 2" xfId="36638"/>
    <cellStyle name="20% - Accent2 3 3 5 5" xfId="26020"/>
    <cellStyle name="20% - Accent2 3 3 6" xfId="3013"/>
    <cellStyle name="20% - Accent2 3 3 6 2" xfId="5846"/>
    <cellStyle name="20% - Accent2 3 3 6 2 2" xfId="11189"/>
    <cellStyle name="20% - Accent2 3 3 6 2 2 2" xfId="21802"/>
    <cellStyle name="20% - Accent2 3 3 6 2 2 2 2" xfId="45077"/>
    <cellStyle name="20% - Accent2 3 3 6 2 2 3" xfId="34464"/>
    <cellStyle name="20% - Accent2 3 3 6 2 3" xfId="16496"/>
    <cellStyle name="20% - Accent2 3 3 6 2 3 2" xfId="39771"/>
    <cellStyle name="20% - Accent2 3 3 6 2 4" xfId="29156"/>
    <cellStyle name="20% - Accent2 3 3 6 3" xfId="8547"/>
    <cellStyle name="20% - Accent2 3 3 6 3 2" xfId="19162"/>
    <cellStyle name="20% - Accent2 3 3 6 3 2 2" xfId="42437"/>
    <cellStyle name="20% - Accent2 3 3 6 3 3" xfId="31822"/>
    <cellStyle name="20% - Accent2 3 3 6 4" xfId="13856"/>
    <cellStyle name="20% - Accent2 3 3 6 4 2" xfId="37131"/>
    <cellStyle name="20% - Accent2 3 3 6 5" xfId="26514"/>
    <cellStyle name="20% - Accent2 3 3 7" xfId="3336"/>
    <cellStyle name="20% - Accent2 3 3 7 2" xfId="6160"/>
    <cellStyle name="20% - Accent2 3 3 7 2 2" xfId="11503"/>
    <cellStyle name="20% - Accent2 3 3 7 2 2 2" xfId="22116"/>
    <cellStyle name="20% - Accent2 3 3 7 2 2 2 2" xfId="45391"/>
    <cellStyle name="20% - Accent2 3 3 7 2 2 3" xfId="34778"/>
    <cellStyle name="20% - Accent2 3 3 7 2 3" xfId="16810"/>
    <cellStyle name="20% - Accent2 3 3 7 2 3 2" xfId="40085"/>
    <cellStyle name="20% - Accent2 3 3 7 2 4" xfId="29470"/>
    <cellStyle name="20% - Accent2 3 3 7 3" xfId="8861"/>
    <cellStyle name="20% - Accent2 3 3 7 3 2" xfId="19476"/>
    <cellStyle name="20% - Accent2 3 3 7 3 2 2" xfId="42751"/>
    <cellStyle name="20% - Accent2 3 3 7 3 3" xfId="32136"/>
    <cellStyle name="20% - Accent2 3 3 7 4" xfId="14170"/>
    <cellStyle name="20% - Accent2 3 3 7 4 2" xfId="37445"/>
    <cellStyle name="20% - Accent2 3 3 7 5" xfId="26828"/>
    <cellStyle name="20% - Accent2 3 3 8" xfId="4165"/>
    <cellStyle name="20% - Accent2 3 3 8 2" xfId="9509"/>
    <cellStyle name="20% - Accent2 3 3 8 2 2" xfId="20124"/>
    <cellStyle name="20% - Accent2 3 3 8 2 2 2" xfId="43399"/>
    <cellStyle name="20% - Accent2 3 3 8 2 3" xfId="32784"/>
    <cellStyle name="20% - Accent2 3 3 8 3" xfId="14818"/>
    <cellStyle name="20% - Accent2 3 3 8 3 2" xfId="38093"/>
    <cellStyle name="20% - Accent2 3 3 8 4" xfId="27476"/>
    <cellStyle name="20% - Accent2 3 3 9" xfId="6867"/>
    <cellStyle name="20% - Accent2 3 3 9 2" xfId="17482"/>
    <cellStyle name="20% - Accent2 3 3 9 2 2" xfId="40757"/>
    <cellStyle name="20% - Accent2 3 3 9 3" xfId="30142"/>
    <cellStyle name="20% - Accent2 3 3_Asset Register (new)" xfId="1410"/>
    <cellStyle name="20% - Accent2 3 4" xfId="20"/>
    <cellStyle name="20% - Accent2 3 4 10" xfId="24601"/>
    <cellStyle name="20% - Accent2 3 4 2" xfId="1740"/>
    <cellStyle name="20% - Accent2 3 4 2 2" xfId="4722"/>
    <cellStyle name="20% - Accent2 3 4 2 2 2" xfId="10066"/>
    <cellStyle name="20% - Accent2 3 4 2 2 2 2" xfId="20681"/>
    <cellStyle name="20% - Accent2 3 4 2 2 2 2 2" xfId="43956"/>
    <cellStyle name="20% - Accent2 3 4 2 2 2 3" xfId="33341"/>
    <cellStyle name="20% - Accent2 3 4 2 2 3" xfId="15375"/>
    <cellStyle name="20% - Accent2 3 4 2 2 3 2" xfId="38650"/>
    <cellStyle name="20% - Accent2 3 4 2 2 4" xfId="22717"/>
    <cellStyle name="20% - Accent2 3 4 2 2 4 2" xfId="45969"/>
    <cellStyle name="20% - Accent2 3 4 2 2 5" xfId="28033"/>
    <cellStyle name="20% - Accent2 3 4 2 3" xfId="7424"/>
    <cellStyle name="20% - Accent2 3 4 2 3 2" xfId="18039"/>
    <cellStyle name="20% - Accent2 3 4 2 3 2 2" xfId="41314"/>
    <cellStyle name="20% - Accent2 3 4 2 3 3" xfId="30699"/>
    <cellStyle name="20% - Accent2 3 4 2 4" xfId="12735"/>
    <cellStyle name="20% - Accent2 3 4 2 4 2" xfId="36010"/>
    <cellStyle name="20% - Accent2 3 4 2 5" xfId="22716"/>
    <cellStyle name="20% - Accent2 3 4 2 5 2" xfId="45968"/>
    <cellStyle name="20% - Accent2 3 4 2 6" xfId="25391"/>
    <cellStyle name="20% - Accent2 3 4 3" xfId="2272"/>
    <cellStyle name="20% - Accent2 3 4 3 2" xfId="5123"/>
    <cellStyle name="20% - Accent2 3 4 3 2 2" xfId="10466"/>
    <cellStyle name="20% - Accent2 3 4 3 2 2 2" xfId="21080"/>
    <cellStyle name="20% - Accent2 3 4 3 2 2 2 2" xfId="44355"/>
    <cellStyle name="20% - Accent2 3 4 3 2 2 3" xfId="33741"/>
    <cellStyle name="20% - Accent2 3 4 3 2 3" xfId="15774"/>
    <cellStyle name="20% - Accent2 3 4 3 2 3 2" xfId="39049"/>
    <cellStyle name="20% - Accent2 3 4 3 2 4" xfId="28433"/>
    <cellStyle name="20% - Accent2 3 4 3 3" xfId="7824"/>
    <cellStyle name="20% - Accent2 3 4 3 3 2" xfId="18439"/>
    <cellStyle name="20% - Accent2 3 4 3 3 2 2" xfId="41714"/>
    <cellStyle name="20% - Accent2 3 4 3 3 3" xfId="31099"/>
    <cellStyle name="20% - Accent2 3 4 3 4" xfId="13134"/>
    <cellStyle name="20% - Accent2 3 4 3 4 2" xfId="36409"/>
    <cellStyle name="20% - Accent2 3 4 3 5" xfId="22718"/>
    <cellStyle name="20% - Accent2 3 4 3 5 2" xfId="45970"/>
    <cellStyle name="20% - Accent2 3 4 3 6" xfId="25791"/>
    <cellStyle name="20% - Accent2 3 4 4" xfId="3014"/>
    <cellStyle name="20% - Accent2 3 4 4 2" xfId="5847"/>
    <cellStyle name="20% - Accent2 3 4 4 2 2" xfId="11190"/>
    <cellStyle name="20% - Accent2 3 4 4 2 2 2" xfId="21803"/>
    <cellStyle name="20% - Accent2 3 4 4 2 2 2 2" xfId="45078"/>
    <cellStyle name="20% - Accent2 3 4 4 2 2 3" xfId="34465"/>
    <cellStyle name="20% - Accent2 3 4 4 2 3" xfId="16497"/>
    <cellStyle name="20% - Accent2 3 4 4 2 3 2" xfId="39772"/>
    <cellStyle name="20% - Accent2 3 4 4 2 4" xfId="29157"/>
    <cellStyle name="20% - Accent2 3 4 4 3" xfId="8548"/>
    <cellStyle name="20% - Accent2 3 4 4 3 2" xfId="19163"/>
    <cellStyle name="20% - Accent2 3 4 4 3 2 2" xfId="42438"/>
    <cellStyle name="20% - Accent2 3 4 4 3 3" xfId="31823"/>
    <cellStyle name="20% - Accent2 3 4 4 4" xfId="13857"/>
    <cellStyle name="20% - Accent2 3 4 4 4 2" xfId="37132"/>
    <cellStyle name="20% - Accent2 3 4 4 5" xfId="26515"/>
    <cellStyle name="20% - Accent2 3 4 5" xfId="3337"/>
    <cellStyle name="20% - Accent2 3 4 5 2" xfId="6161"/>
    <cellStyle name="20% - Accent2 3 4 5 2 2" xfId="11504"/>
    <cellStyle name="20% - Accent2 3 4 5 2 2 2" xfId="22117"/>
    <cellStyle name="20% - Accent2 3 4 5 2 2 2 2" xfId="45392"/>
    <cellStyle name="20% - Accent2 3 4 5 2 2 3" xfId="34779"/>
    <cellStyle name="20% - Accent2 3 4 5 2 3" xfId="16811"/>
    <cellStyle name="20% - Accent2 3 4 5 2 3 2" xfId="40086"/>
    <cellStyle name="20% - Accent2 3 4 5 2 4" xfId="29471"/>
    <cellStyle name="20% - Accent2 3 4 5 3" xfId="8862"/>
    <cellStyle name="20% - Accent2 3 4 5 3 2" xfId="19477"/>
    <cellStyle name="20% - Accent2 3 4 5 3 2 2" xfId="42752"/>
    <cellStyle name="20% - Accent2 3 4 5 3 3" xfId="32137"/>
    <cellStyle name="20% - Accent2 3 4 5 4" xfId="14171"/>
    <cellStyle name="20% - Accent2 3 4 5 4 2" xfId="37446"/>
    <cellStyle name="20% - Accent2 3 4 5 5" xfId="26829"/>
    <cellStyle name="20% - Accent2 3 4 6" xfId="3936"/>
    <cellStyle name="20% - Accent2 3 4 6 2" xfId="9280"/>
    <cellStyle name="20% - Accent2 3 4 6 2 2" xfId="19895"/>
    <cellStyle name="20% - Accent2 3 4 6 2 2 2" xfId="43170"/>
    <cellStyle name="20% - Accent2 3 4 6 2 3" xfId="32555"/>
    <cellStyle name="20% - Accent2 3 4 6 3" xfId="14589"/>
    <cellStyle name="20% - Accent2 3 4 6 3 2" xfId="37864"/>
    <cellStyle name="20% - Accent2 3 4 6 4" xfId="27247"/>
    <cellStyle name="20% - Accent2 3 4 7" xfId="6638"/>
    <cellStyle name="20% - Accent2 3 4 7 2" xfId="17253"/>
    <cellStyle name="20% - Accent2 3 4 7 2 2" xfId="40528"/>
    <cellStyle name="20% - Accent2 3 4 7 3" xfId="29913"/>
    <cellStyle name="20% - Accent2 3 4 8" xfId="11949"/>
    <cellStyle name="20% - Accent2 3 4 8 2" xfId="35224"/>
    <cellStyle name="20% - Accent2 3 4 9" xfId="22715"/>
    <cellStyle name="20% - Accent2 3 4 9 2" xfId="45967"/>
    <cellStyle name="20% - Accent2 3 5" xfId="1008"/>
    <cellStyle name="20% - Accent2 3 5 2" xfId="2584"/>
    <cellStyle name="20% - Accent2 3 5 2 2" xfId="5435"/>
    <cellStyle name="20% - Accent2 3 5 2 2 2" xfId="10778"/>
    <cellStyle name="20% - Accent2 3 5 2 2 2 2" xfId="21392"/>
    <cellStyle name="20% - Accent2 3 5 2 2 2 2 2" xfId="44667"/>
    <cellStyle name="20% - Accent2 3 5 2 2 2 3" xfId="34053"/>
    <cellStyle name="20% - Accent2 3 5 2 2 3" xfId="16086"/>
    <cellStyle name="20% - Accent2 3 5 2 2 3 2" xfId="39361"/>
    <cellStyle name="20% - Accent2 3 5 2 2 4" xfId="22721"/>
    <cellStyle name="20% - Accent2 3 5 2 2 4 2" xfId="45973"/>
    <cellStyle name="20% - Accent2 3 5 2 2 5" xfId="28745"/>
    <cellStyle name="20% - Accent2 3 5 2 3" xfId="8136"/>
    <cellStyle name="20% - Accent2 3 5 2 3 2" xfId="18751"/>
    <cellStyle name="20% - Accent2 3 5 2 3 2 2" xfId="42026"/>
    <cellStyle name="20% - Accent2 3 5 2 3 3" xfId="31411"/>
    <cellStyle name="20% - Accent2 3 5 2 4" xfId="13446"/>
    <cellStyle name="20% - Accent2 3 5 2 4 2" xfId="36721"/>
    <cellStyle name="20% - Accent2 3 5 2 5" xfId="22720"/>
    <cellStyle name="20% - Accent2 3 5 2 5 2" xfId="45972"/>
    <cellStyle name="20% - Accent2 3 5 2 6" xfId="26103"/>
    <cellStyle name="20% - Accent2 3 5 3" xfId="3762"/>
    <cellStyle name="20% - Accent2 3 5 3 2" xfId="6426"/>
    <cellStyle name="20% - Accent2 3 5 3 2 2" xfId="11769"/>
    <cellStyle name="20% - Accent2 3 5 3 2 2 2" xfId="22382"/>
    <cellStyle name="20% - Accent2 3 5 3 2 2 2 2" xfId="45657"/>
    <cellStyle name="20% - Accent2 3 5 3 2 2 3" xfId="35044"/>
    <cellStyle name="20% - Accent2 3 5 3 2 3" xfId="17076"/>
    <cellStyle name="20% - Accent2 3 5 3 2 3 2" xfId="40351"/>
    <cellStyle name="20% - Accent2 3 5 3 2 4" xfId="29736"/>
    <cellStyle name="20% - Accent2 3 5 3 3" xfId="9127"/>
    <cellStyle name="20% - Accent2 3 5 3 3 2" xfId="19742"/>
    <cellStyle name="20% - Accent2 3 5 3 3 2 2" xfId="43017"/>
    <cellStyle name="20% - Accent2 3 5 3 3 3" xfId="32402"/>
    <cellStyle name="20% - Accent2 3 5 3 4" xfId="14436"/>
    <cellStyle name="20% - Accent2 3 5 3 4 2" xfId="37711"/>
    <cellStyle name="20% - Accent2 3 5 3 5" xfId="22722"/>
    <cellStyle name="20% - Accent2 3 5 3 5 2" xfId="45974"/>
    <cellStyle name="20% - Accent2 3 5 3 6" xfId="27094"/>
    <cellStyle name="20% - Accent2 3 5 4" xfId="4248"/>
    <cellStyle name="20% - Accent2 3 5 4 2" xfId="9592"/>
    <cellStyle name="20% - Accent2 3 5 4 2 2" xfId="20207"/>
    <cellStyle name="20% - Accent2 3 5 4 2 2 2" xfId="43482"/>
    <cellStyle name="20% - Accent2 3 5 4 2 3" xfId="32867"/>
    <cellStyle name="20% - Accent2 3 5 4 3" xfId="14901"/>
    <cellStyle name="20% - Accent2 3 5 4 3 2" xfId="38176"/>
    <cellStyle name="20% - Accent2 3 5 4 4" xfId="27559"/>
    <cellStyle name="20% - Accent2 3 5 5" xfId="6950"/>
    <cellStyle name="20% - Accent2 3 5 5 2" xfId="17565"/>
    <cellStyle name="20% - Accent2 3 5 5 2 2" xfId="40840"/>
    <cellStyle name="20% - Accent2 3 5 5 3" xfId="30225"/>
    <cellStyle name="20% - Accent2 3 5 6" xfId="12261"/>
    <cellStyle name="20% - Accent2 3 5 6 2" xfId="35536"/>
    <cellStyle name="20% - Accent2 3 5 7" xfId="22719"/>
    <cellStyle name="20% - Accent2 3 5 7 2" xfId="45971"/>
    <cellStyle name="20% - Accent2 3 5 8" xfId="24917"/>
    <cellStyle name="20% - Accent2 3 6" xfId="1157"/>
    <cellStyle name="20% - Accent2 3 6 2" xfId="2724"/>
    <cellStyle name="20% - Accent2 3 6 2 2" xfId="5575"/>
    <cellStyle name="20% - Accent2 3 6 2 2 2" xfId="10918"/>
    <cellStyle name="20% - Accent2 3 6 2 2 2 2" xfId="21532"/>
    <cellStyle name="20% - Accent2 3 6 2 2 2 2 2" xfId="44807"/>
    <cellStyle name="20% - Accent2 3 6 2 2 2 3" xfId="34193"/>
    <cellStyle name="20% - Accent2 3 6 2 2 3" xfId="16226"/>
    <cellStyle name="20% - Accent2 3 6 2 2 3 2" xfId="39501"/>
    <cellStyle name="20% - Accent2 3 6 2 2 4" xfId="22725"/>
    <cellStyle name="20% - Accent2 3 6 2 2 4 2" xfId="45977"/>
    <cellStyle name="20% - Accent2 3 6 2 2 5" xfId="28885"/>
    <cellStyle name="20% - Accent2 3 6 2 3" xfId="8276"/>
    <cellStyle name="20% - Accent2 3 6 2 3 2" xfId="18891"/>
    <cellStyle name="20% - Accent2 3 6 2 3 2 2" xfId="42166"/>
    <cellStyle name="20% - Accent2 3 6 2 3 3" xfId="31551"/>
    <cellStyle name="20% - Accent2 3 6 2 4" xfId="13586"/>
    <cellStyle name="20% - Accent2 3 6 2 4 2" xfId="36861"/>
    <cellStyle name="20% - Accent2 3 6 2 5" xfId="22724"/>
    <cellStyle name="20% - Accent2 3 6 2 5 2" xfId="45976"/>
    <cellStyle name="20% - Accent2 3 6 2 6" xfId="26243"/>
    <cellStyle name="20% - Accent2 3 6 3" xfId="4388"/>
    <cellStyle name="20% - Accent2 3 6 3 2" xfId="9732"/>
    <cellStyle name="20% - Accent2 3 6 3 2 2" xfId="20347"/>
    <cellStyle name="20% - Accent2 3 6 3 2 2 2" xfId="43622"/>
    <cellStyle name="20% - Accent2 3 6 3 2 3" xfId="33007"/>
    <cellStyle name="20% - Accent2 3 6 3 3" xfId="15041"/>
    <cellStyle name="20% - Accent2 3 6 3 3 2" xfId="38316"/>
    <cellStyle name="20% - Accent2 3 6 3 4" xfId="22726"/>
    <cellStyle name="20% - Accent2 3 6 3 4 2" xfId="45978"/>
    <cellStyle name="20% - Accent2 3 6 3 5" xfId="27699"/>
    <cellStyle name="20% - Accent2 3 6 4" xfId="7090"/>
    <cellStyle name="20% - Accent2 3 6 4 2" xfId="17705"/>
    <cellStyle name="20% - Accent2 3 6 4 2 2" xfId="40980"/>
    <cellStyle name="20% - Accent2 3 6 4 3" xfId="30365"/>
    <cellStyle name="20% - Accent2 3 6 5" xfId="12401"/>
    <cellStyle name="20% - Accent2 3 6 5 2" xfId="35676"/>
    <cellStyle name="20% - Accent2 3 6 6" xfId="22723"/>
    <cellStyle name="20% - Accent2 3 6 6 2" xfId="45975"/>
    <cellStyle name="20% - Accent2 3 6 7" xfId="25057"/>
    <cellStyle name="20% - Accent2 3 7" xfId="1534"/>
    <cellStyle name="20% - Accent2 3 7 2" xfId="4558"/>
    <cellStyle name="20% - Accent2 3 7 2 2" xfId="9902"/>
    <cellStyle name="20% - Accent2 3 7 2 2 2" xfId="20517"/>
    <cellStyle name="20% - Accent2 3 7 2 2 2 2" xfId="43792"/>
    <cellStyle name="20% - Accent2 3 7 2 2 3" xfId="33177"/>
    <cellStyle name="20% - Accent2 3 7 2 3" xfId="15211"/>
    <cellStyle name="20% - Accent2 3 7 2 3 2" xfId="38486"/>
    <cellStyle name="20% - Accent2 3 7 2 4" xfId="22728"/>
    <cellStyle name="20% - Accent2 3 7 2 4 2" xfId="45980"/>
    <cellStyle name="20% - Accent2 3 7 2 5" xfId="27869"/>
    <cellStyle name="20% - Accent2 3 7 3" xfId="7260"/>
    <cellStyle name="20% - Accent2 3 7 3 2" xfId="17875"/>
    <cellStyle name="20% - Accent2 3 7 3 2 2" xfId="41150"/>
    <cellStyle name="20% - Accent2 3 7 3 3" xfId="30535"/>
    <cellStyle name="20% - Accent2 3 7 4" xfId="12571"/>
    <cellStyle name="20% - Accent2 3 7 4 2" xfId="35846"/>
    <cellStyle name="20% - Accent2 3 7 5" xfId="22727"/>
    <cellStyle name="20% - Accent2 3 7 5 2" xfId="45979"/>
    <cellStyle name="20% - Accent2 3 7 6" xfId="25227"/>
    <cellStyle name="20% - Accent2 3 8" xfId="1693"/>
    <cellStyle name="20% - Accent2 3 8 2" xfId="4685"/>
    <cellStyle name="20% - Accent2 3 8 2 2" xfId="10029"/>
    <cellStyle name="20% - Accent2 3 8 2 2 2" xfId="20644"/>
    <cellStyle name="20% - Accent2 3 8 2 2 2 2" xfId="43919"/>
    <cellStyle name="20% - Accent2 3 8 2 2 3" xfId="33304"/>
    <cellStyle name="20% - Accent2 3 8 2 3" xfId="15338"/>
    <cellStyle name="20% - Accent2 3 8 2 3 2" xfId="38613"/>
    <cellStyle name="20% - Accent2 3 8 2 4" xfId="27996"/>
    <cellStyle name="20% - Accent2 3 8 3" xfId="7387"/>
    <cellStyle name="20% - Accent2 3 8 3 2" xfId="18002"/>
    <cellStyle name="20% - Accent2 3 8 3 2 2" xfId="41277"/>
    <cellStyle name="20% - Accent2 3 8 3 3" xfId="30662"/>
    <cellStyle name="20% - Accent2 3 8 4" xfId="12698"/>
    <cellStyle name="20% - Accent2 3 8 4 2" xfId="35973"/>
    <cellStyle name="20% - Accent2 3 8 5" xfId="22729"/>
    <cellStyle name="20% - Accent2 3 8 5 2" xfId="45981"/>
    <cellStyle name="20% - Accent2 3 8 6" xfId="25354"/>
    <cellStyle name="20% - Accent2 3 9" xfId="2165"/>
    <cellStyle name="20% - Accent2 3 9 2" xfId="5036"/>
    <cellStyle name="20% - Accent2 3 9 2 2" xfId="10379"/>
    <cellStyle name="20% - Accent2 3 9 2 2 2" xfId="20994"/>
    <cellStyle name="20% - Accent2 3 9 2 2 2 2" xfId="44269"/>
    <cellStyle name="20% - Accent2 3 9 2 2 3" xfId="33654"/>
    <cellStyle name="20% - Accent2 3 9 2 3" xfId="15688"/>
    <cellStyle name="20% - Accent2 3 9 2 3 2" xfId="38963"/>
    <cellStyle name="20% - Accent2 3 9 2 4" xfId="28346"/>
    <cellStyle name="20% - Accent2 3 9 3" xfId="7737"/>
    <cellStyle name="20% - Accent2 3 9 3 2" xfId="18352"/>
    <cellStyle name="20% - Accent2 3 9 3 2 2" xfId="41627"/>
    <cellStyle name="20% - Accent2 3 9 3 3" xfId="31012"/>
    <cellStyle name="20% - Accent2 3 9 4" xfId="13048"/>
    <cellStyle name="20% - Accent2 3 9 4 2" xfId="36323"/>
    <cellStyle name="20% - Accent2 3 9 5" xfId="25704"/>
    <cellStyle name="20% - Accent2 3_Asset Register (new)" xfId="1413"/>
    <cellStyle name="20% - Accent2 4" xfId="21"/>
    <cellStyle name="20% - Accent2 4 10" xfId="2219"/>
    <cellStyle name="20% - Accent2 4 10 2" xfId="5080"/>
    <cellStyle name="20% - Accent2 4 10 2 2" xfId="10423"/>
    <cellStyle name="20% - Accent2 4 10 2 2 2" xfId="21037"/>
    <cellStyle name="20% - Accent2 4 10 2 2 2 2" xfId="44312"/>
    <cellStyle name="20% - Accent2 4 10 2 2 3" xfId="33698"/>
    <cellStyle name="20% - Accent2 4 10 2 3" xfId="15731"/>
    <cellStyle name="20% - Accent2 4 10 2 3 2" xfId="39006"/>
    <cellStyle name="20% - Accent2 4 10 2 4" xfId="28390"/>
    <cellStyle name="20% - Accent2 4 10 3" xfId="7781"/>
    <cellStyle name="20% - Accent2 4 10 3 2" xfId="18396"/>
    <cellStyle name="20% - Accent2 4 10 3 2 2" xfId="41671"/>
    <cellStyle name="20% - Accent2 4 10 3 3" xfId="31056"/>
    <cellStyle name="20% - Accent2 4 10 4" xfId="13091"/>
    <cellStyle name="20% - Accent2 4 10 4 2" xfId="36366"/>
    <cellStyle name="20% - Accent2 4 10 5" xfId="25748"/>
    <cellStyle name="20% - Accent2 4 11" xfId="2273"/>
    <cellStyle name="20% - Accent2 4 11 2" xfId="5124"/>
    <cellStyle name="20% - Accent2 4 11 2 2" xfId="10467"/>
    <cellStyle name="20% - Accent2 4 11 2 2 2" xfId="21081"/>
    <cellStyle name="20% - Accent2 4 11 2 2 2 2" xfId="44356"/>
    <cellStyle name="20% - Accent2 4 11 2 2 3" xfId="33742"/>
    <cellStyle name="20% - Accent2 4 11 2 3" xfId="15775"/>
    <cellStyle name="20% - Accent2 4 11 2 3 2" xfId="39050"/>
    <cellStyle name="20% - Accent2 4 11 2 4" xfId="28434"/>
    <cellStyle name="20% - Accent2 4 11 3" xfId="7825"/>
    <cellStyle name="20% - Accent2 4 11 3 2" xfId="18440"/>
    <cellStyle name="20% - Accent2 4 11 3 2 2" xfId="41715"/>
    <cellStyle name="20% - Accent2 4 11 3 3" xfId="31100"/>
    <cellStyle name="20% - Accent2 4 11 4" xfId="13135"/>
    <cellStyle name="20% - Accent2 4 11 4 2" xfId="36410"/>
    <cellStyle name="20% - Accent2 4 11 5" xfId="25792"/>
    <cellStyle name="20% - Accent2 4 12" xfId="2897"/>
    <cellStyle name="20% - Accent2 4 12 2" xfId="5746"/>
    <cellStyle name="20% - Accent2 4 12 2 2" xfId="11089"/>
    <cellStyle name="20% - Accent2 4 12 2 2 2" xfId="21703"/>
    <cellStyle name="20% - Accent2 4 12 2 2 2 2" xfId="44978"/>
    <cellStyle name="20% - Accent2 4 12 2 2 3" xfId="34364"/>
    <cellStyle name="20% - Accent2 4 12 2 3" xfId="16397"/>
    <cellStyle name="20% - Accent2 4 12 2 3 2" xfId="39672"/>
    <cellStyle name="20% - Accent2 4 12 2 4" xfId="29056"/>
    <cellStyle name="20% - Accent2 4 12 3" xfId="8447"/>
    <cellStyle name="20% - Accent2 4 12 3 2" xfId="19062"/>
    <cellStyle name="20% - Accent2 4 12 3 2 2" xfId="42337"/>
    <cellStyle name="20% - Accent2 4 12 3 3" xfId="31722"/>
    <cellStyle name="20% - Accent2 4 12 4" xfId="13757"/>
    <cellStyle name="20% - Accent2 4 12 4 2" xfId="37032"/>
    <cellStyle name="20% - Accent2 4 12 5" xfId="26414"/>
    <cellStyle name="20% - Accent2 4 13" xfId="3236"/>
    <cellStyle name="20% - Accent2 4 13 2" xfId="6060"/>
    <cellStyle name="20% - Accent2 4 13 2 2" xfId="11403"/>
    <cellStyle name="20% - Accent2 4 13 2 2 2" xfId="22016"/>
    <cellStyle name="20% - Accent2 4 13 2 2 2 2" xfId="45291"/>
    <cellStyle name="20% - Accent2 4 13 2 2 3" xfId="34678"/>
    <cellStyle name="20% - Accent2 4 13 2 3" xfId="16710"/>
    <cellStyle name="20% - Accent2 4 13 2 3 2" xfId="39985"/>
    <cellStyle name="20% - Accent2 4 13 2 4" xfId="29370"/>
    <cellStyle name="20% - Accent2 4 13 3" xfId="8761"/>
    <cellStyle name="20% - Accent2 4 13 3 2" xfId="19376"/>
    <cellStyle name="20% - Accent2 4 13 3 2 2" xfId="42651"/>
    <cellStyle name="20% - Accent2 4 13 3 3" xfId="32036"/>
    <cellStyle name="20% - Accent2 4 13 4" xfId="14070"/>
    <cellStyle name="20% - Accent2 4 13 4 2" xfId="37345"/>
    <cellStyle name="20% - Accent2 4 13 5" xfId="26728"/>
    <cellStyle name="20% - Accent2 4 14" xfId="3937"/>
    <cellStyle name="20% - Accent2 4 14 2" xfId="9281"/>
    <cellStyle name="20% - Accent2 4 14 2 2" xfId="19896"/>
    <cellStyle name="20% - Accent2 4 14 2 2 2" xfId="43171"/>
    <cellStyle name="20% - Accent2 4 14 2 3" xfId="32556"/>
    <cellStyle name="20% - Accent2 4 14 3" xfId="14590"/>
    <cellStyle name="20% - Accent2 4 14 3 2" xfId="37865"/>
    <cellStyle name="20% - Accent2 4 14 4" xfId="27248"/>
    <cellStyle name="20% - Accent2 4 15" xfId="6639"/>
    <cellStyle name="20% - Accent2 4 15 2" xfId="17254"/>
    <cellStyle name="20% - Accent2 4 15 2 2" xfId="40529"/>
    <cellStyle name="20% - Accent2 4 15 3" xfId="29914"/>
    <cellStyle name="20% - Accent2 4 16" xfId="11950"/>
    <cellStyle name="20% - Accent2 4 16 2" xfId="35225"/>
    <cellStyle name="20% - Accent2 4 17" xfId="22730"/>
    <cellStyle name="20% - Accent2 4 17 2" xfId="45982"/>
    <cellStyle name="20% - Accent2 4 18" xfId="24602"/>
    <cellStyle name="20% - Accent2 4 2" xfId="627"/>
    <cellStyle name="20% - Accent2 4 2 10" xfId="2898"/>
    <cellStyle name="20% - Accent2 4 2 10 2" xfId="5747"/>
    <cellStyle name="20% - Accent2 4 2 10 2 2" xfId="11090"/>
    <cellStyle name="20% - Accent2 4 2 10 2 2 2" xfId="21704"/>
    <cellStyle name="20% - Accent2 4 2 10 2 2 2 2" xfId="44979"/>
    <cellStyle name="20% - Accent2 4 2 10 2 2 3" xfId="34365"/>
    <cellStyle name="20% - Accent2 4 2 10 2 3" xfId="16398"/>
    <cellStyle name="20% - Accent2 4 2 10 2 3 2" xfId="39673"/>
    <cellStyle name="20% - Accent2 4 2 10 2 4" xfId="29057"/>
    <cellStyle name="20% - Accent2 4 2 10 3" xfId="8448"/>
    <cellStyle name="20% - Accent2 4 2 10 3 2" xfId="19063"/>
    <cellStyle name="20% - Accent2 4 2 10 3 2 2" xfId="42338"/>
    <cellStyle name="20% - Accent2 4 2 10 3 3" xfId="31723"/>
    <cellStyle name="20% - Accent2 4 2 10 4" xfId="13758"/>
    <cellStyle name="20% - Accent2 4 2 10 4 2" xfId="37033"/>
    <cellStyle name="20% - Accent2 4 2 10 5" xfId="26415"/>
    <cellStyle name="20% - Accent2 4 2 11" xfId="3237"/>
    <cellStyle name="20% - Accent2 4 2 11 2" xfId="6061"/>
    <cellStyle name="20% - Accent2 4 2 11 2 2" xfId="11404"/>
    <cellStyle name="20% - Accent2 4 2 11 2 2 2" xfId="22017"/>
    <cellStyle name="20% - Accent2 4 2 11 2 2 2 2" xfId="45292"/>
    <cellStyle name="20% - Accent2 4 2 11 2 2 3" xfId="34679"/>
    <cellStyle name="20% - Accent2 4 2 11 2 3" xfId="16711"/>
    <cellStyle name="20% - Accent2 4 2 11 2 3 2" xfId="39986"/>
    <cellStyle name="20% - Accent2 4 2 11 2 4" xfId="29371"/>
    <cellStyle name="20% - Accent2 4 2 11 3" xfId="8762"/>
    <cellStyle name="20% - Accent2 4 2 11 3 2" xfId="19377"/>
    <cellStyle name="20% - Accent2 4 2 11 3 2 2" xfId="42652"/>
    <cellStyle name="20% - Accent2 4 2 11 3 3" xfId="32037"/>
    <cellStyle name="20% - Accent2 4 2 11 4" xfId="14071"/>
    <cellStyle name="20% - Accent2 4 2 11 4 2" xfId="37346"/>
    <cellStyle name="20% - Accent2 4 2 11 5" xfId="26729"/>
    <cellStyle name="20% - Accent2 4 2 12" xfId="4168"/>
    <cellStyle name="20% - Accent2 4 2 12 2" xfId="9512"/>
    <cellStyle name="20% - Accent2 4 2 12 2 2" xfId="20127"/>
    <cellStyle name="20% - Accent2 4 2 12 2 2 2" xfId="43402"/>
    <cellStyle name="20% - Accent2 4 2 12 2 3" xfId="32787"/>
    <cellStyle name="20% - Accent2 4 2 12 3" xfId="14821"/>
    <cellStyle name="20% - Accent2 4 2 12 3 2" xfId="38096"/>
    <cellStyle name="20% - Accent2 4 2 12 4" xfId="27479"/>
    <cellStyle name="20% - Accent2 4 2 13" xfId="6870"/>
    <cellStyle name="20% - Accent2 4 2 13 2" xfId="17485"/>
    <cellStyle name="20% - Accent2 4 2 13 2 2" xfId="40760"/>
    <cellStyle name="20% - Accent2 4 2 13 3" xfId="30145"/>
    <cellStyle name="20% - Accent2 4 2 14" xfId="12181"/>
    <cellStyle name="20% - Accent2 4 2 14 2" xfId="35456"/>
    <cellStyle name="20% - Accent2 4 2 15" xfId="22731"/>
    <cellStyle name="20% - Accent2 4 2 15 2" xfId="45983"/>
    <cellStyle name="20% - Accent2 4 2 16" xfId="24837"/>
    <cellStyle name="20% - Accent2 4 2 2" xfId="1011"/>
    <cellStyle name="20% - Accent2 4 2 2 2" xfId="1448"/>
    <cellStyle name="20% - Accent2 4 2 2 2 2" xfId="2810"/>
    <cellStyle name="20% - Accent2 4 2 2 2 2 2" xfId="5661"/>
    <cellStyle name="20% - Accent2 4 2 2 2 2 2 2" xfId="11004"/>
    <cellStyle name="20% - Accent2 4 2 2 2 2 2 2 2" xfId="21618"/>
    <cellStyle name="20% - Accent2 4 2 2 2 2 2 2 2 2" xfId="44893"/>
    <cellStyle name="20% - Accent2 4 2 2 2 2 2 2 3" xfId="34279"/>
    <cellStyle name="20% - Accent2 4 2 2 2 2 2 3" xfId="16312"/>
    <cellStyle name="20% - Accent2 4 2 2 2 2 2 3 2" xfId="39587"/>
    <cellStyle name="20% - Accent2 4 2 2 2 2 2 4" xfId="22735"/>
    <cellStyle name="20% - Accent2 4 2 2 2 2 2 4 2" xfId="45987"/>
    <cellStyle name="20% - Accent2 4 2 2 2 2 2 5" xfId="28971"/>
    <cellStyle name="20% - Accent2 4 2 2 2 2 3" xfId="8362"/>
    <cellStyle name="20% - Accent2 4 2 2 2 2 3 2" xfId="18977"/>
    <cellStyle name="20% - Accent2 4 2 2 2 2 3 2 2" xfId="42252"/>
    <cellStyle name="20% - Accent2 4 2 2 2 2 3 3" xfId="31637"/>
    <cellStyle name="20% - Accent2 4 2 2 2 2 4" xfId="13672"/>
    <cellStyle name="20% - Accent2 4 2 2 2 2 4 2" xfId="36947"/>
    <cellStyle name="20% - Accent2 4 2 2 2 2 5" xfId="22734"/>
    <cellStyle name="20% - Accent2 4 2 2 2 2 5 2" xfId="45986"/>
    <cellStyle name="20% - Accent2 4 2 2 2 2 6" xfId="26329"/>
    <cellStyle name="20% - Accent2 4 2 2 2 3" xfId="4474"/>
    <cellStyle name="20% - Accent2 4 2 2 2 3 2" xfId="9818"/>
    <cellStyle name="20% - Accent2 4 2 2 2 3 2 2" xfId="20433"/>
    <cellStyle name="20% - Accent2 4 2 2 2 3 2 2 2" xfId="43708"/>
    <cellStyle name="20% - Accent2 4 2 2 2 3 2 3" xfId="33093"/>
    <cellStyle name="20% - Accent2 4 2 2 2 3 3" xfId="15127"/>
    <cellStyle name="20% - Accent2 4 2 2 2 3 3 2" xfId="38402"/>
    <cellStyle name="20% - Accent2 4 2 2 2 3 4" xfId="22736"/>
    <cellStyle name="20% - Accent2 4 2 2 2 3 4 2" xfId="45988"/>
    <cellStyle name="20% - Accent2 4 2 2 2 3 5" xfId="27785"/>
    <cellStyle name="20% - Accent2 4 2 2 2 4" xfId="7176"/>
    <cellStyle name="20% - Accent2 4 2 2 2 4 2" xfId="17791"/>
    <cellStyle name="20% - Accent2 4 2 2 2 4 2 2" xfId="41066"/>
    <cellStyle name="20% - Accent2 4 2 2 2 4 3" xfId="30451"/>
    <cellStyle name="20% - Accent2 4 2 2 2 5" xfId="12487"/>
    <cellStyle name="20% - Accent2 4 2 2 2 5 2" xfId="35762"/>
    <cellStyle name="20% - Accent2 4 2 2 2 6" xfId="22733"/>
    <cellStyle name="20% - Accent2 4 2 2 2 6 2" xfId="45985"/>
    <cellStyle name="20% - Accent2 4 2 2 2 7" xfId="25143"/>
    <cellStyle name="20% - Accent2 4 2 2 3" xfId="2587"/>
    <cellStyle name="20% - Accent2 4 2 2 3 2" xfId="5438"/>
    <cellStyle name="20% - Accent2 4 2 2 3 2 2" xfId="10781"/>
    <cellStyle name="20% - Accent2 4 2 2 3 2 2 2" xfId="21395"/>
    <cellStyle name="20% - Accent2 4 2 2 3 2 2 2 2" xfId="44670"/>
    <cellStyle name="20% - Accent2 4 2 2 3 2 2 3" xfId="34056"/>
    <cellStyle name="20% - Accent2 4 2 2 3 2 3" xfId="16089"/>
    <cellStyle name="20% - Accent2 4 2 2 3 2 3 2" xfId="39364"/>
    <cellStyle name="20% - Accent2 4 2 2 3 2 4" xfId="22738"/>
    <cellStyle name="20% - Accent2 4 2 2 3 2 4 2" xfId="45990"/>
    <cellStyle name="20% - Accent2 4 2 2 3 2 5" xfId="28748"/>
    <cellStyle name="20% - Accent2 4 2 2 3 3" xfId="8139"/>
    <cellStyle name="20% - Accent2 4 2 2 3 3 2" xfId="18754"/>
    <cellStyle name="20% - Accent2 4 2 2 3 3 2 2" xfId="42029"/>
    <cellStyle name="20% - Accent2 4 2 2 3 3 3" xfId="31414"/>
    <cellStyle name="20% - Accent2 4 2 2 3 4" xfId="13449"/>
    <cellStyle name="20% - Accent2 4 2 2 3 4 2" xfId="36724"/>
    <cellStyle name="20% - Accent2 4 2 2 3 5" xfId="22737"/>
    <cellStyle name="20% - Accent2 4 2 2 3 5 2" xfId="45989"/>
    <cellStyle name="20% - Accent2 4 2 2 3 6" xfId="26106"/>
    <cellStyle name="20% - Accent2 4 2 2 4" xfId="3765"/>
    <cellStyle name="20% - Accent2 4 2 2 4 2" xfId="6429"/>
    <cellStyle name="20% - Accent2 4 2 2 4 2 2" xfId="11772"/>
    <cellStyle name="20% - Accent2 4 2 2 4 2 2 2" xfId="22385"/>
    <cellStyle name="20% - Accent2 4 2 2 4 2 2 2 2" xfId="45660"/>
    <cellStyle name="20% - Accent2 4 2 2 4 2 2 3" xfId="35047"/>
    <cellStyle name="20% - Accent2 4 2 2 4 2 3" xfId="17079"/>
    <cellStyle name="20% - Accent2 4 2 2 4 2 3 2" xfId="40354"/>
    <cellStyle name="20% - Accent2 4 2 2 4 2 4" xfId="29739"/>
    <cellStyle name="20% - Accent2 4 2 2 4 3" xfId="9130"/>
    <cellStyle name="20% - Accent2 4 2 2 4 3 2" xfId="19745"/>
    <cellStyle name="20% - Accent2 4 2 2 4 3 2 2" xfId="43020"/>
    <cellStyle name="20% - Accent2 4 2 2 4 3 3" xfId="32405"/>
    <cellStyle name="20% - Accent2 4 2 2 4 4" xfId="14439"/>
    <cellStyle name="20% - Accent2 4 2 2 4 4 2" xfId="37714"/>
    <cellStyle name="20% - Accent2 4 2 2 4 5" xfId="22739"/>
    <cellStyle name="20% - Accent2 4 2 2 4 5 2" xfId="45991"/>
    <cellStyle name="20% - Accent2 4 2 2 4 6" xfId="27097"/>
    <cellStyle name="20% - Accent2 4 2 2 5" xfId="4251"/>
    <cellStyle name="20% - Accent2 4 2 2 5 2" xfId="9595"/>
    <cellStyle name="20% - Accent2 4 2 2 5 2 2" xfId="20210"/>
    <cellStyle name="20% - Accent2 4 2 2 5 2 2 2" xfId="43485"/>
    <cellStyle name="20% - Accent2 4 2 2 5 2 3" xfId="32870"/>
    <cellStyle name="20% - Accent2 4 2 2 5 3" xfId="14904"/>
    <cellStyle name="20% - Accent2 4 2 2 5 3 2" xfId="38179"/>
    <cellStyle name="20% - Accent2 4 2 2 5 4" xfId="27562"/>
    <cellStyle name="20% - Accent2 4 2 2 6" xfId="6953"/>
    <cellStyle name="20% - Accent2 4 2 2 6 2" xfId="17568"/>
    <cellStyle name="20% - Accent2 4 2 2 6 2 2" xfId="40843"/>
    <cellStyle name="20% - Accent2 4 2 2 6 3" xfId="30228"/>
    <cellStyle name="20% - Accent2 4 2 2 7" xfId="12264"/>
    <cellStyle name="20% - Accent2 4 2 2 7 2" xfId="35539"/>
    <cellStyle name="20% - Accent2 4 2 2 8" xfId="22732"/>
    <cellStyle name="20% - Accent2 4 2 2 8 2" xfId="45984"/>
    <cellStyle name="20% - Accent2 4 2 2 9" xfId="24920"/>
    <cellStyle name="20% - Accent2 4 2 2_Asset Register (new)" xfId="1407"/>
    <cellStyle name="20% - Accent2 4 2 3" xfId="1160"/>
    <cellStyle name="20% - Accent2 4 2 3 2" xfId="2727"/>
    <cellStyle name="20% - Accent2 4 2 3 2 2" xfId="5578"/>
    <cellStyle name="20% - Accent2 4 2 3 2 2 2" xfId="10921"/>
    <cellStyle name="20% - Accent2 4 2 3 2 2 2 2" xfId="21535"/>
    <cellStyle name="20% - Accent2 4 2 3 2 2 2 2 2" xfId="44810"/>
    <cellStyle name="20% - Accent2 4 2 3 2 2 2 3" xfId="34196"/>
    <cellStyle name="20% - Accent2 4 2 3 2 2 3" xfId="16229"/>
    <cellStyle name="20% - Accent2 4 2 3 2 2 3 2" xfId="39504"/>
    <cellStyle name="20% - Accent2 4 2 3 2 2 4" xfId="22742"/>
    <cellStyle name="20% - Accent2 4 2 3 2 2 4 2" xfId="45994"/>
    <cellStyle name="20% - Accent2 4 2 3 2 2 5" xfId="28888"/>
    <cellStyle name="20% - Accent2 4 2 3 2 3" xfId="8279"/>
    <cellStyle name="20% - Accent2 4 2 3 2 3 2" xfId="18894"/>
    <cellStyle name="20% - Accent2 4 2 3 2 3 2 2" xfId="42169"/>
    <cellStyle name="20% - Accent2 4 2 3 2 3 3" xfId="31554"/>
    <cellStyle name="20% - Accent2 4 2 3 2 4" xfId="13589"/>
    <cellStyle name="20% - Accent2 4 2 3 2 4 2" xfId="36864"/>
    <cellStyle name="20% - Accent2 4 2 3 2 5" xfId="22741"/>
    <cellStyle name="20% - Accent2 4 2 3 2 5 2" xfId="45993"/>
    <cellStyle name="20% - Accent2 4 2 3 2 6" xfId="26246"/>
    <cellStyle name="20% - Accent2 4 2 3 3" xfId="4391"/>
    <cellStyle name="20% - Accent2 4 2 3 3 2" xfId="9735"/>
    <cellStyle name="20% - Accent2 4 2 3 3 2 2" xfId="20350"/>
    <cellStyle name="20% - Accent2 4 2 3 3 2 2 2" xfId="43625"/>
    <cellStyle name="20% - Accent2 4 2 3 3 2 3" xfId="33010"/>
    <cellStyle name="20% - Accent2 4 2 3 3 3" xfId="15044"/>
    <cellStyle name="20% - Accent2 4 2 3 3 3 2" xfId="38319"/>
    <cellStyle name="20% - Accent2 4 2 3 3 4" xfId="22743"/>
    <cellStyle name="20% - Accent2 4 2 3 3 4 2" xfId="45995"/>
    <cellStyle name="20% - Accent2 4 2 3 3 5" xfId="27702"/>
    <cellStyle name="20% - Accent2 4 2 3 4" xfId="7093"/>
    <cellStyle name="20% - Accent2 4 2 3 4 2" xfId="17708"/>
    <cellStyle name="20% - Accent2 4 2 3 4 2 2" xfId="40983"/>
    <cellStyle name="20% - Accent2 4 2 3 4 3" xfId="30368"/>
    <cellStyle name="20% - Accent2 4 2 3 5" xfId="12404"/>
    <cellStyle name="20% - Accent2 4 2 3 5 2" xfId="35679"/>
    <cellStyle name="20% - Accent2 4 2 3 6" xfId="22740"/>
    <cellStyle name="20% - Accent2 4 2 3 6 2" xfId="45992"/>
    <cellStyle name="20% - Accent2 4 2 3 7" xfId="25060"/>
    <cellStyle name="20% - Accent2 4 2 4" xfId="1537"/>
    <cellStyle name="20% - Accent2 4 2 4 2" xfId="4561"/>
    <cellStyle name="20% - Accent2 4 2 4 2 2" xfId="9905"/>
    <cellStyle name="20% - Accent2 4 2 4 2 2 2" xfId="20520"/>
    <cellStyle name="20% - Accent2 4 2 4 2 2 2 2" xfId="43795"/>
    <cellStyle name="20% - Accent2 4 2 4 2 2 3" xfId="33180"/>
    <cellStyle name="20% - Accent2 4 2 4 2 3" xfId="15214"/>
    <cellStyle name="20% - Accent2 4 2 4 2 3 2" xfId="38489"/>
    <cellStyle name="20% - Accent2 4 2 4 2 4" xfId="22745"/>
    <cellStyle name="20% - Accent2 4 2 4 2 4 2" xfId="45997"/>
    <cellStyle name="20% - Accent2 4 2 4 2 5" xfId="27872"/>
    <cellStyle name="20% - Accent2 4 2 4 3" xfId="7263"/>
    <cellStyle name="20% - Accent2 4 2 4 3 2" xfId="17878"/>
    <cellStyle name="20% - Accent2 4 2 4 3 2 2" xfId="41153"/>
    <cellStyle name="20% - Accent2 4 2 4 3 3" xfId="30538"/>
    <cellStyle name="20% - Accent2 4 2 4 4" xfId="12574"/>
    <cellStyle name="20% - Accent2 4 2 4 4 2" xfId="35849"/>
    <cellStyle name="20% - Accent2 4 2 4 5" xfId="22744"/>
    <cellStyle name="20% - Accent2 4 2 4 5 2" xfId="45996"/>
    <cellStyle name="20% - Accent2 4 2 4 6" xfId="25230"/>
    <cellStyle name="20% - Accent2 4 2 5" xfId="2083"/>
    <cellStyle name="20% - Accent2 4 2 5 2" xfId="4970"/>
    <cellStyle name="20% - Accent2 4 2 5 2 2" xfId="10313"/>
    <cellStyle name="20% - Accent2 4 2 5 2 2 2" xfId="20928"/>
    <cellStyle name="20% - Accent2 4 2 5 2 2 2 2" xfId="44203"/>
    <cellStyle name="20% - Accent2 4 2 5 2 2 3" xfId="33588"/>
    <cellStyle name="20% - Accent2 4 2 5 2 3" xfId="15622"/>
    <cellStyle name="20% - Accent2 4 2 5 2 3 2" xfId="38897"/>
    <cellStyle name="20% - Accent2 4 2 5 2 4" xfId="28280"/>
    <cellStyle name="20% - Accent2 4 2 5 3" xfId="7671"/>
    <cellStyle name="20% - Accent2 4 2 5 3 2" xfId="18286"/>
    <cellStyle name="20% - Accent2 4 2 5 3 2 2" xfId="41561"/>
    <cellStyle name="20% - Accent2 4 2 5 3 3" xfId="30946"/>
    <cellStyle name="20% - Accent2 4 2 5 4" xfId="12982"/>
    <cellStyle name="20% - Accent2 4 2 5 4 2" xfId="36257"/>
    <cellStyle name="20% - Accent2 4 2 5 5" xfId="22746"/>
    <cellStyle name="20% - Accent2 4 2 5 5 2" xfId="45998"/>
    <cellStyle name="20% - Accent2 4 2 5 6" xfId="25638"/>
    <cellStyle name="20% - Accent2 4 2 6" xfId="2162"/>
    <cellStyle name="20% - Accent2 4 2 6 2" xfId="5033"/>
    <cellStyle name="20% - Accent2 4 2 6 2 2" xfId="10376"/>
    <cellStyle name="20% - Accent2 4 2 6 2 2 2" xfId="20991"/>
    <cellStyle name="20% - Accent2 4 2 6 2 2 2 2" xfId="44266"/>
    <cellStyle name="20% - Accent2 4 2 6 2 2 3" xfId="33651"/>
    <cellStyle name="20% - Accent2 4 2 6 2 3" xfId="15685"/>
    <cellStyle name="20% - Accent2 4 2 6 2 3 2" xfId="38960"/>
    <cellStyle name="20% - Accent2 4 2 6 2 4" xfId="28343"/>
    <cellStyle name="20% - Accent2 4 2 6 3" xfId="7734"/>
    <cellStyle name="20% - Accent2 4 2 6 3 2" xfId="18349"/>
    <cellStyle name="20% - Accent2 4 2 6 3 2 2" xfId="41624"/>
    <cellStyle name="20% - Accent2 4 2 6 3 3" xfId="31009"/>
    <cellStyle name="20% - Accent2 4 2 6 4" xfId="13045"/>
    <cellStyle name="20% - Accent2 4 2 6 4 2" xfId="36320"/>
    <cellStyle name="20% - Accent2 4 2 6 5" xfId="25701"/>
    <cellStyle name="20% - Accent2 4 2 7" xfId="2218"/>
    <cellStyle name="20% - Accent2 4 2 7 2" xfId="5079"/>
    <cellStyle name="20% - Accent2 4 2 7 2 2" xfId="10422"/>
    <cellStyle name="20% - Accent2 4 2 7 2 2 2" xfId="21036"/>
    <cellStyle name="20% - Accent2 4 2 7 2 2 2 2" xfId="44311"/>
    <cellStyle name="20% - Accent2 4 2 7 2 2 3" xfId="33697"/>
    <cellStyle name="20% - Accent2 4 2 7 2 3" xfId="15730"/>
    <cellStyle name="20% - Accent2 4 2 7 2 3 2" xfId="39005"/>
    <cellStyle name="20% - Accent2 4 2 7 2 4" xfId="28389"/>
    <cellStyle name="20% - Accent2 4 2 7 3" xfId="7780"/>
    <cellStyle name="20% - Accent2 4 2 7 3 2" xfId="18395"/>
    <cellStyle name="20% - Accent2 4 2 7 3 2 2" xfId="41670"/>
    <cellStyle name="20% - Accent2 4 2 7 3 3" xfId="31055"/>
    <cellStyle name="20% - Accent2 4 2 7 4" xfId="13090"/>
    <cellStyle name="20% - Accent2 4 2 7 4 2" xfId="36365"/>
    <cellStyle name="20% - Accent2 4 2 7 5" xfId="25747"/>
    <cellStyle name="20% - Accent2 4 2 8" xfId="2248"/>
    <cellStyle name="20% - Accent2 4 2 8 2" xfId="5100"/>
    <cellStyle name="20% - Accent2 4 2 8 2 2" xfId="10443"/>
    <cellStyle name="20% - Accent2 4 2 8 2 2 2" xfId="21057"/>
    <cellStyle name="20% - Accent2 4 2 8 2 2 2 2" xfId="44332"/>
    <cellStyle name="20% - Accent2 4 2 8 2 2 3" xfId="33718"/>
    <cellStyle name="20% - Accent2 4 2 8 2 3" xfId="15751"/>
    <cellStyle name="20% - Accent2 4 2 8 2 3 2" xfId="39026"/>
    <cellStyle name="20% - Accent2 4 2 8 2 4" xfId="28410"/>
    <cellStyle name="20% - Accent2 4 2 8 3" xfId="7801"/>
    <cellStyle name="20% - Accent2 4 2 8 3 2" xfId="18416"/>
    <cellStyle name="20% - Accent2 4 2 8 3 2 2" xfId="41691"/>
    <cellStyle name="20% - Accent2 4 2 8 3 3" xfId="31076"/>
    <cellStyle name="20% - Accent2 4 2 8 4" xfId="13111"/>
    <cellStyle name="20% - Accent2 4 2 8 4 2" xfId="36386"/>
    <cellStyle name="20% - Accent2 4 2 8 5" xfId="25768"/>
    <cellStyle name="20% - Accent2 4 2 9" xfId="2504"/>
    <cellStyle name="20% - Accent2 4 2 9 2" xfId="5355"/>
    <cellStyle name="20% - Accent2 4 2 9 2 2" xfId="10698"/>
    <cellStyle name="20% - Accent2 4 2 9 2 2 2" xfId="21312"/>
    <cellStyle name="20% - Accent2 4 2 9 2 2 2 2" xfId="44587"/>
    <cellStyle name="20% - Accent2 4 2 9 2 2 3" xfId="33973"/>
    <cellStyle name="20% - Accent2 4 2 9 2 3" xfId="16006"/>
    <cellStyle name="20% - Accent2 4 2 9 2 3 2" xfId="39281"/>
    <cellStyle name="20% - Accent2 4 2 9 2 4" xfId="28665"/>
    <cellStyle name="20% - Accent2 4 2 9 3" xfId="8056"/>
    <cellStyle name="20% - Accent2 4 2 9 3 2" xfId="18671"/>
    <cellStyle name="20% - Accent2 4 2 9 3 2 2" xfId="41946"/>
    <cellStyle name="20% - Accent2 4 2 9 3 3" xfId="31331"/>
    <cellStyle name="20% - Accent2 4 2 9 4" xfId="13366"/>
    <cellStyle name="20% - Accent2 4 2 9 4 2" xfId="36641"/>
    <cellStyle name="20% - Accent2 4 2 9 5" xfId="26023"/>
    <cellStyle name="20% - Accent2 4 2_Asset Register (new)" xfId="1408"/>
    <cellStyle name="20% - Accent2 4 3" xfId="626"/>
    <cellStyle name="20% - Accent2 4 3 10" xfId="12180"/>
    <cellStyle name="20% - Accent2 4 3 10 2" xfId="35455"/>
    <cellStyle name="20% - Accent2 4 3 11" xfId="22747"/>
    <cellStyle name="20% - Accent2 4 3 11 2" xfId="45999"/>
    <cellStyle name="20% - Accent2 4 3 12" xfId="24836"/>
    <cellStyle name="20% - Accent2 4 3 2" xfId="1098"/>
    <cellStyle name="20% - Accent2 4 3 2 2" xfId="2666"/>
    <cellStyle name="20% - Accent2 4 3 2 2 2" xfId="5517"/>
    <cellStyle name="20% - Accent2 4 3 2 2 2 2" xfId="10860"/>
    <cellStyle name="20% - Accent2 4 3 2 2 2 2 2" xfId="21474"/>
    <cellStyle name="20% - Accent2 4 3 2 2 2 2 2 2" xfId="44749"/>
    <cellStyle name="20% - Accent2 4 3 2 2 2 2 3" xfId="34135"/>
    <cellStyle name="20% - Accent2 4 3 2 2 2 3" xfId="16168"/>
    <cellStyle name="20% - Accent2 4 3 2 2 2 3 2" xfId="39443"/>
    <cellStyle name="20% - Accent2 4 3 2 2 2 4" xfId="22750"/>
    <cellStyle name="20% - Accent2 4 3 2 2 2 4 2" xfId="46002"/>
    <cellStyle name="20% - Accent2 4 3 2 2 2 5" xfId="28827"/>
    <cellStyle name="20% - Accent2 4 3 2 2 3" xfId="8218"/>
    <cellStyle name="20% - Accent2 4 3 2 2 3 2" xfId="18833"/>
    <cellStyle name="20% - Accent2 4 3 2 2 3 2 2" xfId="42108"/>
    <cellStyle name="20% - Accent2 4 3 2 2 3 3" xfId="31493"/>
    <cellStyle name="20% - Accent2 4 3 2 2 4" xfId="13528"/>
    <cellStyle name="20% - Accent2 4 3 2 2 4 2" xfId="36803"/>
    <cellStyle name="20% - Accent2 4 3 2 2 5" xfId="22749"/>
    <cellStyle name="20% - Accent2 4 3 2 2 5 2" xfId="46001"/>
    <cellStyle name="20% - Accent2 4 3 2 2 6" xfId="26185"/>
    <cellStyle name="20% - Accent2 4 3 2 3" xfId="3844"/>
    <cellStyle name="20% - Accent2 4 3 2 3 2" xfId="6508"/>
    <cellStyle name="20% - Accent2 4 3 2 3 2 2" xfId="11851"/>
    <cellStyle name="20% - Accent2 4 3 2 3 2 2 2" xfId="22464"/>
    <cellStyle name="20% - Accent2 4 3 2 3 2 2 2 2" xfId="45739"/>
    <cellStyle name="20% - Accent2 4 3 2 3 2 2 3" xfId="35126"/>
    <cellStyle name="20% - Accent2 4 3 2 3 2 3" xfId="17158"/>
    <cellStyle name="20% - Accent2 4 3 2 3 2 3 2" xfId="40433"/>
    <cellStyle name="20% - Accent2 4 3 2 3 2 4" xfId="29818"/>
    <cellStyle name="20% - Accent2 4 3 2 3 3" xfId="9209"/>
    <cellStyle name="20% - Accent2 4 3 2 3 3 2" xfId="19824"/>
    <cellStyle name="20% - Accent2 4 3 2 3 3 2 2" xfId="43099"/>
    <cellStyle name="20% - Accent2 4 3 2 3 3 3" xfId="32484"/>
    <cellStyle name="20% - Accent2 4 3 2 3 4" xfId="14518"/>
    <cellStyle name="20% - Accent2 4 3 2 3 4 2" xfId="37793"/>
    <cellStyle name="20% - Accent2 4 3 2 3 5" xfId="22751"/>
    <cellStyle name="20% - Accent2 4 3 2 3 5 2" xfId="46003"/>
    <cellStyle name="20% - Accent2 4 3 2 3 6" xfId="27176"/>
    <cellStyle name="20% - Accent2 4 3 2 4" xfId="4330"/>
    <cellStyle name="20% - Accent2 4 3 2 4 2" xfId="9674"/>
    <cellStyle name="20% - Accent2 4 3 2 4 2 2" xfId="20289"/>
    <cellStyle name="20% - Accent2 4 3 2 4 2 2 2" xfId="43564"/>
    <cellStyle name="20% - Accent2 4 3 2 4 2 3" xfId="32949"/>
    <cellStyle name="20% - Accent2 4 3 2 4 3" xfId="14983"/>
    <cellStyle name="20% - Accent2 4 3 2 4 3 2" xfId="38258"/>
    <cellStyle name="20% - Accent2 4 3 2 4 4" xfId="27641"/>
    <cellStyle name="20% - Accent2 4 3 2 5" xfId="7032"/>
    <cellStyle name="20% - Accent2 4 3 2 5 2" xfId="17647"/>
    <cellStyle name="20% - Accent2 4 3 2 5 2 2" xfId="40922"/>
    <cellStyle name="20% - Accent2 4 3 2 5 3" xfId="30307"/>
    <cellStyle name="20% - Accent2 4 3 2 6" xfId="12343"/>
    <cellStyle name="20% - Accent2 4 3 2 6 2" xfId="35618"/>
    <cellStyle name="20% - Accent2 4 3 2 7" xfId="22748"/>
    <cellStyle name="20% - Accent2 4 3 2 7 2" xfId="46000"/>
    <cellStyle name="20% - Accent2 4 3 2 8" xfId="24999"/>
    <cellStyle name="20% - Accent2 4 3 3" xfId="1447"/>
    <cellStyle name="20% - Accent2 4 3 3 2" xfId="2809"/>
    <cellStyle name="20% - Accent2 4 3 3 2 2" xfId="5660"/>
    <cellStyle name="20% - Accent2 4 3 3 2 2 2" xfId="11003"/>
    <cellStyle name="20% - Accent2 4 3 3 2 2 2 2" xfId="21617"/>
    <cellStyle name="20% - Accent2 4 3 3 2 2 2 2 2" xfId="44892"/>
    <cellStyle name="20% - Accent2 4 3 3 2 2 2 3" xfId="34278"/>
    <cellStyle name="20% - Accent2 4 3 3 2 2 3" xfId="16311"/>
    <cellStyle name="20% - Accent2 4 3 3 2 2 3 2" xfId="39586"/>
    <cellStyle name="20% - Accent2 4 3 3 2 2 4" xfId="28970"/>
    <cellStyle name="20% - Accent2 4 3 3 2 3" xfId="8361"/>
    <cellStyle name="20% - Accent2 4 3 3 2 3 2" xfId="18976"/>
    <cellStyle name="20% - Accent2 4 3 3 2 3 2 2" xfId="42251"/>
    <cellStyle name="20% - Accent2 4 3 3 2 3 3" xfId="31636"/>
    <cellStyle name="20% - Accent2 4 3 3 2 4" xfId="13671"/>
    <cellStyle name="20% - Accent2 4 3 3 2 4 2" xfId="36946"/>
    <cellStyle name="20% - Accent2 4 3 3 2 5" xfId="22753"/>
    <cellStyle name="20% - Accent2 4 3 3 2 5 2" xfId="46005"/>
    <cellStyle name="20% - Accent2 4 3 3 2 6" xfId="26328"/>
    <cellStyle name="20% - Accent2 4 3 3 3" xfId="3605"/>
    <cellStyle name="20% - Accent2 4 3 3 3 2" xfId="6383"/>
    <cellStyle name="20% - Accent2 4 3 3 3 2 2" xfId="11726"/>
    <cellStyle name="20% - Accent2 4 3 3 3 2 2 2" xfId="22339"/>
    <cellStyle name="20% - Accent2 4 3 3 3 2 2 2 2" xfId="45614"/>
    <cellStyle name="20% - Accent2 4 3 3 3 2 2 3" xfId="35001"/>
    <cellStyle name="20% - Accent2 4 3 3 3 2 3" xfId="17033"/>
    <cellStyle name="20% - Accent2 4 3 3 3 2 3 2" xfId="40308"/>
    <cellStyle name="20% - Accent2 4 3 3 3 2 4" xfId="29693"/>
    <cellStyle name="20% - Accent2 4 3 3 3 3" xfId="9084"/>
    <cellStyle name="20% - Accent2 4 3 3 3 3 2" xfId="19699"/>
    <cellStyle name="20% - Accent2 4 3 3 3 3 2 2" xfId="42974"/>
    <cellStyle name="20% - Accent2 4 3 3 3 3 3" xfId="32359"/>
    <cellStyle name="20% - Accent2 4 3 3 3 4" xfId="14393"/>
    <cellStyle name="20% - Accent2 4 3 3 3 4 2" xfId="37668"/>
    <cellStyle name="20% - Accent2 4 3 3 3 5" xfId="27051"/>
    <cellStyle name="20% - Accent2 4 3 3 4" xfId="4473"/>
    <cellStyle name="20% - Accent2 4 3 3 4 2" xfId="9817"/>
    <cellStyle name="20% - Accent2 4 3 3 4 2 2" xfId="20432"/>
    <cellStyle name="20% - Accent2 4 3 3 4 2 2 2" xfId="43707"/>
    <cellStyle name="20% - Accent2 4 3 3 4 2 3" xfId="33092"/>
    <cellStyle name="20% - Accent2 4 3 3 4 3" xfId="15126"/>
    <cellStyle name="20% - Accent2 4 3 3 4 3 2" xfId="38401"/>
    <cellStyle name="20% - Accent2 4 3 3 4 4" xfId="27784"/>
    <cellStyle name="20% - Accent2 4 3 3 5" xfId="7175"/>
    <cellStyle name="20% - Accent2 4 3 3 5 2" xfId="17790"/>
    <cellStyle name="20% - Accent2 4 3 3 5 2 2" xfId="41065"/>
    <cellStyle name="20% - Accent2 4 3 3 5 3" xfId="30450"/>
    <cellStyle name="20% - Accent2 4 3 3 6" xfId="12486"/>
    <cellStyle name="20% - Accent2 4 3 3 6 2" xfId="35761"/>
    <cellStyle name="20% - Accent2 4 3 3 7" xfId="22752"/>
    <cellStyle name="20% - Accent2 4 3 3 7 2" xfId="46004"/>
    <cellStyle name="20% - Accent2 4 3 3 8" xfId="25142"/>
    <cellStyle name="20% - Accent2 4 3 4" xfId="1741"/>
    <cellStyle name="20% - Accent2 4 3 4 2" xfId="4723"/>
    <cellStyle name="20% - Accent2 4 3 4 2 2" xfId="10067"/>
    <cellStyle name="20% - Accent2 4 3 4 2 2 2" xfId="20682"/>
    <cellStyle name="20% - Accent2 4 3 4 2 2 2 2" xfId="43957"/>
    <cellStyle name="20% - Accent2 4 3 4 2 2 3" xfId="33342"/>
    <cellStyle name="20% - Accent2 4 3 4 2 3" xfId="15376"/>
    <cellStyle name="20% - Accent2 4 3 4 2 3 2" xfId="38651"/>
    <cellStyle name="20% - Accent2 4 3 4 2 4" xfId="28034"/>
    <cellStyle name="20% - Accent2 4 3 4 3" xfId="7425"/>
    <cellStyle name="20% - Accent2 4 3 4 3 2" xfId="18040"/>
    <cellStyle name="20% - Accent2 4 3 4 3 2 2" xfId="41315"/>
    <cellStyle name="20% - Accent2 4 3 4 3 3" xfId="30700"/>
    <cellStyle name="20% - Accent2 4 3 4 4" xfId="12736"/>
    <cellStyle name="20% - Accent2 4 3 4 4 2" xfId="36011"/>
    <cellStyle name="20% - Accent2 4 3 4 5" xfId="22754"/>
    <cellStyle name="20% - Accent2 4 3 4 5 2" xfId="46006"/>
    <cellStyle name="20% - Accent2 4 3 4 6" xfId="25392"/>
    <cellStyle name="20% - Accent2 4 3 5" xfId="2503"/>
    <cellStyle name="20% - Accent2 4 3 5 2" xfId="5354"/>
    <cellStyle name="20% - Accent2 4 3 5 2 2" xfId="10697"/>
    <cellStyle name="20% - Accent2 4 3 5 2 2 2" xfId="21311"/>
    <cellStyle name="20% - Accent2 4 3 5 2 2 2 2" xfId="44586"/>
    <cellStyle name="20% - Accent2 4 3 5 2 2 3" xfId="33972"/>
    <cellStyle name="20% - Accent2 4 3 5 2 3" xfId="16005"/>
    <cellStyle name="20% - Accent2 4 3 5 2 3 2" xfId="39280"/>
    <cellStyle name="20% - Accent2 4 3 5 2 4" xfId="28664"/>
    <cellStyle name="20% - Accent2 4 3 5 3" xfId="8055"/>
    <cellStyle name="20% - Accent2 4 3 5 3 2" xfId="18670"/>
    <cellStyle name="20% - Accent2 4 3 5 3 2 2" xfId="41945"/>
    <cellStyle name="20% - Accent2 4 3 5 3 3" xfId="31330"/>
    <cellStyle name="20% - Accent2 4 3 5 4" xfId="13365"/>
    <cellStyle name="20% - Accent2 4 3 5 4 2" xfId="36640"/>
    <cellStyle name="20% - Accent2 4 3 5 5" xfId="26022"/>
    <cellStyle name="20% - Accent2 4 3 6" xfId="3015"/>
    <cellStyle name="20% - Accent2 4 3 6 2" xfId="5848"/>
    <cellStyle name="20% - Accent2 4 3 6 2 2" xfId="11191"/>
    <cellStyle name="20% - Accent2 4 3 6 2 2 2" xfId="21804"/>
    <cellStyle name="20% - Accent2 4 3 6 2 2 2 2" xfId="45079"/>
    <cellStyle name="20% - Accent2 4 3 6 2 2 3" xfId="34466"/>
    <cellStyle name="20% - Accent2 4 3 6 2 3" xfId="16498"/>
    <cellStyle name="20% - Accent2 4 3 6 2 3 2" xfId="39773"/>
    <cellStyle name="20% - Accent2 4 3 6 2 4" xfId="29158"/>
    <cellStyle name="20% - Accent2 4 3 6 3" xfId="8549"/>
    <cellStyle name="20% - Accent2 4 3 6 3 2" xfId="19164"/>
    <cellStyle name="20% - Accent2 4 3 6 3 2 2" xfId="42439"/>
    <cellStyle name="20% - Accent2 4 3 6 3 3" xfId="31824"/>
    <cellStyle name="20% - Accent2 4 3 6 4" xfId="13858"/>
    <cellStyle name="20% - Accent2 4 3 6 4 2" xfId="37133"/>
    <cellStyle name="20% - Accent2 4 3 6 5" xfId="26516"/>
    <cellStyle name="20% - Accent2 4 3 7" xfId="3338"/>
    <cellStyle name="20% - Accent2 4 3 7 2" xfId="6162"/>
    <cellStyle name="20% - Accent2 4 3 7 2 2" xfId="11505"/>
    <cellStyle name="20% - Accent2 4 3 7 2 2 2" xfId="22118"/>
    <cellStyle name="20% - Accent2 4 3 7 2 2 2 2" xfId="45393"/>
    <cellStyle name="20% - Accent2 4 3 7 2 2 3" xfId="34780"/>
    <cellStyle name="20% - Accent2 4 3 7 2 3" xfId="16812"/>
    <cellStyle name="20% - Accent2 4 3 7 2 3 2" xfId="40087"/>
    <cellStyle name="20% - Accent2 4 3 7 2 4" xfId="29472"/>
    <cellStyle name="20% - Accent2 4 3 7 3" xfId="8863"/>
    <cellStyle name="20% - Accent2 4 3 7 3 2" xfId="19478"/>
    <cellStyle name="20% - Accent2 4 3 7 3 2 2" xfId="42753"/>
    <cellStyle name="20% - Accent2 4 3 7 3 3" xfId="32138"/>
    <cellStyle name="20% - Accent2 4 3 7 4" xfId="14172"/>
    <cellStyle name="20% - Accent2 4 3 7 4 2" xfId="37447"/>
    <cellStyle name="20% - Accent2 4 3 7 5" xfId="26830"/>
    <cellStyle name="20% - Accent2 4 3 8" xfId="4167"/>
    <cellStyle name="20% - Accent2 4 3 8 2" xfId="9511"/>
    <cellStyle name="20% - Accent2 4 3 8 2 2" xfId="20126"/>
    <cellStyle name="20% - Accent2 4 3 8 2 2 2" xfId="43401"/>
    <cellStyle name="20% - Accent2 4 3 8 2 3" xfId="32786"/>
    <cellStyle name="20% - Accent2 4 3 8 3" xfId="14820"/>
    <cellStyle name="20% - Accent2 4 3 8 3 2" xfId="38095"/>
    <cellStyle name="20% - Accent2 4 3 8 4" xfId="27478"/>
    <cellStyle name="20% - Accent2 4 3 9" xfId="6869"/>
    <cellStyle name="20% - Accent2 4 3 9 2" xfId="17484"/>
    <cellStyle name="20% - Accent2 4 3 9 2 2" xfId="40759"/>
    <cellStyle name="20% - Accent2 4 3 9 3" xfId="30144"/>
    <cellStyle name="20% - Accent2 4 3_Asset Register (new)" xfId="1406"/>
    <cellStyle name="20% - Accent2 4 4" xfId="22"/>
    <cellStyle name="20% - Accent2 4 4 10" xfId="24603"/>
    <cellStyle name="20% - Accent2 4 4 2" xfId="1922"/>
    <cellStyle name="20% - Accent2 4 4 2 2" xfId="4870"/>
    <cellStyle name="20% - Accent2 4 4 2 2 2" xfId="10213"/>
    <cellStyle name="20% - Accent2 4 4 2 2 2 2" xfId="20828"/>
    <cellStyle name="20% - Accent2 4 4 2 2 2 2 2" xfId="44103"/>
    <cellStyle name="20% - Accent2 4 4 2 2 2 3" xfId="33488"/>
    <cellStyle name="20% - Accent2 4 4 2 2 3" xfId="15522"/>
    <cellStyle name="20% - Accent2 4 4 2 2 3 2" xfId="38797"/>
    <cellStyle name="20% - Accent2 4 4 2 2 4" xfId="22757"/>
    <cellStyle name="20% - Accent2 4 4 2 2 4 2" xfId="46009"/>
    <cellStyle name="20% - Accent2 4 4 2 2 5" xfId="28180"/>
    <cellStyle name="20% - Accent2 4 4 2 3" xfId="7571"/>
    <cellStyle name="20% - Accent2 4 4 2 3 2" xfId="18186"/>
    <cellStyle name="20% - Accent2 4 4 2 3 2 2" xfId="41461"/>
    <cellStyle name="20% - Accent2 4 4 2 3 3" xfId="30846"/>
    <cellStyle name="20% - Accent2 4 4 2 4" xfId="12882"/>
    <cellStyle name="20% - Accent2 4 4 2 4 2" xfId="36157"/>
    <cellStyle name="20% - Accent2 4 4 2 5" xfId="22756"/>
    <cellStyle name="20% - Accent2 4 4 2 5 2" xfId="46008"/>
    <cellStyle name="20% - Accent2 4 4 2 6" xfId="25538"/>
    <cellStyle name="20% - Accent2 4 4 3" xfId="2274"/>
    <cellStyle name="20% - Accent2 4 4 3 2" xfId="5125"/>
    <cellStyle name="20% - Accent2 4 4 3 2 2" xfId="10468"/>
    <cellStyle name="20% - Accent2 4 4 3 2 2 2" xfId="21082"/>
    <cellStyle name="20% - Accent2 4 4 3 2 2 2 2" xfId="44357"/>
    <cellStyle name="20% - Accent2 4 4 3 2 2 3" xfId="33743"/>
    <cellStyle name="20% - Accent2 4 4 3 2 3" xfId="15776"/>
    <cellStyle name="20% - Accent2 4 4 3 2 3 2" xfId="39051"/>
    <cellStyle name="20% - Accent2 4 4 3 2 4" xfId="28435"/>
    <cellStyle name="20% - Accent2 4 4 3 3" xfId="7826"/>
    <cellStyle name="20% - Accent2 4 4 3 3 2" xfId="18441"/>
    <cellStyle name="20% - Accent2 4 4 3 3 2 2" xfId="41716"/>
    <cellStyle name="20% - Accent2 4 4 3 3 3" xfId="31101"/>
    <cellStyle name="20% - Accent2 4 4 3 4" xfId="13136"/>
    <cellStyle name="20% - Accent2 4 4 3 4 2" xfId="36411"/>
    <cellStyle name="20% - Accent2 4 4 3 5" xfId="22758"/>
    <cellStyle name="20% - Accent2 4 4 3 5 2" xfId="46010"/>
    <cellStyle name="20% - Accent2 4 4 3 6" xfId="25793"/>
    <cellStyle name="20% - Accent2 4 4 4" xfId="3157"/>
    <cellStyle name="20% - Accent2 4 4 4 2" xfId="5990"/>
    <cellStyle name="20% - Accent2 4 4 4 2 2" xfId="11333"/>
    <cellStyle name="20% - Accent2 4 4 4 2 2 2" xfId="21946"/>
    <cellStyle name="20% - Accent2 4 4 4 2 2 2 2" xfId="45221"/>
    <cellStyle name="20% - Accent2 4 4 4 2 2 3" xfId="34608"/>
    <cellStyle name="20% - Accent2 4 4 4 2 3" xfId="16640"/>
    <cellStyle name="20% - Accent2 4 4 4 2 3 2" xfId="39915"/>
    <cellStyle name="20% - Accent2 4 4 4 2 4" xfId="29300"/>
    <cellStyle name="20% - Accent2 4 4 4 3" xfId="8691"/>
    <cellStyle name="20% - Accent2 4 4 4 3 2" xfId="19306"/>
    <cellStyle name="20% - Accent2 4 4 4 3 2 2" xfId="42581"/>
    <cellStyle name="20% - Accent2 4 4 4 3 3" xfId="31966"/>
    <cellStyle name="20% - Accent2 4 4 4 4" xfId="14000"/>
    <cellStyle name="20% - Accent2 4 4 4 4 2" xfId="37275"/>
    <cellStyle name="20% - Accent2 4 4 4 5" xfId="26658"/>
    <cellStyle name="20% - Accent2 4 4 5" xfId="3480"/>
    <cellStyle name="20% - Accent2 4 4 5 2" xfId="6304"/>
    <cellStyle name="20% - Accent2 4 4 5 2 2" xfId="11647"/>
    <cellStyle name="20% - Accent2 4 4 5 2 2 2" xfId="22260"/>
    <cellStyle name="20% - Accent2 4 4 5 2 2 2 2" xfId="45535"/>
    <cellStyle name="20% - Accent2 4 4 5 2 2 3" xfId="34922"/>
    <cellStyle name="20% - Accent2 4 4 5 2 3" xfId="16954"/>
    <cellStyle name="20% - Accent2 4 4 5 2 3 2" xfId="40229"/>
    <cellStyle name="20% - Accent2 4 4 5 2 4" xfId="29614"/>
    <cellStyle name="20% - Accent2 4 4 5 3" xfId="9005"/>
    <cellStyle name="20% - Accent2 4 4 5 3 2" xfId="19620"/>
    <cellStyle name="20% - Accent2 4 4 5 3 2 2" xfId="42895"/>
    <cellStyle name="20% - Accent2 4 4 5 3 3" xfId="32280"/>
    <cellStyle name="20% - Accent2 4 4 5 4" xfId="14314"/>
    <cellStyle name="20% - Accent2 4 4 5 4 2" xfId="37589"/>
    <cellStyle name="20% - Accent2 4 4 5 5" xfId="26972"/>
    <cellStyle name="20% - Accent2 4 4 6" xfId="3938"/>
    <cellStyle name="20% - Accent2 4 4 6 2" xfId="9282"/>
    <cellStyle name="20% - Accent2 4 4 6 2 2" xfId="19897"/>
    <cellStyle name="20% - Accent2 4 4 6 2 2 2" xfId="43172"/>
    <cellStyle name="20% - Accent2 4 4 6 2 3" xfId="32557"/>
    <cellStyle name="20% - Accent2 4 4 6 3" xfId="14591"/>
    <cellStyle name="20% - Accent2 4 4 6 3 2" xfId="37866"/>
    <cellStyle name="20% - Accent2 4 4 6 4" xfId="27249"/>
    <cellStyle name="20% - Accent2 4 4 7" xfId="6640"/>
    <cellStyle name="20% - Accent2 4 4 7 2" xfId="17255"/>
    <cellStyle name="20% - Accent2 4 4 7 2 2" xfId="40530"/>
    <cellStyle name="20% - Accent2 4 4 7 3" xfId="29915"/>
    <cellStyle name="20% - Accent2 4 4 8" xfId="11951"/>
    <cellStyle name="20% - Accent2 4 4 8 2" xfId="35226"/>
    <cellStyle name="20% - Accent2 4 4 9" xfId="22755"/>
    <cellStyle name="20% - Accent2 4 4 9 2" xfId="46007"/>
    <cellStyle name="20% - Accent2 4 5" xfId="1010"/>
    <cellStyle name="20% - Accent2 4 5 2" xfId="2586"/>
    <cellStyle name="20% - Accent2 4 5 2 2" xfId="5437"/>
    <cellStyle name="20% - Accent2 4 5 2 2 2" xfId="10780"/>
    <cellStyle name="20% - Accent2 4 5 2 2 2 2" xfId="21394"/>
    <cellStyle name="20% - Accent2 4 5 2 2 2 2 2" xfId="44669"/>
    <cellStyle name="20% - Accent2 4 5 2 2 2 3" xfId="34055"/>
    <cellStyle name="20% - Accent2 4 5 2 2 3" xfId="16088"/>
    <cellStyle name="20% - Accent2 4 5 2 2 3 2" xfId="39363"/>
    <cellStyle name="20% - Accent2 4 5 2 2 4" xfId="28747"/>
    <cellStyle name="20% - Accent2 4 5 2 3" xfId="8138"/>
    <cellStyle name="20% - Accent2 4 5 2 3 2" xfId="18753"/>
    <cellStyle name="20% - Accent2 4 5 2 3 2 2" xfId="42028"/>
    <cellStyle name="20% - Accent2 4 5 2 3 3" xfId="31413"/>
    <cellStyle name="20% - Accent2 4 5 2 4" xfId="13448"/>
    <cellStyle name="20% - Accent2 4 5 2 4 2" xfId="36723"/>
    <cellStyle name="20% - Accent2 4 5 2 5" xfId="22760"/>
    <cellStyle name="20% - Accent2 4 5 2 5 2" xfId="46012"/>
    <cellStyle name="20% - Accent2 4 5 2 6" xfId="26105"/>
    <cellStyle name="20% - Accent2 4 5 3" xfId="3764"/>
    <cellStyle name="20% - Accent2 4 5 3 2" xfId="6428"/>
    <cellStyle name="20% - Accent2 4 5 3 2 2" xfId="11771"/>
    <cellStyle name="20% - Accent2 4 5 3 2 2 2" xfId="22384"/>
    <cellStyle name="20% - Accent2 4 5 3 2 2 2 2" xfId="45659"/>
    <cellStyle name="20% - Accent2 4 5 3 2 2 3" xfId="35046"/>
    <cellStyle name="20% - Accent2 4 5 3 2 3" xfId="17078"/>
    <cellStyle name="20% - Accent2 4 5 3 2 3 2" xfId="40353"/>
    <cellStyle name="20% - Accent2 4 5 3 2 4" xfId="29738"/>
    <cellStyle name="20% - Accent2 4 5 3 3" xfId="9129"/>
    <cellStyle name="20% - Accent2 4 5 3 3 2" xfId="19744"/>
    <cellStyle name="20% - Accent2 4 5 3 3 2 2" xfId="43019"/>
    <cellStyle name="20% - Accent2 4 5 3 3 3" xfId="32404"/>
    <cellStyle name="20% - Accent2 4 5 3 4" xfId="14438"/>
    <cellStyle name="20% - Accent2 4 5 3 4 2" xfId="37713"/>
    <cellStyle name="20% - Accent2 4 5 3 5" xfId="27096"/>
    <cellStyle name="20% - Accent2 4 5 4" xfId="4250"/>
    <cellStyle name="20% - Accent2 4 5 4 2" xfId="9594"/>
    <cellStyle name="20% - Accent2 4 5 4 2 2" xfId="20209"/>
    <cellStyle name="20% - Accent2 4 5 4 2 2 2" xfId="43484"/>
    <cellStyle name="20% - Accent2 4 5 4 2 3" xfId="32869"/>
    <cellStyle name="20% - Accent2 4 5 4 3" xfId="14903"/>
    <cellStyle name="20% - Accent2 4 5 4 3 2" xfId="38178"/>
    <cellStyle name="20% - Accent2 4 5 4 4" xfId="27561"/>
    <cellStyle name="20% - Accent2 4 5 5" xfId="6952"/>
    <cellStyle name="20% - Accent2 4 5 5 2" xfId="17567"/>
    <cellStyle name="20% - Accent2 4 5 5 2 2" xfId="40842"/>
    <cellStyle name="20% - Accent2 4 5 5 3" xfId="30227"/>
    <cellStyle name="20% - Accent2 4 5 6" xfId="12263"/>
    <cellStyle name="20% - Accent2 4 5 6 2" xfId="35538"/>
    <cellStyle name="20% - Accent2 4 5 7" xfId="22759"/>
    <cellStyle name="20% - Accent2 4 5 7 2" xfId="46011"/>
    <cellStyle name="20% - Accent2 4 5 8" xfId="24919"/>
    <cellStyle name="20% - Accent2 4 6" xfId="1159"/>
    <cellStyle name="20% - Accent2 4 6 2" xfId="2726"/>
    <cellStyle name="20% - Accent2 4 6 2 2" xfId="5577"/>
    <cellStyle name="20% - Accent2 4 6 2 2 2" xfId="10920"/>
    <cellStyle name="20% - Accent2 4 6 2 2 2 2" xfId="21534"/>
    <cellStyle name="20% - Accent2 4 6 2 2 2 2 2" xfId="44809"/>
    <cellStyle name="20% - Accent2 4 6 2 2 2 3" xfId="34195"/>
    <cellStyle name="20% - Accent2 4 6 2 2 3" xfId="16228"/>
    <cellStyle name="20% - Accent2 4 6 2 2 3 2" xfId="39503"/>
    <cellStyle name="20% - Accent2 4 6 2 2 4" xfId="28887"/>
    <cellStyle name="20% - Accent2 4 6 2 3" xfId="8278"/>
    <cellStyle name="20% - Accent2 4 6 2 3 2" xfId="18893"/>
    <cellStyle name="20% - Accent2 4 6 2 3 2 2" xfId="42168"/>
    <cellStyle name="20% - Accent2 4 6 2 3 3" xfId="31553"/>
    <cellStyle name="20% - Accent2 4 6 2 4" xfId="13588"/>
    <cellStyle name="20% - Accent2 4 6 2 4 2" xfId="36863"/>
    <cellStyle name="20% - Accent2 4 6 2 5" xfId="26245"/>
    <cellStyle name="20% - Accent2 4 6 3" xfId="4390"/>
    <cellStyle name="20% - Accent2 4 6 3 2" xfId="9734"/>
    <cellStyle name="20% - Accent2 4 6 3 2 2" xfId="20349"/>
    <cellStyle name="20% - Accent2 4 6 3 2 2 2" xfId="43624"/>
    <cellStyle name="20% - Accent2 4 6 3 2 3" xfId="33009"/>
    <cellStyle name="20% - Accent2 4 6 3 3" xfId="15043"/>
    <cellStyle name="20% - Accent2 4 6 3 3 2" xfId="38318"/>
    <cellStyle name="20% - Accent2 4 6 3 4" xfId="27701"/>
    <cellStyle name="20% - Accent2 4 6 4" xfId="7092"/>
    <cellStyle name="20% - Accent2 4 6 4 2" xfId="17707"/>
    <cellStyle name="20% - Accent2 4 6 4 2 2" xfId="40982"/>
    <cellStyle name="20% - Accent2 4 6 4 3" xfId="30367"/>
    <cellStyle name="20% - Accent2 4 6 5" xfId="12403"/>
    <cellStyle name="20% - Accent2 4 6 5 2" xfId="35678"/>
    <cellStyle name="20% - Accent2 4 6 6" xfId="22761"/>
    <cellStyle name="20% - Accent2 4 6 6 2" xfId="46013"/>
    <cellStyle name="20% - Accent2 4 6 7" xfId="25059"/>
    <cellStyle name="20% - Accent2 4 7" xfId="1536"/>
    <cellStyle name="20% - Accent2 4 7 2" xfId="4560"/>
    <cellStyle name="20% - Accent2 4 7 2 2" xfId="9904"/>
    <cellStyle name="20% - Accent2 4 7 2 2 2" xfId="20519"/>
    <cellStyle name="20% - Accent2 4 7 2 2 2 2" xfId="43794"/>
    <cellStyle name="20% - Accent2 4 7 2 2 3" xfId="33179"/>
    <cellStyle name="20% - Accent2 4 7 2 3" xfId="15213"/>
    <cellStyle name="20% - Accent2 4 7 2 3 2" xfId="38488"/>
    <cellStyle name="20% - Accent2 4 7 2 4" xfId="27871"/>
    <cellStyle name="20% - Accent2 4 7 3" xfId="7262"/>
    <cellStyle name="20% - Accent2 4 7 3 2" xfId="17877"/>
    <cellStyle name="20% - Accent2 4 7 3 2 2" xfId="41152"/>
    <cellStyle name="20% - Accent2 4 7 3 3" xfId="30537"/>
    <cellStyle name="20% - Accent2 4 7 4" xfId="12573"/>
    <cellStyle name="20% - Accent2 4 7 4 2" xfId="35848"/>
    <cellStyle name="20% - Accent2 4 7 5" xfId="25229"/>
    <cellStyle name="20% - Accent2 4 8" xfId="2084"/>
    <cellStyle name="20% - Accent2 4 8 2" xfId="4971"/>
    <cellStyle name="20% - Accent2 4 8 2 2" xfId="10314"/>
    <cellStyle name="20% - Accent2 4 8 2 2 2" xfId="20929"/>
    <cellStyle name="20% - Accent2 4 8 2 2 2 2" xfId="44204"/>
    <cellStyle name="20% - Accent2 4 8 2 2 3" xfId="33589"/>
    <cellStyle name="20% - Accent2 4 8 2 3" xfId="15623"/>
    <cellStyle name="20% - Accent2 4 8 2 3 2" xfId="38898"/>
    <cellStyle name="20% - Accent2 4 8 2 4" xfId="28281"/>
    <cellStyle name="20% - Accent2 4 8 3" xfId="7672"/>
    <cellStyle name="20% - Accent2 4 8 3 2" xfId="18287"/>
    <cellStyle name="20% - Accent2 4 8 3 2 2" xfId="41562"/>
    <cellStyle name="20% - Accent2 4 8 3 3" xfId="30947"/>
    <cellStyle name="20% - Accent2 4 8 4" xfId="12983"/>
    <cellStyle name="20% - Accent2 4 8 4 2" xfId="36258"/>
    <cellStyle name="20% - Accent2 4 8 5" xfId="25639"/>
    <cellStyle name="20% - Accent2 4 9" xfId="2163"/>
    <cellStyle name="20% - Accent2 4 9 2" xfId="5034"/>
    <cellStyle name="20% - Accent2 4 9 2 2" xfId="10377"/>
    <cellStyle name="20% - Accent2 4 9 2 2 2" xfId="20992"/>
    <cellStyle name="20% - Accent2 4 9 2 2 2 2" xfId="44267"/>
    <cellStyle name="20% - Accent2 4 9 2 2 3" xfId="33652"/>
    <cellStyle name="20% - Accent2 4 9 2 3" xfId="15686"/>
    <cellStyle name="20% - Accent2 4 9 2 3 2" xfId="38961"/>
    <cellStyle name="20% - Accent2 4 9 2 4" xfId="28344"/>
    <cellStyle name="20% - Accent2 4 9 3" xfId="7735"/>
    <cellStyle name="20% - Accent2 4 9 3 2" xfId="18350"/>
    <cellStyle name="20% - Accent2 4 9 3 2 2" xfId="41625"/>
    <cellStyle name="20% - Accent2 4 9 3 3" xfId="31010"/>
    <cellStyle name="20% - Accent2 4 9 4" xfId="13046"/>
    <cellStyle name="20% - Accent2 4 9 4 2" xfId="36321"/>
    <cellStyle name="20% - Accent2 4 9 5" xfId="25702"/>
    <cellStyle name="20% - Accent2 4_Asset Register (new)" xfId="1409"/>
    <cellStyle name="20% - Accent2 5" xfId="23"/>
    <cellStyle name="20% - Accent2 5 10" xfId="22762"/>
    <cellStyle name="20% - Accent2 5 10 2" xfId="46014"/>
    <cellStyle name="20% - Accent2 5 11" xfId="24604"/>
    <cellStyle name="20% - Accent2 5 2" xfId="24"/>
    <cellStyle name="20% - Accent2 5 2 10" xfId="24605"/>
    <cellStyle name="20% - Accent2 5 2 2" xfId="1743"/>
    <cellStyle name="20% - Accent2 5 2 2 2" xfId="4725"/>
    <cellStyle name="20% - Accent2 5 2 2 2 2" xfId="10069"/>
    <cellStyle name="20% - Accent2 5 2 2 2 2 2" xfId="20684"/>
    <cellStyle name="20% - Accent2 5 2 2 2 2 2 2" xfId="43959"/>
    <cellStyle name="20% - Accent2 5 2 2 2 2 3" xfId="33344"/>
    <cellStyle name="20% - Accent2 5 2 2 2 3" xfId="15378"/>
    <cellStyle name="20% - Accent2 5 2 2 2 3 2" xfId="38653"/>
    <cellStyle name="20% - Accent2 5 2 2 2 4" xfId="28036"/>
    <cellStyle name="20% - Accent2 5 2 2 3" xfId="7427"/>
    <cellStyle name="20% - Accent2 5 2 2 3 2" xfId="18042"/>
    <cellStyle name="20% - Accent2 5 2 2 3 2 2" xfId="41317"/>
    <cellStyle name="20% - Accent2 5 2 2 3 3" xfId="30702"/>
    <cellStyle name="20% - Accent2 5 2 2 4" xfId="12738"/>
    <cellStyle name="20% - Accent2 5 2 2 4 2" xfId="36013"/>
    <cellStyle name="20% - Accent2 5 2 2 5" xfId="22764"/>
    <cellStyle name="20% - Accent2 5 2 2 5 2" xfId="46016"/>
    <cellStyle name="20% - Accent2 5 2 2 6" xfId="25394"/>
    <cellStyle name="20% - Accent2 5 2 3" xfId="2276"/>
    <cellStyle name="20% - Accent2 5 2 3 2" xfId="5127"/>
    <cellStyle name="20% - Accent2 5 2 3 2 2" xfId="10470"/>
    <cellStyle name="20% - Accent2 5 2 3 2 2 2" xfId="21084"/>
    <cellStyle name="20% - Accent2 5 2 3 2 2 2 2" xfId="44359"/>
    <cellStyle name="20% - Accent2 5 2 3 2 2 3" xfId="33745"/>
    <cellStyle name="20% - Accent2 5 2 3 2 3" xfId="15778"/>
    <cellStyle name="20% - Accent2 5 2 3 2 3 2" xfId="39053"/>
    <cellStyle name="20% - Accent2 5 2 3 2 4" xfId="28437"/>
    <cellStyle name="20% - Accent2 5 2 3 3" xfId="7828"/>
    <cellStyle name="20% - Accent2 5 2 3 3 2" xfId="18443"/>
    <cellStyle name="20% - Accent2 5 2 3 3 2 2" xfId="41718"/>
    <cellStyle name="20% - Accent2 5 2 3 3 3" xfId="31103"/>
    <cellStyle name="20% - Accent2 5 2 3 4" xfId="13138"/>
    <cellStyle name="20% - Accent2 5 2 3 4 2" xfId="36413"/>
    <cellStyle name="20% - Accent2 5 2 3 5" xfId="25795"/>
    <cellStyle name="20% - Accent2 5 2 4" xfId="3017"/>
    <cellStyle name="20% - Accent2 5 2 4 2" xfId="5850"/>
    <cellStyle name="20% - Accent2 5 2 4 2 2" xfId="11193"/>
    <cellStyle name="20% - Accent2 5 2 4 2 2 2" xfId="21806"/>
    <cellStyle name="20% - Accent2 5 2 4 2 2 2 2" xfId="45081"/>
    <cellStyle name="20% - Accent2 5 2 4 2 2 3" xfId="34468"/>
    <cellStyle name="20% - Accent2 5 2 4 2 3" xfId="16500"/>
    <cellStyle name="20% - Accent2 5 2 4 2 3 2" xfId="39775"/>
    <cellStyle name="20% - Accent2 5 2 4 2 4" xfId="29160"/>
    <cellStyle name="20% - Accent2 5 2 4 3" xfId="8551"/>
    <cellStyle name="20% - Accent2 5 2 4 3 2" xfId="19166"/>
    <cellStyle name="20% - Accent2 5 2 4 3 2 2" xfId="42441"/>
    <cellStyle name="20% - Accent2 5 2 4 3 3" xfId="31826"/>
    <cellStyle name="20% - Accent2 5 2 4 4" xfId="13860"/>
    <cellStyle name="20% - Accent2 5 2 4 4 2" xfId="37135"/>
    <cellStyle name="20% - Accent2 5 2 4 5" xfId="26518"/>
    <cellStyle name="20% - Accent2 5 2 5" xfId="3340"/>
    <cellStyle name="20% - Accent2 5 2 5 2" xfId="6164"/>
    <cellStyle name="20% - Accent2 5 2 5 2 2" xfId="11507"/>
    <cellStyle name="20% - Accent2 5 2 5 2 2 2" xfId="22120"/>
    <cellStyle name="20% - Accent2 5 2 5 2 2 2 2" xfId="45395"/>
    <cellStyle name="20% - Accent2 5 2 5 2 2 3" xfId="34782"/>
    <cellStyle name="20% - Accent2 5 2 5 2 3" xfId="16814"/>
    <cellStyle name="20% - Accent2 5 2 5 2 3 2" xfId="40089"/>
    <cellStyle name="20% - Accent2 5 2 5 2 4" xfId="29474"/>
    <cellStyle name="20% - Accent2 5 2 5 3" xfId="8865"/>
    <cellStyle name="20% - Accent2 5 2 5 3 2" xfId="19480"/>
    <cellStyle name="20% - Accent2 5 2 5 3 2 2" xfId="42755"/>
    <cellStyle name="20% - Accent2 5 2 5 3 3" xfId="32140"/>
    <cellStyle name="20% - Accent2 5 2 5 4" xfId="14174"/>
    <cellStyle name="20% - Accent2 5 2 5 4 2" xfId="37449"/>
    <cellStyle name="20% - Accent2 5 2 5 5" xfId="26832"/>
    <cellStyle name="20% - Accent2 5 2 6" xfId="3940"/>
    <cellStyle name="20% - Accent2 5 2 6 2" xfId="9284"/>
    <cellStyle name="20% - Accent2 5 2 6 2 2" xfId="19899"/>
    <cellStyle name="20% - Accent2 5 2 6 2 2 2" xfId="43174"/>
    <cellStyle name="20% - Accent2 5 2 6 2 3" xfId="32559"/>
    <cellStyle name="20% - Accent2 5 2 6 3" xfId="14593"/>
    <cellStyle name="20% - Accent2 5 2 6 3 2" xfId="37868"/>
    <cellStyle name="20% - Accent2 5 2 6 4" xfId="27251"/>
    <cellStyle name="20% - Accent2 5 2 7" xfId="6642"/>
    <cellStyle name="20% - Accent2 5 2 7 2" xfId="17257"/>
    <cellStyle name="20% - Accent2 5 2 7 2 2" xfId="40532"/>
    <cellStyle name="20% - Accent2 5 2 7 3" xfId="29917"/>
    <cellStyle name="20% - Accent2 5 2 8" xfId="11953"/>
    <cellStyle name="20% - Accent2 5 2 8 2" xfId="35228"/>
    <cellStyle name="20% - Accent2 5 2 9" xfId="22763"/>
    <cellStyle name="20% - Accent2 5 2 9 2" xfId="46015"/>
    <cellStyle name="20% - Accent2 5 3" xfId="1742"/>
    <cellStyle name="20% - Accent2 5 3 2" xfId="4724"/>
    <cellStyle name="20% - Accent2 5 3 2 2" xfId="10068"/>
    <cellStyle name="20% - Accent2 5 3 2 2 2" xfId="20683"/>
    <cellStyle name="20% - Accent2 5 3 2 2 2 2" xfId="43958"/>
    <cellStyle name="20% - Accent2 5 3 2 2 3" xfId="33343"/>
    <cellStyle name="20% - Accent2 5 3 2 3" xfId="15377"/>
    <cellStyle name="20% - Accent2 5 3 2 3 2" xfId="38652"/>
    <cellStyle name="20% - Accent2 5 3 2 4" xfId="28035"/>
    <cellStyle name="20% - Accent2 5 3 3" xfId="7426"/>
    <cellStyle name="20% - Accent2 5 3 3 2" xfId="18041"/>
    <cellStyle name="20% - Accent2 5 3 3 2 2" xfId="41316"/>
    <cellStyle name="20% - Accent2 5 3 3 3" xfId="30701"/>
    <cellStyle name="20% - Accent2 5 3 4" xfId="12737"/>
    <cellStyle name="20% - Accent2 5 3 4 2" xfId="36012"/>
    <cellStyle name="20% - Accent2 5 3 5" xfId="22765"/>
    <cellStyle name="20% - Accent2 5 3 5 2" xfId="46017"/>
    <cellStyle name="20% - Accent2 5 3 6" xfId="25393"/>
    <cellStyle name="20% - Accent2 5 4" xfId="2275"/>
    <cellStyle name="20% - Accent2 5 4 2" xfId="5126"/>
    <cellStyle name="20% - Accent2 5 4 2 2" xfId="10469"/>
    <cellStyle name="20% - Accent2 5 4 2 2 2" xfId="21083"/>
    <cellStyle name="20% - Accent2 5 4 2 2 2 2" xfId="44358"/>
    <cellStyle name="20% - Accent2 5 4 2 2 3" xfId="33744"/>
    <cellStyle name="20% - Accent2 5 4 2 3" xfId="15777"/>
    <cellStyle name="20% - Accent2 5 4 2 3 2" xfId="39052"/>
    <cellStyle name="20% - Accent2 5 4 2 4" xfId="28436"/>
    <cellStyle name="20% - Accent2 5 4 3" xfId="7827"/>
    <cellStyle name="20% - Accent2 5 4 3 2" xfId="18442"/>
    <cellStyle name="20% - Accent2 5 4 3 2 2" xfId="41717"/>
    <cellStyle name="20% - Accent2 5 4 3 3" xfId="31102"/>
    <cellStyle name="20% - Accent2 5 4 4" xfId="13137"/>
    <cellStyle name="20% - Accent2 5 4 4 2" xfId="36412"/>
    <cellStyle name="20% - Accent2 5 4 5" xfId="25794"/>
    <cellStyle name="20% - Accent2 5 5" xfId="3016"/>
    <cellStyle name="20% - Accent2 5 5 2" xfId="5849"/>
    <cellStyle name="20% - Accent2 5 5 2 2" xfId="11192"/>
    <cellStyle name="20% - Accent2 5 5 2 2 2" xfId="21805"/>
    <cellStyle name="20% - Accent2 5 5 2 2 2 2" xfId="45080"/>
    <cellStyle name="20% - Accent2 5 5 2 2 3" xfId="34467"/>
    <cellStyle name="20% - Accent2 5 5 2 3" xfId="16499"/>
    <cellStyle name="20% - Accent2 5 5 2 3 2" xfId="39774"/>
    <cellStyle name="20% - Accent2 5 5 2 4" xfId="29159"/>
    <cellStyle name="20% - Accent2 5 5 3" xfId="8550"/>
    <cellStyle name="20% - Accent2 5 5 3 2" xfId="19165"/>
    <cellStyle name="20% - Accent2 5 5 3 2 2" xfId="42440"/>
    <cellStyle name="20% - Accent2 5 5 3 3" xfId="31825"/>
    <cellStyle name="20% - Accent2 5 5 4" xfId="13859"/>
    <cellStyle name="20% - Accent2 5 5 4 2" xfId="37134"/>
    <cellStyle name="20% - Accent2 5 5 5" xfId="26517"/>
    <cellStyle name="20% - Accent2 5 6" xfId="3339"/>
    <cellStyle name="20% - Accent2 5 6 2" xfId="6163"/>
    <cellStyle name="20% - Accent2 5 6 2 2" xfId="11506"/>
    <cellStyle name="20% - Accent2 5 6 2 2 2" xfId="22119"/>
    <cellStyle name="20% - Accent2 5 6 2 2 2 2" xfId="45394"/>
    <cellStyle name="20% - Accent2 5 6 2 2 3" xfId="34781"/>
    <cellStyle name="20% - Accent2 5 6 2 3" xfId="16813"/>
    <cellStyle name="20% - Accent2 5 6 2 3 2" xfId="40088"/>
    <cellStyle name="20% - Accent2 5 6 2 4" xfId="29473"/>
    <cellStyle name="20% - Accent2 5 6 3" xfId="8864"/>
    <cellStyle name="20% - Accent2 5 6 3 2" xfId="19479"/>
    <cellStyle name="20% - Accent2 5 6 3 2 2" xfId="42754"/>
    <cellStyle name="20% - Accent2 5 6 3 3" xfId="32139"/>
    <cellStyle name="20% - Accent2 5 6 4" xfId="14173"/>
    <cellStyle name="20% - Accent2 5 6 4 2" xfId="37448"/>
    <cellStyle name="20% - Accent2 5 6 5" xfId="26831"/>
    <cellStyle name="20% - Accent2 5 7" xfId="3939"/>
    <cellStyle name="20% - Accent2 5 7 2" xfId="9283"/>
    <cellStyle name="20% - Accent2 5 7 2 2" xfId="19898"/>
    <cellStyle name="20% - Accent2 5 7 2 2 2" xfId="43173"/>
    <cellStyle name="20% - Accent2 5 7 2 3" xfId="32558"/>
    <cellStyle name="20% - Accent2 5 7 3" xfId="14592"/>
    <cellStyle name="20% - Accent2 5 7 3 2" xfId="37867"/>
    <cellStyle name="20% - Accent2 5 7 4" xfId="27250"/>
    <cellStyle name="20% - Accent2 5 8" xfId="6641"/>
    <cellStyle name="20% - Accent2 5 8 2" xfId="17256"/>
    <cellStyle name="20% - Accent2 5 8 2 2" xfId="40531"/>
    <cellStyle name="20% - Accent2 5 8 3" xfId="29916"/>
    <cellStyle name="20% - Accent2 5 9" xfId="11952"/>
    <cellStyle name="20% - Accent2 5 9 2" xfId="35227"/>
    <cellStyle name="20% - Accent2 6" xfId="25"/>
    <cellStyle name="20% - Accent2 6 10" xfId="22766"/>
    <cellStyle name="20% - Accent2 6 10 2" xfId="46018"/>
    <cellStyle name="20% - Accent2 6 11" xfId="24606"/>
    <cellStyle name="20% - Accent2 6 2" xfId="26"/>
    <cellStyle name="20% - Accent2 6 2 10" xfId="24607"/>
    <cellStyle name="20% - Accent2 6 2 2" xfId="1745"/>
    <cellStyle name="20% - Accent2 6 2 2 2" xfId="4727"/>
    <cellStyle name="20% - Accent2 6 2 2 2 2" xfId="10071"/>
    <cellStyle name="20% - Accent2 6 2 2 2 2 2" xfId="20686"/>
    <cellStyle name="20% - Accent2 6 2 2 2 2 2 2" xfId="43961"/>
    <cellStyle name="20% - Accent2 6 2 2 2 2 3" xfId="33346"/>
    <cellStyle name="20% - Accent2 6 2 2 2 3" xfId="15380"/>
    <cellStyle name="20% - Accent2 6 2 2 2 3 2" xfId="38655"/>
    <cellStyle name="20% - Accent2 6 2 2 2 4" xfId="28038"/>
    <cellStyle name="20% - Accent2 6 2 2 3" xfId="7429"/>
    <cellStyle name="20% - Accent2 6 2 2 3 2" xfId="18044"/>
    <cellStyle name="20% - Accent2 6 2 2 3 2 2" xfId="41319"/>
    <cellStyle name="20% - Accent2 6 2 2 3 3" xfId="30704"/>
    <cellStyle name="20% - Accent2 6 2 2 4" xfId="12740"/>
    <cellStyle name="20% - Accent2 6 2 2 4 2" xfId="36015"/>
    <cellStyle name="20% - Accent2 6 2 2 5" xfId="25396"/>
    <cellStyle name="20% - Accent2 6 2 3" xfId="2278"/>
    <cellStyle name="20% - Accent2 6 2 3 2" xfId="5129"/>
    <cellStyle name="20% - Accent2 6 2 3 2 2" xfId="10472"/>
    <cellStyle name="20% - Accent2 6 2 3 2 2 2" xfId="21086"/>
    <cellStyle name="20% - Accent2 6 2 3 2 2 2 2" xfId="44361"/>
    <cellStyle name="20% - Accent2 6 2 3 2 2 3" xfId="33747"/>
    <cellStyle name="20% - Accent2 6 2 3 2 3" xfId="15780"/>
    <cellStyle name="20% - Accent2 6 2 3 2 3 2" xfId="39055"/>
    <cellStyle name="20% - Accent2 6 2 3 2 4" xfId="28439"/>
    <cellStyle name="20% - Accent2 6 2 3 3" xfId="7830"/>
    <cellStyle name="20% - Accent2 6 2 3 3 2" xfId="18445"/>
    <cellStyle name="20% - Accent2 6 2 3 3 2 2" xfId="41720"/>
    <cellStyle name="20% - Accent2 6 2 3 3 3" xfId="31105"/>
    <cellStyle name="20% - Accent2 6 2 3 4" xfId="13140"/>
    <cellStyle name="20% - Accent2 6 2 3 4 2" xfId="36415"/>
    <cellStyle name="20% - Accent2 6 2 3 5" xfId="25797"/>
    <cellStyle name="20% - Accent2 6 2 4" xfId="3019"/>
    <cellStyle name="20% - Accent2 6 2 4 2" xfId="5852"/>
    <cellStyle name="20% - Accent2 6 2 4 2 2" xfId="11195"/>
    <cellStyle name="20% - Accent2 6 2 4 2 2 2" xfId="21808"/>
    <cellStyle name="20% - Accent2 6 2 4 2 2 2 2" xfId="45083"/>
    <cellStyle name="20% - Accent2 6 2 4 2 2 3" xfId="34470"/>
    <cellStyle name="20% - Accent2 6 2 4 2 3" xfId="16502"/>
    <cellStyle name="20% - Accent2 6 2 4 2 3 2" xfId="39777"/>
    <cellStyle name="20% - Accent2 6 2 4 2 4" xfId="29162"/>
    <cellStyle name="20% - Accent2 6 2 4 3" xfId="8553"/>
    <cellStyle name="20% - Accent2 6 2 4 3 2" xfId="19168"/>
    <cellStyle name="20% - Accent2 6 2 4 3 2 2" xfId="42443"/>
    <cellStyle name="20% - Accent2 6 2 4 3 3" xfId="31828"/>
    <cellStyle name="20% - Accent2 6 2 4 4" xfId="13862"/>
    <cellStyle name="20% - Accent2 6 2 4 4 2" xfId="37137"/>
    <cellStyle name="20% - Accent2 6 2 4 5" xfId="26520"/>
    <cellStyle name="20% - Accent2 6 2 5" xfId="3342"/>
    <cellStyle name="20% - Accent2 6 2 5 2" xfId="6166"/>
    <cellStyle name="20% - Accent2 6 2 5 2 2" xfId="11509"/>
    <cellStyle name="20% - Accent2 6 2 5 2 2 2" xfId="22122"/>
    <cellStyle name="20% - Accent2 6 2 5 2 2 2 2" xfId="45397"/>
    <cellStyle name="20% - Accent2 6 2 5 2 2 3" xfId="34784"/>
    <cellStyle name="20% - Accent2 6 2 5 2 3" xfId="16816"/>
    <cellStyle name="20% - Accent2 6 2 5 2 3 2" xfId="40091"/>
    <cellStyle name="20% - Accent2 6 2 5 2 4" xfId="29476"/>
    <cellStyle name="20% - Accent2 6 2 5 3" xfId="8867"/>
    <cellStyle name="20% - Accent2 6 2 5 3 2" xfId="19482"/>
    <cellStyle name="20% - Accent2 6 2 5 3 2 2" xfId="42757"/>
    <cellStyle name="20% - Accent2 6 2 5 3 3" xfId="32142"/>
    <cellStyle name="20% - Accent2 6 2 5 4" xfId="14176"/>
    <cellStyle name="20% - Accent2 6 2 5 4 2" xfId="37451"/>
    <cellStyle name="20% - Accent2 6 2 5 5" xfId="26834"/>
    <cellStyle name="20% - Accent2 6 2 6" xfId="3942"/>
    <cellStyle name="20% - Accent2 6 2 6 2" xfId="9286"/>
    <cellStyle name="20% - Accent2 6 2 6 2 2" xfId="19901"/>
    <cellStyle name="20% - Accent2 6 2 6 2 2 2" xfId="43176"/>
    <cellStyle name="20% - Accent2 6 2 6 2 3" xfId="32561"/>
    <cellStyle name="20% - Accent2 6 2 6 3" xfId="14595"/>
    <cellStyle name="20% - Accent2 6 2 6 3 2" xfId="37870"/>
    <cellStyle name="20% - Accent2 6 2 6 4" xfId="27253"/>
    <cellStyle name="20% - Accent2 6 2 7" xfId="6644"/>
    <cellStyle name="20% - Accent2 6 2 7 2" xfId="17259"/>
    <cellStyle name="20% - Accent2 6 2 7 2 2" xfId="40534"/>
    <cellStyle name="20% - Accent2 6 2 7 3" xfId="29919"/>
    <cellStyle name="20% - Accent2 6 2 8" xfId="11955"/>
    <cellStyle name="20% - Accent2 6 2 8 2" xfId="35230"/>
    <cellStyle name="20% - Accent2 6 2 9" xfId="22767"/>
    <cellStyle name="20% - Accent2 6 2 9 2" xfId="46019"/>
    <cellStyle name="20% - Accent2 6 3" xfId="1744"/>
    <cellStyle name="20% - Accent2 6 3 2" xfId="4726"/>
    <cellStyle name="20% - Accent2 6 3 2 2" xfId="10070"/>
    <cellStyle name="20% - Accent2 6 3 2 2 2" xfId="20685"/>
    <cellStyle name="20% - Accent2 6 3 2 2 2 2" xfId="43960"/>
    <cellStyle name="20% - Accent2 6 3 2 2 3" xfId="33345"/>
    <cellStyle name="20% - Accent2 6 3 2 3" xfId="15379"/>
    <cellStyle name="20% - Accent2 6 3 2 3 2" xfId="38654"/>
    <cellStyle name="20% - Accent2 6 3 2 4" xfId="28037"/>
    <cellStyle name="20% - Accent2 6 3 3" xfId="7428"/>
    <cellStyle name="20% - Accent2 6 3 3 2" xfId="18043"/>
    <cellStyle name="20% - Accent2 6 3 3 2 2" xfId="41318"/>
    <cellStyle name="20% - Accent2 6 3 3 3" xfId="30703"/>
    <cellStyle name="20% - Accent2 6 3 4" xfId="12739"/>
    <cellStyle name="20% - Accent2 6 3 4 2" xfId="36014"/>
    <cellStyle name="20% - Accent2 6 3 5" xfId="25395"/>
    <cellStyle name="20% - Accent2 6 4" xfId="2277"/>
    <cellStyle name="20% - Accent2 6 4 2" xfId="5128"/>
    <cellStyle name="20% - Accent2 6 4 2 2" xfId="10471"/>
    <cellStyle name="20% - Accent2 6 4 2 2 2" xfId="21085"/>
    <cellStyle name="20% - Accent2 6 4 2 2 2 2" xfId="44360"/>
    <cellStyle name="20% - Accent2 6 4 2 2 3" xfId="33746"/>
    <cellStyle name="20% - Accent2 6 4 2 3" xfId="15779"/>
    <cellStyle name="20% - Accent2 6 4 2 3 2" xfId="39054"/>
    <cellStyle name="20% - Accent2 6 4 2 4" xfId="28438"/>
    <cellStyle name="20% - Accent2 6 4 3" xfId="7829"/>
    <cellStyle name="20% - Accent2 6 4 3 2" xfId="18444"/>
    <cellStyle name="20% - Accent2 6 4 3 2 2" xfId="41719"/>
    <cellStyle name="20% - Accent2 6 4 3 3" xfId="31104"/>
    <cellStyle name="20% - Accent2 6 4 4" xfId="13139"/>
    <cellStyle name="20% - Accent2 6 4 4 2" xfId="36414"/>
    <cellStyle name="20% - Accent2 6 4 5" xfId="25796"/>
    <cellStyle name="20% - Accent2 6 5" xfId="3018"/>
    <cellStyle name="20% - Accent2 6 5 2" xfId="5851"/>
    <cellStyle name="20% - Accent2 6 5 2 2" xfId="11194"/>
    <cellStyle name="20% - Accent2 6 5 2 2 2" xfId="21807"/>
    <cellStyle name="20% - Accent2 6 5 2 2 2 2" xfId="45082"/>
    <cellStyle name="20% - Accent2 6 5 2 2 3" xfId="34469"/>
    <cellStyle name="20% - Accent2 6 5 2 3" xfId="16501"/>
    <cellStyle name="20% - Accent2 6 5 2 3 2" xfId="39776"/>
    <cellStyle name="20% - Accent2 6 5 2 4" xfId="29161"/>
    <cellStyle name="20% - Accent2 6 5 3" xfId="8552"/>
    <cellStyle name="20% - Accent2 6 5 3 2" xfId="19167"/>
    <cellStyle name="20% - Accent2 6 5 3 2 2" xfId="42442"/>
    <cellStyle name="20% - Accent2 6 5 3 3" xfId="31827"/>
    <cellStyle name="20% - Accent2 6 5 4" xfId="13861"/>
    <cellStyle name="20% - Accent2 6 5 4 2" xfId="37136"/>
    <cellStyle name="20% - Accent2 6 5 5" xfId="26519"/>
    <cellStyle name="20% - Accent2 6 6" xfId="3341"/>
    <cellStyle name="20% - Accent2 6 6 2" xfId="6165"/>
    <cellStyle name="20% - Accent2 6 6 2 2" xfId="11508"/>
    <cellStyle name="20% - Accent2 6 6 2 2 2" xfId="22121"/>
    <cellStyle name="20% - Accent2 6 6 2 2 2 2" xfId="45396"/>
    <cellStyle name="20% - Accent2 6 6 2 2 3" xfId="34783"/>
    <cellStyle name="20% - Accent2 6 6 2 3" xfId="16815"/>
    <cellStyle name="20% - Accent2 6 6 2 3 2" xfId="40090"/>
    <cellStyle name="20% - Accent2 6 6 2 4" xfId="29475"/>
    <cellStyle name="20% - Accent2 6 6 3" xfId="8866"/>
    <cellStyle name="20% - Accent2 6 6 3 2" xfId="19481"/>
    <cellStyle name="20% - Accent2 6 6 3 2 2" xfId="42756"/>
    <cellStyle name="20% - Accent2 6 6 3 3" xfId="32141"/>
    <cellStyle name="20% - Accent2 6 6 4" xfId="14175"/>
    <cellStyle name="20% - Accent2 6 6 4 2" xfId="37450"/>
    <cellStyle name="20% - Accent2 6 6 5" xfId="26833"/>
    <cellStyle name="20% - Accent2 6 7" xfId="3941"/>
    <cellStyle name="20% - Accent2 6 7 2" xfId="9285"/>
    <cellStyle name="20% - Accent2 6 7 2 2" xfId="19900"/>
    <cellStyle name="20% - Accent2 6 7 2 2 2" xfId="43175"/>
    <cellStyle name="20% - Accent2 6 7 2 3" xfId="32560"/>
    <cellStyle name="20% - Accent2 6 7 3" xfId="14594"/>
    <cellStyle name="20% - Accent2 6 7 3 2" xfId="37869"/>
    <cellStyle name="20% - Accent2 6 7 4" xfId="27252"/>
    <cellStyle name="20% - Accent2 6 8" xfId="6643"/>
    <cellStyle name="20% - Accent2 6 8 2" xfId="17258"/>
    <cellStyle name="20% - Accent2 6 8 2 2" xfId="40533"/>
    <cellStyle name="20% - Accent2 6 8 3" xfId="29918"/>
    <cellStyle name="20% - Accent2 6 9" xfId="11954"/>
    <cellStyle name="20% - Accent2 6 9 2" xfId="35229"/>
    <cellStyle name="20% - Accent2 7" xfId="27"/>
    <cellStyle name="20% - Accent2 7 10" xfId="22768"/>
    <cellStyle name="20% - Accent2 7 10 2" xfId="46020"/>
    <cellStyle name="20% - Accent2 7 11" xfId="24608"/>
    <cellStyle name="20% - Accent2 7 2" xfId="28"/>
    <cellStyle name="20% - Accent2 7 2 2" xfId="1923"/>
    <cellStyle name="20% - Accent2 7 2 2 2" xfId="4871"/>
    <cellStyle name="20% - Accent2 7 2 2 2 2" xfId="10214"/>
    <cellStyle name="20% - Accent2 7 2 2 2 2 2" xfId="20829"/>
    <cellStyle name="20% - Accent2 7 2 2 2 2 2 2" xfId="44104"/>
    <cellStyle name="20% - Accent2 7 2 2 2 2 3" xfId="33489"/>
    <cellStyle name="20% - Accent2 7 2 2 2 3" xfId="15523"/>
    <cellStyle name="20% - Accent2 7 2 2 2 3 2" xfId="38798"/>
    <cellStyle name="20% - Accent2 7 2 2 2 4" xfId="28181"/>
    <cellStyle name="20% - Accent2 7 2 2 3" xfId="7572"/>
    <cellStyle name="20% - Accent2 7 2 2 3 2" xfId="18187"/>
    <cellStyle name="20% - Accent2 7 2 2 3 2 2" xfId="41462"/>
    <cellStyle name="20% - Accent2 7 2 2 3 3" xfId="30847"/>
    <cellStyle name="20% - Accent2 7 2 2 4" xfId="12883"/>
    <cellStyle name="20% - Accent2 7 2 2 4 2" xfId="36158"/>
    <cellStyle name="20% - Accent2 7 2 2 5" xfId="25539"/>
    <cellStyle name="20% - Accent2 7 2 3" xfId="2280"/>
    <cellStyle name="20% - Accent2 7 2 3 2" xfId="5131"/>
    <cellStyle name="20% - Accent2 7 2 3 2 2" xfId="10474"/>
    <cellStyle name="20% - Accent2 7 2 3 2 2 2" xfId="21088"/>
    <cellStyle name="20% - Accent2 7 2 3 2 2 2 2" xfId="44363"/>
    <cellStyle name="20% - Accent2 7 2 3 2 2 3" xfId="33749"/>
    <cellStyle name="20% - Accent2 7 2 3 2 3" xfId="15782"/>
    <cellStyle name="20% - Accent2 7 2 3 2 3 2" xfId="39057"/>
    <cellStyle name="20% - Accent2 7 2 3 2 4" xfId="28441"/>
    <cellStyle name="20% - Accent2 7 2 3 3" xfId="7832"/>
    <cellStyle name="20% - Accent2 7 2 3 3 2" xfId="18447"/>
    <cellStyle name="20% - Accent2 7 2 3 3 2 2" xfId="41722"/>
    <cellStyle name="20% - Accent2 7 2 3 3 3" xfId="31107"/>
    <cellStyle name="20% - Accent2 7 2 3 4" xfId="13142"/>
    <cellStyle name="20% - Accent2 7 2 3 4 2" xfId="36417"/>
    <cellStyle name="20% - Accent2 7 2 3 5" xfId="25799"/>
    <cellStyle name="20% - Accent2 7 2 4" xfId="3158"/>
    <cellStyle name="20% - Accent2 7 2 4 2" xfId="5991"/>
    <cellStyle name="20% - Accent2 7 2 4 2 2" xfId="11334"/>
    <cellStyle name="20% - Accent2 7 2 4 2 2 2" xfId="21947"/>
    <cellStyle name="20% - Accent2 7 2 4 2 2 2 2" xfId="45222"/>
    <cellStyle name="20% - Accent2 7 2 4 2 2 3" xfId="34609"/>
    <cellStyle name="20% - Accent2 7 2 4 2 3" xfId="16641"/>
    <cellStyle name="20% - Accent2 7 2 4 2 3 2" xfId="39916"/>
    <cellStyle name="20% - Accent2 7 2 4 2 4" xfId="29301"/>
    <cellStyle name="20% - Accent2 7 2 4 3" xfId="8692"/>
    <cellStyle name="20% - Accent2 7 2 4 3 2" xfId="19307"/>
    <cellStyle name="20% - Accent2 7 2 4 3 2 2" xfId="42582"/>
    <cellStyle name="20% - Accent2 7 2 4 3 3" xfId="31967"/>
    <cellStyle name="20% - Accent2 7 2 4 4" xfId="14001"/>
    <cellStyle name="20% - Accent2 7 2 4 4 2" xfId="37276"/>
    <cellStyle name="20% - Accent2 7 2 4 5" xfId="26659"/>
    <cellStyle name="20% - Accent2 7 2 5" xfId="3481"/>
    <cellStyle name="20% - Accent2 7 2 5 2" xfId="6305"/>
    <cellStyle name="20% - Accent2 7 2 5 2 2" xfId="11648"/>
    <cellStyle name="20% - Accent2 7 2 5 2 2 2" xfId="22261"/>
    <cellStyle name="20% - Accent2 7 2 5 2 2 2 2" xfId="45536"/>
    <cellStyle name="20% - Accent2 7 2 5 2 2 3" xfId="34923"/>
    <cellStyle name="20% - Accent2 7 2 5 2 3" xfId="16955"/>
    <cellStyle name="20% - Accent2 7 2 5 2 3 2" xfId="40230"/>
    <cellStyle name="20% - Accent2 7 2 5 2 4" xfId="29615"/>
    <cellStyle name="20% - Accent2 7 2 5 3" xfId="9006"/>
    <cellStyle name="20% - Accent2 7 2 5 3 2" xfId="19621"/>
    <cellStyle name="20% - Accent2 7 2 5 3 2 2" xfId="42896"/>
    <cellStyle name="20% - Accent2 7 2 5 3 3" xfId="32281"/>
    <cellStyle name="20% - Accent2 7 2 5 4" xfId="14315"/>
    <cellStyle name="20% - Accent2 7 2 5 4 2" xfId="37590"/>
    <cellStyle name="20% - Accent2 7 2 5 5" xfId="26973"/>
    <cellStyle name="20% - Accent2 7 2 6" xfId="3944"/>
    <cellStyle name="20% - Accent2 7 2 6 2" xfId="9288"/>
    <cellStyle name="20% - Accent2 7 2 6 2 2" xfId="19903"/>
    <cellStyle name="20% - Accent2 7 2 6 2 2 2" xfId="43178"/>
    <cellStyle name="20% - Accent2 7 2 6 2 3" xfId="32563"/>
    <cellStyle name="20% - Accent2 7 2 6 3" xfId="14597"/>
    <cellStyle name="20% - Accent2 7 2 6 3 2" xfId="37872"/>
    <cellStyle name="20% - Accent2 7 2 6 4" xfId="27255"/>
    <cellStyle name="20% - Accent2 7 2 7" xfId="6646"/>
    <cellStyle name="20% - Accent2 7 2 7 2" xfId="17261"/>
    <cellStyle name="20% - Accent2 7 2 7 2 2" xfId="40536"/>
    <cellStyle name="20% - Accent2 7 2 7 3" xfId="29921"/>
    <cellStyle name="20% - Accent2 7 2 8" xfId="11957"/>
    <cellStyle name="20% - Accent2 7 2 8 2" xfId="35232"/>
    <cellStyle name="20% - Accent2 7 2 9" xfId="24609"/>
    <cellStyle name="20% - Accent2 7 3" xfId="1746"/>
    <cellStyle name="20% - Accent2 7 3 2" xfId="4728"/>
    <cellStyle name="20% - Accent2 7 3 2 2" xfId="10072"/>
    <cellStyle name="20% - Accent2 7 3 2 2 2" xfId="20687"/>
    <cellStyle name="20% - Accent2 7 3 2 2 2 2" xfId="43962"/>
    <cellStyle name="20% - Accent2 7 3 2 2 3" xfId="33347"/>
    <cellStyle name="20% - Accent2 7 3 2 3" xfId="15381"/>
    <cellStyle name="20% - Accent2 7 3 2 3 2" xfId="38656"/>
    <cellStyle name="20% - Accent2 7 3 2 4" xfId="28039"/>
    <cellStyle name="20% - Accent2 7 3 3" xfId="7430"/>
    <cellStyle name="20% - Accent2 7 3 3 2" xfId="18045"/>
    <cellStyle name="20% - Accent2 7 3 3 2 2" xfId="41320"/>
    <cellStyle name="20% - Accent2 7 3 3 3" xfId="30705"/>
    <cellStyle name="20% - Accent2 7 3 4" xfId="12741"/>
    <cellStyle name="20% - Accent2 7 3 4 2" xfId="36016"/>
    <cellStyle name="20% - Accent2 7 3 5" xfId="25397"/>
    <cellStyle name="20% - Accent2 7 4" xfId="2279"/>
    <cellStyle name="20% - Accent2 7 4 2" xfId="5130"/>
    <cellStyle name="20% - Accent2 7 4 2 2" xfId="10473"/>
    <cellStyle name="20% - Accent2 7 4 2 2 2" xfId="21087"/>
    <cellStyle name="20% - Accent2 7 4 2 2 2 2" xfId="44362"/>
    <cellStyle name="20% - Accent2 7 4 2 2 3" xfId="33748"/>
    <cellStyle name="20% - Accent2 7 4 2 3" xfId="15781"/>
    <cellStyle name="20% - Accent2 7 4 2 3 2" xfId="39056"/>
    <cellStyle name="20% - Accent2 7 4 2 4" xfId="28440"/>
    <cellStyle name="20% - Accent2 7 4 3" xfId="7831"/>
    <cellStyle name="20% - Accent2 7 4 3 2" xfId="18446"/>
    <cellStyle name="20% - Accent2 7 4 3 2 2" xfId="41721"/>
    <cellStyle name="20% - Accent2 7 4 3 3" xfId="31106"/>
    <cellStyle name="20% - Accent2 7 4 4" xfId="13141"/>
    <cellStyle name="20% - Accent2 7 4 4 2" xfId="36416"/>
    <cellStyle name="20% - Accent2 7 4 5" xfId="25798"/>
    <cellStyle name="20% - Accent2 7 5" xfId="3020"/>
    <cellStyle name="20% - Accent2 7 5 2" xfId="5853"/>
    <cellStyle name="20% - Accent2 7 5 2 2" xfId="11196"/>
    <cellStyle name="20% - Accent2 7 5 2 2 2" xfId="21809"/>
    <cellStyle name="20% - Accent2 7 5 2 2 2 2" xfId="45084"/>
    <cellStyle name="20% - Accent2 7 5 2 2 3" xfId="34471"/>
    <cellStyle name="20% - Accent2 7 5 2 3" xfId="16503"/>
    <cellStyle name="20% - Accent2 7 5 2 3 2" xfId="39778"/>
    <cellStyle name="20% - Accent2 7 5 2 4" xfId="29163"/>
    <cellStyle name="20% - Accent2 7 5 3" xfId="8554"/>
    <cellStyle name="20% - Accent2 7 5 3 2" xfId="19169"/>
    <cellStyle name="20% - Accent2 7 5 3 2 2" xfId="42444"/>
    <cellStyle name="20% - Accent2 7 5 3 3" xfId="31829"/>
    <cellStyle name="20% - Accent2 7 5 4" xfId="13863"/>
    <cellStyle name="20% - Accent2 7 5 4 2" xfId="37138"/>
    <cellStyle name="20% - Accent2 7 5 5" xfId="26521"/>
    <cellStyle name="20% - Accent2 7 6" xfId="3343"/>
    <cellStyle name="20% - Accent2 7 6 2" xfId="6167"/>
    <cellStyle name="20% - Accent2 7 6 2 2" xfId="11510"/>
    <cellStyle name="20% - Accent2 7 6 2 2 2" xfId="22123"/>
    <cellStyle name="20% - Accent2 7 6 2 2 2 2" xfId="45398"/>
    <cellStyle name="20% - Accent2 7 6 2 2 3" xfId="34785"/>
    <cellStyle name="20% - Accent2 7 6 2 3" xfId="16817"/>
    <cellStyle name="20% - Accent2 7 6 2 3 2" xfId="40092"/>
    <cellStyle name="20% - Accent2 7 6 2 4" xfId="29477"/>
    <cellStyle name="20% - Accent2 7 6 3" xfId="8868"/>
    <cellStyle name="20% - Accent2 7 6 3 2" xfId="19483"/>
    <cellStyle name="20% - Accent2 7 6 3 2 2" xfId="42758"/>
    <cellStyle name="20% - Accent2 7 6 3 3" xfId="32143"/>
    <cellStyle name="20% - Accent2 7 6 4" xfId="14177"/>
    <cellStyle name="20% - Accent2 7 6 4 2" xfId="37452"/>
    <cellStyle name="20% - Accent2 7 6 5" xfId="26835"/>
    <cellStyle name="20% - Accent2 7 7" xfId="3943"/>
    <cellStyle name="20% - Accent2 7 7 2" xfId="9287"/>
    <cellStyle name="20% - Accent2 7 7 2 2" xfId="19902"/>
    <cellStyle name="20% - Accent2 7 7 2 2 2" xfId="43177"/>
    <cellStyle name="20% - Accent2 7 7 2 3" xfId="32562"/>
    <cellStyle name="20% - Accent2 7 7 3" xfId="14596"/>
    <cellStyle name="20% - Accent2 7 7 3 2" xfId="37871"/>
    <cellStyle name="20% - Accent2 7 7 4" xfId="27254"/>
    <cellStyle name="20% - Accent2 7 8" xfId="6645"/>
    <cellStyle name="20% - Accent2 7 8 2" xfId="17260"/>
    <cellStyle name="20% - Accent2 7 8 2 2" xfId="40535"/>
    <cellStyle name="20% - Accent2 7 8 3" xfId="29920"/>
    <cellStyle name="20% - Accent2 7 9" xfId="11956"/>
    <cellStyle name="20% - Accent2 7 9 2" xfId="35231"/>
    <cellStyle name="20% - Accent2 8" xfId="29"/>
    <cellStyle name="20% - Accent2 8 10" xfId="24610"/>
    <cellStyle name="20% - Accent2 8 2" xfId="30"/>
    <cellStyle name="20% - Accent2 8 2 2" xfId="1748"/>
    <cellStyle name="20% - Accent2 8 2 2 2" xfId="4730"/>
    <cellStyle name="20% - Accent2 8 2 2 2 2" xfId="10074"/>
    <cellStyle name="20% - Accent2 8 2 2 2 2 2" xfId="20689"/>
    <cellStyle name="20% - Accent2 8 2 2 2 2 2 2" xfId="43964"/>
    <cellStyle name="20% - Accent2 8 2 2 2 2 3" xfId="33349"/>
    <cellStyle name="20% - Accent2 8 2 2 2 3" xfId="15383"/>
    <cellStyle name="20% - Accent2 8 2 2 2 3 2" xfId="38658"/>
    <cellStyle name="20% - Accent2 8 2 2 2 4" xfId="28041"/>
    <cellStyle name="20% - Accent2 8 2 2 3" xfId="7432"/>
    <cellStyle name="20% - Accent2 8 2 2 3 2" xfId="18047"/>
    <cellStyle name="20% - Accent2 8 2 2 3 2 2" xfId="41322"/>
    <cellStyle name="20% - Accent2 8 2 2 3 3" xfId="30707"/>
    <cellStyle name="20% - Accent2 8 2 2 4" xfId="12743"/>
    <cellStyle name="20% - Accent2 8 2 2 4 2" xfId="36018"/>
    <cellStyle name="20% - Accent2 8 2 2 5" xfId="25399"/>
    <cellStyle name="20% - Accent2 8 2 3" xfId="2282"/>
    <cellStyle name="20% - Accent2 8 2 3 2" xfId="5133"/>
    <cellStyle name="20% - Accent2 8 2 3 2 2" xfId="10476"/>
    <cellStyle name="20% - Accent2 8 2 3 2 2 2" xfId="21090"/>
    <cellStyle name="20% - Accent2 8 2 3 2 2 2 2" xfId="44365"/>
    <cellStyle name="20% - Accent2 8 2 3 2 2 3" xfId="33751"/>
    <cellStyle name="20% - Accent2 8 2 3 2 3" xfId="15784"/>
    <cellStyle name="20% - Accent2 8 2 3 2 3 2" xfId="39059"/>
    <cellStyle name="20% - Accent2 8 2 3 2 4" xfId="28443"/>
    <cellStyle name="20% - Accent2 8 2 3 3" xfId="7834"/>
    <cellStyle name="20% - Accent2 8 2 3 3 2" xfId="18449"/>
    <cellStyle name="20% - Accent2 8 2 3 3 2 2" xfId="41724"/>
    <cellStyle name="20% - Accent2 8 2 3 3 3" xfId="31109"/>
    <cellStyle name="20% - Accent2 8 2 3 4" xfId="13144"/>
    <cellStyle name="20% - Accent2 8 2 3 4 2" xfId="36419"/>
    <cellStyle name="20% - Accent2 8 2 3 5" xfId="25801"/>
    <cellStyle name="20% - Accent2 8 2 4" xfId="3022"/>
    <cellStyle name="20% - Accent2 8 2 4 2" xfId="5855"/>
    <cellStyle name="20% - Accent2 8 2 4 2 2" xfId="11198"/>
    <cellStyle name="20% - Accent2 8 2 4 2 2 2" xfId="21811"/>
    <cellStyle name="20% - Accent2 8 2 4 2 2 2 2" xfId="45086"/>
    <cellStyle name="20% - Accent2 8 2 4 2 2 3" xfId="34473"/>
    <cellStyle name="20% - Accent2 8 2 4 2 3" xfId="16505"/>
    <cellStyle name="20% - Accent2 8 2 4 2 3 2" xfId="39780"/>
    <cellStyle name="20% - Accent2 8 2 4 2 4" xfId="29165"/>
    <cellStyle name="20% - Accent2 8 2 4 3" xfId="8556"/>
    <cellStyle name="20% - Accent2 8 2 4 3 2" xfId="19171"/>
    <cellStyle name="20% - Accent2 8 2 4 3 2 2" xfId="42446"/>
    <cellStyle name="20% - Accent2 8 2 4 3 3" xfId="31831"/>
    <cellStyle name="20% - Accent2 8 2 4 4" xfId="13865"/>
    <cellStyle name="20% - Accent2 8 2 4 4 2" xfId="37140"/>
    <cellStyle name="20% - Accent2 8 2 4 5" xfId="26523"/>
    <cellStyle name="20% - Accent2 8 2 5" xfId="3345"/>
    <cellStyle name="20% - Accent2 8 2 5 2" xfId="6169"/>
    <cellStyle name="20% - Accent2 8 2 5 2 2" xfId="11512"/>
    <cellStyle name="20% - Accent2 8 2 5 2 2 2" xfId="22125"/>
    <cellStyle name="20% - Accent2 8 2 5 2 2 2 2" xfId="45400"/>
    <cellStyle name="20% - Accent2 8 2 5 2 2 3" xfId="34787"/>
    <cellStyle name="20% - Accent2 8 2 5 2 3" xfId="16819"/>
    <cellStyle name="20% - Accent2 8 2 5 2 3 2" xfId="40094"/>
    <cellStyle name="20% - Accent2 8 2 5 2 4" xfId="29479"/>
    <cellStyle name="20% - Accent2 8 2 5 3" xfId="8870"/>
    <cellStyle name="20% - Accent2 8 2 5 3 2" xfId="19485"/>
    <cellStyle name="20% - Accent2 8 2 5 3 2 2" xfId="42760"/>
    <cellStyle name="20% - Accent2 8 2 5 3 3" xfId="32145"/>
    <cellStyle name="20% - Accent2 8 2 5 4" xfId="14179"/>
    <cellStyle name="20% - Accent2 8 2 5 4 2" xfId="37454"/>
    <cellStyle name="20% - Accent2 8 2 5 5" xfId="26837"/>
    <cellStyle name="20% - Accent2 8 2 6" xfId="3946"/>
    <cellStyle name="20% - Accent2 8 2 6 2" xfId="9290"/>
    <cellStyle name="20% - Accent2 8 2 6 2 2" xfId="19905"/>
    <cellStyle name="20% - Accent2 8 2 6 2 2 2" xfId="43180"/>
    <cellStyle name="20% - Accent2 8 2 6 2 3" xfId="32565"/>
    <cellStyle name="20% - Accent2 8 2 6 3" xfId="14599"/>
    <cellStyle name="20% - Accent2 8 2 6 3 2" xfId="37874"/>
    <cellStyle name="20% - Accent2 8 2 6 4" xfId="27257"/>
    <cellStyle name="20% - Accent2 8 2 7" xfId="6648"/>
    <cellStyle name="20% - Accent2 8 2 7 2" xfId="17263"/>
    <cellStyle name="20% - Accent2 8 2 7 2 2" xfId="40538"/>
    <cellStyle name="20% - Accent2 8 2 7 3" xfId="29923"/>
    <cellStyle name="20% - Accent2 8 2 8" xfId="11959"/>
    <cellStyle name="20% - Accent2 8 2 8 2" xfId="35234"/>
    <cellStyle name="20% - Accent2 8 2 9" xfId="24611"/>
    <cellStyle name="20% - Accent2 8 3" xfId="1747"/>
    <cellStyle name="20% - Accent2 8 3 2" xfId="4729"/>
    <cellStyle name="20% - Accent2 8 3 2 2" xfId="10073"/>
    <cellStyle name="20% - Accent2 8 3 2 2 2" xfId="20688"/>
    <cellStyle name="20% - Accent2 8 3 2 2 2 2" xfId="43963"/>
    <cellStyle name="20% - Accent2 8 3 2 2 3" xfId="33348"/>
    <cellStyle name="20% - Accent2 8 3 2 3" xfId="15382"/>
    <cellStyle name="20% - Accent2 8 3 2 3 2" xfId="38657"/>
    <cellStyle name="20% - Accent2 8 3 2 4" xfId="28040"/>
    <cellStyle name="20% - Accent2 8 3 3" xfId="7431"/>
    <cellStyle name="20% - Accent2 8 3 3 2" xfId="18046"/>
    <cellStyle name="20% - Accent2 8 3 3 2 2" xfId="41321"/>
    <cellStyle name="20% - Accent2 8 3 3 3" xfId="30706"/>
    <cellStyle name="20% - Accent2 8 3 4" xfId="12742"/>
    <cellStyle name="20% - Accent2 8 3 4 2" xfId="36017"/>
    <cellStyle name="20% - Accent2 8 3 5" xfId="25398"/>
    <cellStyle name="20% - Accent2 8 4" xfId="2281"/>
    <cellStyle name="20% - Accent2 8 4 2" xfId="5132"/>
    <cellStyle name="20% - Accent2 8 4 2 2" xfId="10475"/>
    <cellStyle name="20% - Accent2 8 4 2 2 2" xfId="21089"/>
    <cellStyle name="20% - Accent2 8 4 2 2 2 2" xfId="44364"/>
    <cellStyle name="20% - Accent2 8 4 2 2 3" xfId="33750"/>
    <cellStyle name="20% - Accent2 8 4 2 3" xfId="15783"/>
    <cellStyle name="20% - Accent2 8 4 2 3 2" xfId="39058"/>
    <cellStyle name="20% - Accent2 8 4 2 4" xfId="28442"/>
    <cellStyle name="20% - Accent2 8 4 3" xfId="7833"/>
    <cellStyle name="20% - Accent2 8 4 3 2" xfId="18448"/>
    <cellStyle name="20% - Accent2 8 4 3 2 2" xfId="41723"/>
    <cellStyle name="20% - Accent2 8 4 3 3" xfId="31108"/>
    <cellStyle name="20% - Accent2 8 4 4" xfId="13143"/>
    <cellStyle name="20% - Accent2 8 4 4 2" xfId="36418"/>
    <cellStyle name="20% - Accent2 8 4 5" xfId="25800"/>
    <cellStyle name="20% - Accent2 8 5" xfId="3021"/>
    <cellStyle name="20% - Accent2 8 5 2" xfId="5854"/>
    <cellStyle name="20% - Accent2 8 5 2 2" xfId="11197"/>
    <cellStyle name="20% - Accent2 8 5 2 2 2" xfId="21810"/>
    <cellStyle name="20% - Accent2 8 5 2 2 2 2" xfId="45085"/>
    <cellStyle name="20% - Accent2 8 5 2 2 3" xfId="34472"/>
    <cellStyle name="20% - Accent2 8 5 2 3" xfId="16504"/>
    <cellStyle name="20% - Accent2 8 5 2 3 2" xfId="39779"/>
    <cellStyle name="20% - Accent2 8 5 2 4" xfId="29164"/>
    <cellStyle name="20% - Accent2 8 5 3" xfId="8555"/>
    <cellStyle name="20% - Accent2 8 5 3 2" xfId="19170"/>
    <cellStyle name="20% - Accent2 8 5 3 2 2" xfId="42445"/>
    <cellStyle name="20% - Accent2 8 5 3 3" xfId="31830"/>
    <cellStyle name="20% - Accent2 8 5 4" xfId="13864"/>
    <cellStyle name="20% - Accent2 8 5 4 2" xfId="37139"/>
    <cellStyle name="20% - Accent2 8 5 5" xfId="26522"/>
    <cellStyle name="20% - Accent2 8 6" xfId="3344"/>
    <cellStyle name="20% - Accent2 8 6 2" xfId="6168"/>
    <cellStyle name="20% - Accent2 8 6 2 2" xfId="11511"/>
    <cellStyle name="20% - Accent2 8 6 2 2 2" xfId="22124"/>
    <cellStyle name="20% - Accent2 8 6 2 2 2 2" xfId="45399"/>
    <cellStyle name="20% - Accent2 8 6 2 2 3" xfId="34786"/>
    <cellStyle name="20% - Accent2 8 6 2 3" xfId="16818"/>
    <cellStyle name="20% - Accent2 8 6 2 3 2" xfId="40093"/>
    <cellStyle name="20% - Accent2 8 6 2 4" xfId="29478"/>
    <cellStyle name="20% - Accent2 8 6 3" xfId="8869"/>
    <cellStyle name="20% - Accent2 8 6 3 2" xfId="19484"/>
    <cellStyle name="20% - Accent2 8 6 3 2 2" xfId="42759"/>
    <cellStyle name="20% - Accent2 8 6 3 3" xfId="32144"/>
    <cellStyle name="20% - Accent2 8 6 4" xfId="14178"/>
    <cellStyle name="20% - Accent2 8 6 4 2" xfId="37453"/>
    <cellStyle name="20% - Accent2 8 6 5" xfId="26836"/>
    <cellStyle name="20% - Accent2 8 7" xfId="3945"/>
    <cellStyle name="20% - Accent2 8 7 2" xfId="9289"/>
    <cellStyle name="20% - Accent2 8 7 2 2" xfId="19904"/>
    <cellStyle name="20% - Accent2 8 7 2 2 2" xfId="43179"/>
    <cellStyle name="20% - Accent2 8 7 2 3" xfId="32564"/>
    <cellStyle name="20% - Accent2 8 7 3" xfId="14598"/>
    <cellStyle name="20% - Accent2 8 7 3 2" xfId="37873"/>
    <cellStyle name="20% - Accent2 8 7 4" xfId="27256"/>
    <cellStyle name="20% - Accent2 8 8" xfId="6647"/>
    <cellStyle name="20% - Accent2 8 8 2" xfId="17262"/>
    <cellStyle name="20% - Accent2 8 8 2 2" xfId="40537"/>
    <cellStyle name="20% - Accent2 8 8 3" xfId="29922"/>
    <cellStyle name="20% - Accent2 8 9" xfId="11958"/>
    <cellStyle name="20% - Accent2 8 9 2" xfId="35233"/>
    <cellStyle name="20% - Accent2 9" xfId="31"/>
    <cellStyle name="20% - Accent2 9 2" xfId="1924"/>
    <cellStyle name="20% - Accent2 9 2 2" xfId="4872"/>
    <cellStyle name="20% - Accent2 9 2 2 2" xfId="10215"/>
    <cellStyle name="20% - Accent2 9 2 2 2 2" xfId="20830"/>
    <cellStyle name="20% - Accent2 9 2 2 2 2 2" xfId="44105"/>
    <cellStyle name="20% - Accent2 9 2 2 2 3" xfId="33490"/>
    <cellStyle name="20% - Accent2 9 2 2 3" xfId="15524"/>
    <cellStyle name="20% - Accent2 9 2 2 3 2" xfId="38799"/>
    <cellStyle name="20% - Accent2 9 2 2 4" xfId="28182"/>
    <cellStyle name="20% - Accent2 9 2 3" xfId="7573"/>
    <cellStyle name="20% - Accent2 9 2 3 2" xfId="18188"/>
    <cellStyle name="20% - Accent2 9 2 3 2 2" xfId="41463"/>
    <cellStyle name="20% - Accent2 9 2 3 3" xfId="30848"/>
    <cellStyle name="20% - Accent2 9 2 4" xfId="12884"/>
    <cellStyle name="20% - Accent2 9 2 4 2" xfId="36159"/>
    <cellStyle name="20% - Accent2 9 2 5" xfId="25540"/>
    <cellStyle name="20% - Accent2 9 3" xfId="2283"/>
    <cellStyle name="20% - Accent2 9 3 2" xfId="5134"/>
    <cellStyle name="20% - Accent2 9 3 2 2" xfId="10477"/>
    <cellStyle name="20% - Accent2 9 3 2 2 2" xfId="21091"/>
    <cellStyle name="20% - Accent2 9 3 2 2 2 2" xfId="44366"/>
    <cellStyle name="20% - Accent2 9 3 2 2 3" xfId="33752"/>
    <cellStyle name="20% - Accent2 9 3 2 3" xfId="15785"/>
    <cellStyle name="20% - Accent2 9 3 2 3 2" xfId="39060"/>
    <cellStyle name="20% - Accent2 9 3 2 4" xfId="28444"/>
    <cellStyle name="20% - Accent2 9 3 3" xfId="7835"/>
    <cellStyle name="20% - Accent2 9 3 3 2" xfId="18450"/>
    <cellStyle name="20% - Accent2 9 3 3 2 2" xfId="41725"/>
    <cellStyle name="20% - Accent2 9 3 3 3" xfId="31110"/>
    <cellStyle name="20% - Accent2 9 3 4" xfId="13145"/>
    <cellStyle name="20% - Accent2 9 3 4 2" xfId="36420"/>
    <cellStyle name="20% - Accent2 9 3 5" xfId="25802"/>
    <cellStyle name="20% - Accent2 9 4" xfId="3159"/>
    <cellStyle name="20% - Accent2 9 4 2" xfId="5992"/>
    <cellStyle name="20% - Accent2 9 4 2 2" xfId="11335"/>
    <cellStyle name="20% - Accent2 9 4 2 2 2" xfId="21948"/>
    <cellStyle name="20% - Accent2 9 4 2 2 2 2" xfId="45223"/>
    <cellStyle name="20% - Accent2 9 4 2 2 3" xfId="34610"/>
    <cellStyle name="20% - Accent2 9 4 2 3" xfId="16642"/>
    <cellStyle name="20% - Accent2 9 4 2 3 2" xfId="39917"/>
    <cellStyle name="20% - Accent2 9 4 2 4" xfId="29302"/>
    <cellStyle name="20% - Accent2 9 4 3" xfId="8693"/>
    <cellStyle name="20% - Accent2 9 4 3 2" xfId="19308"/>
    <cellStyle name="20% - Accent2 9 4 3 2 2" xfId="42583"/>
    <cellStyle name="20% - Accent2 9 4 3 3" xfId="31968"/>
    <cellStyle name="20% - Accent2 9 4 4" xfId="14002"/>
    <cellStyle name="20% - Accent2 9 4 4 2" xfId="37277"/>
    <cellStyle name="20% - Accent2 9 4 5" xfId="26660"/>
    <cellStyle name="20% - Accent2 9 5" xfId="3482"/>
    <cellStyle name="20% - Accent2 9 5 2" xfId="6306"/>
    <cellStyle name="20% - Accent2 9 5 2 2" xfId="11649"/>
    <cellStyle name="20% - Accent2 9 5 2 2 2" xfId="22262"/>
    <cellStyle name="20% - Accent2 9 5 2 2 2 2" xfId="45537"/>
    <cellStyle name="20% - Accent2 9 5 2 2 3" xfId="34924"/>
    <cellStyle name="20% - Accent2 9 5 2 3" xfId="16956"/>
    <cellStyle name="20% - Accent2 9 5 2 3 2" xfId="40231"/>
    <cellStyle name="20% - Accent2 9 5 2 4" xfId="29616"/>
    <cellStyle name="20% - Accent2 9 5 3" xfId="9007"/>
    <cellStyle name="20% - Accent2 9 5 3 2" xfId="19622"/>
    <cellStyle name="20% - Accent2 9 5 3 2 2" xfId="42897"/>
    <cellStyle name="20% - Accent2 9 5 3 3" xfId="32282"/>
    <cellStyle name="20% - Accent2 9 5 4" xfId="14316"/>
    <cellStyle name="20% - Accent2 9 5 4 2" xfId="37591"/>
    <cellStyle name="20% - Accent2 9 5 5" xfId="26974"/>
    <cellStyle name="20% - Accent2 9 6" xfId="3947"/>
    <cellStyle name="20% - Accent2 9 6 2" xfId="9291"/>
    <cellStyle name="20% - Accent2 9 6 2 2" xfId="19906"/>
    <cellStyle name="20% - Accent2 9 6 2 2 2" xfId="43181"/>
    <cellStyle name="20% - Accent2 9 6 2 3" xfId="32566"/>
    <cellStyle name="20% - Accent2 9 6 3" xfId="14600"/>
    <cellStyle name="20% - Accent2 9 6 3 2" xfId="37875"/>
    <cellStyle name="20% - Accent2 9 6 4" xfId="27258"/>
    <cellStyle name="20% - Accent2 9 7" xfId="6649"/>
    <cellStyle name="20% - Accent2 9 7 2" xfId="17264"/>
    <cellStyle name="20% - Accent2 9 7 2 2" xfId="40539"/>
    <cellStyle name="20% - Accent2 9 7 3" xfId="29924"/>
    <cellStyle name="20% - Accent2 9 8" xfId="11960"/>
    <cellStyle name="20% - Accent2 9 8 2" xfId="35235"/>
    <cellStyle name="20% - Accent2 9 9" xfId="24612"/>
    <cellStyle name="20% - Accent3 2" xfId="32"/>
    <cellStyle name="20% - Accent3 2 10" xfId="2899"/>
    <cellStyle name="20% - Accent3 2 11" xfId="3948"/>
    <cellStyle name="20% - Accent3 2 11 2" xfId="9292"/>
    <cellStyle name="20% - Accent3 2 11 2 2" xfId="19907"/>
    <cellStyle name="20% - Accent3 2 11 2 2 2" xfId="43182"/>
    <cellStyle name="20% - Accent3 2 11 2 3" xfId="32567"/>
    <cellStyle name="20% - Accent3 2 11 3" xfId="14601"/>
    <cellStyle name="20% - Accent3 2 11 3 2" xfId="37876"/>
    <cellStyle name="20% - Accent3 2 11 4" xfId="27259"/>
    <cellStyle name="20% - Accent3 2 12" xfId="6650"/>
    <cellStyle name="20% - Accent3 2 12 2" xfId="17265"/>
    <cellStyle name="20% - Accent3 2 12 2 2" xfId="40540"/>
    <cellStyle name="20% - Accent3 2 12 3" xfId="29925"/>
    <cellStyle name="20% - Accent3 2 13" xfId="11961"/>
    <cellStyle name="20% - Accent3 2 13 2" xfId="35236"/>
    <cellStyle name="20% - Accent3 2 14" xfId="24613"/>
    <cellStyle name="20% - Accent3 2 2" xfId="33"/>
    <cellStyle name="20% - Accent3 2 2 2" xfId="954"/>
    <cellStyle name="20% - Accent3 2 2 2 2" xfId="1750"/>
    <cellStyle name="20% - Accent3 2 2 2 2 2" xfId="3545"/>
    <cellStyle name="20% - Accent3 2 2 2 2 3" xfId="4732"/>
    <cellStyle name="20% - Accent3 2 2 2 2 3 2" xfId="10076"/>
    <cellStyle name="20% - Accent3 2 2 2 2 3 2 2" xfId="20691"/>
    <cellStyle name="20% - Accent3 2 2 2 2 3 2 2 2" xfId="43966"/>
    <cellStyle name="20% - Accent3 2 2 2 2 3 2 3" xfId="33351"/>
    <cellStyle name="20% - Accent3 2 2 2 2 3 3" xfId="15385"/>
    <cellStyle name="20% - Accent3 2 2 2 2 3 3 2" xfId="38660"/>
    <cellStyle name="20% - Accent3 2 2 2 2 3 4" xfId="28043"/>
    <cellStyle name="20% - Accent3 2 2 2 2 4" xfId="7434"/>
    <cellStyle name="20% - Accent3 2 2 2 2 4 2" xfId="18049"/>
    <cellStyle name="20% - Accent3 2 2 2 2 4 2 2" xfId="41324"/>
    <cellStyle name="20% - Accent3 2 2 2 2 4 3" xfId="30709"/>
    <cellStyle name="20% - Accent3 2 2 2 2 5" xfId="12745"/>
    <cellStyle name="20% - Accent3 2 2 2 2 5 2" xfId="36020"/>
    <cellStyle name="20% - Accent3 2 2 2 2 6" xfId="25401"/>
    <cellStyle name="20% - Accent3 2 2 2 3" xfId="3024"/>
    <cellStyle name="20% - Accent3 2 2 2 3 2" xfId="5857"/>
    <cellStyle name="20% - Accent3 2 2 2 3 2 2" xfId="11200"/>
    <cellStyle name="20% - Accent3 2 2 2 3 2 2 2" xfId="21813"/>
    <cellStyle name="20% - Accent3 2 2 2 3 2 2 2 2" xfId="45088"/>
    <cellStyle name="20% - Accent3 2 2 2 3 2 2 3" xfId="34475"/>
    <cellStyle name="20% - Accent3 2 2 2 3 2 3" xfId="16507"/>
    <cellStyle name="20% - Accent3 2 2 2 3 2 3 2" xfId="39782"/>
    <cellStyle name="20% - Accent3 2 2 2 3 2 4" xfId="29167"/>
    <cellStyle name="20% - Accent3 2 2 2 3 3" xfId="8558"/>
    <cellStyle name="20% - Accent3 2 2 2 3 3 2" xfId="19173"/>
    <cellStyle name="20% - Accent3 2 2 2 3 3 2 2" xfId="42448"/>
    <cellStyle name="20% - Accent3 2 2 2 3 3 3" xfId="31833"/>
    <cellStyle name="20% - Accent3 2 2 2 3 4" xfId="13867"/>
    <cellStyle name="20% - Accent3 2 2 2 3 4 2" xfId="37142"/>
    <cellStyle name="20% - Accent3 2 2 2 3 5" xfId="26525"/>
    <cellStyle name="20% - Accent3 2 2 2 4" xfId="3347"/>
    <cellStyle name="20% - Accent3 2 2 2 4 2" xfId="6171"/>
    <cellStyle name="20% - Accent3 2 2 2 4 2 2" xfId="11514"/>
    <cellStyle name="20% - Accent3 2 2 2 4 2 2 2" xfId="22127"/>
    <cellStyle name="20% - Accent3 2 2 2 4 2 2 2 2" xfId="45402"/>
    <cellStyle name="20% - Accent3 2 2 2 4 2 2 3" xfId="34789"/>
    <cellStyle name="20% - Accent3 2 2 2 4 2 3" xfId="16821"/>
    <cellStyle name="20% - Accent3 2 2 2 4 2 3 2" xfId="40096"/>
    <cellStyle name="20% - Accent3 2 2 2 4 2 4" xfId="29481"/>
    <cellStyle name="20% - Accent3 2 2 2 4 3" xfId="8872"/>
    <cellStyle name="20% - Accent3 2 2 2 4 3 2" xfId="19487"/>
    <cellStyle name="20% - Accent3 2 2 2 4 3 2 2" xfId="42762"/>
    <cellStyle name="20% - Accent3 2 2 2 4 3 3" xfId="32147"/>
    <cellStyle name="20% - Accent3 2 2 2 4 4" xfId="14181"/>
    <cellStyle name="20% - Accent3 2 2 2 4 4 2" xfId="37456"/>
    <cellStyle name="20% - Accent3 2 2 2 4 5" xfId="26839"/>
    <cellStyle name="20% - Accent3 2 2 2_Sheet1" xfId="3726"/>
    <cellStyle name="20% - Accent3 2 2 3" xfId="2285"/>
    <cellStyle name="20% - Accent3 2 2 3 2" xfId="5136"/>
    <cellStyle name="20% - Accent3 2 2 3 2 2" xfId="10479"/>
    <cellStyle name="20% - Accent3 2 2 3 2 2 2" xfId="21093"/>
    <cellStyle name="20% - Accent3 2 2 3 2 2 2 2" xfId="44368"/>
    <cellStyle name="20% - Accent3 2 2 3 2 2 3" xfId="33754"/>
    <cellStyle name="20% - Accent3 2 2 3 2 3" xfId="15787"/>
    <cellStyle name="20% - Accent3 2 2 3 2 3 2" xfId="39062"/>
    <cellStyle name="20% - Accent3 2 2 3 2 4" xfId="28446"/>
    <cellStyle name="20% - Accent3 2 2 3 3" xfId="7837"/>
    <cellStyle name="20% - Accent3 2 2 3 3 2" xfId="18452"/>
    <cellStyle name="20% - Accent3 2 2 3 3 2 2" xfId="41727"/>
    <cellStyle name="20% - Accent3 2 2 3 3 3" xfId="31112"/>
    <cellStyle name="20% - Accent3 2 2 3 4" xfId="13147"/>
    <cellStyle name="20% - Accent3 2 2 3 4 2" xfId="36422"/>
    <cellStyle name="20% - Accent3 2 2 3 5" xfId="25804"/>
    <cellStyle name="20% - Accent3 2 2 4" xfId="3949"/>
    <cellStyle name="20% - Accent3 2 2 4 2" xfId="9293"/>
    <cellStyle name="20% - Accent3 2 2 4 2 2" xfId="19908"/>
    <cellStyle name="20% - Accent3 2 2 4 2 2 2" xfId="43183"/>
    <cellStyle name="20% - Accent3 2 2 4 2 3" xfId="32568"/>
    <cellStyle name="20% - Accent3 2 2 4 3" xfId="14602"/>
    <cellStyle name="20% - Accent3 2 2 4 3 2" xfId="37877"/>
    <cellStyle name="20% - Accent3 2 2 4 4" xfId="27260"/>
    <cellStyle name="20% - Accent3 2 2 5" xfId="6651"/>
    <cellStyle name="20% - Accent3 2 2 5 2" xfId="17266"/>
    <cellStyle name="20% - Accent3 2 2 5 2 2" xfId="40541"/>
    <cellStyle name="20% - Accent3 2 2 5 3" xfId="29926"/>
    <cellStyle name="20% - Accent3 2 2 6" xfId="11962"/>
    <cellStyle name="20% - Accent3 2 2 6 2" xfId="35237"/>
    <cellStyle name="20% - Accent3 2 2 7" xfId="24614"/>
    <cellStyle name="20% - Accent3 2 2_Asset Register (new)" xfId="1404"/>
    <cellStyle name="20% - Accent3 2 3" xfId="628"/>
    <cellStyle name="20% - Accent3 2 3 2" xfId="1749"/>
    <cellStyle name="20% - Accent3 2 3 2 2" xfId="3703"/>
    <cellStyle name="20% - Accent3 2 3 2 2 2" xfId="22771"/>
    <cellStyle name="20% - Accent3 2 3 2 2 2 2" xfId="46023"/>
    <cellStyle name="20% - Accent3 2 3 2 3" xfId="4731"/>
    <cellStyle name="20% - Accent3 2 3 2 3 2" xfId="10075"/>
    <cellStyle name="20% - Accent3 2 3 2 3 2 2" xfId="20690"/>
    <cellStyle name="20% - Accent3 2 3 2 3 2 2 2" xfId="43965"/>
    <cellStyle name="20% - Accent3 2 3 2 3 2 3" xfId="33350"/>
    <cellStyle name="20% - Accent3 2 3 2 3 3" xfId="15384"/>
    <cellStyle name="20% - Accent3 2 3 2 3 3 2" xfId="38659"/>
    <cellStyle name="20% - Accent3 2 3 2 3 4" xfId="28042"/>
    <cellStyle name="20% - Accent3 2 3 2 4" xfId="7433"/>
    <cellStyle name="20% - Accent3 2 3 2 4 2" xfId="18048"/>
    <cellStyle name="20% - Accent3 2 3 2 4 2 2" xfId="41323"/>
    <cellStyle name="20% - Accent3 2 3 2 4 3" xfId="30708"/>
    <cellStyle name="20% - Accent3 2 3 2 5" xfId="12744"/>
    <cellStyle name="20% - Accent3 2 3 2 5 2" xfId="36019"/>
    <cellStyle name="20% - Accent3 2 3 2 6" xfId="22770"/>
    <cellStyle name="20% - Accent3 2 3 2 6 2" xfId="46022"/>
    <cellStyle name="20% - Accent3 2 3 2 7" xfId="25400"/>
    <cellStyle name="20% - Accent3 2 3 3" xfId="3023"/>
    <cellStyle name="20% - Accent3 2 3 3 2" xfId="5856"/>
    <cellStyle name="20% - Accent3 2 3 3 2 2" xfId="11199"/>
    <cellStyle name="20% - Accent3 2 3 3 2 2 2" xfId="21812"/>
    <cellStyle name="20% - Accent3 2 3 3 2 2 2 2" xfId="45087"/>
    <cellStyle name="20% - Accent3 2 3 3 2 2 3" xfId="34474"/>
    <cellStyle name="20% - Accent3 2 3 3 2 3" xfId="16506"/>
    <cellStyle name="20% - Accent3 2 3 3 2 3 2" xfId="39781"/>
    <cellStyle name="20% - Accent3 2 3 3 2 4" xfId="29166"/>
    <cellStyle name="20% - Accent3 2 3 3 3" xfId="8557"/>
    <cellStyle name="20% - Accent3 2 3 3 3 2" xfId="19172"/>
    <cellStyle name="20% - Accent3 2 3 3 3 2 2" xfId="42447"/>
    <cellStyle name="20% - Accent3 2 3 3 3 3" xfId="31832"/>
    <cellStyle name="20% - Accent3 2 3 3 4" xfId="13866"/>
    <cellStyle name="20% - Accent3 2 3 3 4 2" xfId="37141"/>
    <cellStyle name="20% - Accent3 2 3 3 5" xfId="22772"/>
    <cellStyle name="20% - Accent3 2 3 3 5 2" xfId="46024"/>
    <cellStyle name="20% - Accent3 2 3 3 6" xfId="26524"/>
    <cellStyle name="20% - Accent3 2 3 4" xfId="3346"/>
    <cellStyle name="20% - Accent3 2 3 4 2" xfId="6170"/>
    <cellStyle name="20% - Accent3 2 3 4 2 2" xfId="11513"/>
    <cellStyle name="20% - Accent3 2 3 4 2 2 2" xfId="22126"/>
    <cellStyle name="20% - Accent3 2 3 4 2 2 2 2" xfId="45401"/>
    <cellStyle name="20% - Accent3 2 3 4 2 2 3" xfId="34788"/>
    <cellStyle name="20% - Accent3 2 3 4 2 3" xfId="16820"/>
    <cellStyle name="20% - Accent3 2 3 4 2 3 2" xfId="40095"/>
    <cellStyle name="20% - Accent3 2 3 4 2 4" xfId="29480"/>
    <cellStyle name="20% - Accent3 2 3 4 3" xfId="8871"/>
    <cellStyle name="20% - Accent3 2 3 4 3 2" xfId="19486"/>
    <cellStyle name="20% - Accent3 2 3 4 3 2 2" xfId="42761"/>
    <cellStyle name="20% - Accent3 2 3 4 3 3" xfId="32146"/>
    <cellStyle name="20% - Accent3 2 3 4 4" xfId="14180"/>
    <cellStyle name="20% - Accent3 2 3 4 4 2" xfId="37455"/>
    <cellStyle name="20% - Accent3 2 3 4 5" xfId="26838"/>
    <cellStyle name="20% - Accent3 2 3 5" xfId="22769"/>
    <cellStyle name="20% - Accent3 2 3 5 2" xfId="46021"/>
    <cellStyle name="20% - Accent3 2 3_Sheet1" xfId="3576"/>
    <cellStyle name="20% - Accent3 2 4" xfId="1538"/>
    <cellStyle name="20% - Accent3 2 4 2" xfId="22774"/>
    <cellStyle name="20% - Accent3 2 4 2 2" xfId="22775"/>
    <cellStyle name="20% - Accent3 2 4 2 2 2" xfId="46027"/>
    <cellStyle name="20% - Accent3 2 4 2 3" xfId="46026"/>
    <cellStyle name="20% - Accent3 2 4 3" xfId="22776"/>
    <cellStyle name="20% - Accent3 2 4 3 2" xfId="46028"/>
    <cellStyle name="20% - Accent3 2 4 4" xfId="22773"/>
    <cellStyle name="20% - Accent3 2 4 4 2" xfId="46025"/>
    <cellStyle name="20% - Accent3 2 5" xfId="2082"/>
    <cellStyle name="20% - Accent3 2 5 2" xfId="22777"/>
    <cellStyle name="20% - Accent3 2 6" xfId="2161"/>
    <cellStyle name="20% - Accent3 2 7" xfId="2217"/>
    <cellStyle name="20% - Accent3 2 8" xfId="2247"/>
    <cellStyle name="20% - Accent3 2 9" xfId="2284"/>
    <cellStyle name="20% - Accent3 2 9 2" xfId="5135"/>
    <cellStyle name="20% - Accent3 2 9 2 2" xfId="10478"/>
    <cellStyle name="20% - Accent3 2 9 2 2 2" xfId="21092"/>
    <cellStyle name="20% - Accent3 2 9 2 2 2 2" xfId="44367"/>
    <cellStyle name="20% - Accent3 2 9 2 2 3" xfId="33753"/>
    <cellStyle name="20% - Accent3 2 9 2 3" xfId="15786"/>
    <cellStyle name="20% - Accent3 2 9 2 3 2" xfId="39061"/>
    <cellStyle name="20% - Accent3 2 9 2 4" xfId="28445"/>
    <cellStyle name="20% - Accent3 2 9 3" xfId="7836"/>
    <cellStyle name="20% - Accent3 2 9 3 2" xfId="18451"/>
    <cellStyle name="20% - Accent3 2 9 3 2 2" xfId="41726"/>
    <cellStyle name="20% - Accent3 2 9 3 3" xfId="31111"/>
    <cellStyle name="20% - Accent3 2 9 4" xfId="13146"/>
    <cellStyle name="20% - Accent3 2 9 4 2" xfId="36421"/>
    <cellStyle name="20% - Accent3 2 9 5" xfId="25803"/>
    <cellStyle name="20% - Accent3 2_Asset Register (new)" xfId="1405"/>
    <cellStyle name="20% - Accent3 3" xfId="34"/>
    <cellStyle name="20% - Accent3 3 10" xfId="2216"/>
    <cellStyle name="20% - Accent3 3 10 2" xfId="5078"/>
    <cellStyle name="20% - Accent3 3 10 2 2" xfId="10421"/>
    <cellStyle name="20% - Accent3 3 10 2 2 2" xfId="21035"/>
    <cellStyle name="20% - Accent3 3 10 2 2 2 2" xfId="44310"/>
    <cellStyle name="20% - Accent3 3 10 2 2 3" xfId="33696"/>
    <cellStyle name="20% - Accent3 3 10 2 3" xfId="15729"/>
    <cellStyle name="20% - Accent3 3 10 2 3 2" xfId="39004"/>
    <cellStyle name="20% - Accent3 3 10 2 4" xfId="28388"/>
    <cellStyle name="20% - Accent3 3 10 3" xfId="7779"/>
    <cellStyle name="20% - Accent3 3 10 3 2" xfId="18394"/>
    <cellStyle name="20% - Accent3 3 10 3 2 2" xfId="41669"/>
    <cellStyle name="20% - Accent3 3 10 3 3" xfId="31054"/>
    <cellStyle name="20% - Accent3 3 10 4" xfId="13089"/>
    <cellStyle name="20% - Accent3 3 10 4 2" xfId="36364"/>
    <cellStyle name="20% - Accent3 3 10 5" xfId="25746"/>
    <cellStyle name="20% - Accent3 3 11" xfId="2286"/>
    <cellStyle name="20% - Accent3 3 11 2" xfId="5137"/>
    <cellStyle name="20% - Accent3 3 11 2 2" xfId="10480"/>
    <cellStyle name="20% - Accent3 3 11 2 2 2" xfId="21094"/>
    <cellStyle name="20% - Accent3 3 11 2 2 2 2" xfId="44369"/>
    <cellStyle name="20% - Accent3 3 11 2 2 3" xfId="33755"/>
    <cellStyle name="20% - Accent3 3 11 2 3" xfId="15788"/>
    <cellStyle name="20% - Accent3 3 11 2 3 2" xfId="39063"/>
    <cellStyle name="20% - Accent3 3 11 2 4" xfId="28447"/>
    <cellStyle name="20% - Accent3 3 11 3" xfId="7838"/>
    <cellStyle name="20% - Accent3 3 11 3 2" xfId="18453"/>
    <cellStyle name="20% - Accent3 3 11 3 2 2" xfId="41728"/>
    <cellStyle name="20% - Accent3 3 11 3 3" xfId="31113"/>
    <cellStyle name="20% - Accent3 3 11 4" xfId="13148"/>
    <cellStyle name="20% - Accent3 3 11 4 2" xfId="36423"/>
    <cellStyle name="20% - Accent3 3 11 5" xfId="25805"/>
    <cellStyle name="20% - Accent3 3 12" xfId="2900"/>
    <cellStyle name="20% - Accent3 3 12 2" xfId="5748"/>
    <cellStyle name="20% - Accent3 3 12 2 2" xfId="11091"/>
    <cellStyle name="20% - Accent3 3 12 2 2 2" xfId="21705"/>
    <cellStyle name="20% - Accent3 3 12 2 2 2 2" xfId="44980"/>
    <cellStyle name="20% - Accent3 3 12 2 2 3" xfId="34366"/>
    <cellStyle name="20% - Accent3 3 12 2 3" xfId="16399"/>
    <cellStyle name="20% - Accent3 3 12 2 3 2" xfId="39674"/>
    <cellStyle name="20% - Accent3 3 12 2 4" xfId="29058"/>
    <cellStyle name="20% - Accent3 3 12 3" xfId="8449"/>
    <cellStyle name="20% - Accent3 3 12 3 2" xfId="19064"/>
    <cellStyle name="20% - Accent3 3 12 3 2 2" xfId="42339"/>
    <cellStyle name="20% - Accent3 3 12 3 3" xfId="31724"/>
    <cellStyle name="20% - Accent3 3 12 4" xfId="13759"/>
    <cellStyle name="20% - Accent3 3 12 4 2" xfId="37034"/>
    <cellStyle name="20% - Accent3 3 12 5" xfId="26416"/>
    <cellStyle name="20% - Accent3 3 13" xfId="3238"/>
    <cellStyle name="20% - Accent3 3 13 2" xfId="6062"/>
    <cellStyle name="20% - Accent3 3 13 2 2" xfId="11405"/>
    <cellStyle name="20% - Accent3 3 13 2 2 2" xfId="22018"/>
    <cellStyle name="20% - Accent3 3 13 2 2 2 2" xfId="45293"/>
    <cellStyle name="20% - Accent3 3 13 2 2 3" xfId="34680"/>
    <cellStyle name="20% - Accent3 3 13 2 3" xfId="16712"/>
    <cellStyle name="20% - Accent3 3 13 2 3 2" xfId="39987"/>
    <cellStyle name="20% - Accent3 3 13 2 4" xfId="29372"/>
    <cellStyle name="20% - Accent3 3 13 3" xfId="8763"/>
    <cellStyle name="20% - Accent3 3 13 3 2" xfId="19378"/>
    <cellStyle name="20% - Accent3 3 13 3 2 2" xfId="42653"/>
    <cellStyle name="20% - Accent3 3 13 3 3" xfId="32038"/>
    <cellStyle name="20% - Accent3 3 13 4" xfId="14072"/>
    <cellStyle name="20% - Accent3 3 13 4 2" xfId="37347"/>
    <cellStyle name="20% - Accent3 3 13 5" xfId="26730"/>
    <cellStyle name="20% - Accent3 3 14" xfId="3950"/>
    <cellStyle name="20% - Accent3 3 14 2" xfId="9294"/>
    <cellStyle name="20% - Accent3 3 14 2 2" xfId="19909"/>
    <cellStyle name="20% - Accent3 3 14 2 2 2" xfId="43184"/>
    <cellStyle name="20% - Accent3 3 14 2 3" xfId="32569"/>
    <cellStyle name="20% - Accent3 3 14 3" xfId="14603"/>
    <cellStyle name="20% - Accent3 3 14 3 2" xfId="37878"/>
    <cellStyle name="20% - Accent3 3 14 4" xfId="27261"/>
    <cellStyle name="20% - Accent3 3 15" xfId="6652"/>
    <cellStyle name="20% - Accent3 3 15 2" xfId="17267"/>
    <cellStyle name="20% - Accent3 3 15 2 2" xfId="40542"/>
    <cellStyle name="20% - Accent3 3 15 3" xfId="29927"/>
    <cellStyle name="20% - Accent3 3 16" xfId="11963"/>
    <cellStyle name="20% - Accent3 3 16 2" xfId="35238"/>
    <cellStyle name="20% - Accent3 3 17" xfId="22778"/>
    <cellStyle name="20% - Accent3 3 17 2" xfId="46029"/>
    <cellStyle name="20% - Accent3 3 18" xfId="24615"/>
    <cellStyle name="20% - Accent3 3 2" xfId="630"/>
    <cellStyle name="20% - Accent3 3 2 10" xfId="2901"/>
    <cellStyle name="20% - Accent3 3 2 10 2" xfId="5749"/>
    <cellStyle name="20% - Accent3 3 2 10 2 2" xfId="11092"/>
    <cellStyle name="20% - Accent3 3 2 10 2 2 2" xfId="21706"/>
    <cellStyle name="20% - Accent3 3 2 10 2 2 2 2" xfId="44981"/>
    <cellStyle name="20% - Accent3 3 2 10 2 2 3" xfId="34367"/>
    <cellStyle name="20% - Accent3 3 2 10 2 3" xfId="16400"/>
    <cellStyle name="20% - Accent3 3 2 10 2 3 2" xfId="39675"/>
    <cellStyle name="20% - Accent3 3 2 10 2 4" xfId="29059"/>
    <cellStyle name="20% - Accent3 3 2 10 3" xfId="8450"/>
    <cellStyle name="20% - Accent3 3 2 10 3 2" xfId="19065"/>
    <cellStyle name="20% - Accent3 3 2 10 3 2 2" xfId="42340"/>
    <cellStyle name="20% - Accent3 3 2 10 3 3" xfId="31725"/>
    <cellStyle name="20% - Accent3 3 2 10 4" xfId="13760"/>
    <cellStyle name="20% - Accent3 3 2 10 4 2" xfId="37035"/>
    <cellStyle name="20% - Accent3 3 2 10 5" xfId="26417"/>
    <cellStyle name="20% - Accent3 3 2 11" xfId="3239"/>
    <cellStyle name="20% - Accent3 3 2 11 2" xfId="6063"/>
    <cellStyle name="20% - Accent3 3 2 11 2 2" xfId="11406"/>
    <cellStyle name="20% - Accent3 3 2 11 2 2 2" xfId="22019"/>
    <cellStyle name="20% - Accent3 3 2 11 2 2 2 2" xfId="45294"/>
    <cellStyle name="20% - Accent3 3 2 11 2 2 3" xfId="34681"/>
    <cellStyle name="20% - Accent3 3 2 11 2 3" xfId="16713"/>
    <cellStyle name="20% - Accent3 3 2 11 2 3 2" xfId="39988"/>
    <cellStyle name="20% - Accent3 3 2 11 2 4" xfId="29373"/>
    <cellStyle name="20% - Accent3 3 2 11 3" xfId="8764"/>
    <cellStyle name="20% - Accent3 3 2 11 3 2" xfId="19379"/>
    <cellStyle name="20% - Accent3 3 2 11 3 2 2" xfId="42654"/>
    <cellStyle name="20% - Accent3 3 2 11 3 3" xfId="32039"/>
    <cellStyle name="20% - Accent3 3 2 11 4" xfId="14073"/>
    <cellStyle name="20% - Accent3 3 2 11 4 2" xfId="37348"/>
    <cellStyle name="20% - Accent3 3 2 11 5" xfId="26731"/>
    <cellStyle name="20% - Accent3 3 2 12" xfId="4170"/>
    <cellStyle name="20% - Accent3 3 2 12 2" xfId="9514"/>
    <cellStyle name="20% - Accent3 3 2 12 2 2" xfId="20129"/>
    <cellStyle name="20% - Accent3 3 2 12 2 2 2" xfId="43404"/>
    <cellStyle name="20% - Accent3 3 2 12 2 3" xfId="32789"/>
    <cellStyle name="20% - Accent3 3 2 12 3" xfId="14823"/>
    <cellStyle name="20% - Accent3 3 2 12 3 2" xfId="38098"/>
    <cellStyle name="20% - Accent3 3 2 12 4" xfId="27481"/>
    <cellStyle name="20% - Accent3 3 2 13" xfId="6872"/>
    <cellStyle name="20% - Accent3 3 2 13 2" xfId="17487"/>
    <cellStyle name="20% - Accent3 3 2 13 2 2" xfId="40762"/>
    <cellStyle name="20% - Accent3 3 2 13 3" xfId="30147"/>
    <cellStyle name="20% - Accent3 3 2 14" xfId="12183"/>
    <cellStyle name="20% - Accent3 3 2 14 2" xfId="35458"/>
    <cellStyle name="20% - Accent3 3 2 15" xfId="22779"/>
    <cellStyle name="20% - Accent3 3 2 15 2" xfId="46030"/>
    <cellStyle name="20% - Accent3 3 2 16" xfId="24839"/>
    <cellStyle name="20% - Accent3 3 2 2" xfId="1013"/>
    <cellStyle name="20% - Accent3 3 2 2 2" xfId="1450"/>
    <cellStyle name="20% - Accent3 3 2 2 2 2" xfId="2812"/>
    <cellStyle name="20% - Accent3 3 2 2 2 2 2" xfId="5663"/>
    <cellStyle name="20% - Accent3 3 2 2 2 2 2 2" xfId="11006"/>
    <cellStyle name="20% - Accent3 3 2 2 2 2 2 2 2" xfId="21620"/>
    <cellStyle name="20% - Accent3 3 2 2 2 2 2 2 2 2" xfId="44895"/>
    <cellStyle name="20% - Accent3 3 2 2 2 2 2 2 3" xfId="34281"/>
    <cellStyle name="20% - Accent3 3 2 2 2 2 2 3" xfId="16314"/>
    <cellStyle name="20% - Accent3 3 2 2 2 2 2 3 2" xfId="39589"/>
    <cellStyle name="20% - Accent3 3 2 2 2 2 2 4" xfId="22783"/>
    <cellStyle name="20% - Accent3 3 2 2 2 2 2 4 2" xfId="46034"/>
    <cellStyle name="20% - Accent3 3 2 2 2 2 2 5" xfId="28973"/>
    <cellStyle name="20% - Accent3 3 2 2 2 2 3" xfId="8364"/>
    <cellStyle name="20% - Accent3 3 2 2 2 2 3 2" xfId="18979"/>
    <cellStyle name="20% - Accent3 3 2 2 2 2 3 2 2" xfId="42254"/>
    <cellStyle name="20% - Accent3 3 2 2 2 2 3 3" xfId="31639"/>
    <cellStyle name="20% - Accent3 3 2 2 2 2 4" xfId="13674"/>
    <cellStyle name="20% - Accent3 3 2 2 2 2 4 2" xfId="36949"/>
    <cellStyle name="20% - Accent3 3 2 2 2 2 5" xfId="22782"/>
    <cellStyle name="20% - Accent3 3 2 2 2 2 5 2" xfId="46033"/>
    <cellStyle name="20% - Accent3 3 2 2 2 2 6" xfId="26331"/>
    <cellStyle name="20% - Accent3 3 2 2 2 3" xfId="4476"/>
    <cellStyle name="20% - Accent3 3 2 2 2 3 2" xfId="9820"/>
    <cellStyle name="20% - Accent3 3 2 2 2 3 2 2" xfId="20435"/>
    <cellStyle name="20% - Accent3 3 2 2 2 3 2 2 2" xfId="43710"/>
    <cellStyle name="20% - Accent3 3 2 2 2 3 2 3" xfId="33095"/>
    <cellStyle name="20% - Accent3 3 2 2 2 3 3" xfId="15129"/>
    <cellStyle name="20% - Accent3 3 2 2 2 3 3 2" xfId="38404"/>
    <cellStyle name="20% - Accent3 3 2 2 2 3 4" xfId="22784"/>
    <cellStyle name="20% - Accent3 3 2 2 2 3 4 2" xfId="46035"/>
    <cellStyle name="20% - Accent3 3 2 2 2 3 5" xfId="27787"/>
    <cellStyle name="20% - Accent3 3 2 2 2 4" xfId="7178"/>
    <cellStyle name="20% - Accent3 3 2 2 2 4 2" xfId="17793"/>
    <cellStyle name="20% - Accent3 3 2 2 2 4 2 2" xfId="41068"/>
    <cellStyle name="20% - Accent3 3 2 2 2 4 3" xfId="30453"/>
    <cellStyle name="20% - Accent3 3 2 2 2 5" xfId="12489"/>
    <cellStyle name="20% - Accent3 3 2 2 2 5 2" xfId="35764"/>
    <cellStyle name="20% - Accent3 3 2 2 2 6" xfId="22781"/>
    <cellStyle name="20% - Accent3 3 2 2 2 6 2" xfId="46032"/>
    <cellStyle name="20% - Accent3 3 2 2 2 7" xfId="25145"/>
    <cellStyle name="20% - Accent3 3 2 2 3" xfId="2589"/>
    <cellStyle name="20% - Accent3 3 2 2 3 2" xfId="5440"/>
    <cellStyle name="20% - Accent3 3 2 2 3 2 2" xfId="10783"/>
    <cellStyle name="20% - Accent3 3 2 2 3 2 2 2" xfId="21397"/>
    <cellStyle name="20% - Accent3 3 2 2 3 2 2 2 2" xfId="44672"/>
    <cellStyle name="20% - Accent3 3 2 2 3 2 2 3" xfId="34058"/>
    <cellStyle name="20% - Accent3 3 2 2 3 2 3" xfId="16091"/>
    <cellStyle name="20% - Accent3 3 2 2 3 2 3 2" xfId="39366"/>
    <cellStyle name="20% - Accent3 3 2 2 3 2 4" xfId="22786"/>
    <cellStyle name="20% - Accent3 3 2 2 3 2 4 2" xfId="46037"/>
    <cellStyle name="20% - Accent3 3 2 2 3 2 5" xfId="28750"/>
    <cellStyle name="20% - Accent3 3 2 2 3 3" xfId="8141"/>
    <cellStyle name="20% - Accent3 3 2 2 3 3 2" xfId="18756"/>
    <cellStyle name="20% - Accent3 3 2 2 3 3 2 2" xfId="42031"/>
    <cellStyle name="20% - Accent3 3 2 2 3 3 3" xfId="31416"/>
    <cellStyle name="20% - Accent3 3 2 2 3 4" xfId="13451"/>
    <cellStyle name="20% - Accent3 3 2 2 3 4 2" xfId="36726"/>
    <cellStyle name="20% - Accent3 3 2 2 3 5" xfId="22785"/>
    <cellStyle name="20% - Accent3 3 2 2 3 5 2" xfId="46036"/>
    <cellStyle name="20% - Accent3 3 2 2 3 6" xfId="26108"/>
    <cellStyle name="20% - Accent3 3 2 2 4" xfId="3767"/>
    <cellStyle name="20% - Accent3 3 2 2 4 2" xfId="6431"/>
    <cellStyle name="20% - Accent3 3 2 2 4 2 2" xfId="11774"/>
    <cellStyle name="20% - Accent3 3 2 2 4 2 2 2" xfId="22387"/>
    <cellStyle name="20% - Accent3 3 2 2 4 2 2 2 2" xfId="45662"/>
    <cellStyle name="20% - Accent3 3 2 2 4 2 2 3" xfId="35049"/>
    <cellStyle name="20% - Accent3 3 2 2 4 2 3" xfId="17081"/>
    <cellStyle name="20% - Accent3 3 2 2 4 2 3 2" xfId="40356"/>
    <cellStyle name="20% - Accent3 3 2 2 4 2 4" xfId="29741"/>
    <cellStyle name="20% - Accent3 3 2 2 4 3" xfId="9132"/>
    <cellStyle name="20% - Accent3 3 2 2 4 3 2" xfId="19747"/>
    <cellStyle name="20% - Accent3 3 2 2 4 3 2 2" xfId="43022"/>
    <cellStyle name="20% - Accent3 3 2 2 4 3 3" xfId="32407"/>
    <cellStyle name="20% - Accent3 3 2 2 4 4" xfId="14441"/>
    <cellStyle name="20% - Accent3 3 2 2 4 4 2" xfId="37716"/>
    <cellStyle name="20% - Accent3 3 2 2 4 5" xfId="22787"/>
    <cellStyle name="20% - Accent3 3 2 2 4 5 2" xfId="46038"/>
    <cellStyle name="20% - Accent3 3 2 2 4 6" xfId="27099"/>
    <cellStyle name="20% - Accent3 3 2 2 5" xfId="4253"/>
    <cellStyle name="20% - Accent3 3 2 2 5 2" xfId="9597"/>
    <cellStyle name="20% - Accent3 3 2 2 5 2 2" xfId="20212"/>
    <cellStyle name="20% - Accent3 3 2 2 5 2 2 2" xfId="43487"/>
    <cellStyle name="20% - Accent3 3 2 2 5 2 3" xfId="32872"/>
    <cellStyle name="20% - Accent3 3 2 2 5 3" xfId="14906"/>
    <cellStyle name="20% - Accent3 3 2 2 5 3 2" xfId="38181"/>
    <cellStyle name="20% - Accent3 3 2 2 5 4" xfId="27564"/>
    <cellStyle name="20% - Accent3 3 2 2 6" xfId="6955"/>
    <cellStyle name="20% - Accent3 3 2 2 6 2" xfId="17570"/>
    <cellStyle name="20% - Accent3 3 2 2 6 2 2" xfId="40845"/>
    <cellStyle name="20% - Accent3 3 2 2 6 3" xfId="30230"/>
    <cellStyle name="20% - Accent3 3 2 2 7" xfId="12266"/>
    <cellStyle name="20% - Accent3 3 2 2 7 2" xfId="35541"/>
    <cellStyle name="20% - Accent3 3 2 2 8" xfId="22780"/>
    <cellStyle name="20% - Accent3 3 2 2 8 2" xfId="46031"/>
    <cellStyle name="20% - Accent3 3 2 2 9" xfId="24922"/>
    <cellStyle name="20% - Accent3 3 2 2_Asset Register (new)" xfId="1401"/>
    <cellStyle name="20% - Accent3 3 2 3" xfId="1162"/>
    <cellStyle name="20% - Accent3 3 2 3 2" xfId="2729"/>
    <cellStyle name="20% - Accent3 3 2 3 2 2" xfId="5580"/>
    <cellStyle name="20% - Accent3 3 2 3 2 2 2" xfId="10923"/>
    <cellStyle name="20% - Accent3 3 2 3 2 2 2 2" xfId="21537"/>
    <cellStyle name="20% - Accent3 3 2 3 2 2 2 2 2" xfId="44812"/>
    <cellStyle name="20% - Accent3 3 2 3 2 2 2 3" xfId="34198"/>
    <cellStyle name="20% - Accent3 3 2 3 2 2 3" xfId="16231"/>
    <cellStyle name="20% - Accent3 3 2 3 2 2 3 2" xfId="39506"/>
    <cellStyle name="20% - Accent3 3 2 3 2 2 4" xfId="22790"/>
    <cellStyle name="20% - Accent3 3 2 3 2 2 4 2" xfId="46041"/>
    <cellStyle name="20% - Accent3 3 2 3 2 2 5" xfId="28890"/>
    <cellStyle name="20% - Accent3 3 2 3 2 3" xfId="8281"/>
    <cellStyle name="20% - Accent3 3 2 3 2 3 2" xfId="18896"/>
    <cellStyle name="20% - Accent3 3 2 3 2 3 2 2" xfId="42171"/>
    <cellStyle name="20% - Accent3 3 2 3 2 3 3" xfId="31556"/>
    <cellStyle name="20% - Accent3 3 2 3 2 4" xfId="13591"/>
    <cellStyle name="20% - Accent3 3 2 3 2 4 2" xfId="36866"/>
    <cellStyle name="20% - Accent3 3 2 3 2 5" xfId="22789"/>
    <cellStyle name="20% - Accent3 3 2 3 2 5 2" xfId="46040"/>
    <cellStyle name="20% - Accent3 3 2 3 2 6" xfId="26248"/>
    <cellStyle name="20% - Accent3 3 2 3 3" xfId="4393"/>
    <cellStyle name="20% - Accent3 3 2 3 3 2" xfId="9737"/>
    <cellStyle name="20% - Accent3 3 2 3 3 2 2" xfId="20352"/>
    <cellStyle name="20% - Accent3 3 2 3 3 2 2 2" xfId="43627"/>
    <cellStyle name="20% - Accent3 3 2 3 3 2 3" xfId="33012"/>
    <cellStyle name="20% - Accent3 3 2 3 3 3" xfId="15046"/>
    <cellStyle name="20% - Accent3 3 2 3 3 3 2" xfId="38321"/>
    <cellStyle name="20% - Accent3 3 2 3 3 4" xfId="22791"/>
    <cellStyle name="20% - Accent3 3 2 3 3 4 2" xfId="46042"/>
    <cellStyle name="20% - Accent3 3 2 3 3 5" xfId="27704"/>
    <cellStyle name="20% - Accent3 3 2 3 4" xfId="7095"/>
    <cellStyle name="20% - Accent3 3 2 3 4 2" xfId="17710"/>
    <cellStyle name="20% - Accent3 3 2 3 4 2 2" xfId="40985"/>
    <cellStyle name="20% - Accent3 3 2 3 4 3" xfId="30370"/>
    <cellStyle name="20% - Accent3 3 2 3 5" xfId="12406"/>
    <cellStyle name="20% - Accent3 3 2 3 5 2" xfId="35681"/>
    <cellStyle name="20% - Accent3 3 2 3 6" xfId="22788"/>
    <cellStyle name="20% - Accent3 3 2 3 6 2" xfId="46039"/>
    <cellStyle name="20% - Accent3 3 2 3 7" xfId="25062"/>
    <cellStyle name="20% - Accent3 3 2 4" xfId="1540"/>
    <cellStyle name="20% - Accent3 3 2 4 2" xfId="4563"/>
    <cellStyle name="20% - Accent3 3 2 4 2 2" xfId="9907"/>
    <cellStyle name="20% - Accent3 3 2 4 2 2 2" xfId="20522"/>
    <cellStyle name="20% - Accent3 3 2 4 2 2 2 2" xfId="43797"/>
    <cellStyle name="20% - Accent3 3 2 4 2 2 3" xfId="33182"/>
    <cellStyle name="20% - Accent3 3 2 4 2 3" xfId="15216"/>
    <cellStyle name="20% - Accent3 3 2 4 2 3 2" xfId="38491"/>
    <cellStyle name="20% - Accent3 3 2 4 2 4" xfId="22793"/>
    <cellStyle name="20% - Accent3 3 2 4 2 4 2" xfId="46044"/>
    <cellStyle name="20% - Accent3 3 2 4 2 5" xfId="27874"/>
    <cellStyle name="20% - Accent3 3 2 4 3" xfId="7265"/>
    <cellStyle name="20% - Accent3 3 2 4 3 2" xfId="17880"/>
    <cellStyle name="20% - Accent3 3 2 4 3 2 2" xfId="41155"/>
    <cellStyle name="20% - Accent3 3 2 4 3 3" xfId="30540"/>
    <cellStyle name="20% - Accent3 3 2 4 4" xfId="12576"/>
    <cellStyle name="20% - Accent3 3 2 4 4 2" xfId="35851"/>
    <cellStyle name="20% - Accent3 3 2 4 5" xfId="22792"/>
    <cellStyle name="20% - Accent3 3 2 4 5 2" xfId="46043"/>
    <cellStyle name="20% - Accent3 3 2 4 6" xfId="25232"/>
    <cellStyle name="20% - Accent3 3 2 5" xfId="2080"/>
    <cellStyle name="20% - Accent3 3 2 5 2" xfId="4968"/>
    <cellStyle name="20% - Accent3 3 2 5 2 2" xfId="10311"/>
    <cellStyle name="20% - Accent3 3 2 5 2 2 2" xfId="20926"/>
    <cellStyle name="20% - Accent3 3 2 5 2 2 2 2" xfId="44201"/>
    <cellStyle name="20% - Accent3 3 2 5 2 2 3" xfId="33586"/>
    <cellStyle name="20% - Accent3 3 2 5 2 3" xfId="15620"/>
    <cellStyle name="20% - Accent3 3 2 5 2 3 2" xfId="38895"/>
    <cellStyle name="20% - Accent3 3 2 5 2 4" xfId="28278"/>
    <cellStyle name="20% - Accent3 3 2 5 3" xfId="7669"/>
    <cellStyle name="20% - Accent3 3 2 5 3 2" xfId="18284"/>
    <cellStyle name="20% - Accent3 3 2 5 3 2 2" xfId="41559"/>
    <cellStyle name="20% - Accent3 3 2 5 3 3" xfId="30944"/>
    <cellStyle name="20% - Accent3 3 2 5 4" xfId="12980"/>
    <cellStyle name="20% - Accent3 3 2 5 4 2" xfId="36255"/>
    <cellStyle name="20% - Accent3 3 2 5 5" xfId="22794"/>
    <cellStyle name="20% - Accent3 3 2 5 5 2" xfId="46045"/>
    <cellStyle name="20% - Accent3 3 2 5 6" xfId="25636"/>
    <cellStyle name="20% - Accent3 3 2 6" xfId="1956"/>
    <cellStyle name="20% - Accent3 3 2 6 2" xfId="4903"/>
    <cellStyle name="20% - Accent3 3 2 6 2 2" xfId="10246"/>
    <cellStyle name="20% - Accent3 3 2 6 2 2 2" xfId="20861"/>
    <cellStyle name="20% - Accent3 3 2 6 2 2 2 2" xfId="44136"/>
    <cellStyle name="20% - Accent3 3 2 6 2 2 3" xfId="33521"/>
    <cellStyle name="20% - Accent3 3 2 6 2 3" xfId="15555"/>
    <cellStyle name="20% - Accent3 3 2 6 2 3 2" xfId="38830"/>
    <cellStyle name="20% - Accent3 3 2 6 2 4" xfId="28213"/>
    <cellStyle name="20% - Accent3 3 2 6 3" xfId="7604"/>
    <cellStyle name="20% - Accent3 3 2 6 3 2" xfId="18219"/>
    <cellStyle name="20% - Accent3 3 2 6 3 2 2" xfId="41494"/>
    <cellStyle name="20% - Accent3 3 2 6 3 3" xfId="30879"/>
    <cellStyle name="20% - Accent3 3 2 6 4" xfId="12915"/>
    <cellStyle name="20% - Accent3 3 2 6 4 2" xfId="36190"/>
    <cellStyle name="20% - Accent3 3 2 6 5" xfId="25571"/>
    <cellStyle name="20% - Accent3 3 2 7" xfId="2215"/>
    <cellStyle name="20% - Accent3 3 2 7 2" xfId="5077"/>
    <cellStyle name="20% - Accent3 3 2 7 2 2" xfId="10420"/>
    <cellStyle name="20% - Accent3 3 2 7 2 2 2" xfId="21034"/>
    <cellStyle name="20% - Accent3 3 2 7 2 2 2 2" xfId="44309"/>
    <cellStyle name="20% - Accent3 3 2 7 2 2 3" xfId="33695"/>
    <cellStyle name="20% - Accent3 3 2 7 2 3" xfId="15728"/>
    <cellStyle name="20% - Accent3 3 2 7 2 3 2" xfId="39003"/>
    <cellStyle name="20% - Accent3 3 2 7 2 4" xfId="28387"/>
    <cellStyle name="20% - Accent3 3 2 7 3" xfId="7778"/>
    <cellStyle name="20% - Accent3 3 2 7 3 2" xfId="18393"/>
    <cellStyle name="20% - Accent3 3 2 7 3 2 2" xfId="41668"/>
    <cellStyle name="20% - Accent3 3 2 7 3 3" xfId="31053"/>
    <cellStyle name="20% - Accent3 3 2 7 4" xfId="13088"/>
    <cellStyle name="20% - Accent3 3 2 7 4 2" xfId="36363"/>
    <cellStyle name="20% - Accent3 3 2 7 5" xfId="25745"/>
    <cellStyle name="20% - Accent3 3 2 8" xfId="2246"/>
    <cellStyle name="20% - Accent3 3 2 8 2" xfId="5099"/>
    <cellStyle name="20% - Accent3 3 2 8 2 2" xfId="10442"/>
    <cellStyle name="20% - Accent3 3 2 8 2 2 2" xfId="21056"/>
    <cellStyle name="20% - Accent3 3 2 8 2 2 2 2" xfId="44331"/>
    <cellStyle name="20% - Accent3 3 2 8 2 2 3" xfId="33717"/>
    <cellStyle name="20% - Accent3 3 2 8 2 3" xfId="15750"/>
    <cellStyle name="20% - Accent3 3 2 8 2 3 2" xfId="39025"/>
    <cellStyle name="20% - Accent3 3 2 8 2 4" xfId="28409"/>
    <cellStyle name="20% - Accent3 3 2 8 3" xfId="7800"/>
    <cellStyle name="20% - Accent3 3 2 8 3 2" xfId="18415"/>
    <cellStyle name="20% - Accent3 3 2 8 3 2 2" xfId="41690"/>
    <cellStyle name="20% - Accent3 3 2 8 3 3" xfId="31075"/>
    <cellStyle name="20% - Accent3 3 2 8 4" xfId="13110"/>
    <cellStyle name="20% - Accent3 3 2 8 4 2" xfId="36385"/>
    <cellStyle name="20% - Accent3 3 2 8 5" xfId="25767"/>
    <cellStyle name="20% - Accent3 3 2 9" xfId="2506"/>
    <cellStyle name="20% - Accent3 3 2 9 2" xfId="5357"/>
    <cellStyle name="20% - Accent3 3 2 9 2 2" xfId="10700"/>
    <cellStyle name="20% - Accent3 3 2 9 2 2 2" xfId="21314"/>
    <cellStyle name="20% - Accent3 3 2 9 2 2 2 2" xfId="44589"/>
    <cellStyle name="20% - Accent3 3 2 9 2 2 3" xfId="33975"/>
    <cellStyle name="20% - Accent3 3 2 9 2 3" xfId="16008"/>
    <cellStyle name="20% - Accent3 3 2 9 2 3 2" xfId="39283"/>
    <cellStyle name="20% - Accent3 3 2 9 2 4" xfId="28667"/>
    <cellStyle name="20% - Accent3 3 2 9 3" xfId="8058"/>
    <cellStyle name="20% - Accent3 3 2 9 3 2" xfId="18673"/>
    <cellStyle name="20% - Accent3 3 2 9 3 2 2" xfId="41948"/>
    <cellStyle name="20% - Accent3 3 2 9 3 3" xfId="31333"/>
    <cellStyle name="20% - Accent3 3 2 9 4" xfId="13368"/>
    <cellStyle name="20% - Accent3 3 2 9 4 2" xfId="36643"/>
    <cellStyle name="20% - Accent3 3 2 9 5" xfId="26025"/>
    <cellStyle name="20% - Accent3 3 2_Asset Register (new)" xfId="1402"/>
    <cellStyle name="20% - Accent3 3 3" xfId="629"/>
    <cellStyle name="20% - Accent3 3 3 10" xfId="12182"/>
    <cellStyle name="20% - Accent3 3 3 10 2" xfId="35457"/>
    <cellStyle name="20% - Accent3 3 3 11" xfId="22795"/>
    <cellStyle name="20% - Accent3 3 3 11 2" xfId="46046"/>
    <cellStyle name="20% - Accent3 3 3 12" xfId="24838"/>
    <cellStyle name="20% - Accent3 3 3 2" xfId="1099"/>
    <cellStyle name="20% - Accent3 3 3 2 2" xfId="2667"/>
    <cellStyle name="20% - Accent3 3 3 2 2 2" xfId="5518"/>
    <cellStyle name="20% - Accent3 3 3 2 2 2 2" xfId="10861"/>
    <cellStyle name="20% - Accent3 3 3 2 2 2 2 2" xfId="21475"/>
    <cellStyle name="20% - Accent3 3 3 2 2 2 2 2 2" xfId="44750"/>
    <cellStyle name="20% - Accent3 3 3 2 2 2 2 3" xfId="34136"/>
    <cellStyle name="20% - Accent3 3 3 2 2 2 3" xfId="16169"/>
    <cellStyle name="20% - Accent3 3 3 2 2 2 3 2" xfId="39444"/>
    <cellStyle name="20% - Accent3 3 3 2 2 2 4" xfId="22798"/>
    <cellStyle name="20% - Accent3 3 3 2 2 2 4 2" xfId="46049"/>
    <cellStyle name="20% - Accent3 3 3 2 2 2 5" xfId="28828"/>
    <cellStyle name="20% - Accent3 3 3 2 2 3" xfId="8219"/>
    <cellStyle name="20% - Accent3 3 3 2 2 3 2" xfId="18834"/>
    <cellStyle name="20% - Accent3 3 3 2 2 3 2 2" xfId="42109"/>
    <cellStyle name="20% - Accent3 3 3 2 2 3 3" xfId="31494"/>
    <cellStyle name="20% - Accent3 3 3 2 2 4" xfId="13529"/>
    <cellStyle name="20% - Accent3 3 3 2 2 4 2" xfId="36804"/>
    <cellStyle name="20% - Accent3 3 3 2 2 5" xfId="22797"/>
    <cellStyle name="20% - Accent3 3 3 2 2 5 2" xfId="46048"/>
    <cellStyle name="20% - Accent3 3 3 2 2 6" xfId="26186"/>
    <cellStyle name="20% - Accent3 3 3 2 3" xfId="3845"/>
    <cellStyle name="20% - Accent3 3 3 2 3 2" xfId="6509"/>
    <cellStyle name="20% - Accent3 3 3 2 3 2 2" xfId="11852"/>
    <cellStyle name="20% - Accent3 3 3 2 3 2 2 2" xfId="22465"/>
    <cellStyle name="20% - Accent3 3 3 2 3 2 2 2 2" xfId="45740"/>
    <cellStyle name="20% - Accent3 3 3 2 3 2 2 3" xfId="35127"/>
    <cellStyle name="20% - Accent3 3 3 2 3 2 3" xfId="17159"/>
    <cellStyle name="20% - Accent3 3 3 2 3 2 3 2" xfId="40434"/>
    <cellStyle name="20% - Accent3 3 3 2 3 2 4" xfId="29819"/>
    <cellStyle name="20% - Accent3 3 3 2 3 3" xfId="9210"/>
    <cellStyle name="20% - Accent3 3 3 2 3 3 2" xfId="19825"/>
    <cellStyle name="20% - Accent3 3 3 2 3 3 2 2" xfId="43100"/>
    <cellStyle name="20% - Accent3 3 3 2 3 3 3" xfId="32485"/>
    <cellStyle name="20% - Accent3 3 3 2 3 4" xfId="14519"/>
    <cellStyle name="20% - Accent3 3 3 2 3 4 2" xfId="37794"/>
    <cellStyle name="20% - Accent3 3 3 2 3 5" xfId="22799"/>
    <cellStyle name="20% - Accent3 3 3 2 3 5 2" xfId="46050"/>
    <cellStyle name="20% - Accent3 3 3 2 3 6" xfId="27177"/>
    <cellStyle name="20% - Accent3 3 3 2 4" xfId="4331"/>
    <cellStyle name="20% - Accent3 3 3 2 4 2" xfId="9675"/>
    <cellStyle name="20% - Accent3 3 3 2 4 2 2" xfId="20290"/>
    <cellStyle name="20% - Accent3 3 3 2 4 2 2 2" xfId="43565"/>
    <cellStyle name="20% - Accent3 3 3 2 4 2 3" xfId="32950"/>
    <cellStyle name="20% - Accent3 3 3 2 4 3" xfId="14984"/>
    <cellStyle name="20% - Accent3 3 3 2 4 3 2" xfId="38259"/>
    <cellStyle name="20% - Accent3 3 3 2 4 4" xfId="27642"/>
    <cellStyle name="20% - Accent3 3 3 2 5" xfId="7033"/>
    <cellStyle name="20% - Accent3 3 3 2 5 2" xfId="17648"/>
    <cellStyle name="20% - Accent3 3 3 2 5 2 2" xfId="40923"/>
    <cellStyle name="20% - Accent3 3 3 2 5 3" xfId="30308"/>
    <cellStyle name="20% - Accent3 3 3 2 6" xfId="12344"/>
    <cellStyle name="20% - Accent3 3 3 2 6 2" xfId="35619"/>
    <cellStyle name="20% - Accent3 3 3 2 7" xfId="22796"/>
    <cellStyle name="20% - Accent3 3 3 2 7 2" xfId="46047"/>
    <cellStyle name="20% - Accent3 3 3 2 8" xfId="25000"/>
    <cellStyle name="20% - Accent3 3 3 3" xfId="1449"/>
    <cellStyle name="20% - Accent3 3 3 3 2" xfId="2811"/>
    <cellStyle name="20% - Accent3 3 3 3 2 2" xfId="5662"/>
    <cellStyle name="20% - Accent3 3 3 3 2 2 2" xfId="11005"/>
    <cellStyle name="20% - Accent3 3 3 3 2 2 2 2" xfId="21619"/>
    <cellStyle name="20% - Accent3 3 3 3 2 2 2 2 2" xfId="44894"/>
    <cellStyle name="20% - Accent3 3 3 3 2 2 2 3" xfId="34280"/>
    <cellStyle name="20% - Accent3 3 3 3 2 2 3" xfId="16313"/>
    <cellStyle name="20% - Accent3 3 3 3 2 2 3 2" xfId="39588"/>
    <cellStyle name="20% - Accent3 3 3 3 2 2 4" xfId="28972"/>
    <cellStyle name="20% - Accent3 3 3 3 2 3" xfId="8363"/>
    <cellStyle name="20% - Accent3 3 3 3 2 3 2" xfId="18978"/>
    <cellStyle name="20% - Accent3 3 3 3 2 3 2 2" xfId="42253"/>
    <cellStyle name="20% - Accent3 3 3 3 2 3 3" xfId="31638"/>
    <cellStyle name="20% - Accent3 3 3 3 2 4" xfId="13673"/>
    <cellStyle name="20% - Accent3 3 3 3 2 4 2" xfId="36948"/>
    <cellStyle name="20% - Accent3 3 3 3 2 5" xfId="22801"/>
    <cellStyle name="20% - Accent3 3 3 3 2 5 2" xfId="46052"/>
    <cellStyle name="20% - Accent3 3 3 3 2 6" xfId="26330"/>
    <cellStyle name="20% - Accent3 3 3 3 3" xfId="3702"/>
    <cellStyle name="20% - Accent3 3 3 3 3 2" xfId="6415"/>
    <cellStyle name="20% - Accent3 3 3 3 3 2 2" xfId="11758"/>
    <cellStyle name="20% - Accent3 3 3 3 3 2 2 2" xfId="22371"/>
    <cellStyle name="20% - Accent3 3 3 3 3 2 2 2 2" xfId="45646"/>
    <cellStyle name="20% - Accent3 3 3 3 3 2 2 3" xfId="35033"/>
    <cellStyle name="20% - Accent3 3 3 3 3 2 3" xfId="17065"/>
    <cellStyle name="20% - Accent3 3 3 3 3 2 3 2" xfId="40340"/>
    <cellStyle name="20% - Accent3 3 3 3 3 2 4" xfId="29725"/>
    <cellStyle name="20% - Accent3 3 3 3 3 3" xfId="9116"/>
    <cellStyle name="20% - Accent3 3 3 3 3 3 2" xfId="19731"/>
    <cellStyle name="20% - Accent3 3 3 3 3 3 2 2" xfId="43006"/>
    <cellStyle name="20% - Accent3 3 3 3 3 3 3" xfId="32391"/>
    <cellStyle name="20% - Accent3 3 3 3 3 4" xfId="14425"/>
    <cellStyle name="20% - Accent3 3 3 3 3 4 2" xfId="37700"/>
    <cellStyle name="20% - Accent3 3 3 3 3 5" xfId="27083"/>
    <cellStyle name="20% - Accent3 3 3 3 4" xfId="4475"/>
    <cellStyle name="20% - Accent3 3 3 3 4 2" xfId="9819"/>
    <cellStyle name="20% - Accent3 3 3 3 4 2 2" xfId="20434"/>
    <cellStyle name="20% - Accent3 3 3 3 4 2 2 2" xfId="43709"/>
    <cellStyle name="20% - Accent3 3 3 3 4 2 3" xfId="33094"/>
    <cellStyle name="20% - Accent3 3 3 3 4 3" xfId="15128"/>
    <cellStyle name="20% - Accent3 3 3 3 4 3 2" xfId="38403"/>
    <cellStyle name="20% - Accent3 3 3 3 4 4" xfId="27786"/>
    <cellStyle name="20% - Accent3 3 3 3 5" xfId="7177"/>
    <cellStyle name="20% - Accent3 3 3 3 5 2" xfId="17792"/>
    <cellStyle name="20% - Accent3 3 3 3 5 2 2" xfId="41067"/>
    <cellStyle name="20% - Accent3 3 3 3 5 3" xfId="30452"/>
    <cellStyle name="20% - Accent3 3 3 3 6" xfId="12488"/>
    <cellStyle name="20% - Accent3 3 3 3 6 2" xfId="35763"/>
    <cellStyle name="20% - Accent3 3 3 3 7" xfId="22800"/>
    <cellStyle name="20% - Accent3 3 3 3 7 2" xfId="46051"/>
    <cellStyle name="20% - Accent3 3 3 3 8" xfId="25144"/>
    <cellStyle name="20% - Accent3 3 3 4" xfId="1925"/>
    <cellStyle name="20% - Accent3 3 3 4 2" xfId="4873"/>
    <cellStyle name="20% - Accent3 3 3 4 2 2" xfId="10216"/>
    <cellStyle name="20% - Accent3 3 3 4 2 2 2" xfId="20831"/>
    <cellStyle name="20% - Accent3 3 3 4 2 2 2 2" xfId="44106"/>
    <cellStyle name="20% - Accent3 3 3 4 2 2 3" xfId="33491"/>
    <cellStyle name="20% - Accent3 3 3 4 2 3" xfId="15525"/>
    <cellStyle name="20% - Accent3 3 3 4 2 3 2" xfId="38800"/>
    <cellStyle name="20% - Accent3 3 3 4 2 4" xfId="28183"/>
    <cellStyle name="20% - Accent3 3 3 4 3" xfId="7574"/>
    <cellStyle name="20% - Accent3 3 3 4 3 2" xfId="18189"/>
    <cellStyle name="20% - Accent3 3 3 4 3 2 2" xfId="41464"/>
    <cellStyle name="20% - Accent3 3 3 4 3 3" xfId="30849"/>
    <cellStyle name="20% - Accent3 3 3 4 4" xfId="12885"/>
    <cellStyle name="20% - Accent3 3 3 4 4 2" xfId="36160"/>
    <cellStyle name="20% - Accent3 3 3 4 5" xfId="22802"/>
    <cellStyle name="20% - Accent3 3 3 4 5 2" xfId="46053"/>
    <cellStyle name="20% - Accent3 3 3 4 6" xfId="25541"/>
    <cellStyle name="20% - Accent3 3 3 5" xfId="2505"/>
    <cellStyle name="20% - Accent3 3 3 5 2" xfId="5356"/>
    <cellStyle name="20% - Accent3 3 3 5 2 2" xfId="10699"/>
    <cellStyle name="20% - Accent3 3 3 5 2 2 2" xfId="21313"/>
    <cellStyle name="20% - Accent3 3 3 5 2 2 2 2" xfId="44588"/>
    <cellStyle name="20% - Accent3 3 3 5 2 2 3" xfId="33974"/>
    <cellStyle name="20% - Accent3 3 3 5 2 3" xfId="16007"/>
    <cellStyle name="20% - Accent3 3 3 5 2 3 2" xfId="39282"/>
    <cellStyle name="20% - Accent3 3 3 5 2 4" xfId="28666"/>
    <cellStyle name="20% - Accent3 3 3 5 3" xfId="8057"/>
    <cellStyle name="20% - Accent3 3 3 5 3 2" xfId="18672"/>
    <cellStyle name="20% - Accent3 3 3 5 3 2 2" xfId="41947"/>
    <cellStyle name="20% - Accent3 3 3 5 3 3" xfId="31332"/>
    <cellStyle name="20% - Accent3 3 3 5 4" xfId="13367"/>
    <cellStyle name="20% - Accent3 3 3 5 4 2" xfId="36642"/>
    <cellStyle name="20% - Accent3 3 3 5 5" xfId="26024"/>
    <cellStyle name="20% - Accent3 3 3 6" xfId="3160"/>
    <cellStyle name="20% - Accent3 3 3 6 2" xfId="5993"/>
    <cellStyle name="20% - Accent3 3 3 6 2 2" xfId="11336"/>
    <cellStyle name="20% - Accent3 3 3 6 2 2 2" xfId="21949"/>
    <cellStyle name="20% - Accent3 3 3 6 2 2 2 2" xfId="45224"/>
    <cellStyle name="20% - Accent3 3 3 6 2 2 3" xfId="34611"/>
    <cellStyle name="20% - Accent3 3 3 6 2 3" xfId="16643"/>
    <cellStyle name="20% - Accent3 3 3 6 2 3 2" xfId="39918"/>
    <cellStyle name="20% - Accent3 3 3 6 2 4" xfId="29303"/>
    <cellStyle name="20% - Accent3 3 3 6 3" xfId="8694"/>
    <cellStyle name="20% - Accent3 3 3 6 3 2" xfId="19309"/>
    <cellStyle name="20% - Accent3 3 3 6 3 2 2" xfId="42584"/>
    <cellStyle name="20% - Accent3 3 3 6 3 3" xfId="31969"/>
    <cellStyle name="20% - Accent3 3 3 6 4" xfId="14003"/>
    <cellStyle name="20% - Accent3 3 3 6 4 2" xfId="37278"/>
    <cellStyle name="20% - Accent3 3 3 6 5" xfId="26661"/>
    <cellStyle name="20% - Accent3 3 3 7" xfId="3483"/>
    <cellStyle name="20% - Accent3 3 3 7 2" xfId="6307"/>
    <cellStyle name="20% - Accent3 3 3 7 2 2" xfId="11650"/>
    <cellStyle name="20% - Accent3 3 3 7 2 2 2" xfId="22263"/>
    <cellStyle name="20% - Accent3 3 3 7 2 2 2 2" xfId="45538"/>
    <cellStyle name="20% - Accent3 3 3 7 2 2 3" xfId="34925"/>
    <cellStyle name="20% - Accent3 3 3 7 2 3" xfId="16957"/>
    <cellStyle name="20% - Accent3 3 3 7 2 3 2" xfId="40232"/>
    <cellStyle name="20% - Accent3 3 3 7 2 4" xfId="29617"/>
    <cellStyle name="20% - Accent3 3 3 7 3" xfId="9008"/>
    <cellStyle name="20% - Accent3 3 3 7 3 2" xfId="19623"/>
    <cellStyle name="20% - Accent3 3 3 7 3 2 2" xfId="42898"/>
    <cellStyle name="20% - Accent3 3 3 7 3 3" xfId="32283"/>
    <cellStyle name="20% - Accent3 3 3 7 4" xfId="14317"/>
    <cellStyle name="20% - Accent3 3 3 7 4 2" xfId="37592"/>
    <cellStyle name="20% - Accent3 3 3 7 5" xfId="26975"/>
    <cellStyle name="20% - Accent3 3 3 8" xfId="4169"/>
    <cellStyle name="20% - Accent3 3 3 8 2" xfId="9513"/>
    <cellStyle name="20% - Accent3 3 3 8 2 2" xfId="20128"/>
    <cellStyle name="20% - Accent3 3 3 8 2 2 2" xfId="43403"/>
    <cellStyle name="20% - Accent3 3 3 8 2 3" xfId="32788"/>
    <cellStyle name="20% - Accent3 3 3 8 3" xfId="14822"/>
    <cellStyle name="20% - Accent3 3 3 8 3 2" xfId="38097"/>
    <cellStyle name="20% - Accent3 3 3 8 4" xfId="27480"/>
    <cellStyle name="20% - Accent3 3 3 9" xfId="6871"/>
    <cellStyle name="20% - Accent3 3 3 9 2" xfId="17486"/>
    <cellStyle name="20% - Accent3 3 3 9 2 2" xfId="40761"/>
    <cellStyle name="20% - Accent3 3 3 9 3" xfId="30146"/>
    <cellStyle name="20% - Accent3 3 3_Asset Register (new)" xfId="1400"/>
    <cellStyle name="20% - Accent3 3 4" xfId="35"/>
    <cellStyle name="20% - Accent3 3 4 10" xfId="24616"/>
    <cellStyle name="20% - Accent3 3 4 2" xfId="1751"/>
    <cellStyle name="20% - Accent3 3 4 2 2" xfId="4733"/>
    <cellStyle name="20% - Accent3 3 4 2 2 2" xfId="10077"/>
    <cellStyle name="20% - Accent3 3 4 2 2 2 2" xfId="20692"/>
    <cellStyle name="20% - Accent3 3 4 2 2 2 2 2" xfId="43967"/>
    <cellStyle name="20% - Accent3 3 4 2 2 2 3" xfId="33352"/>
    <cellStyle name="20% - Accent3 3 4 2 2 3" xfId="15386"/>
    <cellStyle name="20% - Accent3 3 4 2 2 3 2" xfId="38661"/>
    <cellStyle name="20% - Accent3 3 4 2 2 4" xfId="22805"/>
    <cellStyle name="20% - Accent3 3 4 2 2 4 2" xfId="46056"/>
    <cellStyle name="20% - Accent3 3 4 2 2 5" xfId="28044"/>
    <cellStyle name="20% - Accent3 3 4 2 3" xfId="7435"/>
    <cellStyle name="20% - Accent3 3 4 2 3 2" xfId="18050"/>
    <cellStyle name="20% - Accent3 3 4 2 3 2 2" xfId="41325"/>
    <cellStyle name="20% - Accent3 3 4 2 3 3" xfId="30710"/>
    <cellStyle name="20% - Accent3 3 4 2 4" xfId="12746"/>
    <cellStyle name="20% - Accent3 3 4 2 4 2" xfId="36021"/>
    <cellStyle name="20% - Accent3 3 4 2 5" xfId="22804"/>
    <cellStyle name="20% - Accent3 3 4 2 5 2" xfId="46055"/>
    <cellStyle name="20% - Accent3 3 4 2 6" xfId="25402"/>
    <cellStyle name="20% - Accent3 3 4 3" xfId="2287"/>
    <cellStyle name="20% - Accent3 3 4 3 2" xfId="5138"/>
    <cellStyle name="20% - Accent3 3 4 3 2 2" xfId="10481"/>
    <cellStyle name="20% - Accent3 3 4 3 2 2 2" xfId="21095"/>
    <cellStyle name="20% - Accent3 3 4 3 2 2 2 2" xfId="44370"/>
    <cellStyle name="20% - Accent3 3 4 3 2 2 3" xfId="33756"/>
    <cellStyle name="20% - Accent3 3 4 3 2 3" xfId="15789"/>
    <cellStyle name="20% - Accent3 3 4 3 2 3 2" xfId="39064"/>
    <cellStyle name="20% - Accent3 3 4 3 2 4" xfId="28448"/>
    <cellStyle name="20% - Accent3 3 4 3 3" xfId="7839"/>
    <cellStyle name="20% - Accent3 3 4 3 3 2" xfId="18454"/>
    <cellStyle name="20% - Accent3 3 4 3 3 2 2" xfId="41729"/>
    <cellStyle name="20% - Accent3 3 4 3 3 3" xfId="31114"/>
    <cellStyle name="20% - Accent3 3 4 3 4" xfId="13149"/>
    <cellStyle name="20% - Accent3 3 4 3 4 2" xfId="36424"/>
    <cellStyle name="20% - Accent3 3 4 3 5" xfId="22806"/>
    <cellStyle name="20% - Accent3 3 4 3 5 2" xfId="46057"/>
    <cellStyle name="20% - Accent3 3 4 3 6" xfId="25806"/>
    <cellStyle name="20% - Accent3 3 4 4" xfId="3025"/>
    <cellStyle name="20% - Accent3 3 4 4 2" xfId="5858"/>
    <cellStyle name="20% - Accent3 3 4 4 2 2" xfId="11201"/>
    <cellStyle name="20% - Accent3 3 4 4 2 2 2" xfId="21814"/>
    <cellStyle name="20% - Accent3 3 4 4 2 2 2 2" xfId="45089"/>
    <cellStyle name="20% - Accent3 3 4 4 2 2 3" xfId="34476"/>
    <cellStyle name="20% - Accent3 3 4 4 2 3" xfId="16508"/>
    <cellStyle name="20% - Accent3 3 4 4 2 3 2" xfId="39783"/>
    <cellStyle name="20% - Accent3 3 4 4 2 4" xfId="29168"/>
    <cellStyle name="20% - Accent3 3 4 4 3" xfId="8559"/>
    <cellStyle name="20% - Accent3 3 4 4 3 2" xfId="19174"/>
    <cellStyle name="20% - Accent3 3 4 4 3 2 2" xfId="42449"/>
    <cellStyle name="20% - Accent3 3 4 4 3 3" xfId="31834"/>
    <cellStyle name="20% - Accent3 3 4 4 4" xfId="13868"/>
    <cellStyle name="20% - Accent3 3 4 4 4 2" xfId="37143"/>
    <cellStyle name="20% - Accent3 3 4 4 5" xfId="26526"/>
    <cellStyle name="20% - Accent3 3 4 5" xfId="3348"/>
    <cellStyle name="20% - Accent3 3 4 5 2" xfId="6172"/>
    <cellStyle name="20% - Accent3 3 4 5 2 2" xfId="11515"/>
    <cellStyle name="20% - Accent3 3 4 5 2 2 2" xfId="22128"/>
    <cellStyle name="20% - Accent3 3 4 5 2 2 2 2" xfId="45403"/>
    <cellStyle name="20% - Accent3 3 4 5 2 2 3" xfId="34790"/>
    <cellStyle name="20% - Accent3 3 4 5 2 3" xfId="16822"/>
    <cellStyle name="20% - Accent3 3 4 5 2 3 2" xfId="40097"/>
    <cellStyle name="20% - Accent3 3 4 5 2 4" xfId="29482"/>
    <cellStyle name="20% - Accent3 3 4 5 3" xfId="8873"/>
    <cellStyle name="20% - Accent3 3 4 5 3 2" xfId="19488"/>
    <cellStyle name="20% - Accent3 3 4 5 3 2 2" xfId="42763"/>
    <cellStyle name="20% - Accent3 3 4 5 3 3" xfId="32148"/>
    <cellStyle name="20% - Accent3 3 4 5 4" xfId="14182"/>
    <cellStyle name="20% - Accent3 3 4 5 4 2" xfId="37457"/>
    <cellStyle name="20% - Accent3 3 4 5 5" xfId="26840"/>
    <cellStyle name="20% - Accent3 3 4 6" xfId="3951"/>
    <cellStyle name="20% - Accent3 3 4 6 2" xfId="9295"/>
    <cellStyle name="20% - Accent3 3 4 6 2 2" xfId="19910"/>
    <cellStyle name="20% - Accent3 3 4 6 2 2 2" xfId="43185"/>
    <cellStyle name="20% - Accent3 3 4 6 2 3" xfId="32570"/>
    <cellStyle name="20% - Accent3 3 4 6 3" xfId="14604"/>
    <cellStyle name="20% - Accent3 3 4 6 3 2" xfId="37879"/>
    <cellStyle name="20% - Accent3 3 4 6 4" xfId="27262"/>
    <cellStyle name="20% - Accent3 3 4 7" xfId="6653"/>
    <cellStyle name="20% - Accent3 3 4 7 2" xfId="17268"/>
    <cellStyle name="20% - Accent3 3 4 7 2 2" xfId="40543"/>
    <cellStyle name="20% - Accent3 3 4 7 3" xfId="29928"/>
    <cellStyle name="20% - Accent3 3 4 8" xfId="11964"/>
    <cellStyle name="20% - Accent3 3 4 8 2" xfId="35239"/>
    <cellStyle name="20% - Accent3 3 4 9" xfId="22803"/>
    <cellStyle name="20% - Accent3 3 4 9 2" xfId="46054"/>
    <cellStyle name="20% - Accent3 3 5" xfId="1012"/>
    <cellStyle name="20% - Accent3 3 5 2" xfId="2588"/>
    <cellStyle name="20% - Accent3 3 5 2 2" xfId="5439"/>
    <cellStyle name="20% - Accent3 3 5 2 2 2" xfId="10782"/>
    <cellStyle name="20% - Accent3 3 5 2 2 2 2" xfId="21396"/>
    <cellStyle name="20% - Accent3 3 5 2 2 2 2 2" xfId="44671"/>
    <cellStyle name="20% - Accent3 3 5 2 2 2 3" xfId="34057"/>
    <cellStyle name="20% - Accent3 3 5 2 2 3" xfId="16090"/>
    <cellStyle name="20% - Accent3 3 5 2 2 3 2" xfId="39365"/>
    <cellStyle name="20% - Accent3 3 5 2 2 4" xfId="22809"/>
    <cellStyle name="20% - Accent3 3 5 2 2 4 2" xfId="46060"/>
    <cellStyle name="20% - Accent3 3 5 2 2 5" xfId="28749"/>
    <cellStyle name="20% - Accent3 3 5 2 3" xfId="8140"/>
    <cellStyle name="20% - Accent3 3 5 2 3 2" xfId="18755"/>
    <cellStyle name="20% - Accent3 3 5 2 3 2 2" xfId="42030"/>
    <cellStyle name="20% - Accent3 3 5 2 3 3" xfId="31415"/>
    <cellStyle name="20% - Accent3 3 5 2 4" xfId="13450"/>
    <cellStyle name="20% - Accent3 3 5 2 4 2" xfId="36725"/>
    <cellStyle name="20% - Accent3 3 5 2 5" xfId="22808"/>
    <cellStyle name="20% - Accent3 3 5 2 5 2" xfId="46059"/>
    <cellStyle name="20% - Accent3 3 5 2 6" xfId="26107"/>
    <cellStyle name="20% - Accent3 3 5 3" xfId="3766"/>
    <cellStyle name="20% - Accent3 3 5 3 2" xfId="6430"/>
    <cellStyle name="20% - Accent3 3 5 3 2 2" xfId="11773"/>
    <cellStyle name="20% - Accent3 3 5 3 2 2 2" xfId="22386"/>
    <cellStyle name="20% - Accent3 3 5 3 2 2 2 2" xfId="45661"/>
    <cellStyle name="20% - Accent3 3 5 3 2 2 3" xfId="35048"/>
    <cellStyle name="20% - Accent3 3 5 3 2 3" xfId="17080"/>
    <cellStyle name="20% - Accent3 3 5 3 2 3 2" xfId="40355"/>
    <cellStyle name="20% - Accent3 3 5 3 2 4" xfId="29740"/>
    <cellStyle name="20% - Accent3 3 5 3 3" xfId="9131"/>
    <cellStyle name="20% - Accent3 3 5 3 3 2" xfId="19746"/>
    <cellStyle name="20% - Accent3 3 5 3 3 2 2" xfId="43021"/>
    <cellStyle name="20% - Accent3 3 5 3 3 3" xfId="32406"/>
    <cellStyle name="20% - Accent3 3 5 3 4" xfId="14440"/>
    <cellStyle name="20% - Accent3 3 5 3 4 2" xfId="37715"/>
    <cellStyle name="20% - Accent3 3 5 3 5" xfId="22810"/>
    <cellStyle name="20% - Accent3 3 5 3 5 2" xfId="46061"/>
    <cellStyle name="20% - Accent3 3 5 3 6" xfId="27098"/>
    <cellStyle name="20% - Accent3 3 5 4" xfId="4252"/>
    <cellStyle name="20% - Accent3 3 5 4 2" xfId="9596"/>
    <cellStyle name="20% - Accent3 3 5 4 2 2" xfId="20211"/>
    <cellStyle name="20% - Accent3 3 5 4 2 2 2" xfId="43486"/>
    <cellStyle name="20% - Accent3 3 5 4 2 3" xfId="32871"/>
    <cellStyle name="20% - Accent3 3 5 4 3" xfId="14905"/>
    <cellStyle name="20% - Accent3 3 5 4 3 2" xfId="38180"/>
    <cellStyle name="20% - Accent3 3 5 4 4" xfId="27563"/>
    <cellStyle name="20% - Accent3 3 5 5" xfId="6954"/>
    <cellStyle name="20% - Accent3 3 5 5 2" xfId="17569"/>
    <cellStyle name="20% - Accent3 3 5 5 2 2" xfId="40844"/>
    <cellStyle name="20% - Accent3 3 5 5 3" xfId="30229"/>
    <cellStyle name="20% - Accent3 3 5 6" xfId="12265"/>
    <cellStyle name="20% - Accent3 3 5 6 2" xfId="35540"/>
    <cellStyle name="20% - Accent3 3 5 7" xfId="22807"/>
    <cellStyle name="20% - Accent3 3 5 7 2" xfId="46058"/>
    <cellStyle name="20% - Accent3 3 5 8" xfId="24921"/>
    <cellStyle name="20% - Accent3 3 6" xfId="1161"/>
    <cellStyle name="20% - Accent3 3 6 2" xfId="2728"/>
    <cellStyle name="20% - Accent3 3 6 2 2" xfId="5579"/>
    <cellStyle name="20% - Accent3 3 6 2 2 2" xfId="10922"/>
    <cellStyle name="20% - Accent3 3 6 2 2 2 2" xfId="21536"/>
    <cellStyle name="20% - Accent3 3 6 2 2 2 2 2" xfId="44811"/>
    <cellStyle name="20% - Accent3 3 6 2 2 2 3" xfId="34197"/>
    <cellStyle name="20% - Accent3 3 6 2 2 3" xfId="16230"/>
    <cellStyle name="20% - Accent3 3 6 2 2 3 2" xfId="39505"/>
    <cellStyle name="20% - Accent3 3 6 2 2 4" xfId="22813"/>
    <cellStyle name="20% - Accent3 3 6 2 2 4 2" xfId="46064"/>
    <cellStyle name="20% - Accent3 3 6 2 2 5" xfId="28889"/>
    <cellStyle name="20% - Accent3 3 6 2 3" xfId="8280"/>
    <cellStyle name="20% - Accent3 3 6 2 3 2" xfId="18895"/>
    <cellStyle name="20% - Accent3 3 6 2 3 2 2" xfId="42170"/>
    <cellStyle name="20% - Accent3 3 6 2 3 3" xfId="31555"/>
    <cellStyle name="20% - Accent3 3 6 2 4" xfId="13590"/>
    <cellStyle name="20% - Accent3 3 6 2 4 2" xfId="36865"/>
    <cellStyle name="20% - Accent3 3 6 2 5" xfId="22812"/>
    <cellStyle name="20% - Accent3 3 6 2 5 2" xfId="46063"/>
    <cellStyle name="20% - Accent3 3 6 2 6" xfId="26247"/>
    <cellStyle name="20% - Accent3 3 6 3" xfId="4392"/>
    <cellStyle name="20% - Accent3 3 6 3 2" xfId="9736"/>
    <cellStyle name="20% - Accent3 3 6 3 2 2" xfId="20351"/>
    <cellStyle name="20% - Accent3 3 6 3 2 2 2" xfId="43626"/>
    <cellStyle name="20% - Accent3 3 6 3 2 3" xfId="33011"/>
    <cellStyle name="20% - Accent3 3 6 3 3" xfId="15045"/>
    <cellStyle name="20% - Accent3 3 6 3 3 2" xfId="38320"/>
    <cellStyle name="20% - Accent3 3 6 3 4" xfId="22814"/>
    <cellStyle name="20% - Accent3 3 6 3 4 2" xfId="46065"/>
    <cellStyle name="20% - Accent3 3 6 3 5" xfId="27703"/>
    <cellStyle name="20% - Accent3 3 6 4" xfId="7094"/>
    <cellStyle name="20% - Accent3 3 6 4 2" xfId="17709"/>
    <cellStyle name="20% - Accent3 3 6 4 2 2" xfId="40984"/>
    <cellStyle name="20% - Accent3 3 6 4 3" xfId="30369"/>
    <cellStyle name="20% - Accent3 3 6 5" xfId="12405"/>
    <cellStyle name="20% - Accent3 3 6 5 2" xfId="35680"/>
    <cellStyle name="20% - Accent3 3 6 6" xfId="22811"/>
    <cellStyle name="20% - Accent3 3 6 6 2" xfId="46062"/>
    <cellStyle name="20% - Accent3 3 6 7" xfId="25061"/>
    <cellStyle name="20% - Accent3 3 7" xfId="1539"/>
    <cellStyle name="20% - Accent3 3 7 2" xfId="4562"/>
    <cellStyle name="20% - Accent3 3 7 2 2" xfId="9906"/>
    <cellStyle name="20% - Accent3 3 7 2 2 2" xfId="20521"/>
    <cellStyle name="20% - Accent3 3 7 2 2 2 2" xfId="43796"/>
    <cellStyle name="20% - Accent3 3 7 2 2 3" xfId="33181"/>
    <cellStyle name="20% - Accent3 3 7 2 3" xfId="15215"/>
    <cellStyle name="20% - Accent3 3 7 2 3 2" xfId="38490"/>
    <cellStyle name="20% - Accent3 3 7 2 4" xfId="22816"/>
    <cellStyle name="20% - Accent3 3 7 2 4 2" xfId="46067"/>
    <cellStyle name="20% - Accent3 3 7 2 5" xfId="27873"/>
    <cellStyle name="20% - Accent3 3 7 3" xfId="7264"/>
    <cellStyle name="20% - Accent3 3 7 3 2" xfId="17879"/>
    <cellStyle name="20% - Accent3 3 7 3 2 2" xfId="41154"/>
    <cellStyle name="20% - Accent3 3 7 3 3" xfId="30539"/>
    <cellStyle name="20% - Accent3 3 7 4" xfId="12575"/>
    <cellStyle name="20% - Accent3 3 7 4 2" xfId="35850"/>
    <cellStyle name="20% - Accent3 3 7 5" xfId="22815"/>
    <cellStyle name="20% - Accent3 3 7 5 2" xfId="46066"/>
    <cellStyle name="20% - Accent3 3 7 6" xfId="25231"/>
    <cellStyle name="20% - Accent3 3 8" xfId="2081"/>
    <cellStyle name="20% - Accent3 3 8 2" xfId="4969"/>
    <cellStyle name="20% - Accent3 3 8 2 2" xfId="10312"/>
    <cellStyle name="20% - Accent3 3 8 2 2 2" xfId="20927"/>
    <cellStyle name="20% - Accent3 3 8 2 2 2 2" xfId="44202"/>
    <cellStyle name="20% - Accent3 3 8 2 2 3" xfId="33587"/>
    <cellStyle name="20% - Accent3 3 8 2 3" xfId="15621"/>
    <cellStyle name="20% - Accent3 3 8 2 3 2" xfId="38896"/>
    <cellStyle name="20% - Accent3 3 8 2 4" xfId="28279"/>
    <cellStyle name="20% - Accent3 3 8 3" xfId="7670"/>
    <cellStyle name="20% - Accent3 3 8 3 2" xfId="18285"/>
    <cellStyle name="20% - Accent3 3 8 3 2 2" xfId="41560"/>
    <cellStyle name="20% - Accent3 3 8 3 3" xfId="30945"/>
    <cellStyle name="20% - Accent3 3 8 4" xfId="12981"/>
    <cellStyle name="20% - Accent3 3 8 4 2" xfId="36256"/>
    <cellStyle name="20% - Accent3 3 8 5" xfId="22817"/>
    <cellStyle name="20% - Accent3 3 8 5 2" xfId="46068"/>
    <cellStyle name="20% - Accent3 3 8 6" xfId="25637"/>
    <cellStyle name="20% - Accent3 3 9" xfId="2160"/>
    <cellStyle name="20% - Accent3 3 9 2" xfId="5032"/>
    <cellStyle name="20% - Accent3 3 9 2 2" xfId="10375"/>
    <cellStyle name="20% - Accent3 3 9 2 2 2" xfId="20990"/>
    <cellStyle name="20% - Accent3 3 9 2 2 2 2" xfId="44265"/>
    <cellStyle name="20% - Accent3 3 9 2 2 3" xfId="33650"/>
    <cellStyle name="20% - Accent3 3 9 2 3" xfId="15684"/>
    <cellStyle name="20% - Accent3 3 9 2 3 2" xfId="38959"/>
    <cellStyle name="20% - Accent3 3 9 2 4" xfId="28342"/>
    <cellStyle name="20% - Accent3 3 9 3" xfId="7733"/>
    <cellStyle name="20% - Accent3 3 9 3 2" xfId="18348"/>
    <cellStyle name="20% - Accent3 3 9 3 2 2" xfId="41623"/>
    <cellStyle name="20% - Accent3 3 9 3 3" xfId="31008"/>
    <cellStyle name="20% - Accent3 3 9 4" xfId="13044"/>
    <cellStyle name="20% - Accent3 3 9 4 2" xfId="36319"/>
    <cellStyle name="20% - Accent3 3 9 5" xfId="25700"/>
    <cellStyle name="20% - Accent3 3_Asset Register (new)" xfId="1403"/>
    <cellStyle name="20% - Accent3 4" xfId="36"/>
    <cellStyle name="20% - Accent3 4 10" xfId="2102"/>
    <cellStyle name="20% - Accent3 4 10 2" xfId="4982"/>
    <cellStyle name="20% - Accent3 4 10 2 2" xfId="10325"/>
    <cellStyle name="20% - Accent3 4 10 2 2 2" xfId="20940"/>
    <cellStyle name="20% - Accent3 4 10 2 2 2 2" xfId="44215"/>
    <cellStyle name="20% - Accent3 4 10 2 2 3" xfId="33600"/>
    <cellStyle name="20% - Accent3 4 10 2 3" xfId="15634"/>
    <cellStyle name="20% - Accent3 4 10 2 3 2" xfId="38909"/>
    <cellStyle name="20% - Accent3 4 10 2 4" xfId="28292"/>
    <cellStyle name="20% - Accent3 4 10 3" xfId="7683"/>
    <cellStyle name="20% - Accent3 4 10 3 2" xfId="18298"/>
    <cellStyle name="20% - Accent3 4 10 3 2 2" xfId="41573"/>
    <cellStyle name="20% - Accent3 4 10 3 3" xfId="30958"/>
    <cellStyle name="20% - Accent3 4 10 4" xfId="12994"/>
    <cellStyle name="20% - Accent3 4 10 4 2" xfId="36269"/>
    <cellStyle name="20% - Accent3 4 10 5" xfId="25650"/>
    <cellStyle name="20% - Accent3 4 11" xfId="2288"/>
    <cellStyle name="20% - Accent3 4 11 2" xfId="5139"/>
    <cellStyle name="20% - Accent3 4 11 2 2" xfId="10482"/>
    <cellStyle name="20% - Accent3 4 11 2 2 2" xfId="21096"/>
    <cellStyle name="20% - Accent3 4 11 2 2 2 2" xfId="44371"/>
    <cellStyle name="20% - Accent3 4 11 2 2 3" xfId="33757"/>
    <cellStyle name="20% - Accent3 4 11 2 3" xfId="15790"/>
    <cellStyle name="20% - Accent3 4 11 2 3 2" xfId="39065"/>
    <cellStyle name="20% - Accent3 4 11 2 4" xfId="28449"/>
    <cellStyle name="20% - Accent3 4 11 3" xfId="7840"/>
    <cellStyle name="20% - Accent3 4 11 3 2" xfId="18455"/>
    <cellStyle name="20% - Accent3 4 11 3 2 2" xfId="41730"/>
    <cellStyle name="20% - Accent3 4 11 3 3" xfId="31115"/>
    <cellStyle name="20% - Accent3 4 11 4" xfId="13150"/>
    <cellStyle name="20% - Accent3 4 11 4 2" xfId="36425"/>
    <cellStyle name="20% - Accent3 4 11 5" xfId="25807"/>
    <cellStyle name="20% - Accent3 4 12" xfId="2902"/>
    <cellStyle name="20% - Accent3 4 12 2" xfId="5750"/>
    <cellStyle name="20% - Accent3 4 12 2 2" xfId="11093"/>
    <cellStyle name="20% - Accent3 4 12 2 2 2" xfId="21707"/>
    <cellStyle name="20% - Accent3 4 12 2 2 2 2" xfId="44982"/>
    <cellStyle name="20% - Accent3 4 12 2 2 3" xfId="34368"/>
    <cellStyle name="20% - Accent3 4 12 2 3" xfId="16401"/>
    <cellStyle name="20% - Accent3 4 12 2 3 2" xfId="39676"/>
    <cellStyle name="20% - Accent3 4 12 2 4" xfId="29060"/>
    <cellStyle name="20% - Accent3 4 12 3" xfId="8451"/>
    <cellStyle name="20% - Accent3 4 12 3 2" xfId="19066"/>
    <cellStyle name="20% - Accent3 4 12 3 2 2" xfId="42341"/>
    <cellStyle name="20% - Accent3 4 12 3 3" xfId="31726"/>
    <cellStyle name="20% - Accent3 4 12 4" xfId="13761"/>
    <cellStyle name="20% - Accent3 4 12 4 2" xfId="37036"/>
    <cellStyle name="20% - Accent3 4 12 5" xfId="26418"/>
    <cellStyle name="20% - Accent3 4 13" xfId="3240"/>
    <cellStyle name="20% - Accent3 4 13 2" xfId="6064"/>
    <cellStyle name="20% - Accent3 4 13 2 2" xfId="11407"/>
    <cellStyle name="20% - Accent3 4 13 2 2 2" xfId="22020"/>
    <cellStyle name="20% - Accent3 4 13 2 2 2 2" xfId="45295"/>
    <cellStyle name="20% - Accent3 4 13 2 2 3" xfId="34682"/>
    <cellStyle name="20% - Accent3 4 13 2 3" xfId="16714"/>
    <cellStyle name="20% - Accent3 4 13 2 3 2" xfId="39989"/>
    <cellStyle name="20% - Accent3 4 13 2 4" xfId="29374"/>
    <cellStyle name="20% - Accent3 4 13 3" xfId="8765"/>
    <cellStyle name="20% - Accent3 4 13 3 2" xfId="19380"/>
    <cellStyle name="20% - Accent3 4 13 3 2 2" xfId="42655"/>
    <cellStyle name="20% - Accent3 4 13 3 3" xfId="32040"/>
    <cellStyle name="20% - Accent3 4 13 4" xfId="14074"/>
    <cellStyle name="20% - Accent3 4 13 4 2" xfId="37349"/>
    <cellStyle name="20% - Accent3 4 13 5" xfId="26732"/>
    <cellStyle name="20% - Accent3 4 14" xfId="3952"/>
    <cellStyle name="20% - Accent3 4 14 2" xfId="9296"/>
    <cellStyle name="20% - Accent3 4 14 2 2" xfId="19911"/>
    <cellStyle name="20% - Accent3 4 14 2 2 2" xfId="43186"/>
    <cellStyle name="20% - Accent3 4 14 2 3" xfId="32571"/>
    <cellStyle name="20% - Accent3 4 14 3" xfId="14605"/>
    <cellStyle name="20% - Accent3 4 14 3 2" xfId="37880"/>
    <cellStyle name="20% - Accent3 4 14 4" xfId="27263"/>
    <cellStyle name="20% - Accent3 4 15" xfId="6654"/>
    <cellStyle name="20% - Accent3 4 15 2" xfId="17269"/>
    <cellStyle name="20% - Accent3 4 15 2 2" xfId="40544"/>
    <cellStyle name="20% - Accent3 4 15 3" xfId="29929"/>
    <cellStyle name="20% - Accent3 4 16" xfId="11965"/>
    <cellStyle name="20% - Accent3 4 16 2" xfId="35240"/>
    <cellStyle name="20% - Accent3 4 17" xfId="22818"/>
    <cellStyle name="20% - Accent3 4 17 2" xfId="46069"/>
    <cellStyle name="20% - Accent3 4 18" xfId="24617"/>
    <cellStyle name="20% - Accent3 4 2" xfId="632"/>
    <cellStyle name="20% - Accent3 4 2 10" xfId="2903"/>
    <cellStyle name="20% - Accent3 4 2 10 2" xfId="5751"/>
    <cellStyle name="20% - Accent3 4 2 10 2 2" xfId="11094"/>
    <cellStyle name="20% - Accent3 4 2 10 2 2 2" xfId="21708"/>
    <cellStyle name="20% - Accent3 4 2 10 2 2 2 2" xfId="44983"/>
    <cellStyle name="20% - Accent3 4 2 10 2 2 3" xfId="34369"/>
    <cellStyle name="20% - Accent3 4 2 10 2 3" xfId="16402"/>
    <cellStyle name="20% - Accent3 4 2 10 2 3 2" xfId="39677"/>
    <cellStyle name="20% - Accent3 4 2 10 2 4" xfId="29061"/>
    <cellStyle name="20% - Accent3 4 2 10 3" xfId="8452"/>
    <cellStyle name="20% - Accent3 4 2 10 3 2" xfId="19067"/>
    <cellStyle name="20% - Accent3 4 2 10 3 2 2" xfId="42342"/>
    <cellStyle name="20% - Accent3 4 2 10 3 3" xfId="31727"/>
    <cellStyle name="20% - Accent3 4 2 10 4" xfId="13762"/>
    <cellStyle name="20% - Accent3 4 2 10 4 2" xfId="37037"/>
    <cellStyle name="20% - Accent3 4 2 10 5" xfId="26419"/>
    <cellStyle name="20% - Accent3 4 2 11" xfId="3241"/>
    <cellStyle name="20% - Accent3 4 2 11 2" xfId="6065"/>
    <cellStyle name="20% - Accent3 4 2 11 2 2" xfId="11408"/>
    <cellStyle name="20% - Accent3 4 2 11 2 2 2" xfId="22021"/>
    <cellStyle name="20% - Accent3 4 2 11 2 2 2 2" xfId="45296"/>
    <cellStyle name="20% - Accent3 4 2 11 2 2 3" xfId="34683"/>
    <cellStyle name="20% - Accent3 4 2 11 2 3" xfId="16715"/>
    <cellStyle name="20% - Accent3 4 2 11 2 3 2" xfId="39990"/>
    <cellStyle name="20% - Accent3 4 2 11 2 4" xfId="29375"/>
    <cellStyle name="20% - Accent3 4 2 11 3" xfId="8766"/>
    <cellStyle name="20% - Accent3 4 2 11 3 2" xfId="19381"/>
    <cellStyle name="20% - Accent3 4 2 11 3 2 2" xfId="42656"/>
    <cellStyle name="20% - Accent3 4 2 11 3 3" xfId="32041"/>
    <cellStyle name="20% - Accent3 4 2 11 4" xfId="14075"/>
    <cellStyle name="20% - Accent3 4 2 11 4 2" xfId="37350"/>
    <cellStyle name="20% - Accent3 4 2 11 5" xfId="26733"/>
    <cellStyle name="20% - Accent3 4 2 12" xfId="4172"/>
    <cellStyle name="20% - Accent3 4 2 12 2" xfId="9516"/>
    <cellStyle name="20% - Accent3 4 2 12 2 2" xfId="20131"/>
    <cellStyle name="20% - Accent3 4 2 12 2 2 2" xfId="43406"/>
    <cellStyle name="20% - Accent3 4 2 12 2 3" xfId="32791"/>
    <cellStyle name="20% - Accent3 4 2 12 3" xfId="14825"/>
    <cellStyle name="20% - Accent3 4 2 12 3 2" xfId="38100"/>
    <cellStyle name="20% - Accent3 4 2 12 4" xfId="27483"/>
    <cellStyle name="20% - Accent3 4 2 13" xfId="6874"/>
    <cellStyle name="20% - Accent3 4 2 13 2" xfId="17489"/>
    <cellStyle name="20% - Accent3 4 2 13 2 2" xfId="40764"/>
    <cellStyle name="20% - Accent3 4 2 13 3" xfId="30149"/>
    <cellStyle name="20% - Accent3 4 2 14" xfId="12185"/>
    <cellStyle name="20% - Accent3 4 2 14 2" xfId="35460"/>
    <cellStyle name="20% - Accent3 4 2 15" xfId="22819"/>
    <cellStyle name="20% - Accent3 4 2 15 2" xfId="46070"/>
    <cellStyle name="20% - Accent3 4 2 16" xfId="24841"/>
    <cellStyle name="20% - Accent3 4 2 2" xfId="1015"/>
    <cellStyle name="20% - Accent3 4 2 2 2" xfId="1452"/>
    <cellStyle name="20% - Accent3 4 2 2 2 2" xfId="2814"/>
    <cellStyle name="20% - Accent3 4 2 2 2 2 2" xfId="5665"/>
    <cellStyle name="20% - Accent3 4 2 2 2 2 2 2" xfId="11008"/>
    <cellStyle name="20% - Accent3 4 2 2 2 2 2 2 2" xfId="21622"/>
    <cellStyle name="20% - Accent3 4 2 2 2 2 2 2 2 2" xfId="44897"/>
    <cellStyle name="20% - Accent3 4 2 2 2 2 2 2 3" xfId="34283"/>
    <cellStyle name="20% - Accent3 4 2 2 2 2 2 3" xfId="16316"/>
    <cellStyle name="20% - Accent3 4 2 2 2 2 2 3 2" xfId="39591"/>
    <cellStyle name="20% - Accent3 4 2 2 2 2 2 4" xfId="22823"/>
    <cellStyle name="20% - Accent3 4 2 2 2 2 2 4 2" xfId="46074"/>
    <cellStyle name="20% - Accent3 4 2 2 2 2 2 5" xfId="28975"/>
    <cellStyle name="20% - Accent3 4 2 2 2 2 3" xfId="8366"/>
    <cellStyle name="20% - Accent3 4 2 2 2 2 3 2" xfId="18981"/>
    <cellStyle name="20% - Accent3 4 2 2 2 2 3 2 2" xfId="42256"/>
    <cellStyle name="20% - Accent3 4 2 2 2 2 3 3" xfId="31641"/>
    <cellStyle name="20% - Accent3 4 2 2 2 2 4" xfId="13676"/>
    <cellStyle name="20% - Accent3 4 2 2 2 2 4 2" xfId="36951"/>
    <cellStyle name="20% - Accent3 4 2 2 2 2 5" xfId="22822"/>
    <cellStyle name="20% - Accent3 4 2 2 2 2 5 2" xfId="46073"/>
    <cellStyle name="20% - Accent3 4 2 2 2 2 6" xfId="26333"/>
    <cellStyle name="20% - Accent3 4 2 2 2 3" xfId="4478"/>
    <cellStyle name="20% - Accent3 4 2 2 2 3 2" xfId="9822"/>
    <cellStyle name="20% - Accent3 4 2 2 2 3 2 2" xfId="20437"/>
    <cellStyle name="20% - Accent3 4 2 2 2 3 2 2 2" xfId="43712"/>
    <cellStyle name="20% - Accent3 4 2 2 2 3 2 3" xfId="33097"/>
    <cellStyle name="20% - Accent3 4 2 2 2 3 3" xfId="15131"/>
    <cellStyle name="20% - Accent3 4 2 2 2 3 3 2" xfId="38406"/>
    <cellStyle name="20% - Accent3 4 2 2 2 3 4" xfId="22824"/>
    <cellStyle name="20% - Accent3 4 2 2 2 3 4 2" xfId="46075"/>
    <cellStyle name="20% - Accent3 4 2 2 2 3 5" xfId="27789"/>
    <cellStyle name="20% - Accent3 4 2 2 2 4" xfId="7180"/>
    <cellStyle name="20% - Accent3 4 2 2 2 4 2" xfId="17795"/>
    <cellStyle name="20% - Accent3 4 2 2 2 4 2 2" xfId="41070"/>
    <cellStyle name="20% - Accent3 4 2 2 2 4 3" xfId="30455"/>
    <cellStyle name="20% - Accent3 4 2 2 2 5" xfId="12491"/>
    <cellStyle name="20% - Accent3 4 2 2 2 5 2" xfId="35766"/>
    <cellStyle name="20% - Accent3 4 2 2 2 6" xfId="22821"/>
    <cellStyle name="20% - Accent3 4 2 2 2 6 2" xfId="46072"/>
    <cellStyle name="20% - Accent3 4 2 2 2 7" xfId="25147"/>
    <cellStyle name="20% - Accent3 4 2 2 3" xfId="2591"/>
    <cellStyle name="20% - Accent3 4 2 2 3 2" xfId="5442"/>
    <cellStyle name="20% - Accent3 4 2 2 3 2 2" xfId="10785"/>
    <cellStyle name="20% - Accent3 4 2 2 3 2 2 2" xfId="21399"/>
    <cellStyle name="20% - Accent3 4 2 2 3 2 2 2 2" xfId="44674"/>
    <cellStyle name="20% - Accent3 4 2 2 3 2 2 3" xfId="34060"/>
    <cellStyle name="20% - Accent3 4 2 2 3 2 3" xfId="16093"/>
    <cellStyle name="20% - Accent3 4 2 2 3 2 3 2" xfId="39368"/>
    <cellStyle name="20% - Accent3 4 2 2 3 2 4" xfId="22826"/>
    <cellStyle name="20% - Accent3 4 2 2 3 2 4 2" xfId="46077"/>
    <cellStyle name="20% - Accent3 4 2 2 3 2 5" xfId="28752"/>
    <cellStyle name="20% - Accent3 4 2 2 3 3" xfId="8143"/>
    <cellStyle name="20% - Accent3 4 2 2 3 3 2" xfId="18758"/>
    <cellStyle name="20% - Accent3 4 2 2 3 3 2 2" xfId="42033"/>
    <cellStyle name="20% - Accent3 4 2 2 3 3 3" xfId="31418"/>
    <cellStyle name="20% - Accent3 4 2 2 3 4" xfId="13453"/>
    <cellStyle name="20% - Accent3 4 2 2 3 4 2" xfId="36728"/>
    <cellStyle name="20% - Accent3 4 2 2 3 5" xfId="22825"/>
    <cellStyle name="20% - Accent3 4 2 2 3 5 2" xfId="46076"/>
    <cellStyle name="20% - Accent3 4 2 2 3 6" xfId="26110"/>
    <cellStyle name="20% - Accent3 4 2 2 4" xfId="3769"/>
    <cellStyle name="20% - Accent3 4 2 2 4 2" xfId="6433"/>
    <cellStyle name="20% - Accent3 4 2 2 4 2 2" xfId="11776"/>
    <cellStyle name="20% - Accent3 4 2 2 4 2 2 2" xfId="22389"/>
    <cellStyle name="20% - Accent3 4 2 2 4 2 2 2 2" xfId="45664"/>
    <cellStyle name="20% - Accent3 4 2 2 4 2 2 3" xfId="35051"/>
    <cellStyle name="20% - Accent3 4 2 2 4 2 3" xfId="17083"/>
    <cellStyle name="20% - Accent3 4 2 2 4 2 3 2" xfId="40358"/>
    <cellStyle name="20% - Accent3 4 2 2 4 2 4" xfId="29743"/>
    <cellStyle name="20% - Accent3 4 2 2 4 3" xfId="9134"/>
    <cellStyle name="20% - Accent3 4 2 2 4 3 2" xfId="19749"/>
    <cellStyle name="20% - Accent3 4 2 2 4 3 2 2" xfId="43024"/>
    <cellStyle name="20% - Accent3 4 2 2 4 3 3" xfId="32409"/>
    <cellStyle name="20% - Accent3 4 2 2 4 4" xfId="14443"/>
    <cellStyle name="20% - Accent3 4 2 2 4 4 2" xfId="37718"/>
    <cellStyle name="20% - Accent3 4 2 2 4 5" xfId="22827"/>
    <cellStyle name="20% - Accent3 4 2 2 4 5 2" xfId="46078"/>
    <cellStyle name="20% - Accent3 4 2 2 4 6" xfId="27101"/>
    <cellStyle name="20% - Accent3 4 2 2 5" xfId="4255"/>
    <cellStyle name="20% - Accent3 4 2 2 5 2" xfId="9599"/>
    <cellStyle name="20% - Accent3 4 2 2 5 2 2" xfId="20214"/>
    <cellStyle name="20% - Accent3 4 2 2 5 2 2 2" xfId="43489"/>
    <cellStyle name="20% - Accent3 4 2 2 5 2 3" xfId="32874"/>
    <cellStyle name="20% - Accent3 4 2 2 5 3" xfId="14908"/>
    <cellStyle name="20% - Accent3 4 2 2 5 3 2" xfId="38183"/>
    <cellStyle name="20% - Accent3 4 2 2 5 4" xfId="27566"/>
    <cellStyle name="20% - Accent3 4 2 2 6" xfId="6957"/>
    <cellStyle name="20% - Accent3 4 2 2 6 2" xfId="17572"/>
    <cellStyle name="20% - Accent3 4 2 2 6 2 2" xfId="40847"/>
    <cellStyle name="20% - Accent3 4 2 2 6 3" xfId="30232"/>
    <cellStyle name="20% - Accent3 4 2 2 7" xfId="12268"/>
    <cellStyle name="20% - Accent3 4 2 2 7 2" xfId="35543"/>
    <cellStyle name="20% - Accent3 4 2 2 8" xfId="22820"/>
    <cellStyle name="20% - Accent3 4 2 2 8 2" xfId="46071"/>
    <cellStyle name="20% - Accent3 4 2 2 9" xfId="24924"/>
    <cellStyle name="20% - Accent3 4 2 2_Asset Register (new)" xfId="1397"/>
    <cellStyle name="20% - Accent3 4 2 3" xfId="1164"/>
    <cellStyle name="20% - Accent3 4 2 3 2" xfId="2731"/>
    <cellStyle name="20% - Accent3 4 2 3 2 2" xfId="5582"/>
    <cellStyle name="20% - Accent3 4 2 3 2 2 2" xfId="10925"/>
    <cellStyle name="20% - Accent3 4 2 3 2 2 2 2" xfId="21539"/>
    <cellStyle name="20% - Accent3 4 2 3 2 2 2 2 2" xfId="44814"/>
    <cellStyle name="20% - Accent3 4 2 3 2 2 2 3" xfId="34200"/>
    <cellStyle name="20% - Accent3 4 2 3 2 2 3" xfId="16233"/>
    <cellStyle name="20% - Accent3 4 2 3 2 2 3 2" xfId="39508"/>
    <cellStyle name="20% - Accent3 4 2 3 2 2 4" xfId="22830"/>
    <cellStyle name="20% - Accent3 4 2 3 2 2 4 2" xfId="46081"/>
    <cellStyle name="20% - Accent3 4 2 3 2 2 5" xfId="28892"/>
    <cellStyle name="20% - Accent3 4 2 3 2 3" xfId="8283"/>
    <cellStyle name="20% - Accent3 4 2 3 2 3 2" xfId="18898"/>
    <cellStyle name="20% - Accent3 4 2 3 2 3 2 2" xfId="42173"/>
    <cellStyle name="20% - Accent3 4 2 3 2 3 3" xfId="31558"/>
    <cellStyle name="20% - Accent3 4 2 3 2 4" xfId="13593"/>
    <cellStyle name="20% - Accent3 4 2 3 2 4 2" xfId="36868"/>
    <cellStyle name="20% - Accent3 4 2 3 2 5" xfId="22829"/>
    <cellStyle name="20% - Accent3 4 2 3 2 5 2" xfId="46080"/>
    <cellStyle name="20% - Accent3 4 2 3 2 6" xfId="26250"/>
    <cellStyle name="20% - Accent3 4 2 3 3" xfId="4395"/>
    <cellStyle name="20% - Accent3 4 2 3 3 2" xfId="9739"/>
    <cellStyle name="20% - Accent3 4 2 3 3 2 2" xfId="20354"/>
    <cellStyle name="20% - Accent3 4 2 3 3 2 2 2" xfId="43629"/>
    <cellStyle name="20% - Accent3 4 2 3 3 2 3" xfId="33014"/>
    <cellStyle name="20% - Accent3 4 2 3 3 3" xfId="15048"/>
    <cellStyle name="20% - Accent3 4 2 3 3 3 2" xfId="38323"/>
    <cellStyle name="20% - Accent3 4 2 3 3 4" xfId="22831"/>
    <cellStyle name="20% - Accent3 4 2 3 3 4 2" xfId="46082"/>
    <cellStyle name="20% - Accent3 4 2 3 3 5" xfId="27706"/>
    <cellStyle name="20% - Accent3 4 2 3 4" xfId="7097"/>
    <cellStyle name="20% - Accent3 4 2 3 4 2" xfId="17712"/>
    <cellStyle name="20% - Accent3 4 2 3 4 2 2" xfId="40987"/>
    <cellStyle name="20% - Accent3 4 2 3 4 3" xfId="30372"/>
    <cellStyle name="20% - Accent3 4 2 3 5" xfId="12408"/>
    <cellStyle name="20% - Accent3 4 2 3 5 2" xfId="35683"/>
    <cellStyle name="20% - Accent3 4 2 3 6" xfId="22828"/>
    <cellStyle name="20% - Accent3 4 2 3 6 2" xfId="46079"/>
    <cellStyle name="20% - Accent3 4 2 3 7" xfId="25064"/>
    <cellStyle name="20% - Accent3 4 2 4" xfId="1542"/>
    <cellStyle name="20% - Accent3 4 2 4 2" xfId="4565"/>
    <cellStyle name="20% - Accent3 4 2 4 2 2" xfId="9909"/>
    <cellStyle name="20% - Accent3 4 2 4 2 2 2" xfId="20524"/>
    <cellStyle name="20% - Accent3 4 2 4 2 2 2 2" xfId="43799"/>
    <cellStyle name="20% - Accent3 4 2 4 2 2 3" xfId="33184"/>
    <cellStyle name="20% - Accent3 4 2 4 2 3" xfId="15218"/>
    <cellStyle name="20% - Accent3 4 2 4 2 3 2" xfId="38493"/>
    <cellStyle name="20% - Accent3 4 2 4 2 4" xfId="22833"/>
    <cellStyle name="20% - Accent3 4 2 4 2 4 2" xfId="46084"/>
    <cellStyle name="20% - Accent3 4 2 4 2 5" xfId="27876"/>
    <cellStyle name="20% - Accent3 4 2 4 3" xfId="7267"/>
    <cellStyle name="20% - Accent3 4 2 4 3 2" xfId="17882"/>
    <cellStyle name="20% - Accent3 4 2 4 3 2 2" xfId="41157"/>
    <cellStyle name="20% - Accent3 4 2 4 3 3" xfId="30542"/>
    <cellStyle name="20% - Accent3 4 2 4 4" xfId="12578"/>
    <cellStyle name="20% - Accent3 4 2 4 4 2" xfId="35853"/>
    <cellStyle name="20% - Accent3 4 2 4 5" xfId="22832"/>
    <cellStyle name="20% - Accent3 4 2 4 5 2" xfId="46083"/>
    <cellStyle name="20% - Accent3 4 2 4 6" xfId="25234"/>
    <cellStyle name="20% - Accent3 4 2 5" xfId="2078"/>
    <cellStyle name="20% - Accent3 4 2 5 2" xfId="4966"/>
    <cellStyle name="20% - Accent3 4 2 5 2 2" xfId="10309"/>
    <cellStyle name="20% - Accent3 4 2 5 2 2 2" xfId="20924"/>
    <cellStyle name="20% - Accent3 4 2 5 2 2 2 2" xfId="44199"/>
    <cellStyle name="20% - Accent3 4 2 5 2 2 3" xfId="33584"/>
    <cellStyle name="20% - Accent3 4 2 5 2 3" xfId="15618"/>
    <cellStyle name="20% - Accent3 4 2 5 2 3 2" xfId="38893"/>
    <cellStyle name="20% - Accent3 4 2 5 2 4" xfId="28276"/>
    <cellStyle name="20% - Accent3 4 2 5 3" xfId="7667"/>
    <cellStyle name="20% - Accent3 4 2 5 3 2" xfId="18282"/>
    <cellStyle name="20% - Accent3 4 2 5 3 2 2" xfId="41557"/>
    <cellStyle name="20% - Accent3 4 2 5 3 3" xfId="30942"/>
    <cellStyle name="20% - Accent3 4 2 5 4" xfId="12978"/>
    <cellStyle name="20% - Accent3 4 2 5 4 2" xfId="36253"/>
    <cellStyle name="20% - Accent3 4 2 5 5" xfId="22834"/>
    <cellStyle name="20% - Accent3 4 2 5 5 2" xfId="46085"/>
    <cellStyle name="20% - Accent3 4 2 5 6" xfId="25634"/>
    <cellStyle name="20% - Accent3 4 2 6" xfId="1911"/>
    <cellStyle name="20% - Accent3 4 2 6 2" xfId="4862"/>
    <cellStyle name="20% - Accent3 4 2 6 2 2" xfId="10205"/>
    <cellStyle name="20% - Accent3 4 2 6 2 2 2" xfId="20820"/>
    <cellStyle name="20% - Accent3 4 2 6 2 2 2 2" xfId="44095"/>
    <cellStyle name="20% - Accent3 4 2 6 2 2 3" xfId="33480"/>
    <cellStyle name="20% - Accent3 4 2 6 2 3" xfId="15514"/>
    <cellStyle name="20% - Accent3 4 2 6 2 3 2" xfId="38789"/>
    <cellStyle name="20% - Accent3 4 2 6 2 4" xfId="28172"/>
    <cellStyle name="20% - Accent3 4 2 6 3" xfId="7563"/>
    <cellStyle name="20% - Accent3 4 2 6 3 2" xfId="18178"/>
    <cellStyle name="20% - Accent3 4 2 6 3 2 2" xfId="41453"/>
    <cellStyle name="20% - Accent3 4 2 6 3 3" xfId="30838"/>
    <cellStyle name="20% - Accent3 4 2 6 4" xfId="12874"/>
    <cellStyle name="20% - Accent3 4 2 6 4 2" xfId="36149"/>
    <cellStyle name="20% - Accent3 4 2 6 5" xfId="25530"/>
    <cellStyle name="20% - Accent3 4 2 7" xfId="2214"/>
    <cellStyle name="20% - Accent3 4 2 7 2" xfId="5076"/>
    <cellStyle name="20% - Accent3 4 2 7 2 2" xfId="10419"/>
    <cellStyle name="20% - Accent3 4 2 7 2 2 2" xfId="21033"/>
    <cellStyle name="20% - Accent3 4 2 7 2 2 2 2" xfId="44308"/>
    <cellStyle name="20% - Accent3 4 2 7 2 2 3" xfId="33694"/>
    <cellStyle name="20% - Accent3 4 2 7 2 3" xfId="15727"/>
    <cellStyle name="20% - Accent3 4 2 7 2 3 2" xfId="39002"/>
    <cellStyle name="20% - Accent3 4 2 7 2 4" xfId="28386"/>
    <cellStyle name="20% - Accent3 4 2 7 3" xfId="7777"/>
    <cellStyle name="20% - Accent3 4 2 7 3 2" xfId="18392"/>
    <cellStyle name="20% - Accent3 4 2 7 3 2 2" xfId="41667"/>
    <cellStyle name="20% - Accent3 4 2 7 3 3" xfId="31052"/>
    <cellStyle name="20% - Accent3 4 2 7 4" xfId="13087"/>
    <cellStyle name="20% - Accent3 4 2 7 4 2" xfId="36362"/>
    <cellStyle name="20% - Accent3 4 2 7 5" xfId="25744"/>
    <cellStyle name="20% - Accent3 4 2 8" xfId="2245"/>
    <cellStyle name="20% - Accent3 4 2 8 2" xfId="5098"/>
    <cellStyle name="20% - Accent3 4 2 8 2 2" xfId="10441"/>
    <cellStyle name="20% - Accent3 4 2 8 2 2 2" xfId="21055"/>
    <cellStyle name="20% - Accent3 4 2 8 2 2 2 2" xfId="44330"/>
    <cellStyle name="20% - Accent3 4 2 8 2 2 3" xfId="33716"/>
    <cellStyle name="20% - Accent3 4 2 8 2 3" xfId="15749"/>
    <cellStyle name="20% - Accent3 4 2 8 2 3 2" xfId="39024"/>
    <cellStyle name="20% - Accent3 4 2 8 2 4" xfId="28408"/>
    <cellStyle name="20% - Accent3 4 2 8 3" xfId="7799"/>
    <cellStyle name="20% - Accent3 4 2 8 3 2" xfId="18414"/>
    <cellStyle name="20% - Accent3 4 2 8 3 2 2" xfId="41689"/>
    <cellStyle name="20% - Accent3 4 2 8 3 3" xfId="31074"/>
    <cellStyle name="20% - Accent3 4 2 8 4" xfId="13109"/>
    <cellStyle name="20% - Accent3 4 2 8 4 2" xfId="36384"/>
    <cellStyle name="20% - Accent3 4 2 8 5" xfId="25766"/>
    <cellStyle name="20% - Accent3 4 2 9" xfId="2508"/>
    <cellStyle name="20% - Accent3 4 2 9 2" xfId="5359"/>
    <cellStyle name="20% - Accent3 4 2 9 2 2" xfId="10702"/>
    <cellStyle name="20% - Accent3 4 2 9 2 2 2" xfId="21316"/>
    <cellStyle name="20% - Accent3 4 2 9 2 2 2 2" xfId="44591"/>
    <cellStyle name="20% - Accent3 4 2 9 2 2 3" xfId="33977"/>
    <cellStyle name="20% - Accent3 4 2 9 2 3" xfId="16010"/>
    <cellStyle name="20% - Accent3 4 2 9 2 3 2" xfId="39285"/>
    <cellStyle name="20% - Accent3 4 2 9 2 4" xfId="28669"/>
    <cellStyle name="20% - Accent3 4 2 9 3" xfId="8060"/>
    <cellStyle name="20% - Accent3 4 2 9 3 2" xfId="18675"/>
    <cellStyle name="20% - Accent3 4 2 9 3 2 2" xfId="41950"/>
    <cellStyle name="20% - Accent3 4 2 9 3 3" xfId="31335"/>
    <cellStyle name="20% - Accent3 4 2 9 4" xfId="13370"/>
    <cellStyle name="20% - Accent3 4 2 9 4 2" xfId="36645"/>
    <cellStyle name="20% - Accent3 4 2 9 5" xfId="26027"/>
    <cellStyle name="20% - Accent3 4 2_Asset Register (new)" xfId="1398"/>
    <cellStyle name="20% - Accent3 4 3" xfId="631"/>
    <cellStyle name="20% - Accent3 4 3 10" xfId="12184"/>
    <cellStyle name="20% - Accent3 4 3 10 2" xfId="35459"/>
    <cellStyle name="20% - Accent3 4 3 11" xfId="22835"/>
    <cellStyle name="20% - Accent3 4 3 11 2" xfId="46086"/>
    <cellStyle name="20% - Accent3 4 3 12" xfId="24840"/>
    <cellStyle name="20% - Accent3 4 3 2" xfId="1100"/>
    <cellStyle name="20% - Accent3 4 3 2 2" xfId="2668"/>
    <cellStyle name="20% - Accent3 4 3 2 2 2" xfId="5519"/>
    <cellStyle name="20% - Accent3 4 3 2 2 2 2" xfId="10862"/>
    <cellStyle name="20% - Accent3 4 3 2 2 2 2 2" xfId="21476"/>
    <cellStyle name="20% - Accent3 4 3 2 2 2 2 2 2" xfId="44751"/>
    <cellStyle name="20% - Accent3 4 3 2 2 2 2 3" xfId="34137"/>
    <cellStyle name="20% - Accent3 4 3 2 2 2 3" xfId="16170"/>
    <cellStyle name="20% - Accent3 4 3 2 2 2 3 2" xfId="39445"/>
    <cellStyle name="20% - Accent3 4 3 2 2 2 4" xfId="22838"/>
    <cellStyle name="20% - Accent3 4 3 2 2 2 4 2" xfId="46089"/>
    <cellStyle name="20% - Accent3 4 3 2 2 2 5" xfId="28829"/>
    <cellStyle name="20% - Accent3 4 3 2 2 3" xfId="8220"/>
    <cellStyle name="20% - Accent3 4 3 2 2 3 2" xfId="18835"/>
    <cellStyle name="20% - Accent3 4 3 2 2 3 2 2" xfId="42110"/>
    <cellStyle name="20% - Accent3 4 3 2 2 3 3" xfId="31495"/>
    <cellStyle name="20% - Accent3 4 3 2 2 4" xfId="13530"/>
    <cellStyle name="20% - Accent3 4 3 2 2 4 2" xfId="36805"/>
    <cellStyle name="20% - Accent3 4 3 2 2 5" xfId="22837"/>
    <cellStyle name="20% - Accent3 4 3 2 2 5 2" xfId="46088"/>
    <cellStyle name="20% - Accent3 4 3 2 2 6" xfId="26187"/>
    <cellStyle name="20% - Accent3 4 3 2 3" xfId="3846"/>
    <cellStyle name="20% - Accent3 4 3 2 3 2" xfId="6510"/>
    <cellStyle name="20% - Accent3 4 3 2 3 2 2" xfId="11853"/>
    <cellStyle name="20% - Accent3 4 3 2 3 2 2 2" xfId="22466"/>
    <cellStyle name="20% - Accent3 4 3 2 3 2 2 2 2" xfId="45741"/>
    <cellStyle name="20% - Accent3 4 3 2 3 2 2 3" xfId="35128"/>
    <cellStyle name="20% - Accent3 4 3 2 3 2 3" xfId="17160"/>
    <cellStyle name="20% - Accent3 4 3 2 3 2 3 2" xfId="40435"/>
    <cellStyle name="20% - Accent3 4 3 2 3 2 4" xfId="29820"/>
    <cellStyle name="20% - Accent3 4 3 2 3 3" xfId="9211"/>
    <cellStyle name="20% - Accent3 4 3 2 3 3 2" xfId="19826"/>
    <cellStyle name="20% - Accent3 4 3 2 3 3 2 2" xfId="43101"/>
    <cellStyle name="20% - Accent3 4 3 2 3 3 3" xfId="32486"/>
    <cellStyle name="20% - Accent3 4 3 2 3 4" xfId="14520"/>
    <cellStyle name="20% - Accent3 4 3 2 3 4 2" xfId="37795"/>
    <cellStyle name="20% - Accent3 4 3 2 3 5" xfId="22839"/>
    <cellStyle name="20% - Accent3 4 3 2 3 5 2" xfId="46090"/>
    <cellStyle name="20% - Accent3 4 3 2 3 6" xfId="27178"/>
    <cellStyle name="20% - Accent3 4 3 2 4" xfId="4332"/>
    <cellStyle name="20% - Accent3 4 3 2 4 2" xfId="9676"/>
    <cellStyle name="20% - Accent3 4 3 2 4 2 2" xfId="20291"/>
    <cellStyle name="20% - Accent3 4 3 2 4 2 2 2" xfId="43566"/>
    <cellStyle name="20% - Accent3 4 3 2 4 2 3" xfId="32951"/>
    <cellStyle name="20% - Accent3 4 3 2 4 3" xfId="14985"/>
    <cellStyle name="20% - Accent3 4 3 2 4 3 2" xfId="38260"/>
    <cellStyle name="20% - Accent3 4 3 2 4 4" xfId="27643"/>
    <cellStyle name="20% - Accent3 4 3 2 5" xfId="7034"/>
    <cellStyle name="20% - Accent3 4 3 2 5 2" xfId="17649"/>
    <cellStyle name="20% - Accent3 4 3 2 5 2 2" xfId="40924"/>
    <cellStyle name="20% - Accent3 4 3 2 5 3" xfId="30309"/>
    <cellStyle name="20% - Accent3 4 3 2 6" xfId="12345"/>
    <cellStyle name="20% - Accent3 4 3 2 6 2" xfId="35620"/>
    <cellStyle name="20% - Accent3 4 3 2 7" xfId="22836"/>
    <cellStyle name="20% - Accent3 4 3 2 7 2" xfId="46087"/>
    <cellStyle name="20% - Accent3 4 3 2 8" xfId="25001"/>
    <cellStyle name="20% - Accent3 4 3 3" xfId="1451"/>
    <cellStyle name="20% - Accent3 4 3 3 2" xfId="2813"/>
    <cellStyle name="20% - Accent3 4 3 3 2 2" xfId="5664"/>
    <cellStyle name="20% - Accent3 4 3 3 2 2 2" xfId="11007"/>
    <cellStyle name="20% - Accent3 4 3 3 2 2 2 2" xfId="21621"/>
    <cellStyle name="20% - Accent3 4 3 3 2 2 2 2 2" xfId="44896"/>
    <cellStyle name="20% - Accent3 4 3 3 2 2 2 3" xfId="34282"/>
    <cellStyle name="20% - Accent3 4 3 3 2 2 3" xfId="16315"/>
    <cellStyle name="20% - Accent3 4 3 3 2 2 3 2" xfId="39590"/>
    <cellStyle name="20% - Accent3 4 3 3 2 2 4" xfId="28974"/>
    <cellStyle name="20% - Accent3 4 3 3 2 3" xfId="8365"/>
    <cellStyle name="20% - Accent3 4 3 3 2 3 2" xfId="18980"/>
    <cellStyle name="20% - Accent3 4 3 3 2 3 2 2" xfId="42255"/>
    <cellStyle name="20% - Accent3 4 3 3 2 3 3" xfId="31640"/>
    <cellStyle name="20% - Accent3 4 3 3 2 4" xfId="13675"/>
    <cellStyle name="20% - Accent3 4 3 3 2 4 2" xfId="36950"/>
    <cellStyle name="20% - Accent3 4 3 3 2 5" xfId="22841"/>
    <cellStyle name="20% - Accent3 4 3 3 2 5 2" xfId="46092"/>
    <cellStyle name="20% - Accent3 4 3 3 2 6" xfId="26332"/>
    <cellStyle name="20% - Accent3 4 3 3 3" xfId="3620"/>
    <cellStyle name="20% - Accent3 4 3 3 3 2" xfId="6387"/>
    <cellStyle name="20% - Accent3 4 3 3 3 2 2" xfId="11730"/>
    <cellStyle name="20% - Accent3 4 3 3 3 2 2 2" xfId="22343"/>
    <cellStyle name="20% - Accent3 4 3 3 3 2 2 2 2" xfId="45618"/>
    <cellStyle name="20% - Accent3 4 3 3 3 2 2 3" xfId="35005"/>
    <cellStyle name="20% - Accent3 4 3 3 3 2 3" xfId="17037"/>
    <cellStyle name="20% - Accent3 4 3 3 3 2 3 2" xfId="40312"/>
    <cellStyle name="20% - Accent3 4 3 3 3 2 4" xfId="29697"/>
    <cellStyle name="20% - Accent3 4 3 3 3 3" xfId="9088"/>
    <cellStyle name="20% - Accent3 4 3 3 3 3 2" xfId="19703"/>
    <cellStyle name="20% - Accent3 4 3 3 3 3 2 2" xfId="42978"/>
    <cellStyle name="20% - Accent3 4 3 3 3 3 3" xfId="32363"/>
    <cellStyle name="20% - Accent3 4 3 3 3 4" xfId="14397"/>
    <cellStyle name="20% - Accent3 4 3 3 3 4 2" xfId="37672"/>
    <cellStyle name="20% - Accent3 4 3 3 3 5" xfId="27055"/>
    <cellStyle name="20% - Accent3 4 3 3 4" xfId="4477"/>
    <cellStyle name="20% - Accent3 4 3 3 4 2" xfId="9821"/>
    <cellStyle name="20% - Accent3 4 3 3 4 2 2" xfId="20436"/>
    <cellStyle name="20% - Accent3 4 3 3 4 2 2 2" xfId="43711"/>
    <cellStyle name="20% - Accent3 4 3 3 4 2 3" xfId="33096"/>
    <cellStyle name="20% - Accent3 4 3 3 4 3" xfId="15130"/>
    <cellStyle name="20% - Accent3 4 3 3 4 3 2" xfId="38405"/>
    <cellStyle name="20% - Accent3 4 3 3 4 4" xfId="27788"/>
    <cellStyle name="20% - Accent3 4 3 3 5" xfId="7179"/>
    <cellStyle name="20% - Accent3 4 3 3 5 2" xfId="17794"/>
    <cellStyle name="20% - Accent3 4 3 3 5 2 2" xfId="41069"/>
    <cellStyle name="20% - Accent3 4 3 3 5 3" xfId="30454"/>
    <cellStyle name="20% - Accent3 4 3 3 6" xfId="12490"/>
    <cellStyle name="20% - Accent3 4 3 3 6 2" xfId="35765"/>
    <cellStyle name="20% - Accent3 4 3 3 7" xfId="22840"/>
    <cellStyle name="20% - Accent3 4 3 3 7 2" xfId="46091"/>
    <cellStyle name="20% - Accent3 4 3 3 8" xfId="25146"/>
    <cellStyle name="20% - Accent3 4 3 4" xfId="1752"/>
    <cellStyle name="20% - Accent3 4 3 4 2" xfId="4734"/>
    <cellStyle name="20% - Accent3 4 3 4 2 2" xfId="10078"/>
    <cellStyle name="20% - Accent3 4 3 4 2 2 2" xfId="20693"/>
    <cellStyle name="20% - Accent3 4 3 4 2 2 2 2" xfId="43968"/>
    <cellStyle name="20% - Accent3 4 3 4 2 2 3" xfId="33353"/>
    <cellStyle name="20% - Accent3 4 3 4 2 3" xfId="15387"/>
    <cellStyle name="20% - Accent3 4 3 4 2 3 2" xfId="38662"/>
    <cellStyle name="20% - Accent3 4 3 4 2 4" xfId="28045"/>
    <cellStyle name="20% - Accent3 4 3 4 3" xfId="7436"/>
    <cellStyle name="20% - Accent3 4 3 4 3 2" xfId="18051"/>
    <cellStyle name="20% - Accent3 4 3 4 3 2 2" xfId="41326"/>
    <cellStyle name="20% - Accent3 4 3 4 3 3" xfId="30711"/>
    <cellStyle name="20% - Accent3 4 3 4 4" xfId="12747"/>
    <cellStyle name="20% - Accent3 4 3 4 4 2" xfId="36022"/>
    <cellStyle name="20% - Accent3 4 3 4 5" xfId="22842"/>
    <cellStyle name="20% - Accent3 4 3 4 5 2" xfId="46093"/>
    <cellStyle name="20% - Accent3 4 3 4 6" xfId="25403"/>
    <cellStyle name="20% - Accent3 4 3 5" xfId="2507"/>
    <cellStyle name="20% - Accent3 4 3 5 2" xfId="5358"/>
    <cellStyle name="20% - Accent3 4 3 5 2 2" xfId="10701"/>
    <cellStyle name="20% - Accent3 4 3 5 2 2 2" xfId="21315"/>
    <cellStyle name="20% - Accent3 4 3 5 2 2 2 2" xfId="44590"/>
    <cellStyle name="20% - Accent3 4 3 5 2 2 3" xfId="33976"/>
    <cellStyle name="20% - Accent3 4 3 5 2 3" xfId="16009"/>
    <cellStyle name="20% - Accent3 4 3 5 2 3 2" xfId="39284"/>
    <cellStyle name="20% - Accent3 4 3 5 2 4" xfId="28668"/>
    <cellStyle name="20% - Accent3 4 3 5 3" xfId="8059"/>
    <cellStyle name="20% - Accent3 4 3 5 3 2" xfId="18674"/>
    <cellStyle name="20% - Accent3 4 3 5 3 2 2" xfId="41949"/>
    <cellStyle name="20% - Accent3 4 3 5 3 3" xfId="31334"/>
    <cellStyle name="20% - Accent3 4 3 5 4" xfId="13369"/>
    <cellStyle name="20% - Accent3 4 3 5 4 2" xfId="36644"/>
    <cellStyle name="20% - Accent3 4 3 5 5" xfId="26026"/>
    <cellStyle name="20% - Accent3 4 3 6" xfId="3026"/>
    <cellStyle name="20% - Accent3 4 3 6 2" xfId="5859"/>
    <cellStyle name="20% - Accent3 4 3 6 2 2" xfId="11202"/>
    <cellStyle name="20% - Accent3 4 3 6 2 2 2" xfId="21815"/>
    <cellStyle name="20% - Accent3 4 3 6 2 2 2 2" xfId="45090"/>
    <cellStyle name="20% - Accent3 4 3 6 2 2 3" xfId="34477"/>
    <cellStyle name="20% - Accent3 4 3 6 2 3" xfId="16509"/>
    <cellStyle name="20% - Accent3 4 3 6 2 3 2" xfId="39784"/>
    <cellStyle name="20% - Accent3 4 3 6 2 4" xfId="29169"/>
    <cellStyle name="20% - Accent3 4 3 6 3" xfId="8560"/>
    <cellStyle name="20% - Accent3 4 3 6 3 2" xfId="19175"/>
    <cellStyle name="20% - Accent3 4 3 6 3 2 2" xfId="42450"/>
    <cellStyle name="20% - Accent3 4 3 6 3 3" xfId="31835"/>
    <cellStyle name="20% - Accent3 4 3 6 4" xfId="13869"/>
    <cellStyle name="20% - Accent3 4 3 6 4 2" xfId="37144"/>
    <cellStyle name="20% - Accent3 4 3 6 5" xfId="26527"/>
    <cellStyle name="20% - Accent3 4 3 7" xfId="3349"/>
    <cellStyle name="20% - Accent3 4 3 7 2" xfId="6173"/>
    <cellStyle name="20% - Accent3 4 3 7 2 2" xfId="11516"/>
    <cellStyle name="20% - Accent3 4 3 7 2 2 2" xfId="22129"/>
    <cellStyle name="20% - Accent3 4 3 7 2 2 2 2" xfId="45404"/>
    <cellStyle name="20% - Accent3 4 3 7 2 2 3" xfId="34791"/>
    <cellStyle name="20% - Accent3 4 3 7 2 3" xfId="16823"/>
    <cellStyle name="20% - Accent3 4 3 7 2 3 2" xfId="40098"/>
    <cellStyle name="20% - Accent3 4 3 7 2 4" xfId="29483"/>
    <cellStyle name="20% - Accent3 4 3 7 3" xfId="8874"/>
    <cellStyle name="20% - Accent3 4 3 7 3 2" xfId="19489"/>
    <cellStyle name="20% - Accent3 4 3 7 3 2 2" xfId="42764"/>
    <cellStyle name="20% - Accent3 4 3 7 3 3" xfId="32149"/>
    <cellStyle name="20% - Accent3 4 3 7 4" xfId="14183"/>
    <cellStyle name="20% - Accent3 4 3 7 4 2" xfId="37458"/>
    <cellStyle name="20% - Accent3 4 3 7 5" xfId="26841"/>
    <cellStyle name="20% - Accent3 4 3 8" xfId="4171"/>
    <cellStyle name="20% - Accent3 4 3 8 2" xfId="9515"/>
    <cellStyle name="20% - Accent3 4 3 8 2 2" xfId="20130"/>
    <cellStyle name="20% - Accent3 4 3 8 2 2 2" xfId="43405"/>
    <cellStyle name="20% - Accent3 4 3 8 2 3" xfId="32790"/>
    <cellStyle name="20% - Accent3 4 3 8 3" xfId="14824"/>
    <cellStyle name="20% - Accent3 4 3 8 3 2" xfId="38099"/>
    <cellStyle name="20% - Accent3 4 3 8 4" xfId="27482"/>
    <cellStyle name="20% - Accent3 4 3 9" xfId="6873"/>
    <cellStyle name="20% - Accent3 4 3 9 2" xfId="17488"/>
    <cellStyle name="20% - Accent3 4 3 9 2 2" xfId="40763"/>
    <cellStyle name="20% - Accent3 4 3 9 3" xfId="30148"/>
    <cellStyle name="20% - Accent3 4 3_Asset Register (new)" xfId="1396"/>
    <cellStyle name="20% - Accent3 4 4" xfId="37"/>
    <cellStyle name="20% - Accent3 4 4 10" xfId="24618"/>
    <cellStyle name="20% - Accent3 4 4 2" xfId="1926"/>
    <cellStyle name="20% - Accent3 4 4 2 2" xfId="4874"/>
    <cellStyle name="20% - Accent3 4 4 2 2 2" xfId="10217"/>
    <cellStyle name="20% - Accent3 4 4 2 2 2 2" xfId="20832"/>
    <cellStyle name="20% - Accent3 4 4 2 2 2 2 2" xfId="44107"/>
    <cellStyle name="20% - Accent3 4 4 2 2 2 3" xfId="33492"/>
    <cellStyle name="20% - Accent3 4 4 2 2 3" xfId="15526"/>
    <cellStyle name="20% - Accent3 4 4 2 2 3 2" xfId="38801"/>
    <cellStyle name="20% - Accent3 4 4 2 2 4" xfId="22845"/>
    <cellStyle name="20% - Accent3 4 4 2 2 4 2" xfId="46096"/>
    <cellStyle name="20% - Accent3 4 4 2 2 5" xfId="28184"/>
    <cellStyle name="20% - Accent3 4 4 2 3" xfId="7575"/>
    <cellStyle name="20% - Accent3 4 4 2 3 2" xfId="18190"/>
    <cellStyle name="20% - Accent3 4 4 2 3 2 2" xfId="41465"/>
    <cellStyle name="20% - Accent3 4 4 2 3 3" xfId="30850"/>
    <cellStyle name="20% - Accent3 4 4 2 4" xfId="12886"/>
    <cellStyle name="20% - Accent3 4 4 2 4 2" xfId="36161"/>
    <cellStyle name="20% - Accent3 4 4 2 5" xfId="22844"/>
    <cellStyle name="20% - Accent3 4 4 2 5 2" xfId="46095"/>
    <cellStyle name="20% - Accent3 4 4 2 6" xfId="25542"/>
    <cellStyle name="20% - Accent3 4 4 3" xfId="2289"/>
    <cellStyle name="20% - Accent3 4 4 3 2" xfId="5140"/>
    <cellStyle name="20% - Accent3 4 4 3 2 2" xfId="10483"/>
    <cellStyle name="20% - Accent3 4 4 3 2 2 2" xfId="21097"/>
    <cellStyle name="20% - Accent3 4 4 3 2 2 2 2" xfId="44372"/>
    <cellStyle name="20% - Accent3 4 4 3 2 2 3" xfId="33758"/>
    <cellStyle name="20% - Accent3 4 4 3 2 3" xfId="15791"/>
    <cellStyle name="20% - Accent3 4 4 3 2 3 2" xfId="39066"/>
    <cellStyle name="20% - Accent3 4 4 3 2 4" xfId="28450"/>
    <cellStyle name="20% - Accent3 4 4 3 3" xfId="7841"/>
    <cellStyle name="20% - Accent3 4 4 3 3 2" xfId="18456"/>
    <cellStyle name="20% - Accent3 4 4 3 3 2 2" xfId="41731"/>
    <cellStyle name="20% - Accent3 4 4 3 3 3" xfId="31116"/>
    <cellStyle name="20% - Accent3 4 4 3 4" xfId="13151"/>
    <cellStyle name="20% - Accent3 4 4 3 4 2" xfId="36426"/>
    <cellStyle name="20% - Accent3 4 4 3 5" xfId="22846"/>
    <cellStyle name="20% - Accent3 4 4 3 5 2" xfId="46097"/>
    <cellStyle name="20% - Accent3 4 4 3 6" xfId="25808"/>
    <cellStyle name="20% - Accent3 4 4 4" xfId="3161"/>
    <cellStyle name="20% - Accent3 4 4 4 2" xfId="5994"/>
    <cellStyle name="20% - Accent3 4 4 4 2 2" xfId="11337"/>
    <cellStyle name="20% - Accent3 4 4 4 2 2 2" xfId="21950"/>
    <cellStyle name="20% - Accent3 4 4 4 2 2 2 2" xfId="45225"/>
    <cellStyle name="20% - Accent3 4 4 4 2 2 3" xfId="34612"/>
    <cellStyle name="20% - Accent3 4 4 4 2 3" xfId="16644"/>
    <cellStyle name="20% - Accent3 4 4 4 2 3 2" xfId="39919"/>
    <cellStyle name="20% - Accent3 4 4 4 2 4" xfId="29304"/>
    <cellStyle name="20% - Accent3 4 4 4 3" xfId="8695"/>
    <cellStyle name="20% - Accent3 4 4 4 3 2" xfId="19310"/>
    <cellStyle name="20% - Accent3 4 4 4 3 2 2" xfId="42585"/>
    <cellStyle name="20% - Accent3 4 4 4 3 3" xfId="31970"/>
    <cellStyle name="20% - Accent3 4 4 4 4" xfId="14004"/>
    <cellStyle name="20% - Accent3 4 4 4 4 2" xfId="37279"/>
    <cellStyle name="20% - Accent3 4 4 4 5" xfId="26662"/>
    <cellStyle name="20% - Accent3 4 4 5" xfId="3484"/>
    <cellStyle name="20% - Accent3 4 4 5 2" xfId="6308"/>
    <cellStyle name="20% - Accent3 4 4 5 2 2" xfId="11651"/>
    <cellStyle name="20% - Accent3 4 4 5 2 2 2" xfId="22264"/>
    <cellStyle name="20% - Accent3 4 4 5 2 2 2 2" xfId="45539"/>
    <cellStyle name="20% - Accent3 4 4 5 2 2 3" xfId="34926"/>
    <cellStyle name="20% - Accent3 4 4 5 2 3" xfId="16958"/>
    <cellStyle name="20% - Accent3 4 4 5 2 3 2" xfId="40233"/>
    <cellStyle name="20% - Accent3 4 4 5 2 4" xfId="29618"/>
    <cellStyle name="20% - Accent3 4 4 5 3" xfId="9009"/>
    <cellStyle name="20% - Accent3 4 4 5 3 2" xfId="19624"/>
    <cellStyle name="20% - Accent3 4 4 5 3 2 2" xfId="42899"/>
    <cellStyle name="20% - Accent3 4 4 5 3 3" xfId="32284"/>
    <cellStyle name="20% - Accent3 4 4 5 4" xfId="14318"/>
    <cellStyle name="20% - Accent3 4 4 5 4 2" xfId="37593"/>
    <cellStyle name="20% - Accent3 4 4 5 5" xfId="26976"/>
    <cellStyle name="20% - Accent3 4 4 6" xfId="3953"/>
    <cellStyle name="20% - Accent3 4 4 6 2" xfId="9297"/>
    <cellStyle name="20% - Accent3 4 4 6 2 2" xfId="19912"/>
    <cellStyle name="20% - Accent3 4 4 6 2 2 2" xfId="43187"/>
    <cellStyle name="20% - Accent3 4 4 6 2 3" xfId="32572"/>
    <cellStyle name="20% - Accent3 4 4 6 3" xfId="14606"/>
    <cellStyle name="20% - Accent3 4 4 6 3 2" xfId="37881"/>
    <cellStyle name="20% - Accent3 4 4 6 4" xfId="27264"/>
    <cellStyle name="20% - Accent3 4 4 7" xfId="6655"/>
    <cellStyle name="20% - Accent3 4 4 7 2" xfId="17270"/>
    <cellStyle name="20% - Accent3 4 4 7 2 2" xfId="40545"/>
    <cellStyle name="20% - Accent3 4 4 7 3" xfId="29930"/>
    <cellStyle name="20% - Accent3 4 4 8" xfId="11966"/>
    <cellStyle name="20% - Accent3 4 4 8 2" xfId="35241"/>
    <cellStyle name="20% - Accent3 4 4 9" xfId="22843"/>
    <cellStyle name="20% - Accent3 4 4 9 2" xfId="46094"/>
    <cellStyle name="20% - Accent3 4 5" xfId="1014"/>
    <cellStyle name="20% - Accent3 4 5 2" xfId="2590"/>
    <cellStyle name="20% - Accent3 4 5 2 2" xfId="5441"/>
    <cellStyle name="20% - Accent3 4 5 2 2 2" xfId="10784"/>
    <cellStyle name="20% - Accent3 4 5 2 2 2 2" xfId="21398"/>
    <cellStyle name="20% - Accent3 4 5 2 2 2 2 2" xfId="44673"/>
    <cellStyle name="20% - Accent3 4 5 2 2 2 3" xfId="34059"/>
    <cellStyle name="20% - Accent3 4 5 2 2 3" xfId="16092"/>
    <cellStyle name="20% - Accent3 4 5 2 2 3 2" xfId="39367"/>
    <cellStyle name="20% - Accent3 4 5 2 2 4" xfId="28751"/>
    <cellStyle name="20% - Accent3 4 5 2 3" xfId="8142"/>
    <cellStyle name="20% - Accent3 4 5 2 3 2" xfId="18757"/>
    <cellStyle name="20% - Accent3 4 5 2 3 2 2" xfId="42032"/>
    <cellStyle name="20% - Accent3 4 5 2 3 3" xfId="31417"/>
    <cellStyle name="20% - Accent3 4 5 2 4" xfId="13452"/>
    <cellStyle name="20% - Accent3 4 5 2 4 2" xfId="36727"/>
    <cellStyle name="20% - Accent3 4 5 2 5" xfId="22848"/>
    <cellStyle name="20% - Accent3 4 5 2 5 2" xfId="46099"/>
    <cellStyle name="20% - Accent3 4 5 2 6" xfId="26109"/>
    <cellStyle name="20% - Accent3 4 5 3" xfId="3768"/>
    <cellStyle name="20% - Accent3 4 5 3 2" xfId="6432"/>
    <cellStyle name="20% - Accent3 4 5 3 2 2" xfId="11775"/>
    <cellStyle name="20% - Accent3 4 5 3 2 2 2" xfId="22388"/>
    <cellStyle name="20% - Accent3 4 5 3 2 2 2 2" xfId="45663"/>
    <cellStyle name="20% - Accent3 4 5 3 2 2 3" xfId="35050"/>
    <cellStyle name="20% - Accent3 4 5 3 2 3" xfId="17082"/>
    <cellStyle name="20% - Accent3 4 5 3 2 3 2" xfId="40357"/>
    <cellStyle name="20% - Accent3 4 5 3 2 4" xfId="29742"/>
    <cellStyle name="20% - Accent3 4 5 3 3" xfId="9133"/>
    <cellStyle name="20% - Accent3 4 5 3 3 2" xfId="19748"/>
    <cellStyle name="20% - Accent3 4 5 3 3 2 2" xfId="43023"/>
    <cellStyle name="20% - Accent3 4 5 3 3 3" xfId="32408"/>
    <cellStyle name="20% - Accent3 4 5 3 4" xfId="14442"/>
    <cellStyle name="20% - Accent3 4 5 3 4 2" xfId="37717"/>
    <cellStyle name="20% - Accent3 4 5 3 5" xfId="27100"/>
    <cellStyle name="20% - Accent3 4 5 4" xfId="4254"/>
    <cellStyle name="20% - Accent3 4 5 4 2" xfId="9598"/>
    <cellStyle name="20% - Accent3 4 5 4 2 2" xfId="20213"/>
    <cellStyle name="20% - Accent3 4 5 4 2 2 2" xfId="43488"/>
    <cellStyle name="20% - Accent3 4 5 4 2 3" xfId="32873"/>
    <cellStyle name="20% - Accent3 4 5 4 3" xfId="14907"/>
    <cellStyle name="20% - Accent3 4 5 4 3 2" xfId="38182"/>
    <cellStyle name="20% - Accent3 4 5 4 4" xfId="27565"/>
    <cellStyle name="20% - Accent3 4 5 5" xfId="6956"/>
    <cellStyle name="20% - Accent3 4 5 5 2" xfId="17571"/>
    <cellStyle name="20% - Accent3 4 5 5 2 2" xfId="40846"/>
    <cellStyle name="20% - Accent3 4 5 5 3" xfId="30231"/>
    <cellStyle name="20% - Accent3 4 5 6" xfId="12267"/>
    <cellStyle name="20% - Accent3 4 5 6 2" xfId="35542"/>
    <cellStyle name="20% - Accent3 4 5 7" xfId="22847"/>
    <cellStyle name="20% - Accent3 4 5 7 2" xfId="46098"/>
    <cellStyle name="20% - Accent3 4 5 8" xfId="24923"/>
    <cellStyle name="20% - Accent3 4 6" xfId="1163"/>
    <cellStyle name="20% - Accent3 4 6 2" xfId="2730"/>
    <cellStyle name="20% - Accent3 4 6 2 2" xfId="5581"/>
    <cellStyle name="20% - Accent3 4 6 2 2 2" xfId="10924"/>
    <cellStyle name="20% - Accent3 4 6 2 2 2 2" xfId="21538"/>
    <cellStyle name="20% - Accent3 4 6 2 2 2 2 2" xfId="44813"/>
    <cellStyle name="20% - Accent3 4 6 2 2 2 3" xfId="34199"/>
    <cellStyle name="20% - Accent3 4 6 2 2 3" xfId="16232"/>
    <cellStyle name="20% - Accent3 4 6 2 2 3 2" xfId="39507"/>
    <cellStyle name="20% - Accent3 4 6 2 2 4" xfId="28891"/>
    <cellStyle name="20% - Accent3 4 6 2 3" xfId="8282"/>
    <cellStyle name="20% - Accent3 4 6 2 3 2" xfId="18897"/>
    <cellStyle name="20% - Accent3 4 6 2 3 2 2" xfId="42172"/>
    <cellStyle name="20% - Accent3 4 6 2 3 3" xfId="31557"/>
    <cellStyle name="20% - Accent3 4 6 2 4" xfId="13592"/>
    <cellStyle name="20% - Accent3 4 6 2 4 2" xfId="36867"/>
    <cellStyle name="20% - Accent3 4 6 2 5" xfId="26249"/>
    <cellStyle name="20% - Accent3 4 6 3" xfId="4394"/>
    <cellStyle name="20% - Accent3 4 6 3 2" xfId="9738"/>
    <cellStyle name="20% - Accent3 4 6 3 2 2" xfId="20353"/>
    <cellStyle name="20% - Accent3 4 6 3 2 2 2" xfId="43628"/>
    <cellStyle name="20% - Accent3 4 6 3 2 3" xfId="33013"/>
    <cellStyle name="20% - Accent3 4 6 3 3" xfId="15047"/>
    <cellStyle name="20% - Accent3 4 6 3 3 2" xfId="38322"/>
    <cellStyle name="20% - Accent3 4 6 3 4" xfId="27705"/>
    <cellStyle name="20% - Accent3 4 6 4" xfId="7096"/>
    <cellStyle name="20% - Accent3 4 6 4 2" xfId="17711"/>
    <cellStyle name="20% - Accent3 4 6 4 2 2" xfId="40986"/>
    <cellStyle name="20% - Accent3 4 6 4 3" xfId="30371"/>
    <cellStyle name="20% - Accent3 4 6 5" xfId="12407"/>
    <cellStyle name="20% - Accent3 4 6 5 2" xfId="35682"/>
    <cellStyle name="20% - Accent3 4 6 6" xfId="22849"/>
    <cellStyle name="20% - Accent3 4 6 6 2" xfId="46100"/>
    <cellStyle name="20% - Accent3 4 6 7" xfId="25063"/>
    <cellStyle name="20% - Accent3 4 7" xfId="1541"/>
    <cellStyle name="20% - Accent3 4 7 2" xfId="4564"/>
    <cellStyle name="20% - Accent3 4 7 2 2" xfId="9908"/>
    <cellStyle name="20% - Accent3 4 7 2 2 2" xfId="20523"/>
    <cellStyle name="20% - Accent3 4 7 2 2 2 2" xfId="43798"/>
    <cellStyle name="20% - Accent3 4 7 2 2 3" xfId="33183"/>
    <cellStyle name="20% - Accent3 4 7 2 3" xfId="15217"/>
    <cellStyle name="20% - Accent3 4 7 2 3 2" xfId="38492"/>
    <cellStyle name="20% - Accent3 4 7 2 4" xfId="27875"/>
    <cellStyle name="20% - Accent3 4 7 3" xfId="7266"/>
    <cellStyle name="20% - Accent3 4 7 3 2" xfId="17881"/>
    <cellStyle name="20% - Accent3 4 7 3 2 2" xfId="41156"/>
    <cellStyle name="20% - Accent3 4 7 3 3" xfId="30541"/>
    <cellStyle name="20% - Accent3 4 7 4" xfId="12577"/>
    <cellStyle name="20% - Accent3 4 7 4 2" xfId="35852"/>
    <cellStyle name="20% - Accent3 4 7 5" xfId="25233"/>
    <cellStyle name="20% - Accent3 4 8" xfId="2079"/>
    <cellStyle name="20% - Accent3 4 8 2" xfId="4967"/>
    <cellStyle name="20% - Accent3 4 8 2 2" xfId="10310"/>
    <cellStyle name="20% - Accent3 4 8 2 2 2" xfId="20925"/>
    <cellStyle name="20% - Accent3 4 8 2 2 2 2" xfId="44200"/>
    <cellStyle name="20% - Accent3 4 8 2 2 3" xfId="33585"/>
    <cellStyle name="20% - Accent3 4 8 2 3" xfId="15619"/>
    <cellStyle name="20% - Accent3 4 8 2 3 2" xfId="38894"/>
    <cellStyle name="20% - Accent3 4 8 2 4" xfId="28277"/>
    <cellStyle name="20% - Accent3 4 8 3" xfId="7668"/>
    <cellStyle name="20% - Accent3 4 8 3 2" xfId="18283"/>
    <cellStyle name="20% - Accent3 4 8 3 2 2" xfId="41558"/>
    <cellStyle name="20% - Accent3 4 8 3 3" xfId="30943"/>
    <cellStyle name="20% - Accent3 4 8 4" xfId="12979"/>
    <cellStyle name="20% - Accent3 4 8 4 2" xfId="36254"/>
    <cellStyle name="20% - Accent3 4 8 5" xfId="25635"/>
    <cellStyle name="20% - Accent3 4 9" xfId="2159"/>
    <cellStyle name="20% - Accent3 4 9 2" xfId="5031"/>
    <cellStyle name="20% - Accent3 4 9 2 2" xfId="10374"/>
    <cellStyle name="20% - Accent3 4 9 2 2 2" xfId="20989"/>
    <cellStyle name="20% - Accent3 4 9 2 2 2 2" xfId="44264"/>
    <cellStyle name="20% - Accent3 4 9 2 2 3" xfId="33649"/>
    <cellStyle name="20% - Accent3 4 9 2 3" xfId="15683"/>
    <cellStyle name="20% - Accent3 4 9 2 3 2" xfId="38958"/>
    <cellStyle name="20% - Accent3 4 9 2 4" xfId="28341"/>
    <cellStyle name="20% - Accent3 4 9 3" xfId="7732"/>
    <cellStyle name="20% - Accent3 4 9 3 2" xfId="18347"/>
    <cellStyle name="20% - Accent3 4 9 3 2 2" xfId="41622"/>
    <cellStyle name="20% - Accent3 4 9 3 3" xfId="31007"/>
    <cellStyle name="20% - Accent3 4 9 4" xfId="13043"/>
    <cellStyle name="20% - Accent3 4 9 4 2" xfId="36318"/>
    <cellStyle name="20% - Accent3 4 9 5" xfId="25699"/>
    <cellStyle name="20% - Accent3 4_Asset Register (new)" xfId="1399"/>
    <cellStyle name="20% - Accent3 5" xfId="38"/>
    <cellStyle name="20% - Accent3 5 10" xfId="22850"/>
    <cellStyle name="20% - Accent3 5 10 2" xfId="46101"/>
    <cellStyle name="20% - Accent3 5 11" xfId="24619"/>
    <cellStyle name="20% - Accent3 5 2" xfId="39"/>
    <cellStyle name="20% - Accent3 5 2 10" xfId="24620"/>
    <cellStyle name="20% - Accent3 5 2 2" xfId="1754"/>
    <cellStyle name="20% - Accent3 5 2 2 2" xfId="4736"/>
    <cellStyle name="20% - Accent3 5 2 2 2 2" xfId="10080"/>
    <cellStyle name="20% - Accent3 5 2 2 2 2 2" xfId="20695"/>
    <cellStyle name="20% - Accent3 5 2 2 2 2 2 2" xfId="43970"/>
    <cellStyle name="20% - Accent3 5 2 2 2 2 3" xfId="33355"/>
    <cellStyle name="20% - Accent3 5 2 2 2 3" xfId="15389"/>
    <cellStyle name="20% - Accent3 5 2 2 2 3 2" xfId="38664"/>
    <cellStyle name="20% - Accent3 5 2 2 2 4" xfId="28047"/>
    <cellStyle name="20% - Accent3 5 2 2 3" xfId="7438"/>
    <cellStyle name="20% - Accent3 5 2 2 3 2" xfId="18053"/>
    <cellStyle name="20% - Accent3 5 2 2 3 2 2" xfId="41328"/>
    <cellStyle name="20% - Accent3 5 2 2 3 3" xfId="30713"/>
    <cellStyle name="20% - Accent3 5 2 2 4" xfId="12749"/>
    <cellStyle name="20% - Accent3 5 2 2 4 2" xfId="36024"/>
    <cellStyle name="20% - Accent3 5 2 2 5" xfId="22852"/>
    <cellStyle name="20% - Accent3 5 2 2 5 2" xfId="46103"/>
    <cellStyle name="20% - Accent3 5 2 2 6" xfId="25405"/>
    <cellStyle name="20% - Accent3 5 2 3" xfId="2291"/>
    <cellStyle name="20% - Accent3 5 2 3 2" xfId="5142"/>
    <cellStyle name="20% - Accent3 5 2 3 2 2" xfId="10485"/>
    <cellStyle name="20% - Accent3 5 2 3 2 2 2" xfId="21099"/>
    <cellStyle name="20% - Accent3 5 2 3 2 2 2 2" xfId="44374"/>
    <cellStyle name="20% - Accent3 5 2 3 2 2 3" xfId="33760"/>
    <cellStyle name="20% - Accent3 5 2 3 2 3" xfId="15793"/>
    <cellStyle name="20% - Accent3 5 2 3 2 3 2" xfId="39068"/>
    <cellStyle name="20% - Accent3 5 2 3 2 4" xfId="28452"/>
    <cellStyle name="20% - Accent3 5 2 3 3" xfId="7843"/>
    <cellStyle name="20% - Accent3 5 2 3 3 2" xfId="18458"/>
    <cellStyle name="20% - Accent3 5 2 3 3 2 2" xfId="41733"/>
    <cellStyle name="20% - Accent3 5 2 3 3 3" xfId="31118"/>
    <cellStyle name="20% - Accent3 5 2 3 4" xfId="13153"/>
    <cellStyle name="20% - Accent3 5 2 3 4 2" xfId="36428"/>
    <cellStyle name="20% - Accent3 5 2 3 5" xfId="25810"/>
    <cellStyle name="20% - Accent3 5 2 4" xfId="3028"/>
    <cellStyle name="20% - Accent3 5 2 4 2" xfId="5861"/>
    <cellStyle name="20% - Accent3 5 2 4 2 2" xfId="11204"/>
    <cellStyle name="20% - Accent3 5 2 4 2 2 2" xfId="21817"/>
    <cellStyle name="20% - Accent3 5 2 4 2 2 2 2" xfId="45092"/>
    <cellStyle name="20% - Accent3 5 2 4 2 2 3" xfId="34479"/>
    <cellStyle name="20% - Accent3 5 2 4 2 3" xfId="16511"/>
    <cellStyle name="20% - Accent3 5 2 4 2 3 2" xfId="39786"/>
    <cellStyle name="20% - Accent3 5 2 4 2 4" xfId="29171"/>
    <cellStyle name="20% - Accent3 5 2 4 3" xfId="8562"/>
    <cellStyle name="20% - Accent3 5 2 4 3 2" xfId="19177"/>
    <cellStyle name="20% - Accent3 5 2 4 3 2 2" xfId="42452"/>
    <cellStyle name="20% - Accent3 5 2 4 3 3" xfId="31837"/>
    <cellStyle name="20% - Accent3 5 2 4 4" xfId="13871"/>
    <cellStyle name="20% - Accent3 5 2 4 4 2" xfId="37146"/>
    <cellStyle name="20% - Accent3 5 2 4 5" xfId="26529"/>
    <cellStyle name="20% - Accent3 5 2 5" xfId="3351"/>
    <cellStyle name="20% - Accent3 5 2 5 2" xfId="6175"/>
    <cellStyle name="20% - Accent3 5 2 5 2 2" xfId="11518"/>
    <cellStyle name="20% - Accent3 5 2 5 2 2 2" xfId="22131"/>
    <cellStyle name="20% - Accent3 5 2 5 2 2 2 2" xfId="45406"/>
    <cellStyle name="20% - Accent3 5 2 5 2 2 3" xfId="34793"/>
    <cellStyle name="20% - Accent3 5 2 5 2 3" xfId="16825"/>
    <cellStyle name="20% - Accent3 5 2 5 2 3 2" xfId="40100"/>
    <cellStyle name="20% - Accent3 5 2 5 2 4" xfId="29485"/>
    <cellStyle name="20% - Accent3 5 2 5 3" xfId="8876"/>
    <cellStyle name="20% - Accent3 5 2 5 3 2" xfId="19491"/>
    <cellStyle name="20% - Accent3 5 2 5 3 2 2" xfId="42766"/>
    <cellStyle name="20% - Accent3 5 2 5 3 3" xfId="32151"/>
    <cellStyle name="20% - Accent3 5 2 5 4" xfId="14185"/>
    <cellStyle name="20% - Accent3 5 2 5 4 2" xfId="37460"/>
    <cellStyle name="20% - Accent3 5 2 5 5" xfId="26843"/>
    <cellStyle name="20% - Accent3 5 2 6" xfId="3955"/>
    <cellStyle name="20% - Accent3 5 2 6 2" xfId="9299"/>
    <cellStyle name="20% - Accent3 5 2 6 2 2" xfId="19914"/>
    <cellStyle name="20% - Accent3 5 2 6 2 2 2" xfId="43189"/>
    <cellStyle name="20% - Accent3 5 2 6 2 3" xfId="32574"/>
    <cellStyle name="20% - Accent3 5 2 6 3" xfId="14608"/>
    <cellStyle name="20% - Accent3 5 2 6 3 2" xfId="37883"/>
    <cellStyle name="20% - Accent3 5 2 6 4" xfId="27266"/>
    <cellStyle name="20% - Accent3 5 2 7" xfId="6657"/>
    <cellStyle name="20% - Accent3 5 2 7 2" xfId="17272"/>
    <cellStyle name="20% - Accent3 5 2 7 2 2" xfId="40547"/>
    <cellStyle name="20% - Accent3 5 2 7 3" xfId="29932"/>
    <cellStyle name="20% - Accent3 5 2 8" xfId="11968"/>
    <cellStyle name="20% - Accent3 5 2 8 2" xfId="35243"/>
    <cellStyle name="20% - Accent3 5 2 9" xfId="22851"/>
    <cellStyle name="20% - Accent3 5 2 9 2" xfId="46102"/>
    <cellStyle name="20% - Accent3 5 3" xfId="1753"/>
    <cellStyle name="20% - Accent3 5 3 2" xfId="4735"/>
    <cellStyle name="20% - Accent3 5 3 2 2" xfId="10079"/>
    <cellStyle name="20% - Accent3 5 3 2 2 2" xfId="20694"/>
    <cellStyle name="20% - Accent3 5 3 2 2 2 2" xfId="43969"/>
    <cellStyle name="20% - Accent3 5 3 2 2 3" xfId="33354"/>
    <cellStyle name="20% - Accent3 5 3 2 3" xfId="15388"/>
    <cellStyle name="20% - Accent3 5 3 2 3 2" xfId="38663"/>
    <cellStyle name="20% - Accent3 5 3 2 4" xfId="28046"/>
    <cellStyle name="20% - Accent3 5 3 3" xfId="7437"/>
    <cellStyle name="20% - Accent3 5 3 3 2" xfId="18052"/>
    <cellStyle name="20% - Accent3 5 3 3 2 2" xfId="41327"/>
    <cellStyle name="20% - Accent3 5 3 3 3" xfId="30712"/>
    <cellStyle name="20% - Accent3 5 3 4" xfId="12748"/>
    <cellStyle name="20% - Accent3 5 3 4 2" xfId="36023"/>
    <cellStyle name="20% - Accent3 5 3 5" xfId="22853"/>
    <cellStyle name="20% - Accent3 5 3 5 2" xfId="46104"/>
    <cellStyle name="20% - Accent3 5 3 6" xfId="25404"/>
    <cellStyle name="20% - Accent3 5 4" xfId="2290"/>
    <cellStyle name="20% - Accent3 5 4 2" xfId="5141"/>
    <cellStyle name="20% - Accent3 5 4 2 2" xfId="10484"/>
    <cellStyle name="20% - Accent3 5 4 2 2 2" xfId="21098"/>
    <cellStyle name="20% - Accent3 5 4 2 2 2 2" xfId="44373"/>
    <cellStyle name="20% - Accent3 5 4 2 2 3" xfId="33759"/>
    <cellStyle name="20% - Accent3 5 4 2 3" xfId="15792"/>
    <cellStyle name="20% - Accent3 5 4 2 3 2" xfId="39067"/>
    <cellStyle name="20% - Accent3 5 4 2 4" xfId="28451"/>
    <cellStyle name="20% - Accent3 5 4 3" xfId="7842"/>
    <cellStyle name="20% - Accent3 5 4 3 2" xfId="18457"/>
    <cellStyle name="20% - Accent3 5 4 3 2 2" xfId="41732"/>
    <cellStyle name="20% - Accent3 5 4 3 3" xfId="31117"/>
    <cellStyle name="20% - Accent3 5 4 4" xfId="13152"/>
    <cellStyle name="20% - Accent3 5 4 4 2" xfId="36427"/>
    <cellStyle name="20% - Accent3 5 4 5" xfId="25809"/>
    <cellStyle name="20% - Accent3 5 5" xfId="3027"/>
    <cellStyle name="20% - Accent3 5 5 2" xfId="5860"/>
    <cellStyle name="20% - Accent3 5 5 2 2" xfId="11203"/>
    <cellStyle name="20% - Accent3 5 5 2 2 2" xfId="21816"/>
    <cellStyle name="20% - Accent3 5 5 2 2 2 2" xfId="45091"/>
    <cellStyle name="20% - Accent3 5 5 2 2 3" xfId="34478"/>
    <cellStyle name="20% - Accent3 5 5 2 3" xfId="16510"/>
    <cellStyle name="20% - Accent3 5 5 2 3 2" xfId="39785"/>
    <cellStyle name="20% - Accent3 5 5 2 4" xfId="29170"/>
    <cellStyle name="20% - Accent3 5 5 3" xfId="8561"/>
    <cellStyle name="20% - Accent3 5 5 3 2" xfId="19176"/>
    <cellStyle name="20% - Accent3 5 5 3 2 2" xfId="42451"/>
    <cellStyle name="20% - Accent3 5 5 3 3" xfId="31836"/>
    <cellStyle name="20% - Accent3 5 5 4" xfId="13870"/>
    <cellStyle name="20% - Accent3 5 5 4 2" xfId="37145"/>
    <cellStyle name="20% - Accent3 5 5 5" xfId="26528"/>
    <cellStyle name="20% - Accent3 5 6" xfId="3350"/>
    <cellStyle name="20% - Accent3 5 6 2" xfId="6174"/>
    <cellStyle name="20% - Accent3 5 6 2 2" xfId="11517"/>
    <cellStyle name="20% - Accent3 5 6 2 2 2" xfId="22130"/>
    <cellStyle name="20% - Accent3 5 6 2 2 2 2" xfId="45405"/>
    <cellStyle name="20% - Accent3 5 6 2 2 3" xfId="34792"/>
    <cellStyle name="20% - Accent3 5 6 2 3" xfId="16824"/>
    <cellStyle name="20% - Accent3 5 6 2 3 2" xfId="40099"/>
    <cellStyle name="20% - Accent3 5 6 2 4" xfId="29484"/>
    <cellStyle name="20% - Accent3 5 6 3" xfId="8875"/>
    <cellStyle name="20% - Accent3 5 6 3 2" xfId="19490"/>
    <cellStyle name="20% - Accent3 5 6 3 2 2" xfId="42765"/>
    <cellStyle name="20% - Accent3 5 6 3 3" xfId="32150"/>
    <cellStyle name="20% - Accent3 5 6 4" xfId="14184"/>
    <cellStyle name="20% - Accent3 5 6 4 2" xfId="37459"/>
    <cellStyle name="20% - Accent3 5 6 5" xfId="26842"/>
    <cellStyle name="20% - Accent3 5 7" xfId="3954"/>
    <cellStyle name="20% - Accent3 5 7 2" xfId="9298"/>
    <cellStyle name="20% - Accent3 5 7 2 2" xfId="19913"/>
    <cellStyle name="20% - Accent3 5 7 2 2 2" xfId="43188"/>
    <cellStyle name="20% - Accent3 5 7 2 3" xfId="32573"/>
    <cellStyle name="20% - Accent3 5 7 3" xfId="14607"/>
    <cellStyle name="20% - Accent3 5 7 3 2" xfId="37882"/>
    <cellStyle name="20% - Accent3 5 7 4" xfId="27265"/>
    <cellStyle name="20% - Accent3 5 8" xfId="6656"/>
    <cellStyle name="20% - Accent3 5 8 2" xfId="17271"/>
    <cellStyle name="20% - Accent3 5 8 2 2" xfId="40546"/>
    <cellStyle name="20% - Accent3 5 8 3" xfId="29931"/>
    <cellStyle name="20% - Accent3 5 9" xfId="11967"/>
    <cellStyle name="20% - Accent3 5 9 2" xfId="35242"/>
    <cellStyle name="20% - Accent3 6" xfId="40"/>
    <cellStyle name="20% - Accent3 6 10" xfId="22854"/>
    <cellStyle name="20% - Accent3 6 10 2" xfId="46105"/>
    <cellStyle name="20% - Accent3 6 11" xfId="24621"/>
    <cellStyle name="20% - Accent3 6 2" xfId="41"/>
    <cellStyle name="20% - Accent3 6 2 10" xfId="24622"/>
    <cellStyle name="20% - Accent3 6 2 2" xfId="1755"/>
    <cellStyle name="20% - Accent3 6 2 2 2" xfId="4737"/>
    <cellStyle name="20% - Accent3 6 2 2 2 2" xfId="10081"/>
    <cellStyle name="20% - Accent3 6 2 2 2 2 2" xfId="20696"/>
    <cellStyle name="20% - Accent3 6 2 2 2 2 2 2" xfId="43971"/>
    <cellStyle name="20% - Accent3 6 2 2 2 2 3" xfId="33356"/>
    <cellStyle name="20% - Accent3 6 2 2 2 3" xfId="15390"/>
    <cellStyle name="20% - Accent3 6 2 2 2 3 2" xfId="38665"/>
    <cellStyle name="20% - Accent3 6 2 2 2 4" xfId="28048"/>
    <cellStyle name="20% - Accent3 6 2 2 3" xfId="7439"/>
    <cellStyle name="20% - Accent3 6 2 2 3 2" xfId="18054"/>
    <cellStyle name="20% - Accent3 6 2 2 3 2 2" xfId="41329"/>
    <cellStyle name="20% - Accent3 6 2 2 3 3" xfId="30714"/>
    <cellStyle name="20% - Accent3 6 2 2 4" xfId="12750"/>
    <cellStyle name="20% - Accent3 6 2 2 4 2" xfId="36025"/>
    <cellStyle name="20% - Accent3 6 2 2 5" xfId="25406"/>
    <cellStyle name="20% - Accent3 6 2 3" xfId="2293"/>
    <cellStyle name="20% - Accent3 6 2 3 2" xfId="5144"/>
    <cellStyle name="20% - Accent3 6 2 3 2 2" xfId="10487"/>
    <cellStyle name="20% - Accent3 6 2 3 2 2 2" xfId="21101"/>
    <cellStyle name="20% - Accent3 6 2 3 2 2 2 2" xfId="44376"/>
    <cellStyle name="20% - Accent3 6 2 3 2 2 3" xfId="33762"/>
    <cellStyle name="20% - Accent3 6 2 3 2 3" xfId="15795"/>
    <cellStyle name="20% - Accent3 6 2 3 2 3 2" xfId="39070"/>
    <cellStyle name="20% - Accent3 6 2 3 2 4" xfId="28454"/>
    <cellStyle name="20% - Accent3 6 2 3 3" xfId="7845"/>
    <cellStyle name="20% - Accent3 6 2 3 3 2" xfId="18460"/>
    <cellStyle name="20% - Accent3 6 2 3 3 2 2" xfId="41735"/>
    <cellStyle name="20% - Accent3 6 2 3 3 3" xfId="31120"/>
    <cellStyle name="20% - Accent3 6 2 3 4" xfId="13155"/>
    <cellStyle name="20% - Accent3 6 2 3 4 2" xfId="36430"/>
    <cellStyle name="20% - Accent3 6 2 3 5" xfId="25812"/>
    <cellStyle name="20% - Accent3 6 2 4" xfId="3029"/>
    <cellStyle name="20% - Accent3 6 2 4 2" xfId="5862"/>
    <cellStyle name="20% - Accent3 6 2 4 2 2" xfId="11205"/>
    <cellStyle name="20% - Accent3 6 2 4 2 2 2" xfId="21818"/>
    <cellStyle name="20% - Accent3 6 2 4 2 2 2 2" xfId="45093"/>
    <cellStyle name="20% - Accent3 6 2 4 2 2 3" xfId="34480"/>
    <cellStyle name="20% - Accent3 6 2 4 2 3" xfId="16512"/>
    <cellStyle name="20% - Accent3 6 2 4 2 3 2" xfId="39787"/>
    <cellStyle name="20% - Accent3 6 2 4 2 4" xfId="29172"/>
    <cellStyle name="20% - Accent3 6 2 4 3" xfId="8563"/>
    <cellStyle name="20% - Accent3 6 2 4 3 2" xfId="19178"/>
    <cellStyle name="20% - Accent3 6 2 4 3 2 2" xfId="42453"/>
    <cellStyle name="20% - Accent3 6 2 4 3 3" xfId="31838"/>
    <cellStyle name="20% - Accent3 6 2 4 4" xfId="13872"/>
    <cellStyle name="20% - Accent3 6 2 4 4 2" xfId="37147"/>
    <cellStyle name="20% - Accent3 6 2 4 5" xfId="26530"/>
    <cellStyle name="20% - Accent3 6 2 5" xfId="3352"/>
    <cellStyle name="20% - Accent3 6 2 5 2" xfId="6176"/>
    <cellStyle name="20% - Accent3 6 2 5 2 2" xfId="11519"/>
    <cellStyle name="20% - Accent3 6 2 5 2 2 2" xfId="22132"/>
    <cellStyle name="20% - Accent3 6 2 5 2 2 2 2" xfId="45407"/>
    <cellStyle name="20% - Accent3 6 2 5 2 2 3" xfId="34794"/>
    <cellStyle name="20% - Accent3 6 2 5 2 3" xfId="16826"/>
    <cellStyle name="20% - Accent3 6 2 5 2 3 2" xfId="40101"/>
    <cellStyle name="20% - Accent3 6 2 5 2 4" xfId="29486"/>
    <cellStyle name="20% - Accent3 6 2 5 3" xfId="8877"/>
    <cellStyle name="20% - Accent3 6 2 5 3 2" xfId="19492"/>
    <cellStyle name="20% - Accent3 6 2 5 3 2 2" xfId="42767"/>
    <cellStyle name="20% - Accent3 6 2 5 3 3" xfId="32152"/>
    <cellStyle name="20% - Accent3 6 2 5 4" xfId="14186"/>
    <cellStyle name="20% - Accent3 6 2 5 4 2" xfId="37461"/>
    <cellStyle name="20% - Accent3 6 2 5 5" xfId="26844"/>
    <cellStyle name="20% - Accent3 6 2 6" xfId="3957"/>
    <cellStyle name="20% - Accent3 6 2 6 2" xfId="9301"/>
    <cellStyle name="20% - Accent3 6 2 6 2 2" xfId="19916"/>
    <cellStyle name="20% - Accent3 6 2 6 2 2 2" xfId="43191"/>
    <cellStyle name="20% - Accent3 6 2 6 2 3" xfId="32576"/>
    <cellStyle name="20% - Accent3 6 2 6 3" xfId="14610"/>
    <cellStyle name="20% - Accent3 6 2 6 3 2" xfId="37885"/>
    <cellStyle name="20% - Accent3 6 2 6 4" xfId="27268"/>
    <cellStyle name="20% - Accent3 6 2 7" xfId="6659"/>
    <cellStyle name="20% - Accent3 6 2 7 2" xfId="17274"/>
    <cellStyle name="20% - Accent3 6 2 7 2 2" xfId="40549"/>
    <cellStyle name="20% - Accent3 6 2 7 3" xfId="29934"/>
    <cellStyle name="20% - Accent3 6 2 8" xfId="11970"/>
    <cellStyle name="20% - Accent3 6 2 8 2" xfId="35245"/>
    <cellStyle name="20% - Accent3 6 2 9" xfId="22855"/>
    <cellStyle name="20% - Accent3 6 2 9 2" xfId="46106"/>
    <cellStyle name="20% - Accent3 6 3" xfId="1927"/>
    <cellStyle name="20% - Accent3 6 3 2" xfId="4875"/>
    <cellStyle name="20% - Accent3 6 3 2 2" xfId="10218"/>
    <cellStyle name="20% - Accent3 6 3 2 2 2" xfId="20833"/>
    <cellStyle name="20% - Accent3 6 3 2 2 2 2" xfId="44108"/>
    <cellStyle name="20% - Accent3 6 3 2 2 3" xfId="33493"/>
    <cellStyle name="20% - Accent3 6 3 2 3" xfId="15527"/>
    <cellStyle name="20% - Accent3 6 3 2 3 2" xfId="38802"/>
    <cellStyle name="20% - Accent3 6 3 2 4" xfId="28185"/>
    <cellStyle name="20% - Accent3 6 3 3" xfId="7576"/>
    <cellStyle name="20% - Accent3 6 3 3 2" xfId="18191"/>
    <cellStyle name="20% - Accent3 6 3 3 2 2" xfId="41466"/>
    <cellStyle name="20% - Accent3 6 3 3 3" xfId="30851"/>
    <cellStyle name="20% - Accent3 6 3 4" xfId="12887"/>
    <cellStyle name="20% - Accent3 6 3 4 2" xfId="36162"/>
    <cellStyle name="20% - Accent3 6 3 5" xfId="25543"/>
    <cellStyle name="20% - Accent3 6 4" xfId="2292"/>
    <cellStyle name="20% - Accent3 6 4 2" xfId="5143"/>
    <cellStyle name="20% - Accent3 6 4 2 2" xfId="10486"/>
    <cellStyle name="20% - Accent3 6 4 2 2 2" xfId="21100"/>
    <cellStyle name="20% - Accent3 6 4 2 2 2 2" xfId="44375"/>
    <cellStyle name="20% - Accent3 6 4 2 2 3" xfId="33761"/>
    <cellStyle name="20% - Accent3 6 4 2 3" xfId="15794"/>
    <cellStyle name="20% - Accent3 6 4 2 3 2" xfId="39069"/>
    <cellStyle name="20% - Accent3 6 4 2 4" xfId="28453"/>
    <cellStyle name="20% - Accent3 6 4 3" xfId="7844"/>
    <cellStyle name="20% - Accent3 6 4 3 2" xfId="18459"/>
    <cellStyle name="20% - Accent3 6 4 3 2 2" xfId="41734"/>
    <cellStyle name="20% - Accent3 6 4 3 3" xfId="31119"/>
    <cellStyle name="20% - Accent3 6 4 4" xfId="13154"/>
    <cellStyle name="20% - Accent3 6 4 4 2" xfId="36429"/>
    <cellStyle name="20% - Accent3 6 4 5" xfId="25811"/>
    <cellStyle name="20% - Accent3 6 5" xfId="3162"/>
    <cellStyle name="20% - Accent3 6 5 2" xfId="5995"/>
    <cellStyle name="20% - Accent3 6 5 2 2" xfId="11338"/>
    <cellStyle name="20% - Accent3 6 5 2 2 2" xfId="21951"/>
    <cellStyle name="20% - Accent3 6 5 2 2 2 2" xfId="45226"/>
    <cellStyle name="20% - Accent3 6 5 2 2 3" xfId="34613"/>
    <cellStyle name="20% - Accent3 6 5 2 3" xfId="16645"/>
    <cellStyle name="20% - Accent3 6 5 2 3 2" xfId="39920"/>
    <cellStyle name="20% - Accent3 6 5 2 4" xfId="29305"/>
    <cellStyle name="20% - Accent3 6 5 3" xfId="8696"/>
    <cellStyle name="20% - Accent3 6 5 3 2" xfId="19311"/>
    <cellStyle name="20% - Accent3 6 5 3 2 2" xfId="42586"/>
    <cellStyle name="20% - Accent3 6 5 3 3" xfId="31971"/>
    <cellStyle name="20% - Accent3 6 5 4" xfId="14005"/>
    <cellStyle name="20% - Accent3 6 5 4 2" xfId="37280"/>
    <cellStyle name="20% - Accent3 6 5 5" xfId="26663"/>
    <cellStyle name="20% - Accent3 6 6" xfId="3485"/>
    <cellStyle name="20% - Accent3 6 6 2" xfId="6309"/>
    <cellStyle name="20% - Accent3 6 6 2 2" xfId="11652"/>
    <cellStyle name="20% - Accent3 6 6 2 2 2" xfId="22265"/>
    <cellStyle name="20% - Accent3 6 6 2 2 2 2" xfId="45540"/>
    <cellStyle name="20% - Accent3 6 6 2 2 3" xfId="34927"/>
    <cellStyle name="20% - Accent3 6 6 2 3" xfId="16959"/>
    <cellStyle name="20% - Accent3 6 6 2 3 2" xfId="40234"/>
    <cellStyle name="20% - Accent3 6 6 2 4" xfId="29619"/>
    <cellStyle name="20% - Accent3 6 6 3" xfId="9010"/>
    <cellStyle name="20% - Accent3 6 6 3 2" xfId="19625"/>
    <cellStyle name="20% - Accent3 6 6 3 2 2" xfId="42900"/>
    <cellStyle name="20% - Accent3 6 6 3 3" xfId="32285"/>
    <cellStyle name="20% - Accent3 6 6 4" xfId="14319"/>
    <cellStyle name="20% - Accent3 6 6 4 2" xfId="37594"/>
    <cellStyle name="20% - Accent3 6 6 5" xfId="26977"/>
    <cellStyle name="20% - Accent3 6 7" xfId="3956"/>
    <cellStyle name="20% - Accent3 6 7 2" xfId="9300"/>
    <cellStyle name="20% - Accent3 6 7 2 2" xfId="19915"/>
    <cellStyle name="20% - Accent3 6 7 2 2 2" xfId="43190"/>
    <cellStyle name="20% - Accent3 6 7 2 3" xfId="32575"/>
    <cellStyle name="20% - Accent3 6 7 3" xfId="14609"/>
    <cellStyle name="20% - Accent3 6 7 3 2" xfId="37884"/>
    <cellStyle name="20% - Accent3 6 7 4" xfId="27267"/>
    <cellStyle name="20% - Accent3 6 8" xfId="6658"/>
    <cellStyle name="20% - Accent3 6 8 2" xfId="17273"/>
    <cellStyle name="20% - Accent3 6 8 2 2" xfId="40548"/>
    <cellStyle name="20% - Accent3 6 8 3" xfId="29933"/>
    <cellStyle name="20% - Accent3 6 9" xfId="11969"/>
    <cellStyle name="20% - Accent3 6 9 2" xfId="35244"/>
    <cellStyle name="20% - Accent3 7" xfId="42"/>
    <cellStyle name="20% - Accent3 7 10" xfId="22856"/>
    <cellStyle name="20% - Accent3 7 10 2" xfId="46107"/>
    <cellStyle name="20% - Accent3 7 11" xfId="24623"/>
    <cellStyle name="20% - Accent3 7 2" xfId="43"/>
    <cellStyle name="20% - Accent3 7 2 2" xfId="1928"/>
    <cellStyle name="20% - Accent3 7 2 2 2" xfId="4876"/>
    <cellStyle name="20% - Accent3 7 2 2 2 2" xfId="10219"/>
    <cellStyle name="20% - Accent3 7 2 2 2 2 2" xfId="20834"/>
    <cellStyle name="20% - Accent3 7 2 2 2 2 2 2" xfId="44109"/>
    <cellStyle name="20% - Accent3 7 2 2 2 2 3" xfId="33494"/>
    <cellStyle name="20% - Accent3 7 2 2 2 3" xfId="15528"/>
    <cellStyle name="20% - Accent3 7 2 2 2 3 2" xfId="38803"/>
    <cellStyle name="20% - Accent3 7 2 2 2 4" xfId="28186"/>
    <cellStyle name="20% - Accent3 7 2 2 3" xfId="7577"/>
    <cellStyle name="20% - Accent3 7 2 2 3 2" xfId="18192"/>
    <cellStyle name="20% - Accent3 7 2 2 3 2 2" xfId="41467"/>
    <cellStyle name="20% - Accent3 7 2 2 3 3" xfId="30852"/>
    <cellStyle name="20% - Accent3 7 2 2 4" xfId="12888"/>
    <cellStyle name="20% - Accent3 7 2 2 4 2" xfId="36163"/>
    <cellStyle name="20% - Accent3 7 2 2 5" xfId="25544"/>
    <cellStyle name="20% - Accent3 7 2 3" xfId="2295"/>
    <cellStyle name="20% - Accent3 7 2 3 2" xfId="5146"/>
    <cellStyle name="20% - Accent3 7 2 3 2 2" xfId="10489"/>
    <cellStyle name="20% - Accent3 7 2 3 2 2 2" xfId="21103"/>
    <cellStyle name="20% - Accent3 7 2 3 2 2 2 2" xfId="44378"/>
    <cellStyle name="20% - Accent3 7 2 3 2 2 3" xfId="33764"/>
    <cellStyle name="20% - Accent3 7 2 3 2 3" xfId="15797"/>
    <cellStyle name="20% - Accent3 7 2 3 2 3 2" xfId="39072"/>
    <cellStyle name="20% - Accent3 7 2 3 2 4" xfId="28456"/>
    <cellStyle name="20% - Accent3 7 2 3 3" xfId="7847"/>
    <cellStyle name="20% - Accent3 7 2 3 3 2" xfId="18462"/>
    <cellStyle name="20% - Accent3 7 2 3 3 2 2" xfId="41737"/>
    <cellStyle name="20% - Accent3 7 2 3 3 3" xfId="31122"/>
    <cellStyle name="20% - Accent3 7 2 3 4" xfId="13157"/>
    <cellStyle name="20% - Accent3 7 2 3 4 2" xfId="36432"/>
    <cellStyle name="20% - Accent3 7 2 3 5" xfId="25814"/>
    <cellStyle name="20% - Accent3 7 2 4" xfId="3163"/>
    <cellStyle name="20% - Accent3 7 2 4 2" xfId="5996"/>
    <cellStyle name="20% - Accent3 7 2 4 2 2" xfId="11339"/>
    <cellStyle name="20% - Accent3 7 2 4 2 2 2" xfId="21952"/>
    <cellStyle name="20% - Accent3 7 2 4 2 2 2 2" xfId="45227"/>
    <cellStyle name="20% - Accent3 7 2 4 2 2 3" xfId="34614"/>
    <cellStyle name="20% - Accent3 7 2 4 2 3" xfId="16646"/>
    <cellStyle name="20% - Accent3 7 2 4 2 3 2" xfId="39921"/>
    <cellStyle name="20% - Accent3 7 2 4 2 4" xfId="29306"/>
    <cellStyle name="20% - Accent3 7 2 4 3" xfId="8697"/>
    <cellStyle name="20% - Accent3 7 2 4 3 2" xfId="19312"/>
    <cellStyle name="20% - Accent3 7 2 4 3 2 2" xfId="42587"/>
    <cellStyle name="20% - Accent3 7 2 4 3 3" xfId="31972"/>
    <cellStyle name="20% - Accent3 7 2 4 4" xfId="14006"/>
    <cellStyle name="20% - Accent3 7 2 4 4 2" xfId="37281"/>
    <cellStyle name="20% - Accent3 7 2 4 5" xfId="26664"/>
    <cellStyle name="20% - Accent3 7 2 5" xfId="3486"/>
    <cellStyle name="20% - Accent3 7 2 5 2" xfId="6310"/>
    <cellStyle name="20% - Accent3 7 2 5 2 2" xfId="11653"/>
    <cellStyle name="20% - Accent3 7 2 5 2 2 2" xfId="22266"/>
    <cellStyle name="20% - Accent3 7 2 5 2 2 2 2" xfId="45541"/>
    <cellStyle name="20% - Accent3 7 2 5 2 2 3" xfId="34928"/>
    <cellStyle name="20% - Accent3 7 2 5 2 3" xfId="16960"/>
    <cellStyle name="20% - Accent3 7 2 5 2 3 2" xfId="40235"/>
    <cellStyle name="20% - Accent3 7 2 5 2 4" xfId="29620"/>
    <cellStyle name="20% - Accent3 7 2 5 3" xfId="9011"/>
    <cellStyle name="20% - Accent3 7 2 5 3 2" xfId="19626"/>
    <cellStyle name="20% - Accent3 7 2 5 3 2 2" xfId="42901"/>
    <cellStyle name="20% - Accent3 7 2 5 3 3" xfId="32286"/>
    <cellStyle name="20% - Accent3 7 2 5 4" xfId="14320"/>
    <cellStyle name="20% - Accent3 7 2 5 4 2" xfId="37595"/>
    <cellStyle name="20% - Accent3 7 2 5 5" xfId="26978"/>
    <cellStyle name="20% - Accent3 7 2 6" xfId="3959"/>
    <cellStyle name="20% - Accent3 7 2 6 2" xfId="9303"/>
    <cellStyle name="20% - Accent3 7 2 6 2 2" xfId="19918"/>
    <cellStyle name="20% - Accent3 7 2 6 2 2 2" xfId="43193"/>
    <cellStyle name="20% - Accent3 7 2 6 2 3" xfId="32578"/>
    <cellStyle name="20% - Accent3 7 2 6 3" xfId="14612"/>
    <cellStyle name="20% - Accent3 7 2 6 3 2" xfId="37887"/>
    <cellStyle name="20% - Accent3 7 2 6 4" xfId="27270"/>
    <cellStyle name="20% - Accent3 7 2 7" xfId="6661"/>
    <cellStyle name="20% - Accent3 7 2 7 2" xfId="17276"/>
    <cellStyle name="20% - Accent3 7 2 7 2 2" xfId="40551"/>
    <cellStyle name="20% - Accent3 7 2 7 3" xfId="29936"/>
    <cellStyle name="20% - Accent3 7 2 8" xfId="11972"/>
    <cellStyle name="20% - Accent3 7 2 8 2" xfId="35247"/>
    <cellStyle name="20% - Accent3 7 2 9" xfId="24624"/>
    <cellStyle name="20% - Accent3 7 3" xfId="1756"/>
    <cellStyle name="20% - Accent3 7 3 2" xfId="4738"/>
    <cellStyle name="20% - Accent3 7 3 2 2" xfId="10082"/>
    <cellStyle name="20% - Accent3 7 3 2 2 2" xfId="20697"/>
    <cellStyle name="20% - Accent3 7 3 2 2 2 2" xfId="43972"/>
    <cellStyle name="20% - Accent3 7 3 2 2 3" xfId="33357"/>
    <cellStyle name="20% - Accent3 7 3 2 3" xfId="15391"/>
    <cellStyle name="20% - Accent3 7 3 2 3 2" xfId="38666"/>
    <cellStyle name="20% - Accent3 7 3 2 4" xfId="28049"/>
    <cellStyle name="20% - Accent3 7 3 3" xfId="7440"/>
    <cellStyle name="20% - Accent3 7 3 3 2" xfId="18055"/>
    <cellStyle name="20% - Accent3 7 3 3 2 2" xfId="41330"/>
    <cellStyle name="20% - Accent3 7 3 3 3" xfId="30715"/>
    <cellStyle name="20% - Accent3 7 3 4" xfId="12751"/>
    <cellStyle name="20% - Accent3 7 3 4 2" xfId="36026"/>
    <cellStyle name="20% - Accent3 7 3 5" xfId="25407"/>
    <cellStyle name="20% - Accent3 7 4" xfId="2294"/>
    <cellStyle name="20% - Accent3 7 4 2" xfId="5145"/>
    <cellStyle name="20% - Accent3 7 4 2 2" xfId="10488"/>
    <cellStyle name="20% - Accent3 7 4 2 2 2" xfId="21102"/>
    <cellStyle name="20% - Accent3 7 4 2 2 2 2" xfId="44377"/>
    <cellStyle name="20% - Accent3 7 4 2 2 3" xfId="33763"/>
    <cellStyle name="20% - Accent3 7 4 2 3" xfId="15796"/>
    <cellStyle name="20% - Accent3 7 4 2 3 2" xfId="39071"/>
    <cellStyle name="20% - Accent3 7 4 2 4" xfId="28455"/>
    <cellStyle name="20% - Accent3 7 4 3" xfId="7846"/>
    <cellStyle name="20% - Accent3 7 4 3 2" xfId="18461"/>
    <cellStyle name="20% - Accent3 7 4 3 2 2" xfId="41736"/>
    <cellStyle name="20% - Accent3 7 4 3 3" xfId="31121"/>
    <cellStyle name="20% - Accent3 7 4 4" xfId="13156"/>
    <cellStyle name="20% - Accent3 7 4 4 2" xfId="36431"/>
    <cellStyle name="20% - Accent3 7 4 5" xfId="25813"/>
    <cellStyle name="20% - Accent3 7 5" xfId="3030"/>
    <cellStyle name="20% - Accent3 7 5 2" xfId="5863"/>
    <cellStyle name="20% - Accent3 7 5 2 2" xfId="11206"/>
    <cellStyle name="20% - Accent3 7 5 2 2 2" xfId="21819"/>
    <cellStyle name="20% - Accent3 7 5 2 2 2 2" xfId="45094"/>
    <cellStyle name="20% - Accent3 7 5 2 2 3" xfId="34481"/>
    <cellStyle name="20% - Accent3 7 5 2 3" xfId="16513"/>
    <cellStyle name="20% - Accent3 7 5 2 3 2" xfId="39788"/>
    <cellStyle name="20% - Accent3 7 5 2 4" xfId="29173"/>
    <cellStyle name="20% - Accent3 7 5 3" xfId="8564"/>
    <cellStyle name="20% - Accent3 7 5 3 2" xfId="19179"/>
    <cellStyle name="20% - Accent3 7 5 3 2 2" xfId="42454"/>
    <cellStyle name="20% - Accent3 7 5 3 3" xfId="31839"/>
    <cellStyle name="20% - Accent3 7 5 4" xfId="13873"/>
    <cellStyle name="20% - Accent3 7 5 4 2" xfId="37148"/>
    <cellStyle name="20% - Accent3 7 5 5" xfId="26531"/>
    <cellStyle name="20% - Accent3 7 6" xfId="3353"/>
    <cellStyle name="20% - Accent3 7 6 2" xfId="6177"/>
    <cellStyle name="20% - Accent3 7 6 2 2" xfId="11520"/>
    <cellStyle name="20% - Accent3 7 6 2 2 2" xfId="22133"/>
    <cellStyle name="20% - Accent3 7 6 2 2 2 2" xfId="45408"/>
    <cellStyle name="20% - Accent3 7 6 2 2 3" xfId="34795"/>
    <cellStyle name="20% - Accent3 7 6 2 3" xfId="16827"/>
    <cellStyle name="20% - Accent3 7 6 2 3 2" xfId="40102"/>
    <cellStyle name="20% - Accent3 7 6 2 4" xfId="29487"/>
    <cellStyle name="20% - Accent3 7 6 3" xfId="8878"/>
    <cellStyle name="20% - Accent3 7 6 3 2" xfId="19493"/>
    <cellStyle name="20% - Accent3 7 6 3 2 2" xfId="42768"/>
    <cellStyle name="20% - Accent3 7 6 3 3" xfId="32153"/>
    <cellStyle name="20% - Accent3 7 6 4" xfId="14187"/>
    <cellStyle name="20% - Accent3 7 6 4 2" xfId="37462"/>
    <cellStyle name="20% - Accent3 7 6 5" xfId="26845"/>
    <cellStyle name="20% - Accent3 7 7" xfId="3958"/>
    <cellStyle name="20% - Accent3 7 7 2" xfId="9302"/>
    <cellStyle name="20% - Accent3 7 7 2 2" xfId="19917"/>
    <cellStyle name="20% - Accent3 7 7 2 2 2" xfId="43192"/>
    <cellStyle name="20% - Accent3 7 7 2 3" xfId="32577"/>
    <cellStyle name="20% - Accent3 7 7 3" xfId="14611"/>
    <cellStyle name="20% - Accent3 7 7 3 2" xfId="37886"/>
    <cellStyle name="20% - Accent3 7 7 4" xfId="27269"/>
    <cellStyle name="20% - Accent3 7 8" xfId="6660"/>
    <cellStyle name="20% - Accent3 7 8 2" xfId="17275"/>
    <cellStyle name="20% - Accent3 7 8 2 2" xfId="40550"/>
    <cellStyle name="20% - Accent3 7 8 3" xfId="29935"/>
    <cellStyle name="20% - Accent3 7 9" xfId="11971"/>
    <cellStyle name="20% - Accent3 7 9 2" xfId="35246"/>
    <cellStyle name="20% - Accent3 8" xfId="44"/>
    <cellStyle name="20% - Accent3 8 10" xfId="24625"/>
    <cellStyle name="20% - Accent3 8 2" xfId="45"/>
    <cellStyle name="20% - Accent3 8 2 2" xfId="1758"/>
    <cellStyle name="20% - Accent3 8 2 2 2" xfId="4740"/>
    <cellStyle name="20% - Accent3 8 2 2 2 2" xfId="10084"/>
    <cellStyle name="20% - Accent3 8 2 2 2 2 2" xfId="20699"/>
    <cellStyle name="20% - Accent3 8 2 2 2 2 2 2" xfId="43974"/>
    <cellStyle name="20% - Accent3 8 2 2 2 2 3" xfId="33359"/>
    <cellStyle name="20% - Accent3 8 2 2 2 3" xfId="15393"/>
    <cellStyle name="20% - Accent3 8 2 2 2 3 2" xfId="38668"/>
    <cellStyle name="20% - Accent3 8 2 2 2 4" xfId="28051"/>
    <cellStyle name="20% - Accent3 8 2 2 3" xfId="7442"/>
    <cellStyle name="20% - Accent3 8 2 2 3 2" xfId="18057"/>
    <cellStyle name="20% - Accent3 8 2 2 3 2 2" xfId="41332"/>
    <cellStyle name="20% - Accent3 8 2 2 3 3" xfId="30717"/>
    <cellStyle name="20% - Accent3 8 2 2 4" xfId="12753"/>
    <cellStyle name="20% - Accent3 8 2 2 4 2" xfId="36028"/>
    <cellStyle name="20% - Accent3 8 2 2 5" xfId="25409"/>
    <cellStyle name="20% - Accent3 8 2 3" xfId="2297"/>
    <cellStyle name="20% - Accent3 8 2 3 2" xfId="5148"/>
    <cellStyle name="20% - Accent3 8 2 3 2 2" xfId="10491"/>
    <cellStyle name="20% - Accent3 8 2 3 2 2 2" xfId="21105"/>
    <cellStyle name="20% - Accent3 8 2 3 2 2 2 2" xfId="44380"/>
    <cellStyle name="20% - Accent3 8 2 3 2 2 3" xfId="33766"/>
    <cellStyle name="20% - Accent3 8 2 3 2 3" xfId="15799"/>
    <cellStyle name="20% - Accent3 8 2 3 2 3 2" xfId="39074"/>
    <cellStyle name="20% - Accent3 8 2 3 2 4" xfId="28458"/>
    <cellStyle name="20% - Accent3 8 2 3 3" xfId="7849"/>
    <cellStyle name="20% - Accent3 8 2 3 3 2" xfId="18464"/>
    <cellStyle name="20% - Accent3 8 2 3 3 2 2" xfId="41739"/>
    <cellStyle name="20% - Accent3 8 2 3 3 3" xfId="31124"/>
    <cellStyle name="20% - Accent3 8 2 3 4" xfId="13159"/>
    <cellStyle name="20% - Accent3 8 2 3 4 2" xfId="36434"/>
    <cellStyle name="20% - Accent3 8 2 3 5" xfId="25816"/>
    <cellStyle name="20% - Accent3 8 2 4" xfId="3032"/>
    <cellStyle name="20% - Accent3 8 2 4 2" xfId="5865"/>
    <cellStyle name="20% - Accent3 8 2 4 2 2" xfId="11208"/>
    <cellStyle name="20% - Accent3 8 2 4 2 2 2" xfId="21821"/>
    <cellStyle name="20% - Accent3 8 2 4 2 2 2 2" xfId="45096"/>
    <cellStyle name="20% - Accent3 8 2 4 2 2 3" xfId="34483"/>
    <cellStyle name="20% - Accent3 8 2 4 2 3" xfId="16515"/>
    <cellStyle name="20% - Accent3 8 2 4 2 3 2" xfId="39790"/>
    <cellStyle name="20% - Accent3 8 2 4 2 4" xfId="29175"/>
    <cellStyle name="20% - Accent3 8 2 4 3" xfId="8566"/>
    <cellStyle name="20% - Accent3 8 2 4 3 2" xfId="19181"/>
    <cellStyle name="20% - Accent3 8 2 4 3 2 2" xfId="42456"/>
    <cellStyle name="20% - Accent3 8 2 4 3 3" xfId="31841"/>
    <cellStyle name="20% - Accent3 8 2 4 4" xfId="13875"/>
    <cellStyle name="20% - Accent3 8 2 4 4 2" xfId="37150"/>
    <cellStyle name="20% - Accent3 8 2 4 5" xfId="26533"/>
    <cellStyle name="20% - Accent3 8 2 5" xfId="3355"/>
    <cellStyle name="20% - Accent3 8 2 5 2" xfId="6179"/>
    <cellStyle name="20% - Accent3 8 2 5 2 2" xfId="11522"/>
    <cellStyle name="20% - Accent3 8 2 5 2 2 2" xfId="22135"/>
    <cellStyle name="20% - Accent3 8 2 5 2 2 2 2" xfId="45410"/>
    <cellStyle name="20% - Accent3 8 2 5 2 2 3" xfId="34797"/>
    <cellStyle name="20% - Accent3 8 2 5 2 3" xfId="16829"/>
    <cellStyle name="20% - Accent3 8 2 5 2 3 2" xfId="40104"/>
    <cellStyle name="20% - Accent3 8 2 5 2 4" xfId="29489"/>
    <cellStyle name="20% - Accent3 8 2 5 3" xfId="8880"/>
    <cellStyle name="20% - Accent3 8 2 5 3 2" xfId="19495"/>
    <cellStyle name="20% - Accent3 8 2 5 3 2 2" xfId="42770"/>
    <cellStyle name="20% - Accent3 8 2 5 3 3" xfId="32155"/>
    <cellStyle name="20% - Accent3 8 2 5 4" xfId="14189"/>
    <cellStyle name="20% - Accent3 8 2 5 4 2" xfId="37464"/>
    <cellStyle name="20% - Accent3 8 2 5 5" xfId="26847"/>
    <cellStyle name="20% - Accent3 8 2 6" xfId="3961"/>
    <cellStyle name="20% - Accent3 8 2 6 2" xfId="9305"/>
    <cellStyle name="20% - Accent3 8 2 6 2 2" xfId="19920"/>
    <cellStyle name="20% - Accent3 8 2 6 2 2 2" xfId="43195"/>
    <cellStyle name="20% - Accent3 8 2 6 2 3" xfId="32580"/>
    <cellStyle name="20% - Accent3 8 2 6 3" xfId="14614"/>
    <cellStyle name="20% - Accent3 8 2 6 3 2" xfId="37889"/>
    <cellStyle name="20% - Accent3 8 2 6 4" xfId="27272"/>
    <cellStyle name="20% - Accent3 8 2 7" xfId="6663"/>
    <cellStyle name="20% - Accent3 8 2 7 2" xfId="17278"/>
    <cellStyle name="20% - Accent3 8 2 7 2 2" xfId="40553"/>
    <cellStyle name="20% - Accent3 8 2 7 3" xfId="29938"/>
    <cellStyle name="20% - Accent3 8 2 8" xfId="11974"/>
    <cellStyle name="20% - Accent3 8 2 8 2" xfId="35249"/>
    <cellStyle name="20% - Accent3 8 2 9" xfId="24626"/>
    <cellStyle name="20% - Accent3 8 3" xfId="1757"/>
    <cellStyle name="20% - Accent3 8 3 2" xfId="4739"/>
    <cellStyle name="20% - Accent3 8 3 2 2" xfId="10083"/>
    <cellStyle name="20% - Accent3 8 3 2 2 2" xfId="20698"/>
    <cellStyle name="20% - Accent3 8 3 2 2 2 2" xfId="43973"/>
    <cellStyle name="20% - Accent3 8 3 2 2 3" xfId="33358"/>
    <cellStyle name="20% - Accent3 8 3 2 3" xfId="15392"/>
    <cellStyle name="20% - Accent3 8 3 2 3 2" xfId="38667"/>
    <cellStyle name="20% - Accent3 8 3 2 4" xfId="28050"/>
    <cellStyle name="20% - Accent3 8 3 3" xfId="7441"/>
    <cellStyle name="20% - Accent3 8 3 3 2" xfId="18056"/>
    <cellStyle name="20% - Accent3 8 3 3 2 2" xfId="41331"/>
    <cellStyle name="20% - Accent3 8 3 3 3" xfId="30716"/>
    <cellStyle name="20% - Accent3 8 3 4" xfId="12752"/>
    <cellStyle name="20% - Accent3 8 3 4 2" xfId="36027"/>
    <cellStyle name="20% - Accent3 8 3 5" xfId="25408"/>
    <cellStyle name="20% - Accent3 8 4" xfId="2296"/>
    <cellStyle name="20% - Accent3 8 4 2" xfId="5147"/>
    <cellStyle name="20% - Accent3 8 4 2 2" xfId="10490"/>
    <cellStyle name="20% - Accent3 8 4 2 2 2" xfId="21104"/>
    <cellStyle name="20% - Accent3 8 4 2 2 2 2" xfId="44379"/>
    <cellStyle name="20% - Accent3 8 4 2 2 3" xfId="33765"/>
    <cellStyle name="20% - Accent3 8 4 2 3" xfId="15798"/>
    <cellStyle name="20% - Accent3 8 4 2 3 2" xfId="39073"/>
    <cellStyle name="20% - Accent3 8 4 2 4" xfId="28457"/>
    <cellStyle name="20% - Accent3 8 4 3" xfId="7848"/>
    <cellStyle name="20% - Accent3 8 4 3 2" xfId="18463"/>
    <cellStyle name="20% - Accent3 8 4 3 2 2" xfId="41738"/>
    <cellStyle name="20% - Accent3 8 4 3 3" xfId="31123"/>
    <cellStyle name="20% - Accent3 8 4 4" xfId="13158"/>
    <cellStyle name="20% - Accent3 8 4 4 2" xfId="36433"/>
    <cellStyle name="20% - Accent3 8 4 5" xfId="25815"/>
    <cellStyle name="20% - Accent3 8 5" xfId="3031"/>
    <cellStyle name="20% - Accent3 8 5 2" xfId="5864"/>
    <cellStyle name="20% - Accent3 8 5 2 2" xfId="11207"/>
    <cellStyle name="20% - Accent3 8 5 2 2 2" xfId="21820"/>
    <cellStyle name="20% - Accent3 8 5 2 2 2 2" xfId="45095"/>
    <cellStyle name="20% - Accent3 8 5 2 2 3" xfId="34482"/>
    <cellStyle name="20% - Accent3 8 5 2 3" xfId="16514"/>
    <cellStyle name="20% - Accent3 8 5 2 3 2" xfId="39789"/>
    <cellStyle name="20% - Accent3 8 5 2 4" xfId="29174"/>
    <cellStyle name="20% - Accent3 8 5 3" xfId="8565"/>
    <cellStyle name="20% - Accent3 8 5 3 2" xfId="19180"/>
    <cellStyle name="20% - Accent3 8 5 3 2 2" xfId="42455"/>
    <cellStyle name="20% - Accent3 8 5 3 3" xfId="31840"/>
    <cellStyle name="20% - Accent3 8 5 4" xfId="13874"/>
    <cellStyle name="20% - Accent3 8 5 4 2" xfId="37149"/>
    <cellStyle name="20% - Accent3 8 5 5" xfId="26532"/>
    <cellStyle name="20% - Accent3 8 6" xfId="3354"/>
    <cellStyle name="20% - Accent3 8 6 2" xfId="6178"/>
    <cellStyle name="20% - Accent3 8 6 2 2" xfId="11521"/>
    <cellStyle name="20% - Accent3 8 6 2 2 2" xfId="22134"/>
    <cellStyle name="20% - Accent3 8 6 2 2 2 2" xfId="45409"/>
    <cellStyle name="20% - Accent3 8 6 2 2 3" xfId="34796"/>
    <cellStyle name="20% - Accent3 8 6 2 3" xfId="16828"/>
    <cellStyle name="20% - Accent3 8 6 2 3 2" xfId="40103"/>
    <cellStyle name="20% - Accent3 8 6 2 4" xfId="29488"/>
    <cellStyle name="20% - Accent3 8 6 3" xfId="8879"/>
    <cellStyle name="20% - Accent3 8 6 3 2" xfId="19494"/>
    <cellStyle name="20% - Accent3 8 6 3 2 2" xfId="42769"/>
    <cellStyle name="20% - Accent3 8 6 3 3" xfId="32154"/>
    <cellStyle name="20% - Accent3 8 6 4" xfId="14188"/>
    <cellStyle name="20% - Accent3 8 6 4 2" xfId="37463"/>
    <cellStyle name="20% - Accent3 8 6 5" xfId="26846"/>
    <cellStyle name="20% - Accent3 8 7" xfId="3960"/>
    <cellStyle name="20% - Accent3 8 7 2" xfId="9304"/>
    <cellStyle name="20% - Accent3 8 7 2 2" xfId="19919"/>
    <cellStyle name="20% - Accent3 8 7 2 2 2" xfId="43194"/>
    <cellStyle name="20% - Accent3 8 7 2 3" xfId="32579"/>
    <cellStyle name="20% - Accent3 8 7 3" xfId="14613"/>
    <cellStyle name="20% - Accent3 8 7 3 2" xfId="37888"/>
    <cellStyle name="20% - Accent3 8 7 4" xfId="27271"/>
    <cellStyle name="20% - Accent3 8 8" xfId="6662"/>
    <cellStyle name="20% - Accent3 8 8 2" xfId="17277"/>
    <cellStyle name="20% - Accent3 8 8 2 2" xfId="40552"/>
    <cellStyle name="20% - Accent3 8 8 3" xfId="29937"/>
    <cellStyle name="20% - Accent3 8 9" xfId="11973"/>
    <cellStyle name="20% - Accent3 8 9 2" xfId="35248"/>
    <cellStyle name="20% - Accent3 9" xfId="46"/>
    <cellStyle name="20% - Accent3 9 2" xfId="1929"/>
    <cellStyle name="20% - Accent3 9 2 2" xfId="4877"/>
    <cellStyle name="20% - Accent3 9 2 2 2" xfId="10220"/>
    <cellStyle name="20% - Accent3 9 2 2 2 2" xfId="20835"/>
    <cellStyle name="20% - Accent3 9 2 2 2 2 2" xfId="44110"/>
    <cellStyle name="20% - Accent3 9 2 2 2 3" xfId="33495"/>
    <cellStyle name="20% - Accent3 9 2 2 3" xfId="15529"/>
    <cellStyle name="20% - Accent3 9 2 2 3 2" xfId="38804"/>
    <cellStyle name="20% - Accent3 9 2 2 4" xfId="28187"/>
    <cellStyle name="20% - Accent3 9 2 3" xfId="7578"/>
    <cellStyle name="20% - Accent3 9 2 3 2" xfId="18193"/>
    <cellStyle name="20% - Accent3 9 2 3 2 2" xfId="41468"/>
    <cellStyle name="20% - Accent3 9 2 3 3" xfId="30853"/>
    <cellStyle name="20% - Accent3 9 2 4" xfId="12889"/>
    <cellStyle name="20% - Accent3 9 2 4 2" xfId="36164"/>
    <cellStyle name="20% - Accent3 9 2 5" xfId="25545"/>
    <cellStyle name="20% - Accent3 9 3" xfId="2298"/>
    <cellStyle name="20% - Accent3 9 3 2" xfId="5149"/>
    <cellStyle name="20% - Accent3 9 3 2 2" xfId="10492"/>
    <cellStyle name="20% - Accent3 9 3 2 2 2" xfId="21106"/>
    <cellStyle name="20% - Accent3 9 3 2 2 2 2" xfId="44381"/>
    <cellStyle name="20% - Accent3 9 3 2 2 3" xfId="33767"/>
    <cellStyle name="20% - Accent3 9 3 2 3" xfId="15800"/>
    <cellStyle name="20% - Accent3 9 3 2 3 2" xfId="39075"/>
    <cellStyle name="20% - Accent3 9 3 2 4" xfId="28459"/>
    <cellStyle name="20% - Accent3 9 3 3" xfId="7850"/>
    <cellStyle name="20% - Accent3 9 3 3 2" xfId="18465"/>
    <cellStyle name="20% - Accent3 9 3 3 2 2" xfId="41740"/>
    <cellStyle name="20% - Accent3 9 3 3 3" xfId="31125"/>
    <cellStyle name="20% - Accent3 9 3 4" xfId="13160"/>
    <cellStyle name="20% - Accent3 9 3 4 2" xfId="36435"/>
    <cellStyle name="20% - Accent3 9 3 5" xfId="25817"/>
    <cellStyle name="20% - Accent3 9 4" xfId="3164"/>
    <cellStyle name="20% - Accent3 9 4 2" xfId="5997"/>
    <cellStyle name="20% - Accent3 9 4 2 2" xfId="11340"/>
    <cellStyle name="20% - Accent3 9 4 2 2 2" xfId="21953"/>
    <cellStyle name="20% - Accent3 9 4 2 2 2 2" xfId="45228"/>
    <cellStyle name="20% - Accent3 9 4 2 2 3" xfId="34615"/>
    <cellStyle name="20% - Accent3 9 4 2 3" xfId="16647"/>
    <cellStyle name="20% - Accent3 9 4 2 3 2" xfId="39922"/>
    <cellStyle name="20% - Accent3 9 4 2 4" xfId="29307"/>
    <cellStyle name="20% - Accent3 9 4 3" xfId="8698"/>
    <cellStyle name="20% - Accent3 9 4 3 2" xfId="19313"/>
    <cellStyle name="20% - Accent3 9 4 3 2 2" xfId="42588"/>
    <cellStyle name="20% - Accent3 9 4 3 3" xfId="31973"/>
    <cellStyle name="20% - Accent3 9 4 4" xfId="14007"/>
    <cellStyle name="20% - Accent3 9 4 4 2" xfId="37282"/>
    <cellStyle name="20% - Accent3 9 4 5" xfId="26665"/>
    <cellStyle name="20% - Accent3 9 5" xfId="3487"/>
    <cellStyle name="20% - Accent3 9 5 2" xfId="6311"/>
    <cellStyle name="20% - Accent3 9 5 2 2" xfId="11654"/>
    <cellStyle name="20% - Accent3 9 5 2 2 2" xfId="22267"/>
    <cellStyle name="20% - Accent3 9 5 2 2 2 2" xfId="45542"/>
    <cellStyle name="20% - Accent3 9 5 2 2 3" xfId="34929"/>
    <cellStyle name="20% - Accent3 9 5 2 3" xfId="16961"/>
    <cellStyle name="20% - Accent3 9 5 2 3 2" xfId="40236"/>
    <cellStyle name="20% - Accent3 9 5 2 4" xfId="29621"/>
    <cellStyle name="20% - Accent3 9 5 3" xfId="9012"/>
    <cellStyle name="20% - Accent3 9 5 3 2" xfId="19627"/>
    <cellStyle name="20% - Accent3 9 5 3 2 2" xfId="42902"/>
    <cellStyle name="20% - Accent3 9 5 3 3" xfId="32287"/>
    <cellStyle name="20% - Accent3 9 5 4" xfId="14321"/>
    <cellStyle name="20% - Accent3 9 5 4 2" xfId="37596"/>
    <cellStyle name="20% - Accent3 9 5 5" xfId="26979"/>
    <cellStyle name="20% - Accent3 9 6" xfId="3962"/>
    <cellStyle name="20% - Accent3 9 6 2" xfId="9306"/>
    <cellStyle name="20% - Accent3 9 6 2 2" xfId="19921"/>
    <cellStyle name="20% - Accent3 9 6 2 2 2" xfId="43196"/>
    <cellStyle name="20% - Accent3 9 6 2 3" xfId="32581"/>
    <cellStyle name="20% - Accent3 9 6 3" xfId="14615"/>
    <cellStyle name="20% - Accent3 9 6 3 2" xfId="37890"/>
    <cellStyle name="20% - Accent3 9 6 4" xfId="27273"/>
    <cellStyle name="20% - Accent3 9 7" xfId="6664"/>
    <cellStyle name="20% - Accent3 9 7 2" xfId="17279"/>
    <cellStyle name="20% - Accent3 9 7 2 2" xfId="40554"/>
    <cellStyle name="20% - Accent3 9 7 3" xfId="29939"/>
    <cellStyle name="20% - Accent3 9 8" xfId="11975"/>
    <cellStyle name="20% - Accent3 9 8 2" xfId="35250"/>
    <cellStyle name="20% - Accent3 9 9" xfId="24627"/>
    <cellStyle name="20% - Accent4 2" xfId="47"/>
    <cellStyle name="20% - Accent4 2 10" xfId="2904"/>
    <cellStyle name="20% - Accent4 2 11" xfId="3963"/>
    <cellStyle name="20% - Accent4 2 11 2" xfId="9307"/>
    <cellStyle name="20% - Accent4 2 11 2 2" xfId="19922"/>
    <cellStyle name="20% - Accent4 2 11 2 2 2" xfId="43197"/>
    <cellStyle name="20% - Accent4 2 11 2 3" xfId="32582"/>
    <cellStyle name="20% - Accent4 2 11 3" xfId="14616"/>
    <cellStyle name="20% - Accent4 2 11 3 2" xfId="37891"/>
    <cellStyle name="20% - Accent4 2 11 4" xfId="27274"/>
    <cellStyle name="20% - Accent4 2 12" xfId="6665"/>
    <cellStyle name="20% - Accent4 2 12 2" xfId="17280"/>
    <cellStyle name="20% - Accent4 2 12 2 2" xfId="40555"/>
    <cellStyle name="20% - Accent4 2 12 3" xfId="29940"/>
    <cellStyle name="20% - Accent4 2 13" xfId="11976"/>
    <cellStyle name="20% - Accent4 2 13 2" xfId="35251"/>
    <cellStyle name="20% - Accent4 2 14" xfId="24628"/>
    <cellStyle name="20% - Accent4 2 2" xfId="48"/>
    <cellStyle name="20% - Accent4 2 2 2" xfId="955"/>
    <cellStyle name="20% - Accent4 2 2 2 2" xfId="1760"/>
    <cellStyle name="20% - Accent4 2 2 2 2 2" xfId="3628"/>
    <cellStyle name="20% - Accent4 2 2 2 2 3" xfId="4742"/>
    <cellStyle name="20% - Accent4 2 2 2 2 3 2" xfId="10086"/>
    <cellStyle name="20% - Accent4 2 2 2 2 3 2 2" xfId="20701"/>
    <cellStyle name="20% - Accent4 2 2 2 2 3 2 2 2" xfId="43976"/>
    <cellStyle name="20% - Accent4 2 2 2 2 3 2 3" xfId="33361"/>
    <cellStyle name="20% - Accent4 2 2 2 2 3 3" xfId="15395"/>
    <cellStyle name="20% - Accent4 2 2 2 2 3 3 2" xfId="38670"/>
    <cellStyle name="20% - Accent4 2 2 2 2 3 4" xfId="28053"/>
    <cellStyle name="20% - Accent4 2 2 2 2 4" xfId="7444"/>
    <cellStyle name="20% - Accent4 2 2 2 2 4 2" xfId="18059"/>
    <cellStyle name="20% - Accent4 2 2 2 2 4 2 2" xfId="41334"/>
    <cellStyle name="20% - Accent4 2 2 2 2 4 3" xfId="30719"/>
    <cellStyle name="20% - Accent4 2 2 2 2 5" xfId="12755"/>
    <cellStyle name="20% - Accent4 2 2 2 2 5 2" xfId="36030"/>
    <cellStyle name="20% - Accent4 2 2 2 2 6" xfId="25411"/>
    <cellStyle name="20% - Accent4 2 2 2 3" xfId="3034"/>
    <cellStyle name="20% - Accent4 2 2 2 3 2" xfId="5867"/>
    <cellStyle name="20% - Accent4 2 2 2 3 2 2" xfId="11210"/>
    <cellStyle name="20% - Accent4 2 2 2 3 2 2 2" xfId="21823"/>
    <cellStyle name="20% - Accent4 2 2 2 3 2 2 2 2" xfId="45098"/>
    <cellStyle name="20% - Accent4 2 2 2 3 2 2 3" xfId="34485"/>
    <cellStyle name="20% - Accent4 2 2 2 3 2 3" xfId="16517"/>
    <cellStyle name="20% - Accent4 2 2 2 3 2 3 2" xfId="39792"/>
    <cellStyle name="20% - Accent4 2 2 2 3 2 4" xfId="29177"/>
    <cellStyle name="20% - Accent4 2 2 2 3 3" xfId="8568"/>
    <cellStyle name="20% - Accent4 2 2 2 3 3 2" xfId="19183"/>
    <cellStyle name="20% - Accent4 2 2 2 3 3 2 2" xfId="42458"/>
    <cellStyle name="20% - Accent4 2 2 2 3 3 3" xfId="31843"/>
    <cellStyle name="20% - Accent4 2 2 2 3 4" xfId="13877"/>
    <cellStyle name="20% - Accent4 2 2 2 3 4 2" xfId="37152"/>
    <cellStyle name="20% - Accent4 2 2 2 3 5" xfId="26535"/>
    <cellStyle name="20% - Accent4 2 2 2 4" xfId="3357"/>
    <cellStyle name="20% - Accent4 2 2 2 4 2" xfId="6181"/>
    <cellStyle name="20% - Accent4 2 2 2 4 2 2" xfId="11524"/>
    <cellStyle name="20% - Accent4 2 2 2 4 2 2 2" xfId="22137"/>
    <cellStyle name="20% - Accent4 2 2 2 4 2 2 2 2" xfId="45412"/>
    <cellStyle name="20% - Accent4 2 2 2 4 2 2 3" xfId="34799"/>
    <cellStyle name="20% - Accent4 2 2 2 4 2 3" xfId="16831"/>
    <cellStyle name="20% - Accent4 2 2 2 4 2 3 2" xfId="40106"/>
    <cellStyle name="20% - Accent4 2 2 2 4 2 4" xfId="29491"/>
    <cellStyle name="20% - Accent4 2 2 2 4 3" xfId="8882"/>
    <cellStyle name="20% - Accent4 2 2 2 4 3 2" xfId="19497"/>
    <cellStyle name="20% - Accent4 2 2 2 4 3 2 2" xfId="42772"/>
    <cellStyle name="20% - Accent4 2 2 2 4 3 3" xfId="32157"/>
    <cellStyle name="20% - Accent4 2 2 2 4 4" xfId="14191"/>
    <cellStyle name="20% - Accent4 2 2 2 4 4 2" xfId="37466"/>
    <cellStyle name="20% - Accent4 2 2 2 4 5" xfId="26849"/>
    <cellStyle name="20% - Accent4 2 2 2_Sheet1" xfId="3577"/>
    <cellStyle name="20% - Accent4 2 2 3" xfId="2300"/>
    <cellStyle name="20% - Accent4 2 2 3 2" xfId="5151"/>
    <cellStyle name="20% - Accent4 2 2 3 2 2" xfId="10494"/>
    <cellStyle name="20% - Accent4 2 2 3 2 2 2" xfId="21108"/>
    <cellStyle name="20% - Accent4 2 2 3 2 2 2 2" xfId="44383"/>
    <cellStyle name="20% - Accent4 2 2 3 2 2 3" xfId="33769"/>
    <cellStyle name="20% - Accent4 2 2 3 2 3" xfId="15802"/>
    <cellStyle name="20% - Accent4 2 2 3 2 3 2" xfId="39077"/>
    <cellStyle name="20% - Accent4 2 2 3 2 4" xfId="28461"/>
    <cellStyle name="20% - Accent4 2 2 3 3" xfId="7852"/>
    <cellStyle name="20% - Accent4 2 2 3 3 2" xfId="18467"/>
    <cellStyle name="20% - Accent4 2 2 3 3 2 2" xfId="41742"/>
    <cellStyle name="20% - Accent4 2 2 3 3 3" xfId="31127"/>
    <cellStyle name="20% - Accent4 2 2 3 4" xfId="13162"/>
    <cellStyle name="20% - Accent4 2 2 3 4 2" xfId="36437"/>
    <cellStyle name="20% - Accent4 2 2 3 5" xfId="25819"/>
    <cellStyle name="20% - Accent4 2 2 4" xfId="3964"/>
    <cellStyle name="20% - Accent4 2 2 4 2" xfId="9308"/>
    <cellStyle name="20% - Accent4 2 2 4 2 2" xfId="19923"/>
    <cellStyle name="20% - Accent4 2 2 4 2 2 2" xfId="43198"/>
    <cellStyle name="20% - Accent4 2 2 4 2 3" xfId="32583"/>
    <cellStyle name="20% - Accent4 2 2 4 3" xfId="14617"/>
    <cellStyle name="20% - Accent4 2 2 4 3 2" xfId="37892"/>
    <cellStyle name="20% - Accent4 2 2 4 4" xfId="27275"/>
    <cellStyle name="20% - Accent4 2 2 5" xfId="6666"/>
    <cellStyle name="20% - Accent4 2 2 5 2" xfId="17281"/>
    <cellStyle name="20% - Accent4 2 2 5 2 2" xfId="40556"/>
    <cellStyle name="20% - Accent4 2 2 5 3" xfId="29941"/>
    <cellStyle name="20% - Accent4 2 2 6" xfId="11977"/>
    <cellStyle name="20% - Accent4 2 2 6 2" xfId="35252"/>
    <cellStyle name="20% - Accent4 2 2 7" xfId="24629"/>
    <cellStyle name="20% - Accent4 2 2_Asset Register (new)" xfId="1394"/>
    <cellStyle name="20% - Accent4 2 3" xfId="633"/>
    <cellStyle name="20% - Accent4 2 3 2" xfId="1759"/>
    <cellStyle name="20% - Accent4 2 3 2 2" xfId="3701"/>
    <cellStyle name="20% - Accent4 2 3 2 2 2" xfId="22859"/>
    <cellStyle name="20% - Accent4 2 3 2 2 2 2" xfId="46110"/>
    <cellStyle name="20% - Accent4 2 3 2 3" xfId="4741"/>
    <cellStyle name="20% - Accent4 2 3 2 3 2" xfId="10085"/>
    <cellStyle name="20% - Accent4 2 3 2 3 2 2" xfId="20700"/>
    <cellStyle name="20% - Accent4 2 3 2 3 2 2 2" xfId="43975"/>
    <cellStyle name="20% - Accent4 2 3 2 3 2 3" xfId="33360"/>
    <cellStyle name="20% - Accent4 2 3 2 3 3" xfId="15394"/>
    <cellStyle name="20% - Accent4 2 3 2 3 3 2" xfId="38669"/>
    <cellStyle name="20% - Accent4 2 3 2 3 4" xfId="28052"/>
    <cellStyle name="20% - Accent4 2 3 2 4" xfId="7443"/>
    <cellStyle name="20% - Accent4 2 3 2 4 2" xfId="18058"/>
    <cellStyle name="20% - Accent4 2 3 2 4 2 2" xfId="41333"/>
    <cellStyle name="20% - Accent4 2 3 2 4 3" xfId="30718"/>
    <cellStyle name="20% - Accent4 2 3 2 5" xfId="12754"/>
    <cellStyle name="20% - Accent4 2 3 2 5 2" xfId="36029"/>
    <cellStyle name="20% - Accent4 2 3 2 6" xfId="22858"/>
    <cellStyle name="20% - Accent4 2 3 2 6 2" xfId="46109"/>
    <cellStyle name="20% - Accent4 2 3 2 7" xfId="25410"/>
    <cellStyle name="20% - Accent4 2 3 3" xfId="3033"/>
    <cellStyle name="20% - Accent4 2 3 3 2" xfId="5866"/>
    <cellStyle name="20% - Accent4 2 3 3 2 2" xfId="11209"/>
    <cellStyle name="20% - Accent4 2 3 3 2 2 2" xfId="21822"/>
    <cellStyle name="20% - Accent4 2 3 3 2 2 2 2" xfId="45097"/>
    <cellStyle name="20% - Accent4 2 3 3 2 2 3" xfId="34484"/>
    <cellStyle name="20% - Accent4 2 3 3 2 3" xfId="16516"/>
    <cellStyle name="20% - Accent4 2 3 3 2 3 2" xfId="39791"/>
    <cellStyle name="20% - Accent4 2 3 3 2 4" xfId="29176"/>
    <cellStyle name="20% - Accent4 2 3 3 3" xfId="8567"/>
    <cellStyle name="20% - Accent4 2 3 3 3 2" xfId="19182"/>
    <cellStyle name="20% - Accent4 2 3 3 3 2 2" xfId="42457"/>
    <cellStyle name="20% - Accent4 2 3 3 3 3" xfId="31842"/>
    <cellStyle name="20% - Accent4 2 3 3 4" xfId="13876"/>
    <cellStyle name="20% - Accent4 2 3 3 4 2" xfId="37151"/>
    <cellStyle name="20% - Accent4 2 3 3 5" xfId="22860"/>
    <cellStyle name="20% - Accent4 2 3 3 5 2" xfId="46111"/>
    <cellStyle name="20% - Accent4 2 3 3 6" xfId="26534"/>
    <cellStyle name="20% - Accent4 2 3 4" xfId="3356"/>
    <cellStyle name="20% - Accent4 2 3 4 2" xfId="6180"/>
    <cellStyle name="20% - Accent4 2 3 4 2 2" xfId="11523"/>
    <cellStyle name="20% - Accent4 2 3 4 2 2 2" xfId="22136"/>
    <cellStyle name="20% - Accent4 2 3 4 2 2 2 2" xfId="45411"/>
    <cellStyle name="20% - Accent4 2 3 4 2 2 3" xfId="34798"/>
    <cellStyle name="20% - Accent4 2 3 4 2 3" xfId="16830"/>
    <cellStyle name="20% - Accent4 2 3 4 2 3 2" xfId="40105"/>
    <cellStyle name="20% - Accent4 2 3 4 2 4" xfId="29490"/>
    <cellStyle name="20% - Accent4 2 3 4 3" xfId="8881"/>
    <cellStyle name="20% - Accent4 2 3 4 3 2" xfId="19496"/>
    <cellStyle name="20% - Accent4 2 3 4 3 2 2" xfId="42771"/>
    <cellStyle name="20% - Accent4 2 3 4 3 3" xfId="32156"/>
    <cellStyle name="20% - Accent4 2 3 4 4" xfId="14190"/>
    <cellStyle name="20% - Accent4 2 3 4 4 2" xfId="37465"/>
    <cellStyle name="20% - Accent4 2 3 4 5" xfId="26848"/>
    <cellStyle name="20% - Accent4 2 3 5" xfId="22857"/>
    <cellStyle name="20% - Accent4 2 3 5 2" xfId="46108"/>
    <cellStyle name="20% - Accent4 2 3_Sheet1" xfId="3749"/>
    <cellStyle name="20% - Accent4 2 4" xfId="1543"/>
    <cellStyle name="20% - Accent4 2 4 2" xfId="22862"/>
    <cellStyle name="20% - Accent4 2 4 2 2" xfId="22863"/>
    <cellStyle name="20% - Accent4 2 4 2 2 2" xfId="46114"/>
    <cellStyle name="20% - Accent4 2 4 2 3" xfId="46113"/>
    <cellStyle name="20% - Accent4 2 4 3" xfId="22864"/>
    <cellStyle name="20% - Accent4 2 4 3 2" xfId="46115"/>
    <cellStyle name="20% - Accent4 2 4 4" xfId="22861"/>
    <cellStyle name="20% - Accent4 2 4 4 2" xfId="46112"/>
    <cellStyle name="20% - Accent4 2 5" xfId="2077"/>
    <cellStyle name="20% - Accent4 2 5 2" xfId="22865"/>
    <cellStyle name="20% - Accent4 2 6" xfId="1957"/>
    <cellStyle name="20% - Accent4 2 7" xfId="2098"/>
    <cellStyle name="20% - Accent4 2 8" xfId="1598"/>
    <cellStyle name="20% - Accent4 2 9" xfId="2299"/>
    <cellStyle name="20% - Accent4 2 9 2" xfId="5150"/>
    <cellStyle name="20% - Accent4 2 9 2 2" xfId="10493"/>
    <cellStyle name="20% - Accent4 2 9 2 2 2" xfId="21107"/>
    <cellStyle name="20% - Accent4 2 9 2 2 2 2" xfId="44382"/>
    <cellStyle name="20% - Accent4 2 9 2 2 3" xfId="33768"/>
    <cellStyle name="20% - Accent4 2 9 2 3" xfId="15801"/>
    <cellStyle name="20% - Accent4 2 9 2 3 2" xfId="39076"/>
    <cellStyle name="20% - Accent4 2 9 2 4" xfId="28460"/>
    <cellStyle name="20% - Accent4 2 9 3" xfId="7851"/>
    <cellStyle name="20% - Accent4 2 9 3 2" xfId="18466"/>
    <cellStyle name="20% - Accent4 2 9 3 2 2" xfId="41741"/>
    <cellStyle name="20% - Accent4 2 9 3 3" xfId="31126"/>
    <cellStyle name="20% - Accent4 2 9 4" xfId="13161"/>
    <cellStyle name="20% - Accent4 2 9 4 2" xfId="36436"/>
    <cellStyle name="20% - Accent4 2 9 5" xfId="25818"/>
    <cellStyle name="20% - Accent4 2_Asset Register (new)" xfId="1395"/>
    <cellStyle name="20% - Accent4 3" xfId="49"/>
    <cellStyle name="20% - Accent4 3 10" xfId="2103"/>
    <cellStyle name="20% - Accent4 3 10 2" xfId="4983"/>
    <cellStyle name="20% - Accent4 3 10 2 2" xfId="10326"/>
    <cellStyle name="20% - Accent4 3 10 2 2 2" xfId="20941"/>
    <cellStyle name="20% - Accent4 3 10 2 2 2 2" xfId="44216"/>
    <cellStyle name="20% - Accent4 3 10 2 2 3" xfId="33601"/>
    <cellStyle name="20% - Accent4 3 10 2 3" xfId="15635"/>
    <cellStyle name="20% - Accent4 3 10 2 3 2" xfId="38910"/>
    <cellStyle name="20% - Accent4 3 10 2 4" xfId="28293"/>
    <cellStyle name="20% - Accent4 3 10 3" xfId="7684"/>
    <cellStyle name="20% - Accent4 3 10 3 2" xfId="18299"/>
    <cellStyle name="20% - Accent4 3 10 3 2 2" xfId="41574"/>
    <cellStyle name="20% - Accent4 3 10 3 3" xfId="30959"/>
    <cellStyle name="20% - Accent4 3 10 4" xfId="12995"/>
    <cellStyle name="20% - Accent4 3 10 4 2" xfId="36270"/>
    <cellStyle name="20% - Accent4 3 10 5" xfId="25651"/>
    <cellStyle name="20% - Accent4 3 11" xfId="2301"/>
    <cellStyle name="20% - Accent4 3 11 2" xfId="5152"/>
    <cellStyle name="20% - Accent4 3 11 2 2" xfId="10495"/>
    <cellStyle name="20% - Accent4 3 11 2 2 2" xfId="21109"/>
    <cellStyle name="20% - Accent4 3 11 2 2 2 2" xfId="44384"/>
    <cellStyle name="20% - Accent4 3 11 2 2 3" xfId="33770"/>
    <cellStyle name="20% - Accent4 3 11 2 3" xfId="15803"/>
    <cellStyle name="20% - Accent4 3 11 2 3 2" xfId="39078"/>
    <cellStyle name="20% - Accent4 3 11 2 4" xfId="28462"/>
    <cellStyle name="20% - Accent4 3 11 3" xfId="7853"/>
    <cellStyle name="20% - Accent4 3 11 3 2" xfId="18468"/>
    <cellStyle name="20% - Accent4 3 11 3 2 2" xfId="41743"/>
    <cellStyle name="20% - Accent4 3 11 3 3" xfId="31128"/>
    <cellStyle name="20% - Accent4 3 11 4" xfId="13163"/>
    <cellStyle name="20% - Accent4 3 11 4 2" xfId="36438"/>
    <cellStyle name="20% - Accent4 3 11 5" xfId="25820"/>
    <cellStyle name="20% - Accent4 3 12" xfId="2905"/>
    <cellStyle name="20% - Accent4 3 12 2" xfId="5752"/>
    <cellStyle name="20% - Accent4 3 12 2 2" xfId="11095"/>
    <cellStyle name="20% - Accent4 3 12 2 2 2" xfId="21709"/>
    <cellStyle name="20% - Accent4 3 12 2 2 2 2" xfId="44984"/>
    <cellStyle name="20% - Accent4 3 12 2 2 3" xfId="34370"/>
    <cellStyle name="20% - Accent4 3 12 2 3" xfId="16403"/>
    <cellStyle name="20% - Accent4 3 12 2 3 2" xfId="39678"/>
    <cellStyle name="20% - Accent4 3 12 2 4" xfId="29062"/>
    <cellStyle name="20% - Accent4 3 12 3" xfId="8453"/>
    <cellStyle name="20% - Accent4 3 12 3 2" xfId="19068"/>
    <cellStyle name="20% - Accent4 3 12 3 2 2" xfId="42343"/>
    <cellStyle name="20% - Accent4 3 12 3 3" xfId="31728"/>
    <cellStyle name="20% - Accent4 3 12 4" xfId="13763"/>
    <cellStyle name="20% - Accent4 3 12 4 2" xfId="37038"/>
    <cellStyle name="20% - Accent4 3 12 5" xfId="26420"/>
    <cellStyle name="20% - Accent4 3 13" xfId="3242"/>
    <cellStyle name="20% - Accent4 3 13 2" xfId="6066"/>
    <cellStyle name="20% - Accent4 3 13 2 2" xfId="11409"/>
    <cellStyle name="20% - Accent4 3 13 2 2 2" xfId="22022"/>
    <cellStyle name="20% - Accent4 3 13 2 2 2 2" xfId="45297"/>
    <cellStyle name="20% - Accent4 3 13 2 2 3" xfId="34684"/>
    <cellStyle name="20% - Accent4 3 13 2 3" xfId="16716"/>
    <cellStyle name="20% - Accent4 3 13 2 3 2" xfId="39991"/>
    <cellStyle name="20% - Accent4 3 13 2 4" xfId="29376"/>
    <cellStyle name="20% - Accent4 3 13 3" xfId="8767"/>
    <cellStyle name="20% - Accent4 3 13 3 2" xfId="19382"/>
    <cellStyle name="20% - Accent4 3 13 3 2 2" xfId="42657"/>
    <cellStyle name="20% - Accent4 3 13 3 3" xfId="32042"/>
    <cellStyle name="20% - Accent4 3 13 4" xfId="14076"/>
    <cellStyle name="20% - Accent4 3 13 4 2" xfId="37351"/>
    <cellStyle name="20% - Accent4 3 13 5" xfId="26734"/>
    <cellStyle name="20% - Accent4 3 14" xfId="3965"/>
    <cellStyle name="20% - Accent4 3 14 2" xfId="9309"/>
    <cellStyle name="20% - Accent4 3 14 2 2" xfId="19924"/>
    <cellStyle name="20% - Accent4 3 14 2 2 2" xfId="43199"/>
    <cellStyle name="20% - Accent4 3 14 2 3" xfId="32584"/>
    <cellStyle name="20% - Accent4 3 14 3" xfId="14618"/>
    <cellStyle name="20% - Accent4 3 14 3 2" xfId="37893"/>
    <cellStyle name="20% - Accent4 3 14 4" xfId="27276"/>
    <cellStyle name="20% - Accent4 3 15" xfId="6667"/>
    <cellStyle name="20% - Accent4 3 15 2" xfId="17282"/>
    <cellStyle name="20% - Accent4 3 15 2 2" xfId="40557"/>
    <cellStyle name="20% - Accent4 3 15 3" xfId="29942"/>
    <cellStyle name="20% - Accent4 3 16" xfId="11978"/>
    <cellStyle name="20% - Accent4 3 16 2" xfId="35253"/>
    <cellStyle name="20% - Accent4 3 17" xfId="22866"/>
    <cellStyle name="20% - Accent4 3 17 2" xfId="46116"/>
    <cellStyle name="20% - Accent4 3 18" xfId="24630"/>
    <cellStyle name="20% - Accent4 3 2" xfId="635"/>
    <cellStyle name="20% - Accent4 3 2 10" xfId="2906"/>
    <cellStyle name="20% - Accent4 3 2 10 2" xfId="5753"/>
    <cellStyle name="20% - Accent4 3 2 10 2 2" xfId="11096"/>
    <cellStyle name="20% - Accent4 3 2 10 2 2 2" xfId="21710"/>
    <cellStyle name="20% - Accent4 3 2 10 2 2 2 2" xfId="44985"/>
    <cellStyle name="20% - Accent4 3 2 10 2 2 3" xfId="34371"/>
    <cellStyle name="20% - Accent4 3 2 10 2 3" xfId="16404"/>
    <cellStyle name="20% - Accent4 3 2 10 2 3 2" xfId="39679"/>
    <cellStyle name="20% - Accent4 3 2 10 2 4" xfId="29063"/>
    <cellStyle name="20% - Accent4 3 2 10 3" xfId="8454"/>
    <cellStyle name="20% - Accent4 3 2 10 3 2" xfId="19069"/>
    <cellStyle name="20% - Accent4 3 2 10 3 2 2" xfId="42344"/>
    <cellStyle name="20% - Accent4 3 2 10 3 3" xfId="31729"/>
    <cellStyle name="20% - Accent4 3 2 10 4" xfId="13764"/>
    <cellStyle name="20% - Accent4 3 2 10 4 2" xfId="37039"/>
    <cellStyle name="20% - Accent4 3 2 10 5" xfId="26421"/>
    <cellStyle name="20% - Accent4 3 2 11" xfId="3243"/>
    <cellStyle name="20% - Accent4 3 2 11 2" xfId="6067"/>
    <cellStyle name="20% - Accent4 3 2 11 2 2" xfId="11410"/>
    <cellStyle name="20% - Accent4 3 2 11 2 2 2" xfId="22023"/>
    <cellStyle name="20% - Accent4 3 2 11 2 2 2 2" xfId="45298"/>
    <cellStyle name="20% - Accent4 3 2 11 2 2 3" xfId="34685"/>
    <cellStyle name="20% - Accent4 3 2 11 2 3" xfId="16717"/>
    <cellStyle name="20% - Accent4 3 2 11 2 3 2" xfId="39992"/>
    <cellStyle name="20% - Accent4 3 2 11 2 4" xfId="29377"/>
    <cellStyle name="20% - Accent4 3 2 11 3" xfId="8768"/>
    <cellStyle name="20% - Accent4 3 2 11 3 2" xfId="19383"/>
    <cellStyle name="20% - Accent4 3 2 11 3 2 2" xfId="42658"/>
    <cellStyle name="20% - Accent4 3 2 11 3 3" xfId="32043"/>
    <cellStyle name="20% - Accent4 3 2 11 4" xfId="14077"/>
    <cellStyle name="20% - Accent4 3 2 11 4 2" xfId="37352"/>
    <cellStyle name="20% - Accent4 3 2 11 5" xfId="26735"/>
    <cellStyle name="20% - Accent4 3 2 12" xfId="4174"/>
    <cellStyle name="20% - Accent4 3 2 12 2" xfId="9518"/>
    <cellStyle name="20% - Accent4 3 2 12 2 2" xfId="20133"/>
    <cellStyle name="20% - Accent4 3 2 12 2 2 2" xfId="43408"/>
    <cellStyle name="20% - Accent4 3 2 12 2 3" xfId="32793"/>
    <cellStyle name="20% - Accent4 3 2 12 3" xfId="14827"/>
    <cellStyle name="20% - Accent4 3 2 12 3 2" xfId="38102"/>
    <cellStyle name="20% - Accent4 3 2 12 4" xfId="27485"/>
    <cellStyle name="20% - Accent4 3 2 13" xfId="6876"/>
    <cellStyle name="20% - Accent4 3 2 13 2" xfId="17491"/>
    <cellStyle name="20% - Accent4 3 2 13 2 2" xfId="40766"/>
    <cellStyle name="20% - Accent4 3 2 13 3" xfId="30151"/>
    <cellStyle name="20% - Accent4 3 2 14" xfId="12187"/>
    <cellStyle name="20% - Accent4 3 2 14 2" xfId="35462"/>
    <cellStyle name="20% - Accent4 3 2 15" xfId="22867"/>
    <cellStyle name="20% - Accent4 3 2 15 2" xfId="46117"/>
    <cellStyle name="20% - Accent4 3 2 16" xfId="24843"/>
    <cellStyle name="20% - Accent4 3 2 2" xfId="1017"/>
    <cellStyle name="20% - Accent4 3 2 2 2" xfId="1454"/>
    <cellStyle name="20% - Accent4 3 2 2 2 2" xfId="2816"/>
    <cellStyle name="20% - Accent4 3 2 2 2 2 2" xfId="5667"/>
    <cellStyle name="20% - Accent4 3 2 2 2 2 2 2" xfId="11010"/>
    <cellStyle name="20% - Accent4 3 2 2 2 2 2 2 2" xfId="21624"/>
    <cellStyle name="20% - Accent4 3 2 2 2 2 2 2 2 2" xfId="44899"/>
    <cellStyle name="20% - Accent4 3 2 2 2 2 2 2 3" xfId="34285"/>
    <cellStyle name="20% - Accent4 3 2 2 2 2 2 3" xfId="16318"/>
    <cellStyle name="20% - Accent4 3 2 2 2 2 2 3 2" xfId="39593"/>
    <cellStyle name="20% - Accent4 3 2 2 2 2 2 4" xfId="22871"/>
    <cellStyle name="20% - Accent4 3 2 2 2 2 2 4 2" xfId="46121"/>
    <cellStyle name="20% - Accent4 3 2 2 2 2 2 5" xfId="28977"/>
    <cellStyle name="20% - Accent4 3 2 2 2 2 3" xfId="8368"/>
    <cellStyle name="20% - Accent4 3 2 2 2 2 3 2" xfId="18983"/>
    <cellStyle name="20% - Accent4 3 2 2 2 2 3 2 2" xfId="42258"/>
    <cellStyle name="20% - Accent4 3 2 2 2 2 3 3" xfId="31643"/>
    <cellStyle name="20% - Accent4 3 2 2 2 2 4" xfId="13678"/>
    <cellStyle name="20% - Accent4 3 2 2 2 2 4 2" xfId="36953"/>
    <cellStyle name="20% - Accent4 3 2 2 2 2 5" xfId="22870"/>
    <cellStyle name="20% - Accent4 3 2 2 2 2 5 2" xfId="46120"/>
    <cellStyle name="20% - Accent4 3 2 2 2 2 6" xfId="26335"/>
    <cellStyle name="20% - Accent4 3 2 2 2 3" xfId="4480"/>
    <cellStyle name="20% - Accent4 3 2 2 2 3 2" xfId="9824"/>
    <cellStyle name="20% - Accent4 3 2 2 2 3 2 2" xfId="20439"/>
    <cellStyle name="20% - Accent4 3 2 2 2 3 2 2 2" xfId="43714"/>
    <cellStyle name="20% - Accent4 3 2 2 2 3 2 3" xfId="33099"/>
    <cellStyle name="20% - Accent4 3 2 2 2 3 3" xfId="15133"/>
    <cellStyle name="20% - Accent4 3 2 2 2 3 3 2" xfId="38408"/>
    <cellStyle name="20% - Accent4 3 2 2 2 3 4" xfId="22872"/>
    <cellStyle name="20% - Accent4 3 2 2 2 3 4 2" xfId="46122"/>
    <cellStyle name="20% - Accent4 3 2 2 2 3 5" xfId="27791"/>
    <cellStyle name="20% - Accent4 3 2 2 2 4" xfId="7182"/>
    <cellStyle name="20% - Accent4 3 2 2 2 4 2" xfId="17797"/>
    <cellStyle name="20% - Accent4 3 2 2 2 4 2 2" xfId="41072"/>
    <cellStyle name="20% - Accent4 3 2 2 2 4 3" xfId="30457"/>
    <cellStyle name="20% - Accent4 3 2 2 2 5" xfId="12493"/>
    <cellStyle name="20% - Accent4 3 2 2 2 5 2" xfId="35768"/>
    <cellStyle name="20% - Accent4 3 2 2 2 6" xfId="22869"/>
    <cellStyle name="20% - Accent4 3 2 2 2 6 2" xfId="46119"/>
    <cellStyle name="20% - Accent4 3 2 2 2 7" xfId="25149"/>
    <cellStyle name="20% - Accent4 3 2 2 3" xfId="2593"/>
    <cellStyle name="20% - Accent4 3 2 2 3 2" xfId="5444"/>
    <cellStyle name="20% - Accent4 3 2 2 3 2 2" xfId="10787"/>
    <cellStyle name="20% - Accent4 3 2 2 3 2 2 2" xfId="21401"/>
    <cellStyle name="20% - Accent4 3 2 2 3 2 2 2 2" xfId="44676"/>
    <cellStyle name="20% - Accent4 3 2 2 3 2 2 3" xfId="34062"/>
    <cellStyle name="20% - Accent4 3 2 2 3 2 3" xfId="16095"/>
    <cellStyle name="20% - Accent4 3 2 2 3 2 3 2" xfId="39370"/>
    <cellStyle name="20% - Accent4 3 2 2 3 2 4" xfId="22874"/>
    <cellStyle name="20% - Accent4 3 2 2 3 2 4 2" xfId="46124"/>
    <cellStyle name="20% - Accent4 3 2 2 3 2 5" xfId="28754"/>
    <cellStyle name="20% - Accent4 3 2 2 3 3" xfId="8145"/>
    <cellStyle name="20% - Accent4 3 2 2 3 3 2" xfId="18760"/>
    <cellStyle name="20% - Accent4 3 2 2 3 3 2 2" xfId="42035"/>
    <cellStyle name="20% - Accent4 3 2 2 3 3 3" xfId="31420"/>
    <cellStyle name="20% - Accent4 3 2 2 3 4" xfId="13455"/>
    <cellStyle name="20% - Accent4 3 2 2 3 4 2" xfId="36730"/>
    <cellStyle name="20% - Accent4 3 2 2 3 5" xfId="22873"/>
    <cellStyle name="20% - Accent4 3 2 2 3 5 2" xfId="46123"/>
    <cellStyle name="20% - Accent4 3 2 2 3 6" xfId="26112"/>
    <cellStyle name="20% - Accent4 3 2 2 4" xfId="3771"/>
    <cellStyle name="20% - Accent4 3 2 2 4 2" xfId="6435"/>
    <cellStyle name="20% - Accent4 3 2 2 4 2 2" xfId="11778"/>
    <cellStyle name="20% - Accent4 3 2 2 4 2 2 2" xfId="22391"/>
    <cellStyle name="20% - Accent4 3 2 2 4 2 2 2 2" xfId="45666"/>
    <cellStyle name="20% - Accent4 3 2 2 4 2 2 3" xfId="35053"/>
    <cellStyle name="20% - Accent4 3 2 2 4 2 3" xfId="17085"/>
    <cellStyle name="20% - Accent4 3 2 2 4 2 3 2" xfId="40360"/>
    <cellStyle name="20% - Accent4 3 2 2 4 2 4" xfId="29745"/>
    <cellStyle name="20% - Accent4 3 2 2 4 3" xfId="9136"/>
    <cellStyle name="20% - Accent4 3 2 2 4 3 2" xfId="19751"/>
    <cellStyle name="20% - Accent4 3 2 2 4 3 2 2" xfId="43026"/>
    <cellStyle name="20% - Accent4 3 2 2 4 3 3" xfId="32411"/>
    <cellStyle name="20% - Accent4 3 2 2 4 4" xfId="14445"/>
    <cellStyle name="20% - Accent4 3 2 2 4 4 2" xfId="37720"/>
    <cellStyle name="20% - Accent4 3 2 2 4 5" xfId="22875"/>
    <cellStyle name="20% - Accent4 3 2 2 4 5 2" xfId="46125"/>
    <cellStyle name="20% - Accent4 3 2 2 4 6" xfId="27103"/>
    <cellStyle name="20% - Accent4 3 2 2 5" xfId="4257"/>
    <cellStyle name="20% - Accent4 3 2 2 5 2" xfId="9601"/>
    <cellStyle name="20% - Accent4 3 2 2 5 2 2" xfId="20216"/>
    <cellStyle name="20% - Accent4 3 2 2 5 2 2 2" xfId="43491"/>
    <cellStyle name="20% - Accent4 3 2 2 5 2 3" xfId="32876"/>
    <cellStyle name="20% - Accent4 3 2 2 5 3" xfId="14910"/>
    <cellStyle name="20% - Accent4 3 2 2 5 3 2" xfId="38185"/>
    <cellStyle name="20% - Accent4 3 2 2 5 4" xfId="27568"/>
    <cellStyle name="20% - Accent4 3 2 2 6" xfId="6959"/>
    <cellStyle name="20% - Accent4 3 2 2 6 2" xfId="17574"/>
    <cellStyle name="20% - Accent4 3 2 2 6 2 2" xfId="40849"/>
    <cellStyle name="20% - Accent4 3 2 2 6 3" xfId="30234"/>
    <cellStyle name="20% - Accent4 3 2 2 7" xfId="12270"/>
    <cellStyle name="20% - Accent4 3 2 2 7 2" xfId="35545"/>
    <cellStyle name="20% - Accent4 3 2 2 8" xfId="22868"/>
    <cellStyle name="20% - Accent4 3 2 2 8 2" xfId="46118"/>
    <cellStyle name="20% - Accent4 3 2 2 9" xfId="24926"/>
    <cellStyle name="20% - Accent4 3 2 2_Asset Register (new)" xfId="1391"/>
    <cellStyle name="20% - Accent4 3 2 3" xfId="1166"/>
    <cellStyle name="20% - Accent4 3 2 3 2" xfId="2733"/>
    <cellStyle name="20% - Accent4 3 2 3 2 2" xfId="5584"/>
    <cellStyle name="20% - Accent4 3 2 3 2 2 2" xfId="10927"/>
    <cellStyle name="20% - Accent4 3 2 3 2 2 2 2" xfId="21541"/>
    <cellStyle name="20% - Accent4 3 2 3 2 2 2 2 2" xfId="44816"/>
    <cellStyle name="20% - Accent4 3 2 3 2 2 2 3" xfId="34202"/>
    <cellStyle name="20% - Accent4 3 2 3 2 2 3" xfId="16235"/>
    <cellStyle name="20% - Accent4 3 2 3 2 2 3 2" xfId="39510"/>
    <cellStyle name="20% - Accent4 3 2 3 2 2 4" xfId="22878"/>
    <cellStyle name="20% - Accent4 3 2 3 2 2 4 2" xfId="46128"/>
    <cellStyle name="20% - Accent4 3 2 3 2 2 5" xfId="28894"/>
    <cellStyle name="20% - Accent4 3 2 3 2 3" xfId="8285"/>
    <cellStyle name="20% - Accent4 3 2 3 2 3 2" xfId="18900"/>
    <cellStyle name="20% - Accent4 3 2 3 2 3 2 2" xfId="42175"/>
    <cellStyle name="20% - Accent4 3 2 3 2 3 3" xfId="31560"/>
    <cellStyle name="20% - Accent4 3 2 3 2 4" xfId="13595"/>
    <cellStyle name="20% - Accent4 3 2 3 2 4 2" xfId="36870"/>
    <cellStyle name="20% - Accent4 3 2 3 2 5" xfId="22877"/>
    <cellStyle name="20% - Accent4 3 2 3 2 5 2" xfId="46127"/>
    <cellStyle name="20% - Accent4 3 2 3 2 6" xfId="26252"/>
    <cellStyle name="20% - Accent4 3 2 3 3" xfId="4397"/>
    <cellStyle name="20% - Accent4 3 2 3 3 2" xfId="9741"/>
    <cellStyle name="20% - Accent4 3 2 3 3 2 2" xfId="20356"/>
    <cellStyle name="20% - Accent4 3 2 3 3 2 2 2" xfId="43631"/>
    <cellStyle name="20% - Accent4 3 2 3 3 2 3" xfId="33016"/>
    <cellStyle name="20% - Accent4 3 2 3 3 3" xfId="15050"/>
    <cellStyle name="20% - Accent4 3 2 3 3 3 2" xfId="38325"/>
    <cellStyle name="20% - Accent4 3 2 3 3 4" xfId="22879"/>
    <cellStyle name="20% - Accent4 3 2 3 3 4 2" xfId="46129"/>
    <cellStyle name="20% - Accent4 3 2 3 3 5" xfId="27708"/>
    <cellStyle name="20% - Accent4 3 2 3 4" xfId="7099"/>
    <cellStyle name="20% - Accent4 3 2 3 4 2" xfId="17714"/>
    <cellStyle name="20% - Accent4 3 2 3 4 2 2" xfId="40989"/>
    <cellStyle name="20% - Accent4 3 2 3 4 3" xfId="30374"/>
    <cellStyle name="20% - Accent4 3 2 3 5" xfId="12410"/>
    <cellStyle name="20% - Accent4 3 2 3 5 2" xfId="35685"/>
    <cellStyle name="20% - Accent4 3 2 3 6" xfId="22876"/>
    <cellStyle name="20% - Accent4 3 2 3 6 2" xfId="46126"/>
    <cellStyle name="20% - Accent4 3 2 3 7" xfId="25066"/>
    <cellStyle name="20% - Accent4 3 2 4" xfId="1545"/>
    <cellStyle name="20% - Accent4 3 2 4 2" xfId="4567"/>
    <cellStyle name="20% - Accent4 3 2 4 2 2" xfId="9911"/>
    <cellStyle name="20% - Accent4 3 2 4 2 2 2" xfId="20526"/>
    <cellStyle name="20% - Accent4 3 2 4 2 2 2 2" xfId="43801"/>
    <cellStyle name="20% - Accent4 3 2 4 2 2 3" xfId="33186"/>
    <cellStyle name="20% - Accent4 3 2 4 2 3" xfId="15220"/>
    <cellStyle name="20% - Accent4 3 2 4 2 3 2" xfId="38495"/>
    <cellStyle name="20% - Accent4 3 2 4 2 4" xfId="22881"/>
    <cellStyle name="20% - Accent4 3 2 4 2 4 2" xfId="46131"/>
    <cellStyle name="20% - Accent4 3 2 4 2 5" xfId="27878"/>
    <cellStyle name="20% - Accent4 3 2 4 3" xfId="7269"/>
    <cellStyle name="20% - Accent4 3 2 4 3 2" xfId="17884"/>
    <cellStyle name="20% - Accent4 3 2 4 3 2 2" xfId="41159"/>
    <cellStyle name="20% - Accent4 3 2 4 3 3" xfId="30544"/>
    <cellStyle name="20% - Accent4 3 2 4 4" xfId="12580"/>
    <cellStyle name="20% - Accent4 3 2 4 4 2" xfId="35855"/>
    <cellStyle name="20% - Accent4 3 2 4 5" xfId="22880"/>
    <cellStyle name="20% - Accent4 3 2 4 5 2" xfId="46130"/>
    <cellStyle name="20% - Accent4 3 2 4 6" xfId="25236"/>
    <cellStyle name="20% - Accent4 3 2 5" xfId="1691"/>
    <cellStyle name="20% - Accent4 3 2 5 2" xfId="4683"/>
    <cellStyle name="20% - Accent4 3 2 5 2 2" xfId="10027"/>
    <cellStyle name="20% - Accent4 3 2 5 2 2 2" xfId="20642"/>
    <cellStyle name="20% - Accent4 3 2 5 2 2 2 2" xfId="43917"/>
    <cellStyle name="20% - Accent4 3 2 5 2 2 3" xfId="33302"/>
    <cellStyle name="20% - Accent4 3 2 5 2 3" xfId="15336"/>
    <cellStyle name="20% - Accent4 3 2 5 2 3 2" xfId="38611"/>
    <cellStyle name="20% - Accent4 3 2 5 2 4" xfId="27994"/>
    <cellStyle name="20% - Accent4 3 2 5 3" xfId="7385"/>
    <cellStyle name="20% - Accent4 3 2 5 3 2" xfId="18000"/>
    <cellStyle name="20% - Accent4 3 2 5 3 2 2" xfId="41275"/>
    <cellStyle name="20% - Accent4 3 2 5 3 3" xfId="30660"/>
    <cellStyle name="20% - Accent4 3 2 5 4" xfId="12696"/>
    <cellStyle name="20% - Accent4 3 2 5 4 2" xfId="35971"/>
    <cellStyle name="20% - Accent4 3 2 5 5" xfId="22882"/>
    <cellStyle name="20% - Accent4 3 2 5 5 2" xfId="46132"/>
    <cellStyle name="20% - Accent4 3 2 5 6" xfId="25352"/>
    <cellStyle name="20% - Accent4 3 2 6" xfId="2157"/>
    <cellStyle name="20% - Accent4 3 2 6 2" xfId="5029"/>
    <cellStyle name="20% - Accent4 3 2 6 2 2" xfId="10372"/>
    <cellStyle name="20% - Accent4 3 2 6 2 2 2" xfId="20987"/>
    <cellStyle name="20% - Accent4 3 2 6 2 2 2 2" xfId="44262"/>
    <cellStyle name="20% - Accent4 3 2 6 2 2 3" xfId="33647"/>
    <cellStyle name="20% - Accent4 3 2 6 2 3" xfId="15681"/>
    <cellStyle name="20% - Accent4 3 2 6 2 3 2" xfId="38956"/>
    <cellStyle name="20% - Accent4 3 2 6 2 4" xfId="28339"/>
    <cellStyle name="20% - Accent4 3 2 6 3" xfId="7730"/>
    <cellStyle name="20% - Accent4 3 2 6 3 2" xfId="18345"/>
    <cellStyle name="20% - Accent4 3 2 6 3 2 2" xfId="41620"/>
    <cellStyle name="20% - Accent4 3 2 6 3 3" xfId="31005"/>
    <cellStyle name="20% - Accent4 3 2 6 4" xfId="13041"/>
    <cellStyle name="20% - Accent4 3 2 6 4 2" xfId="36316"/>
    <cellStyle name="20% - Accent4 3 2 6 5" xfId="25697"/>
    <cellStyle name="20% - Accent4 3 2 7" xfId="2213"/>
    <cellStyle name="20% - Accent4 3 2 7 2" xfId="5075"/>
    <cellStyle name="20% - Accent4 3 2 7 2 2" xfId="10418"/>
    <cellStyle name="20% - Accent4 3 2 7 2 2 2" xfId="21032"/>
    <cellStyle name="20% - Accent4 3 2 7 2 2 2 2" xfId="44307"/>
    <cellStyle name="20% - Accent4 3 2 7 2 2 3" xfId="33693"/>
    <cellStyle name="20% - Accent4 3 2 7 2 3" xfId="15726"/>
    <cellStyle name="20% - Accent4 3 2 7 2 3 2" xfId="39001"/>
    <cellStyle name="20% - Accent4 3 2 7 2 4" xfId="28385"/>
    <cellStyle name="20% - Accent4 3 2 7 3" xfId="7776"/>
    <cellStyle name="20% - Accent4 3 2 7 3 2" xfId="18391"/>
    <cellStyle name="20% - Accent4 3 2 7 3 2 2" xfId="41666"/>
    <cellStyle name="20% - Accent4 3 2 7 3 3" xfId="31051"/>
    <cellStyle name="20% - Accent4 3 2 7 4" xfId="13086"/>
    <cellStyle name="20% - Accent4 3 2 7 4 2" xfId="36361"/>
    <cellStyle name="20% - Accent4 3 2 7 5" xfId="25743"/>
    <cellStyle name="20% - Accent4 3 2 8" xfId="2244"/>
    <cellStyle name="20% - Accent4 3 2 8 2" xfId="5097"/>
    <cellStyle name="20% - Accent4 3 2 8 2 2" xfId="10440"/>
    <cellStyle name="20% - Accent4 3 2 8 2 2 2" xfId="21054"/>
    <cellStyle name="20% - Accent4 3 2 8 2 2 2 2" xfId="44329"/>
    <cellStyle name="20% - Accent4 3 2 8 2 2 3" xfId="33715"/>
    <cellStyle name="20% - Accent4 3 2 8 2 3" xfId="15748"/>
    <cellStyle name="20% - Accent4 3 2 8 2 3 2" xfId="39023"/>
    <cellStyle name="20% - Accent4 3 2 8 2 4" xfId="28407"/>
    <cellStyle name="20% - Accent4 3 2 8 3" xfId="7798"/>
    <cellStyle name="20% - Accent4 3 2 8 3 2" xfId="18413"/>
    <cellStyle name="20% - Accent4 3 2 8 3 2 2" xfId="41688"/>
    <cellStyle name="20% - Accent4 3 2 8 3 3" xfId="31073"/>
    <cellStyle name="20% - Accent4 3 2 8 4" xfId="13108"/>
    <cellStyle name="20% - Accent4 3 2 8 4 2" xfId="36383"/>
    <cellStyle name="20% - Accent4 3 2 8 5" xfId="25765"/>
    <cellStyle name="20% - Accent4 3 2 9" xfId="2510"/>
    <cellStyle name="20% - Accent4 3 2 9 2" xfId="5361"/>
    <cellStyle name="20% - Accent4 3 2 9 2 2" xfId="10704"/>
    <cellStyle name="20% - Accent4 3 2 9 2 2 2" xfId="21318"/>
    <cellStyle name="20% - Accent4 3 2 9 2 2 2 2" xfId="44593"/>
    <cellStyle name="20% - Accent4 3 2 9 2 2 3" xfId="33979"/>
    <cellStyle name="20% - Accent4 3 2 9 2 3" xfId="16012"/>
    <cellStyle name="20% - Accent4 3 2 9 2 3 2" xfId="39287"/>
    <cellStyle name="20% - Accent4 3 2 9 2 4" xfId="28671"/>
    <cellStyle name="20% - Accent4 3 2 9 3" xfId="8062"/>
    <cellStyle name="20% - Accent4 3 2 9 3 2" xfId="18677"/>
    <cellStyle name="20% - Accent4 3 2 9 3 2 2" xfId="41952"/>
    <cellStyle name="20% - Accent4 3 2 9 3 3" xfId="31337"/>
    <cellStyle name="20% - Accent4 3 2 9 4" xfId="13372"/>
    <cellStyle name="20% - Accent4 3 2 9 4 2" xfId="36647"/>
    <cellStyle name="20% - Accent4 3 2 9 5" xfId="26029"/>
    <cellStyle name="20% - Accent4 3 2_Asset Register (new)" xfId="1392"/>
    <cellStyle name="20% - Accent4 3 3" xfId="634"/>
    <cellStyle name="20% - Accent4 3 3 10" xfId="12186"/>
    <cellStyle name="20% - Accent4 3 3 10 2" xfId="35461"/>
    <cellStyle name="20% - Accent4 3 3 11" xfId="22883"/>
    <cellStyle name="20% - Accent4 3 3 11 2" xfId="46133"/>
    <cellStyle name="20% - Accent4 3 3 12" xfId="24842"/>
    <cellStyle name="20% - Accent4 3 3 2" xfId="1101"/>
    <cellStyle name="20% - Accent4 3 3 2 2" xfId="2669"/>
    <cellStyle name="20% - Accent4 3 3 2 2 2" xfId="5520"/>
    <cellStyle name="20% - Accent4 3 3 2 2 2 2" xfId="10863"/>
    <cellStyle name="20% - Accent4 3 3 2 2 2 2 2" xfId="21477"/>
    <cellStyle name="20% - Accent4 3 3 2 2 2 2 2 2" xfId="44752"/>
    <cellStyle name="20% - Accent4 3 3 2 2 2 2 3" xfId="34138"/>
    <cellStyle name="20% - Accent4 3 3 2 2 2 3" xfId="16171"/>
    <cellStyle name="20% - Accent4 3 3 2 2 2 3 2" xfId="39446"/>
    <cellStyle name="20% - Accent4 3 3 2 2 2 4" xfId="22886"/>
    <cellStyle name="20% - Accent4 3 3 2 2 2 4 2" xfId="46136"/>
    <cellStyle name="20% - Accent4 3 3 2 2 2 5" xfId="28830"/>
    <cellStyle name="20% - Accent4 3 3 2 2 3" xfId="8221"/>
    <cellStyle name="20% - Accent4 3 3 2 2 3 2" xfId="18836"/>
    <cellStyle name="20% - Accent4 3 3 2 2 3 2 2" xfId="42111"/>
    <cellStyle name="20% - Accent4 3 3 2 2 3 3" xfId="31496"/>
    <cellStyle name="20% - Accent4 3 3 2 2 4" xfId="13531"/>
    <cellStyle name="20% - Accent4 3 3 2 2 4 2" xfId="36806"/>
    <cellStyle name="20% - Accent4 3 3 2 2 5" xfId="22885"/>
    <cellStyle name="20% - Accent4 3 3 2 2 5 2" xfId="46135"/>
    <cellStyle name="20% - Accent4 3 3 2 2 6" xfId="26188"/>
    <cellStyle name="20% - Accent4 3 3 2 3" xfId="3847"/>
    <cellStyle name="20% - Accent4 3 3 2 3 2" xfId="6511"/>
    <cellStyle name="20% - Accent4 3 3 2 3 2 2" xfId="11854"/>
    <cellStyle name="20% - Accent4 3 3 2 3 2 2 2" xfId="22467"/>
    <cellStyle name="20% - Accent4 3 3 2 3 2 2 2 2" xfId="45742"/>
    <cellStyle name="20% - Accent4 3 3 2 3 2 2 3" xfId="35129"/>
    <cellStyle name="20% - Accent4 3 3 2 3 2 3" xfId="17161"/>
    <cellStyle name="20% - Accent4 3 3 2 3 2 3 2" xfId="40436"/>
    <cellStyle name="20% - Accent4 3 3 2 3 2 4" xfId="29821"/>
    <cellStyle name="20% - Accent4 3 3 2 3 3" xfId="9212"/>
    <cellStyle name="20% - Accent4 3 3 2 3 3 2" xfId="19827"/>
    <cellStyle name="20% - Accent4 3 3 2 3 3 2 2" xfId="43102"/>
    <cellStyle name="20% - Accent4 3 3 2 3 3 3" xfId="32487"/>
    <cellStyle name="20% - Accent4 3 3 2 3 4" xfId="14521"/>
    <cellStyle name="20% - Accent4 3 3 2 3 4 2" xfId="37796"/>
    <cellStyle name="20% - Accent4 3 3 2 3 5" xfId="22887"/>
    <cellStyle name="20% - Accent4 3 3 2 3 5 2" xfId="46137"/>
    <cellStyle name="20% - Accent4 3 3 2 3 6" xfId="27179"/>
    <cellStyle name="20% - Accent4 3 3 2 4" xfId="4333"/>
    <cellStyle name="20% - Accent4 3 3 2 4 2" xfId="9677"/>
    <cellStyle name="20% - Accent4 3 3 2 4 2 2" xfId="20292"/>
    <cellStyle name="20% - Accent4 3 3 2 4 2 2 2" xfId="43567"/>
    <cellStyle name="20% - Accent4 3 3 2 4 2 3" xfId="32952"/>
    <cellStyle name="20% - Accent4 3 3 2 4 3" xfId="14986"/>
    <cellStyle name="20% - Accent4 3 3 2 4 3 2" xfId="38261"/>
    <cellStyle name="20% - Accent4 3 3 2 4 4" xfId="27644"/>
    <cellStyle name="20% - Accent4 3 3 2 5" xfId="7035"/>
    <cellStyle name="20% - Accent4 3 3 2 5 2" xfId="17650"/>
    <cellStyle name="20% - Accent4 3 3 2 5 2 2" xfId="40925"/>
    <cellStyle name="20% - Accent4 3 3 2 5 3" xfId="30310"/>
    <cellStyle name="20% - Accent4 3 3 2 6" xfId="12346"/>
    <cellStyle name="20% - Accent4 3 3 2 6 2" xfId="35621"/>
    <cellStyle name="20% - Accent4 3 3 2 7" xfId="22884"/>
    <cellStyle name="20% - Accent4 3 3 2 7 2" xfId="46134"/>
    <cellStyle name="20% - Accent4 3 3 2 8" xfId="25002"/>
    <cellStyle name="20% - Accent4 3 3 3" xfId="1453"/>
    <cellStyle name="20% - Accent4 3 3 3 2" xfId="2815"/>
    <cellStyle name="20% - Accent4 3 3 3 2 2" xfId="5666"/>
    <cellStyle name="20% - Accent4 3 3 3 2 2 2" xfId="11009"/>
    <cellStyle name="20% - Accent4 3 3 3 2 2 2 2" xfId="21623"/>
    <cellStyle name="20% - Accent4 3 3 3 2 2 2 2 2" xfId="44898"/>
    <cellStyle name="20% - Accent4 3 3 3 2 2 2 3" xfId="34284"/>
    <cellStyle name="20% - Accent4 3 3 3 2 2 3" xfId="16317"/>
    <cellStyle name="20% - Accent4 3 3 3 2 2 3 2" xfId="39592"/>
    <cellStyle name="20% - Accent4 3 3 3 2 2 4" xfId="28976"/>
    <cellStyle name="20% - Accent4 3 3 3 2 3" xfId="8367"/>
    <cellStyle name="20% - Accent4 3 3 3 2 3 2" xfId="18982"/>
    <cellStyle name="20% - Accent4 3 3 3 2 3 2 2" xfId="42257"/>
    <cellStyle name="20% - Accent4 3 3 3 2 3 3" xfId="31642"/>
    <cellStyle name="20% - Accent4 3 3 3 2 4" xfId="13677"/>
    <cellStyle name="20% - Accent4 3 3 3 2 4 2" xfId="36952"/>
    <cellStyle name="20% - Accent4 3 3 3 2 5" xfId="22889"/>
    <cellStyle name="20% - Accent4 3 3 3 2 5 2" xfId="46139"/>
    <cellStyle name="20% - Accent4 3 3 3 2 6" xfId="26334"/>
    <cellStyle name="20% - Accent4 3 3 3 3" xfId="3568"/>
    <cellStyle name="20% - Accent4 3 3 3 3 2" xfId="6375"/>
    <cellStyle name="20% - Accent4 3 3 3 3 2 2" xfId="11718"/>
    <cellStyle name="20% - Accent4 3 3 3 3 2 2 2" xfId="22331"/>
    <cellStyle name="20% - Accent4 3 3 3 3 2 2 2 2" xfId="45606"/>
    <cellStyle name="20% - Accent4 3 3 3 3 2 2 3" xfId="34993"/>
    <cellStyle name="20% - Accent4 3 3 3 3 2 3" xfId="17025"/>
    <cellStyle name="20% - Accent4 3 3 3 3 2 3 2" xfId="40300"/>
    <cellStyle name="20% - Accent4 3 3 3 3 2 4" xfId="29685"/>
    <cellStyle name="20% - Accent4 3 3 3 3 3" xfId="9076"/>
    <cellStyle name="20% - Accent4 3 3 3 3 3 2" xfId="19691"/>
    <cellStyle name="20% - Accent4 3 3 3 3 3 2 2" xfId="42966"/>
    <cellStyle name="20% - Accent4 3 3 3 3 3 3" xfId="32351"/>
    <cellStyle name="20% - Accent4 3 3 3 3 4" xfId="14385"/>
    <cellStyle name="20% - Accent4 3 3 3 3 4 2" xfId="37660"/>
    <cellStyle name="20% - Accent4 3 3 3 3 5" xfId="27043"/>
    <cellStyle name="20% - Accent4 3 3 3 4" xfId="4479"/>
    <cellStyle name="20% - Accent4 3 3 3 4 2" xfId="9823"/>
    <cellStyle name="20% - Accent4 3 3 3 4 2 2" xfId="20438"/>
    <cellStyle name="20% - Accent4 3 3 3 4 2 2 2" xfId="43713"/>
    <cellStyle name="20% - Accent4 3 3 3 4 2 3" xfId="33098"/>
    <cellStyle name="20% - Accent4 3 3 3 4 3" xfId="15132"/>
    <cellStyle name="20% - Accent4 3 3 3 4 3 2" xfId="38407"/>
    <cellStyle name="20% - Accent4 3 3 3 4 4" xfId="27790"/>
    <cellStyle name="20% - Accent4 3 3 3 5" xfId="7181"/>
    <cellStyle name="20% - Accent4 3 3 3 5 2" xfId="17796"/>
    <cellStyle name="20% - Accent4 3 3 3 5 2 2" xfId="41071"/>
    <cellStyle name="20% - Accent4 3 3 3 5 3" xfId="30456"/>
    <cellStyle name="20% - Accent4 3 3 3 6" xfId="12492"/>
    <cellStyle name="20% - Accent4 3 3 3 6 2" xfId="35767"/>
    <cellStyle name="20% - Accent4 3 3 3 7" xfId="22888"/>
    <cellStyle name="20% - Accent4 3 3 3 7 2" xfId="46138"/>
    <cellStyle name="20% - Accent4 3 3 3 8" xfId="25148"/>
    <cellStyle name="20% - Accent4 3 3 4" xfId="1930"/>
    <cellStyle name="20% - Accent4 3 3 4 2" xfId="4878"/>
    <cellStyle name="20% - Accent4 3 3 4 2 2" xfId="10221"/>
    <cellStyle name="20% - Accent4 3 3 4 2 2 2" xfId="20836"/>
    <cellStyle name="20% - Accent4 3 3 4 2 2 2 2" xfId="44111"/>
    <cellStyle name="20% - Accent4 3 3 4 2 2 3" xfId="33496"/>
    <cellStyle name="20% - Accent4 3 3 4 2 3" xfId="15530"/>
    <cellStyle name="20% - Accent4 3 3 4 2 3 2" xfId="38805"/>
    <cellStyle name="20% - Accent4 3 3 4 2 4" xfId="28188"/>
    <cellStyle name="20% - Accent4 3 3 4 3" xfId="7579"/>
    <cellStyle name="20% - Accent4 3 3 4 3 2" xfId="18194"/>
    <cellStyle name="20% - Accent4 3 3 4 3 2 2" xfId="41469"/>
    <cellStyle name="20% - Accent4 3 3 4 3 3" xfId="30854"/>
    <cellStyle name="20% - Accent4 3 3 4 4" xfId="12890"/>
    <cellStyle name="20% - Accent4 3 3 4 4 2" xfId="36165"/>
    <cellStyle name="20% - Accent4 3 3 4 5" xfId="22890"/>
    <cellStyle name="20% - Accent4 3 3 4 5 2" xfId="46140"/>
    <cellStyle name="20% - Accent4 3 3 4 6" xfId="25546"/>
    <cellStyle name="20% - Accent4 3 3 5" xfId="2509"/>
    <cellStyle name="20% - Accent4 3 3 5 2" xfId="5360"/>
    <cellStyle name="20% - Accent4 3 3 5 2 2" xfId="10703"/>
    <cellStyle name="20% - Accent4 3 3 5 2 2 2" xfId="21317"/>
    <cellStyle name="20% - Accent4 3 3 5 2 2 2 2" xfId="44592"/>
    <cellStyle name="20% - Accent4 3 3 5 2 2 3" xfId="33978"/>
    <cellStyle name="20% - Accent4 3 3 5 2 3" xfId="16011"/>
    <cellStyle name="20% - Accent4 3 3 5 2 3 2" xfId="39286"/>
    <cellStyle name="20% - Accent4 3 3 5 2 4" xfId="28670"/>
    <cellStyle name="20% - Accent4 3 3 5 3" xfId="8061"/>
    <cellStyle name="20% - Accent4 3 3 5 3 2" xfId="18676"/>
    <cellStyle name="20% - Accent4 3 3 5 3 2 2" xfId="41951"/>
    <cellStyle name="20% - Accent4 3 3 5 3 3" xfId="31336"/>
    <cellStyle name="20% - Accent4 3 3 5 4" xfId="13371"/>
    <cellStyle name="20% - Accent4 3 3 5 4 2" xfId="36646"/>
    <cellStyle name="20% - Accent4 3 3 5 5" xfId="26028"/>
    <cellStyle name="20% - Accent4 3 3 6" xfId="3165"/>
    <cellStyle name="20% - Accent4 3 3 6 2" xfId="5998"/>
    <cellStyle name="20% - Accent4 3 3 6 2 2" xfId="11341"/>
    <cellStyle name="20% - Accent4 3 3 6 2 2 2" xfId="21954"/>
    <cellStyle name="20% - Accent4 3 3 6 2 2 2 2" xfId="45229"/>
    <cellStyle name="20% - Accent4 3 3 6 2 2 3" xfId="34616"/>
    <cellStyle name="20% - Accent4 3 3 6 2 3" xfId="16648"/>
    <cellStyle name="20% - Accent4 3 3 6 2 3 2" xfId="39923"/>
    <cellStyle name="20% - Accent4 3 3 6 2 4" xfId="29308"/>
    <cellStyle name="20% - Accent4 3 3 6 3" xfId="8699"/>
    <cellStyle name="20% - Accent4 3 3 6 3 2" xfId="19314"/>
    <cellStyle name="20% - Accent4 3 3 6 3 2 2" xfId="42589"/>
    <cellStyle name="20% - Accent4 3 3 6 3 3" xfId="31974"/>
    <cellStyle name="20% - Accent4 3 3 6 4" xfId="14008"/>
    <cellStyle name="20% - Accent4 3 3 6 4 2" xfId="37283"/>
    <cellStyle name="20% - Accent4 3 3 6 5" xfId="26666"/>
    <cellStyle name="20% - Accent4 3 3 7" xfId="3488"/>
    <cellStyle name="20% - Accent4 3 3 7 2" xfId="6312"/>
    <cellStyle name="20% - Accent4 3 3 7 2 2" xfId="11655"/>
    <cellStyle name="20% - Accent4 3 3 7 2 2 2" xfId="22268"/>
    <cellStyle name="20% - Accent4 3 3 7 2 2 2 2" xfId="45543"/>
    <cellStyle name="20% - Accent4 3 3 7 2 2 3" xfId="34930"/>
    <cellStyle name="20% - Accent4 3 3 7 2 3" xfId="16962"/>
    <cellStyle name="20% - Accent4 3 3 7 2 3 2" xfId="40237"/>
    <cellStyle name="20% - Accent4 3 3 7 2 4" xfId="29622"/>
    <cellStyle name="20% - Accent4 3 3 7 3" xfId="9013"/>
    <cellStyle name="20% - Accent4 3 3 7 3 2" xfId="19628"/>
    <cellStyle name="20% - Accent4 3 3 7 3 2 2" xfId="42903"/>
    <cellStyle name="20% - Accent4 3 3 7 3 3" xfId="32288"/>
    <cellStyle name="20% - Accent4 3 3 7 4" xfId="14322"/>
    <cellStyle name="20% - Accent4 3 3 7 4 2" xfId="37597"/>
    <cellStyle name="20% - Accent4 3 3 7 5" xfId="26980"/>
    <cellStyle name="20% - Accent4 3 3 8" xfId="4173"/>
    <cellStyle name="20% - Accent4 3 3 8 2" xfId="9517"/>
    <cellStyle name="20% - Accent4 3 3 8 2 2" xfId="20132"/>
    <cellStyle name="20% - Accent4 3 3 8 2 2 2" xfId="43407"/>
    <cellStyle name="20% - Accent4 3 3 8 2 3" xfId="32792"/>
    <cellStyle name="20% - Accent4 3 3 8 3" xfId="14826"/>
    <cellStyle name="20% - Accent4 3 3 8 3 2" xfId="38101"/>
    <cellStyle name="20% - Accent4 3 3 8 4" xfId="27484"/>
    <cellStyle name="20% - Accent4 3 3 9" xfId="6875"/>
    <cellStyle name="20% - Accent4 3 3 9 2" xfId="17490"/>
    <cellStyle name="20% - Accent4 3 3 9 2 2" xfId="40765"/>
    <cellStyle name="20% - Accent4 3 3 9 3" xfId="30150"/>
    <cellStyle name="20% - Accent4 3 3_Asset Register (new)" xfId="1390"/>
    <cellStyle name="20% - Accent4 3 4" xfId="50"/>
    <cellStyle name="20% - Accent4 3 4 10" xfId="24631"/>
    <cellStyle name="20% - Accent4 3 4 2" xfId="1761"/>
    <cellStyle name="20% - Accent4 3 4 2 2" xfId="4743"/>
    <cellStyle name="20% - Accent4 3 4 2 2 2" xfId="10087"/>
    <cellStyle name="20% - Accent4 3 4 2 2 2 2" xfId="20702"/>
    <cellStyle name="20% - Accent4 3 4 2 2 2 2 2" xfId="43977"/>
    <cellStyle name="20% - Accent4 3 4 2 2 2 3" xfId="33362"/>
    <cellStyle name="20% - Accent4 3 4 2 2 3" xfId="15396"/>
    <cellStyle name="20% - Accent4 3 4 2 2 3 2" xfId="38671"/>
    <cellStyle name="20% - Accent4 3 4 2 2 4" xfId="22893"/>
    <cellStyle name="20% - Accent4 3 4 2 2 4 2" xfId="46143"/>
    <cellStyle name="20% - Accent4 3 4 2 2 5" xfId="28054"/>
    <cellStyle name="20% - Accent4 3 4 2 3" xfId="7445"/>
    <cellStyle name="20% - Accent4 3 4 2 3 2" xfId="18060"/>
    <cellStyle name="20% - Accent4 3 4 2 3 2 2" xfId="41335"/>
    <cellStyle name="20% - Accent4 3 4 2 3 3" xfId="30720"/>
    <cellStyle name="20% - Accent4 3 4 2 4" xfId="12756"/>
    <cellStyle name="20% - Accent4 3 4 2 4 2" xfId="36031"/>
    <cellStyle name="20% - Accent4 3 4 2 5" xfId="22892"/>
    <cellStyle name="20% - Accent4 3 4 2 5 2" xfId="46142"/>
    <cellStyle name="20% - Accent4 3 4 2 6" xfId="25412"/>
    <cellStyle name="20% - Accent4 3 4 3" xfId="2302"/>
    <cellStyle name="20% - Accent4 3 4 3 2" xfId="5153"/>
    <cellStyle name="20% - Accent4 3 4 3 2 2" xfId="10496"/>
    <cellStyle name="20% - Accent4 3 4 3 2 2 2" xfId="21110"/>
    <cellStyle name="20% - Accent4 3 4 3 2 2 2 2" xfId="44385"/>
    <cellStyle name="20% - Accent4 3 4 3 2 2 3" xfId="33771"/>
    <cellStyle name="20% - Accent4 3 4 3 2 3" xfId="15804"/>
    <cellStyle name="20% - Accent4 3 4 3 2 3 2" xfId="39079"/>
    <cellStyle name="20% - Accent4 3 4 3 2 4" xfId="28463"/>
    <cellStyle name="20% - Accent4 3 4 3 3" xfId="7854"/>
    <cellStyle name="20% - Accent4 3 4 3 3 2" xfId="18469"/>
    <cellStyle name="20% - Accent4 3 4 3 3 2 2" xfId="41744"/>
    <cellStyle name="20% - Accent4 3 4 3 3 3" xfId="31129"/>
    <cellStyle name="20% - Accent4 3 4 3 4" xfId="13164"/>
    <cellStyle name="20% - Accent4 3 4 3 4 2" xfId="36439"/>
    <cellStyle name="20% - Accent4 3 4 3 5" xfId="22894"/>
    <cellStyle name="20% - Accent4 3 4 3 5 2" xfId="46144"/>
    <cellStyle name="20% - Accent4 3 4 3 6" xfId="25821"/>
    <cellStyle name="20% - Accent4 3 4 4" xfId="3035"/>
    <cellStyle name="20% - Accent4 3 4 4 2" xfId="5868"/>
    <cellStyle name="20% - Accent4 3 4 4 2 2" xfId="11211"/>
    <cellStyle name="20% - Accent4 3 4 4 2 2 2" xfId="21824"/>
    <cellStyle name="20% - Accent4 3 4 4 2 2 2 2" xfId="45099"/>
    <cellStyle name="20% - Accent4 3 4 4 2 2 3" xfId="34486"/>
    <cellStyle name="20% - Accent4 3 4 4 2 3" xfId="16518"/>
    <cellStyle name="20% - Accent4 3 4 4 2 3 2" xfId="39793"/>
    <cellStyle name="20% - Accent4 3 4 4 2 4" xfId="29178"/>
    <cellStyle name="20% - Accent4 3 4 4 3" xfId="8569"/>
    <cellStyle name="20% - Accent4 3 4 4 3 2" xfId="19184"/>
    <cellStyle name="20% - Accent4 3 4 4 3 2 2" xfId="42459"/>
    <cellStyle name="20% - Accent4 3 4 4 3 3" xfId="31844"/>
    <cellStyle name="20% - Accent4 3 4 4 4" xfId="13878"/>
    <cellStyle name="20% - Accent4 3 4 4 4 2" xfId="37153"/>
    <cellStyle name="20% - Accent4 3 4 4 5" xfId="26536"/>
    <cellStyle name="20% - Accent4 3 4 5" xfId="3358"/>
    <cellStyle name="20% - Accent4 3 4 5 2" xfId="6182"/>
    <cellStyle name="20% - Accent4 3 4 5 2 2" xfId="11525"/>
    <cellStyle name="20% - Accent4 3 4 5 2 2 2" xfId="22138"/>
    <cellStyle name="20% - Accent4 3 4 5 2 2 2 2" xfId="45413"/>
    <cellStyle name="20% - Accent4 3 4 5 2 2 3" xfId="34800"/>
    <cellStyle name="20% - Accent4 3 4 5 2 3" xfId="16832"/>
    <cellStyle name="20% - Accent4 3 4 5 2 3 2" xfId="40107"/>
    <cellStyle name="20% - Accent4 3 4 5 2 4" xfId="29492"/>
    <cellStyle name="20% - Accent4 3 4 5 3" xfId="8883"/>
    <cellStyle name="20% - Accent4 3 4 5 3 2" xfId="19498"/>
    <cellStyle name="20% - Accent4 3 4 5 3 2 2" xfId="42773"/>
    <cellStyle name="20% - Accent4 3 4 5 3 3" xfId="32158"/>
    <cellStyle name="20% - Accent4 3 4 5 4" xfId="14192"/>
    <cellStyle name="20% - Accent4 3 4 5 4 2" xfId="37467"/>
    <cellStyle name="20% - Accent4 3 4 5 5" xfId="26850"/>
    <cellStyle name="20% - Accent4 3 4 6" xfId="3966"/>
    <cellStyle name="20% - Accent4 3 4 6 2" xfId="9310"/>
    <cellStyle name="20% - Accent4 3 4 6 2 2" xfId="19925"/>
    <cellStyle name="20% - Accent4 3 4 6 2 2 2" xfId="43200"/>
    <cellStyle name="20% - Accent4 3 4 6 2 3" xfId="32585"/>
    <cellStyle name="20% - Accent4 3 4 6 3" xfId="14619"/>
    <cellStyle name="20% - Accent4 3 4 6 3 2" xfId="37894"/>
    <cellStyle name="20% - Accent4 3 4 6 4" xfId="27277"/>
    <cellStyle name="20% - Accent4 3 4 7" xfId="6668"/>
    <cellStyle name="20% - Accent4 3 4 7 2" xfId="17283"/>
    <cellStyle name="20% - Accent4 3 4 7 2 2" xfId="40558"/>
    <cellStyle name="20% - Accent4 3 4 7 3" xfId="29943"/>
    <cellStyle name="20% - Accent4 3 4 8" xfId="11979"/>
    <cellStyle name="20% - Accent4 3 4 8 2" xfId="35254"/>
    <cellStyle name="20% - Accent4 3 4 9" xfId="22891"/>
    <cellStyle name="20% - Accent4 3 4 9 2" xfId="46141"/>
    <cellStyle name="20% - Accent4 3 5" xfId="1016"/>
    <cellStyle name="20% - Accent4 3 5 2" xfId="2592"/>
    <cellStyle name="20% - Accent4 3 5 2 2" xfId="5443"/>
    <cellStyle name="20% - Accent4 3 5 2 2 2" xfId="10786"/>
    <cellStyle name="20% - Accent4 3 5 2 2 2 2" xfId="21400"/>
    <cellStyle name="20% - Accent4 3 5 2 2 2 2 2" xfId="44675"/>
    <cellStyle name="20% - Accent4 3 5 2 2 2 3" xfId="34061"/>
    <cellStyle name="20% - Accent4 3 5 2 2 3" xfId="16094"/>
    <cellStyle name="20% - Accent4 3 5 2 2 3 2" xfId="39369"/>
    <cellStyle name="20% - Accent4 3 5 2 2 4" xfId="22897"/>
    <cellStyle name="20% - Accent4 3 5 2 2 4 2" xfId="46147"/>
    <cellStyle name="20% - Accent4 3 5 2 2 5" xfId="28753"/>
    <cellStyle name="20% - Accent4 3 5 2 3" xfId="8144"/>
    <cellStyle name="20% - Accent4 3 5 2 3 2" xfId="18759"/>
    <cellStyle name="20% - Accent4 3 5 2 3 2 2" xfId="42034"/>
    <cellStyle name="20% - Accent4 3 5 2 3 3" xfId="31419"/>
    <cellStyle name="20% - Accent4 3 5 2 4" xfId="13454"/>
    <cellStyle name="20% - Accent4 3 5 2 4 2" xfId="36729"/>
    <cellStyle name="20% - Accent4 3 5 2 5" xfId="22896"/>
    <cellStyle name="20% - Accent4 3 5 2 5 2" xfId="46146"/>
    <cellStyle name="20% - Accent4 3 5 2 6" xfId="26111"/>
    <cellStyle name="20% - Accent4 3 5 3" xfId="3770"/>
    <cellStyle name="20% - Accent4 3 5 3 2" xfId="6434"/>
    <cellStyle name="20% - Accent4 3 5 3 2 2" xfId="11777"/>
    <cellStyle name="20% - Accent4 3 5 3 2 2 2" xfId="22390"/>
    <cellStyle name="20% - Accent4 3 5 3 2 2 2 2" xfId="45665"/>
    <cellStyle name="20% - Accent4 3 5 3 2 2 3" xfId="35052"/>
    <cellStyle name="20% - Accent4 3 5 3 2 3" xfId="17084"/>
    <cellStyle name="20% - Accent4 3 5 3 2 3 2" xfId="40359"/>
    <cellStyle name="20% - Accent4 3 5 3 2 4" xfId="29744"/>
    <cellStyle name="20% - Accent4 3 5 3 3" xfId="9135"/>
    <cellStyle name="20% - Accent4 3 5 3 3 2" xfId="19750"/>
    <cellStyle name="20% - Accent4 3 5 3 3 2 2" xfId="43025"/>
    <cellStyle name="20% - Accent4 3 5 3 3 3" xfId="32410"/>
    <cellStyle name="20% - Accent4 3 5 3 4" xfId="14444"/>
    <cellStyle name="20% - Accent4 3 5 3 4 2" xfId="37719"/>
    <cellStyle name="20% - Accent4 3 5 3 5" xfId="22898"/>
    <cellStyle name="20% - Accent4 3 5 3 5 2" xfId="46148"/>
    <cellStyle name="20% - Accent4 3 5 3 6" xfId="27102"/>
    <cellStyle name="20% - Accent4 3 5 4" xfId="4256"/>
    <cellStyle name="20% - Accent4 3 5 4 2" xfId="9600"/>
    <cellStyle name="20% - Accent4 3 5 4 2 2" xfId="20215"/>
    <cellStyle name="20% - Accent4 3 5 4 2 2 2" xfId="43490"/>
    <cellStyle name="20% - Accent4 3 5 4 2 3" xfId="32875"/>
    <cellStyle name="20% - Accent4 3 5 4 3" xfId="14909"/>
    <cellStyle name="20% - Accent4 3 5 4 3 2" xfId="38184"/>
    <cellStyle name="20% - Accent4 3 5 4 4" xfId="27567"/>
    <cellStyle name="20% - Accent4 3 5 5" xfId="6958"/>
    <cellStyle name="20% - Accent4 3 5 5 2" xfId="17573"/>
    <cellStyle name="20% - Accent4 3 5 5 2 2" xfId="40848"/>
    <cellStyle name="20% - Accent4 3 5 5 3" xfId="30233"/>
    <cellStyle name="20% - Accent4 3 5 6" xfId="12269"/>
    <cellStyle name="20% - Accent4 3 5 6 2" xfId="35544"/>
    <cellStyle name="20% - Accent4 3 5 7" xfId="22895"/>
    <cellStyle name="20% - Accent4 3 5 7 2" xfId="46145"/>
    <cellStyle name="20% - Accent4 3 5 8" xfId="24925"/>
    <cellStyle name="20% - Accent4 3 6" xfId="1165"/>
    <cellStyle name="20% - Accent4 3 6 2" xfId="2732"/>
    <cellStyle name="20% - Accent4 3 6 2 2" xfId="5583"/>
    <cellStyle name="20% - Accent4 3 6 2 2 2" xfId="10926"/>
    <cellStyle name="20% - Accent4 3 6 2 2 2 2" xfId="21540"/>
    <cellStyle name="20% - Accent4 3 6 2 2 2 2 2" xfId="44815"/>
    <cellStyle name="20% - Accent4 3 6 2 2 2 3" xfId="34201"/>
    <cellStyle name="20% - Accent4 3 6 2 2 3" xfId="16234"/>
    <cellStyle name="20% - Accent4 3 6 2 2 3 2" xfId="39509"/>
    <cellStyle name="20% - Accent4 3 6 2 2 4" xfId="22901"/>
    <cellStyle name="20% - Accent4 3 6 2 2 4 2" xfId="46151"/>
    <cellStyle name="20% - Accent4 3 6 2 2 5" xfId="28893"/>
    <cellStyle name="20% - Accent4 3 6 2 3" xfId="8284"/>
    <cellStyle name="20% - Accent4 3 6 2 3 2" xfId="18899"/>
    <cellStyle name="20% - Accent4 3 6 2 3 2 2" xfId="42174"/>
    <cellStyle name="20% - Accent4 3 6 2 3 3" xfId="31559"/>
    <cellStyle name="20% - Accent4 3 6 2 4" xfId="13594"/>
    <cellStyle name="20% - Accent4 3 6 2 4 2" xfId="36869"/>
    <cellStyle name="20% - Accent4 3 6 2 5" xfId="22900"/>
    <cellStyle name="20% - Accent4 3 6 2 5 2" xfId="46150"/>
    <cellStyle name="20% - Accent4 3 6 2 6" xfId="26251"/>
    <cellStyle name="20% - Accent4 3 6 3" xfId="4396"/>
    <cellStyle name="20% - Accent4 3 6 3 2" xfId="9740"/>
    <cellStyle name="20% - Accent4 3 6 3 2 2" xfId="20355"/>
    <cellStyle name="20% - Accent4 3 6 3 2 2 2" xfId="43630"/>
    <cellStyle name="20% - Accent4 3 6 3 2 3" xfId="33015"/>
    <cellStyle name="20% - Accent4 3 6 3 3" xfId="15049"/>
    <cellStyle name="20% - Accent4 3 6 3 3 2" xfId="38324"/>
    <cellStyle name="20% - Accent4 3 6 3 4" xfId="22902"/>
    <cellStyle name="20% - Accent4 3 6 3 4 2" xfId="46152"/>
    <cellStyle name="20% - Accent4 3 6 3 5" xfId="27707"/>
    <cellStyle name="20% - Accent4 3 6 4" xfId="7098"/>
    <cellStyle name="20% - Accent4 3 6 4 2" xfId="17713"/>
    <cellStyle name="20% - Accent4 3 6 4 2 2" xfId="40988"/>
    <cellStyle name="20% - Accent4 3 6 4 3" xfId="30373"/>
    <cellStyle name="20% - Accent4 3 6 5" xfId="12409"/>
    <cellStyle name="20% - Accent4 3 6 5 2" xfId="35684"/>
    <cellStyle name="20% - Accent4 3 6 6" xfId="22899"/>
    <cellStyle name="20% - Accent4 3 6 6 2" xfId="46149"/>
    <cellStyle name="20% - Accent4 3 6 7" xfId="25065"/>
    <cellStyle name="20% - Accent4 3 7" xfId="1544"/>
    <cellStyle name="20% - Accent4 3 7 2" xfId="4566"/>
    <cellStyle name="20% - Accent4 3 7 2 2" xfId="9910"/>
    <cellStyle name="20% - Accent4 3 7 2 2 2" xfId="20525"/>
    <cellStyle name="20% - Accent4 3 7 2 2 2 2" xfId="43800"/>
    <cellStyle name="20% - Accent4 3 7 2 2 3" xfId="33185"/>
    <cellStyle name="20% - Accent4 3 7 2 3" xfId="15219"/>
    <cellStyle name="20% - Accent4 3 7 2 3 2" xfId="38494"/>
    <cellStyle name="20% - Accent4 3 7 2 4" xfId="22904"/>
    <cellStyle name="20% - Accent4 3 7 2 4 2" xfId="46154"/>
    <cellStyle name="20% - Accent4 3 7 2 5" xfId="27877"/>
    <cellStyle name="20% - Accent4 3 7 3" xfId="7268"/>
    <cellStyle name="20% - Accent4 3 7 3 2" xfId="17883"/>
    <cellStyle name="20% - Accent4 3 7 3 2 2" xfId="41158"/>
    <cellStyle name="20% - Accent4 3 7 3 3" xfId="30543"/>
    <cellStyle name="20% - Accent4 3 7 4" xfId="12579"/>
    <cellStyle name="20% - Accent4 3 7 4 2" xfId="35854"/>
    <cellStyle name="20% - Accent4 3 7 5" xfId="22903"/>
    <cellStyle name="20% - Accent4 3 7 5 2" xfId="46153"/>
    <cellStyle name="20% - Accent4 3 7 6" xfId="25235"/>
    <cellStyle name="20% - Accent4 3 8" xfId="1692"/>
    <cellStyle name="20% - Accent4 3 8 2" xfId="4684"/>
    <cellStyle name="20% - Accent4 3 8 2 2" xfId="10028"/>
    <cellStyle name="20% - Accent4 3 8 2 2 2" xfId="20643"/>
    <cellStyle name="20% - Accent4 3 8 2 2 2 2" xfId="43918"/>
    <cellStyle name="20% - Accent4 3 8 2 2 3" xfId="33303"/>
    <cellStyle name="20% - Accent4 3 8 2 3" xfId="15337"/>
    <cellStyle name="20% - Accent4 3 8 2 3 2" xfId="38612"/>
    <cellStyle name="20% - Accent4 3 8 2 4" xfId="27995"/>
    <cellStyle name="20% - Accent4 3 8 3" xfId="7386"/>
    <cellStyle name="20% - Accent4 3 8 3 2" xfId="18001"/>
    <cellStyle name="20% - Accent4 3 8 3 2 2" xfId="41276"/>
    <cellStyle name="20% - Accent4 3 8 3 3" xfId="30661"/>
    <cellStyle name="20% - Accent4 3 8 4" xfId="12697"/>
    <cellStyle name="20% - Accent4 3 8 4 2" xfId="35972"/>
    <cellStyle name="20% - Accent4 3 8 5" xfId="22905"/>
    <cellStyle name="20% - Accent4 3 8 5 2" xfId="46155"/>
    <cellStyle name="20% - Accent4 3 8 6" xfId="25353"/>
    <cellStyle name="20% - Accent4 3 9" xfId="2158"/>
    <cellStyle name="20% - Accent4 3 9 2" xfId="5030"/>
    <cellStyle name="20% - Accent4 3 9 2 2" xfId="10373"/>
    <cellStyle name="20% - Accent4 3 9 2 2 2" xfId="20988"/>
    <cellStyle name="20% - Accent4 3 9 2 2 2 2" xfId="44263"/>
    <cellStyle name="20% - Accent4 3 9 2 2 3" xfId="33648"/>
    <cellStyle name="20% - Accent4 3 9 2 3" xfId="15682"/>
    <cellStyle name="20% - Accent4 3 9 2 3 2" xfId="38957"/>
    <cellStyle name="20% - Accent4 3 9 2 4" xfId="28340"/>
    <cellStyle name="20% - Accent4 3 9 3" xfId="7731"/>
    <cellStyle name="20% - Accent4 3 9 3 2" xfId="18346"/>
    <cellStyle name="20% - Accent4 3 9 3 2 2" xfId="41621"/>
    <cellStyle name="20% - Accent4 3 9 3 3" xfId="31006"/>
    <cellStyle name="20% - Accent4 3 9 4" xfId="13042"/>
    <cellStyle name="20% - Accent4 3 9 4 2" xfId="36317"/>
    <cellStyle name="20% - Accent4 3 9 5" xfId="25698"/>
    <cellStyle name="20% - Accent4 3_Asset Register (new)" xfId="1393"/>
    <cellStyle name="20% - Accent4 4" xfId="51"/>
    <cellStyle name="20% - Accent4 4 10" xfId="2212"/>
    <cellStyle name="20% - Accent4 4 10 2" xfId="5074"/>
    <cellStyle name="20% - Accent4 4 10 2 2" xfId="10417"/>
    <cellStyle name="20% - Accent4 4 10 2 2 2" xfId="21031"/>
    <cellStyle name="20% - Accent4 4 10 2 2 2 2" xfId="44306"/>
    <cellStyle name="20% - Accent4 4 10 2 2 3" xfId="33692"/>
    <cellStyle name="20% - Accent4 4 10 2 3" xfId="15725"/>
    <cellStyle name="20% - Accent4 4 10 2 3 2" xfId="39000"/>
    <cellStyle name="20% - Accent4 4 10 2 4" xfId="28384"/>
    <cellStyle name="20% - Accent4 4 10 3" xfId="7775"/>
    <cellStyle name="20% - Accent4 4 10 3 2" xfId="18390"/>
    <cellStyle name="20% - Accent4 4 10 3 2 2" xfId="41665"/>
    <cellStyle name="20% - Accent4 4 10 3 3" xfId="31050"/>
    <cellStyle name="20% - Accent4 4 10 4" xfId="13085"/>
    <cellStyle name="20% - Accent4 4 10 4 2" xfId="36360"/>
    <cellStyle name="20% - Accent4 4 10 5" xfId="25742"/>
    <cellStyle name="20% - Accent4 4 11" xfId="2303"/>
    <cellStyle name="20% - Accent4 4 11 2" xfId="5154"/>
    <cellStyle name="20% - Accent4 4 11 2 2" xfId="10497"/>
    <cellStyle name="20% - Accent4 4 11 2 2 2" xfId="21111"/>
    <cellStyle name="20% - Accent4 4 11 2 2 2 2" xfId="44386"/>
    <cellStyle name="20% - Accent4 4 11 2 2 3" xfId="33772"/>
    <cellStyle name="20% - Accent4 4 11 2 3" xfId="15805"/>
    <cellStyle name="20% - Accent4 4 11 2 3 2" xfId="39080"/>
    <cellStyle name="20% - Accent4 4 11 2 4" xfId="28464"/>
    <cellStyle name="20% - Accent4 4 11 3" xfId="7855"/>
    <cellStyle name="20% - Accent4 4 11 3 2" xfId="18470"/>
    <cellStyle name="20% - Accent4 4 11 3 2 2" xfId="41745"/>
    <cellStyle name="20% - Accent4 4 11 3 3" xfId="31130"/>
    <cellStyle name="20% - Accent4 4 11 4" xfId="13165"/>
    <cellStyle name="20% - Accent4 4 11 4 2" xfId="36440"/>
    <cellStyle name="20% - Accent4 4 11 5" xfId="25822"/>
    <cellStyle name="20% - Accent4 4 12" xfId="2907"/>
    <cellStyle name="20% - Accent4 4 12 2" xfId="5754"/>
    <cellStyle name="20% - Accent4 4 12 2 2" xfId="11097"/>
    <cellStyle name="20% - Accent4 4 12 2 2 2" xfId="21711"/>
    <cellStyle name="20% - Accent4 4 12 2 2 2 2" xfId="44986"/>
    <cellStyle name="20% - Accent4 4 12 2 2 3" xfId="34372"/>
    <cellStyle name="20% - Accent4 4 12 2 3" xfId="16405"/>
    <cellStyle name="20% - Accent4 4 12 2 3 2" xfId="39680"/>
    <cellStyle name="20% - Accent4 4 12 2 4" xfId="29064"/>
    <cellStyle name="20% - Accent4 4 12 3" xfId="8455"/>
    <cellStyle name="20% - Accent4 4 12 3 2" xfId="19070"/>
    <cellStyle name="20% - Accent4 4 12 3 2 2" xfId="42345"/>
    <cellStyle name="20% - Accent4 4 12 3 3" xfId="31730"/>
    <cellStyle name="20% - Accent4 4 12 4" xfId="13765"/>
    <cellStyle name="20% - Accent4 4 12 4 2" xfId="37040"/>
    <cellStyle name="20% - Accent4 4 12 5" xfId="26422"/>
    <cellStyle name="20% - Accent4 4 13" xfId="3244"/>
    <cellStyle name="20% - Accent4 4 13 2" xfId="6068"/>
    <cellStyle name="20% - Accent4 4 13 2 2" xfId="11411"/>
    <cellStyle name="20% - Accent4 4 13 2 2 2" xfId="22024"/>
    <cellStyle name="20% - Accent4 4 13 2 2 2 2" xfId="45299"/>
    <cellStyle name="20% - Accent4 4 13 2 2 3" xfId="34686"/>
    <cellStyle name="20% - Accent4 4 13 2 3" xfId="16718"/>
    <cellStyle name="20% - Accent4 4 13 2 3 2" xfId="39993"/>
    <cellStyle name="20% - Accent4 4 13 2 4" xfId="29378"/>
    <cellStyle name="20% - Accent4 4 13 3" xfId="8769"/>
    <cellStyle name="20% - Accent4 4 13 3 2" xfId="19384"/>
    <cellStyle name="20% - Accent4 4 13 3 2 2" xfId="42659"/>
    <cellStyle name="20% - Accent4 4 13 3 3" xfId="32044"/>
    <cellStyle name="20% - Accent4 4 13 4" xfId="14078"/>
    <cellStyle name="20% - Accent4 4 13 4 2" xfId="37353"/>
    <cellStyle name="20% - Accent4 4 13 5" xfId="26736"/>
    <cellStyle name="20% - Accent4 4 14" xfId="3967"/>
    <cellStyle name="20% - Accent4 4 14 2" xfId="9311"/>
    <cellStyle name="20% - Accent4 4 14 2 2" xfId="19926"/>
    <cellStyle name="20% - Accent4 4 14 2 2 2" xfId="43201"/>
    <cellStyle name="20% - Accent4 4 14 2 3" xfId="32586"/>
    <cellStyle name="20% - Accent4 4 14 3" xfId="14620"/>
    <cellStyle name="20% - Accent4 4 14 3 2" xfId="37895"/>
    <cellStyle name="20% - Accent4 4 14 4" xfId="27278"/>
    <cellStyle name="20% - Accent4 4 15" xfId="6669"/>
    <cellStyle name="20% - Accent4 4 15 2" xfId="17284"/>
    <cellStyle name="20% - Accent4 4 15 2 2" xfId="40559"/>
    <cellStyle name="20% - Accent4 4 15 3" xfId="29944"/>
    <cellStyle name="20% - Accent4 4 16" xfId="11980"/>
    <cellStyle name="20% - Accent4 4 16 2" xfId="35255"/>
    <cellStyle name="20% - Accent4 4 17" xfId="22906"/>
    <cellStyle name="20% - Accent4 4 17 2" xfId="46156"/>
    <cellStyle name="20% - Accent4 4 18" xfId="24632"/>
    <cellStyle name="20% - Accent4 4 2" xfId="637"/>
    <cellStyle name="20% - Accent4 4 2 10" xfId="2908"/>
    <cellStyle name="20% - Accent4 4 2 10 2" xfId="5755"/>
    <cellStyle name="20% - Accent4 4 2 10 2 2" xfId="11098"/>
    <cellStyle name="20% - Accent4 4 2 10 2 2 2" xfId="21712"/>
    <cellStyle name="20% - Accent4 4 2 10 2 2 2 2" xfId="44987"/>
    <cellStyle name="20% - Accent4 4 2 10 2 2 3" xfId="34373"/>
    <cellStyle name="20% - Accent4 4 2 10 2 3" xfId="16406"/>
    <cellStyle name="20% - Accent4 4 2 10 2 3 2" xfId="39681"/>
    <cellStyle name="20% - Accent4 4 2 10 2 4" xfId="29065"/>
    <cellStyle name="20% - Accent4 4 2 10 3" xfId="8456"/>
    <cellStyle name="20% - Accent4 4 2 10 3 2" xfId="19071"/>
    <cellStyle name="20% - Accent4 4 2 10 3 2 2" xfId="42346"/>
    <cellStyle name="20% - Accent4 4 2 10 3 3" xfId="31731"/>
    <cellStyle name="20% - Accent4 4 2 10 4" xfId="13766"/>
    <cellStyle name="20% - Accent4 4 2 10 4 2" xfId="37041"/>
    <cellStyle name="20% - Accent4 4 2 10 5" xfId="26423"/>
    <cellStyle name="20% - Accent4 4 2 11" xfId="3245"/>
    <cellStyle name="20% - Accent4 4 2 11 2" xfId="6069"/>
    <cellStyle name="20% - Accent4 4 2 11 2 2" xfId="11412"/>
    <cellStyle name="20% - Accent4 4 2 11 2 2 2" xfId="22025"/>
    <cellStyle name="20% - Accent4 4 2 11 2 2 2 2" xfId="45300"/>
    <cellStyle name="20% - Accent4 4 2 11 2 2 3" xfId="34687"/>
    <cellStyle name="20% - Accent4 4 2 11 2 3" xfId="16719"/>
    <cellStyle name="20% - Accent4 4 2 11 2 3 2" xfId="39994"/>
    <cellStyle name="20% - Accent4 4 2 11 2 4" xfId="29379"/>
    <cellStyle name="20% - Accent4 4 2 11 3" xfId="8770"/>
    <cellStyle name="20% - Accent4 4 2 11 3 2" xfId="19385"/>
    <cellStyle name="20% - Accent4 4 2 11 3 2 2" xfId="42660"/>
    <cellStyle name="20% - Accent4 4 2 11 3 3" xfId="32045"/>
    <cellStyle name="20% - Accent4 4 2 11 4" xfId="14079"/>
    <cellStyle name="20% - Accent4 4 2 11 4 2" xfId="37354"/>
    <cellStyle name="20% - Accent4 4 2 11 5" xfId="26737"/>
    <cellStyle name="20% - Accent4 4 2 12" xfId="4176"/>
    <cellStyle name="20% - Accent4 4 2 12 2" xfId="9520"/>
    <cellStyle name="20% - Accent4 4 2 12 2 2" xfId="20135"/>
    <cellStyle name="20% - Accent4 4 2 12 2 2 2" xfId="43410"/>
    <cellStyle name="20% - Accent4 4 2 12 2 3" xfId="32795"/>
    <cellStyle name="20% - Accent4 4 2 12 3" xfId="14829"/>
    <cellStyle name="20% - Accent4 4 2 12 3 2" xfId="38104"/>
    <cellStyle name="20% - Accent4 4 2 12 4" xfId="27487"/>
    <cellStyle name="20% - Accent4 4 2 13" xfId="6878"/>
    <cellStyle name="20% - Accent4 4 2 13 2" xfId="17493"/>
    <cellStyle name="20% - Accent4 4 2 13 2 2" xfId="40768"/>
    <cellStyle name="20% - Accent4 4 2 13 3" xfId="30153"/>
    <cellStyle name="20% - Accent4 4 2 14" xfId="12189"/>
    <cellStyle name="20% - Accent4 4 2 14 2" xfId="35464"/>
    <cellStyle name="20% - Accent4 4 2 15" xfId="22907"/>
    <cellStyle name="20% - Accent4 4 2 15 2" xfId="46157"/>
    <cellStyle name="20% - Accent4 4 2 16" xfId="24845"/>
    <cellStyle name="20% - Accent4 4 2 2" xfId="1019"/>
    <cellStyle name="20% - Accent4 4 2 2 2" xfId="1456"/>
    <cellStyle name="20% - Accent4 4 2 2 2 2" xfId="2818"/>
    <cellStyle name="20% - Accent4 4 2 2 2 2 2" xfId="5669"/>
    <cellStyle name="20% - Accent4 4 2 2 2 2 2 2" xfId="11012"/>
    <cellStyle name="20% - Accent4 4 2 2 2 2 2 2 2" xfId="21626"/>
    <cellStyle name="20% - Accent4 4 2 2 2 2 2 2 2 2" xfId="44901"/>
    <cellStyle name="20% - Accent4 4 2 2 2 2 2 2 3" xfId="34287"/>
    <cellStyle name="20% - Accent4 4 2 2 2 2 2 3" xfId="16320"/>
    <cellStyle name="20% - Accent4 4 2 2 2 2 2 3 2" xfId="39595"/>
    <cellStyle name="20% - Accent4 4 2 2 2 2 2 4" xfId="22911"/>
    <cellStyle name="20% - Accent4 4 2 2 2 2 2 4 2" xfId="46161"/>
    <cellStyle name="20% - Accent4 4 2 2 2 2 2 5" xfId="28979"/>
    <cellStyle name="20% - Accent4 4 2 2 2 2 3" xfId="8370"/>
    <cellStyle name="20% - Accent4 4 2 2 2 2 3 2" xfId="18985"/>
    <cellStyle name="20% - Accent4 4 2 2 2 2 3 2 2" xfId="42260"/>
    <cellStyle name="20% - Accent4 4 2 2 2 2 3 3" xfId="31645"/>
    <cellStyle name="20% - Accent4 4 2 2 2 2 4" xfId="13680"/>
    <cellStyle name="20% - Accent4 4 2 2 2 2 4 2" xfId="36955"/>
    <cellStyle name="20% - Accent4 4 2 2 2 2 5" xfId="22910"/>
    <cellStyle name="20% - Accent4 4 2 2 2 2 5 2" xfId="46160"/>
    <cellStyle name="20% - Accent4 4 2 2 2 2 6" xfId="26337"/>
    <cellStyle name="20% - Accent4 4 2 2 2 3" xfId="4482"/>
    <cellStyle name="20% - Accent4 4 2 2 2 3 2" xfId="9826"/>
    <cellStyle name="20% - Accent4 4 2 2 2 3 2 2" xfId="20441"/>
    <cellStyle name="20% - Accent4 4 2 2 2 3 2 2 2" xfId="43716"/>
    <cellStyle name="20% - Accent4 4 2 2 2 3 2 3" xfId="33101"/>
    <cellStyle name="20% - Accent4 4 2 2 2 3 3" xfId="15135"/>
    <cellStyle name="20% - Accent4 4 2 2 2 3 3 2" xfId="38410"/>
    <cellStyle name="20% - Accent4 4 2 2 2 3 4" xfId="22912"/>
    <cellStyle name="20% - Accent4 4 2 2 2 3 4 2" xfId="46162"/>
    <cellStyle name="20% - Accent4 4 2 2 2 3 5" xfId="27793"/>
    <cellStyle name="20% - Accent4 4 2 2 2 4" xfId="7184"/>
    <cellStyle name="20% - Accent4 4 2 2 2 4 2" xfId="17799"/>
    <cellStyle name="20% - Accent4 4 2 2 2 4 2 2" xfId="41074"/>
    <cellStyle name="20% - Accent4 4 2 2 2 4 3" xfId="30459"/>
    <cellStyle name="20% - Accent4 4 2 2 2 5" xfId="12495"/>
    <cellStyle name="20% - Accent4 4 2 2 2 5 2" xfId="35770"/>
    <cellStyle name="20% - Accent4 4 2 2 2 6" xfId="22909"/>
    <cellStyle name="20% - Accent4 4 2 2 2 6 2" xfId="46159"/>
    <cellStyle name="20% - Accent4 4 2 2 2 7" xfId="25151"/>
    <cellStyle name="20% - Accent4 4 2 2 3" xfId="2595"/>
    <cellStyle name="20% - Accent4 4 2 2 3 2" xfId="5446"/>
    <cellStyle name="20% - Accent4 4 2 2 3 2 2" xfId="10789"/>
    <cellStyle name="20% - Accent4 4 2 2 3 2 2 2" xfId="21403"/>
    <cellStyle name="20% - Accent4 4 2 2 3 2 2 2 2" xfId="44678"/>
    <cellStyle name="20% - Accent4 4 2 2 3 2 2 3" xfId="34064"/>
    <cellStyle name="20% - Accent4 4 2 2 3 2 3" xfId="16097"/>
    <cellStyle name="20% - Accent4 4 2 2 3 2 3 2" xfId="39372"/>
    <cellStyle name="20% - Accent4 4 2 2 3 2 4" xfId="22914"/>
    <cellStyle name="20% - Accent4 4 2 2 3 2 4 2" xfId="46164"/>
    <cellStyle name="20% - Accent4 4 2 2 3 2 5" xfId="28756"/>
    <cellStyle name="20% - Accent4 4 2 2 3 3" xfId="8147"/>
    <cellStyle name="20% - Accent4 4 2 2 3 3 2" xfId="18762"/>
    <cellStyle name="20% - Accent4 4 2 2 3 3 2 2" xfId="42037"/>
    <cellStyle name="20% - Accent4 4 2 2 3 3 3" xfId="31422"/>
    <cellStyle name="20% - Accent4 4 2 2 3 4" xfId="13457"/>
    <cellStyle name="20% - Accent4 4 2 2 3 4 2" xfId="36732"/>
    <cellStyle name="20% - Accent4 4 2 2 3 5" xfId="22913"/>
    <cellStyle name="20% - Accent4 4 2 2 3 5 2" xfId="46163"/>
    <cellStyle name="20% - Accent4 4 2 2 3 6" xfId="26114"/>
    <cellStyle name="20% - Accent4 4 2 2 4" xfId="3773"/>
    <cellStyle name="20% - Accent4 4 2 2 4 2" xfId="6437"/>
    <cellStyle name="20% - Accent4 4 2 2 4 2 2" xfId="11780"/>
    <cellStyle name="20% - Accent4 4 2 2 4 2 2 2" xfId="22393"/>
    <cellStyle name="20% - Accent4 4 2 2 4 2 2 2 2" xfId="45668"/>
    <cellStyle name="20% - Accent4 4 2 2 4 2 2 3" xfId="35055"/>
    <cellStyle name="20% - Accent4 4 2 2 4 2 3" xfId="17087"/>
    <cellStyle name="20% - Accent4 4 2 2 4 2 3 2" xfId="40362"/>
    <cellStyle name="20% - Accent4 4 2 2 4 2 4" xfId="29747"/>
    <cellStyle name="20% - Accent4 4 2 2 4 3" xfId="9138"/>
    <cellStyle name="20% - Accent4 4 2 2 4 3 2" xfId="19753"/>
    <cellStyle name="20% - Accent4 4 2 2 4 3 2 2" xfId="43028"/>
    <cellStyle name="20% - Accent4 4 2 2 4 3 3" xfId="32413"/>
    <cellStyle name="20% - Accent4 4 2 2 4 4" xfId="14447"/>
    <cellStyle name="20% - Accent4 4 2 2 4 4 2" xfId="37722"/>
    <cellStyle name="20% - Accent4 4 2 2 4 5" xfId="22915"/>
    <cellStyle name="20% - Accent4 4 2 2 4 5 2" xfId="46165"/>
    <cellStyle name="20% - Accent4 4 2 2 4 6" xfId="27105"/>
    <cellStyle name="20% - Accent4 4 2 2 5" xfId="4259"/>
    <cellStyle name="20% - Accent4 4 2 2 5 2" xfId="9603"/>
    <cellStyle name="20% - Accent4 4 2 2 5 2 2" xfId="20218"/>
    <cellStyle name="20% - Accent4 4 2 2 5 2 2 2" xfId="43493"/>
    <cellStyle name="20% - Accent4 4 2 2 5 2 3" xfId="32878"/>
    <cellStyle name="20% - Accent4 4 2 2 5 3" xfId="14912"/>
    <cellStyle name="20% - Accent4 4 2 2 5 3 2" xfId="38187"/>
    <cellStyle name="20% - Accent4 4 2 2 5 4" xfId="27570"/>
    <cellStyle name="20% - Accent4 4 2 2 6" xfId="6961"/>
    <cellStyle name="20% - Accent4 4 2 2 6 2" xfId="17576"/>
    <cellStyle name="20% - Accent4 4 2 2 6 2 2" xfId="40851"/>
    <cellStyle name="20% - Accent4 4 2 2 6 3" xfId="30236"/>
    <cellStyle name="20% - Accent4 4 2 2 7" xfId="12272"/>
    <cellStyle name="20% - Accent4 4 2 2 7 2" xfId="35547"/>
    <cellStyle name="20% - Accent4 4 2 2 8" xfId="22908"/>
    <cellStyle name="20% - Accent4 4 2 2 8 2" xfId="46158"/>
    <cellStyle name="20% - Accent4 4 2 2 9" xfId="24928"/>
    <cellStyle name="20% - Accent4 4 2 2_Asset Register (new)" xfId="1387"/>
    <cellStyle name="20% - Accent4 4 2 3" xfId="1168"/>
    <cellStyle name="20% - Accent4 4 2 3 2" xfId="2735"/>
    <cellStyle name="20% - Accent4 4 2 3 2 2" xfId="5586"/>
    <cellStyle name="20% - Accent4 4 2 3 2 2 2" xfId="10929"/>
    <cellStyle name="20% - Accent4 4 2 3 2 2 2 2" xfId="21543"/>
    <cellStyle name="20% - Accent4 4 2 3 2 2 2 2 2" xfId="44818"/>
    <cellStyle name="20% - Accent4 4 2 3 2 2 2 3" xfId="34204"/>
    <cellStyle name="20% - Accent4 4 2 3 2 2 3" xfId="16237"/>
    <cellStyle name="20% - Accent4 4 2 3 2 2 3 2" xfId="39512"/>
    <cellStyle name="20% - Accent4 4 2 3 2 2 4" xfId="22918"/>
    <cellStyle name="20% - Accent4 4 2 3 2 2 4 2" xfId="46168"/>
    <cellStyle name="20% - Accent4 4 2 3 2 2 5" xfId="28896"/>
    <cellStyle name="20% - Accent4 4 2 3 2 3" xfId="8287"/>
    <cellStyle name="20% - Accent4 4 2 3 2 3 2" xfId="18902"/>
    <cellStyle name="20% - Accent4 4 2 3 2 3 2 2" xfId="42177"/>
    <cellStyle name="20% - Accent4 4 2 3 2 3 3" xfId="31562"/>
    <cellStyle name="20% - Accent4 4 2 3 2 4" xfId="13597"/>
    <cellStyle name="20% - Accent4 4 2 3 2 4 2" xfId="36872"/>
    <cellStyle name="20% - Accent4 4 2 3 2 5" xfId="22917"/>
    <cellStyle name="20% - Accent4 4 2 3 2 5 2" xfId="46167"/>
    <cellStyle name="20% - Accent4 4 2 3 2 6" xfId="26254"/>
    <cellStyle name="20% - Accent4 4 2 3 3" xfId="4399"/>
    <cellStyle name="20% - Accent4 4 2 3 3 2" xfId="9743"/>
    <cellStyle name="20% - Accent4 4 2 3 3 2 2" xfId="20358"/>
    <cellStyle name="20% - Accent4 4 2 3 3 2 2 2" xfId="43633"/>
    <cellStyle name="20% - Accent4 4 2 3 3 2 3" xfId="33018"/>
    <cellStyle name="20% - Accent4 4 2 3 3 3" xfId="15052"/>
    <cellStyle name="20% - Accent4 4 2 3 3 3 2" xfId="38327"/>
    <cellStyle name="20% - Accent4 4 2 3 3 4" xfId="22919"/>
    <cellStyle name="20% - Accent4 4 2 3 3 4 2" xfId="46169"/>
    <cellStyle name="20% - Accent4 4 2 3 3 5" xfId="27710"/>
    <cellStyle name="20% - Accent4 4 2 3 4" xfId="7101"/>
    <cellStyle name="20% - Accent4 4 2 3 4 2" xfId="17716"/>
    <cellStyle name="20% - Accent4 4 2 3 4 2 2" xfId="40991"/>
    <cellStyle name="20% - Accent4 4 2 3 4 3" xfId="30376"/>
    <cellStyle name="20% - Accent4 4 2 3 5" xfId="12412"/>
    <cellStyle name="20% - Accent4 4 2 3 5 2" xfId="35687"/>
    <cellStyle name="20% - Accent4 4 2 3 6" xfId="22916"/>
    <cellStyle name="20% - Accent4 4 2 3 6 2" xfId="46166"/>
    <cellStyle name="20% - Accent4 4 2 3 7" xfId="25068"/>
    <cellStyle name="20% - Accent4 4 2 4" xfId="1547"/>
    <cellStyle name="20% - Accent4 4 2 4 2" xfId="4569"/>
    <cellStyle name="20% - Accent4 4 2 4 2 2" xfId="9913"/>
    <cellStyle name="20% - Accent4 4 2 4 2 2 2" xfId="20528"/>
    <cellStyle name="20% - Accent4 4 2 4 2 2 2 2" xfId="43803"/>
    <cellStyle name="20% - Accent4 4 2 4 2 2 3" xfId="33188"/>
    <cellStyle name="20% - Accent4 4 2 4 2 3" xfId="15222"/>
    <cellStyle name="20% - Accent4 4 2 4 2 3 2" xfId="38497"/>
    <cellStyle name="20% - Accent4 4 2 4 2 4" xfId="22921"/>
    <cellStyle name="20% - Accent4 4 2 4 2 4 2" xfId="46171"/>
    <cellStyle name="20% - Accent4 4 2 4 2 5" xfId="27880"/>
    <cellStyle name="20% - Accent4 4 2 4 3" xfId="7271"/>
    <cellStyle name="20% - Accent4 4 2 4 3 2" xfId="17886"/>
    <cellStyle name="20% - Accent4 4 2 4 3 2 2" xfId="41161"/>
    <cellStyle name="20% - Accent4 4 2 4 3 3" xfId="30546"/>
    <cellStyle name="20% - Accent4 4 2 4 4" xfId="12582"/>
    <cellStyle name="20% - Accent4 4 2 4 4 2" xfId="35857"/>
    <cellStyle name="20% - Accent4 4 2 4 5" xfId="22920"/>
    <cellStyle name="20% - Accent4 4 2 4 5 2" xfId="46170"/>
    <cellStyle name="20% - Accent4 4 2 4 6" xfId="25238"/>
    <cellStyle name="20% - Accent4 4 2 5" xfId="2073"/>
    <cellStyle name="20% - Accent4 4 2 5 2" xfId="4964"/>
    <cellStyle name="20% - Accent4 4 2 5 2 2" xfId="10307"/>
    <cellStyle name="20% - Accent4 4 2 5 2 2 2" xfId="20922"/>
    <cellStyle name="20% - Accent4 4 2 5 2 2 2 2" xfId="44197"/>
    <cellStyle name="20% - Accent4 4 2 5 2 2 3" xfId="33582"/>
    <cellStyle name="20% - Accent4 4 2 5 2 3" xfId="15616"/>
    <cellStyle name="20% - Accent4 4 2 5 2 3 2" xfId="38891"/>
    <cellStyle name="20% - Accent4 4 2 5 2 4" xfId="28274"/>
    <cellStyle name="20% - Accent4 4 2 5 3" xfId="7665"/>
    <cellStyle name="20% - Accent4 4 2 5 3 2" xfId="18280"/>
    <cellStyle name="20% - Accent4 4 2 5 3 2 2" xfId="41555"/>
    <cellStyle name="20% - Accent4 4 2 5 3 3" xfId="30940"/>
    <cellStyle name="20% - Accent4 4 2 5 4" xfId="12976"/>
    <cellStyle name="20% - Accent4 4 2 5 4 2" xfId="36251"/>
    <cellStyle name="20% - Accent4 4 2 5 5" xfId="22922"/>
    <cellStyle name="20% - Accent4 4 2 5 5 2" xfId="46172"/>
    <cellStyle name="20% - Accent4 4 2 5 6" xfId="25632"/>
    <cellStyle name="20% - Accent4 4 2 6" xfId="2155"/>
    <cellStyle name="20% - Accent4 4 2 6 2" xfId="5027"/>
    <cellStyle name="20% - Accent4 4 2 6 2 2" xfId="10370"/>
    <cellStyle name="20% - Accent4 4 2 6 2 2 2" xfId="20985"/>
    <cellStyle name="20% - Accent4 4 2 6 2 2 2 2" xfId="44260"/>
    <cellStyle name="20% - Accent4 4 2 6 2 2 3" xfId="33645"/>
    <cellStyle name="20% - Accent4 4 2 6 2 3" xfId="15679"/>
    <cellStyle name="20% - Accent4 4 2 6 2 3 2" xfId="38954"/>
    <cellStyle name="20% - Accent4 4 2 6 2 4" xfId="28337"/>
    <cellStyle name="20% - Accent4 4 2 6 3" xfId="7728"/>
    <cellStyle name="20% - Accent4 4 2 6 3 2" xfId="18343"/>
    <cellStyle name="20% - Accent4 4 2 6 3 2 2" xfId="41618"/>
    <cellStyle name="20% - Accent4 4 2 6 3 3" xfId="31003"/>
    <cellStyle name="20% - Accent4 4 2 6 4" xfId="13039"/>
    <cellStyle name="20% - Accent4 4 2 6 4 2" xfId="36314"/>
    <cellStyle name="20% - Accent4 4 2 6 5" xfId="25695"/>
    <cellStyle name="20% - Accent4 4 2 7" xfId="2211"/>
    <cellStyle name="20% - Accent4 4 2 7 2" xfId="5073"/>
    <cellStyle name="20% - Accent4 4 2 7 2 2" xfId="10416"/>
    <cellStyle name="20% - Accent4 4 2 7 2 2 2" xfId="21030"/>
    <cellStyle name="20% - Accent4 4 2 7 2 2 2 2" xfId="44305"/>
    <cellStyle name="20% - Accent4 4 2 7 2 2 3" xfId="33691"/>
    <cellStyle name="20% - Accent4 4 2 7 2 3" xfId="15724"/>
    <cellStyle name="20% - Accent4 4 2 7 2 3 2" xfId="38999"/>
    <cellStyle name="20% - Accent4 4 2 7 2 4" xfId="28383"/>
    <cellStyle name="20% - Accent4 4 2 7 3" xfId="7774"/>
    <cellStyle name="20% - Accent4 4 2 7 3 2" xfId="18389"/>
    <cellStyle name="20% - Accent4 4 2 7 3 2 2" xfId="41664"/>
    <cellStyle name="20% - Accent4 4 2 7 3 3" xfId="31049"/>
    <cellStyle name="20% - Accent4 4 2 7 4" xfId="13084"/>
    <cellStyle name="20% - Accent4 4 2 7 4 2" xfId="36359"/>
    <cellStyle name="20% - Accent4 4 2 7 5" xfId="25741"/>
    <cellStyle name="20% - Accent4 4 2 8" xfId="2243"/>
    <cellStyle name="20% - Accent4 4 2 8 2" xfId="5096"/>
    <cellStyle name="20% - Accent4 4 2 8 2 2" xfId="10439"/>
    <cellStyle name="20% - Accent4 4 2 8 2 2 2" xfId="21053"/>
    <cellStyle name="20% - Accent4 4 2 8 2 2 2 2" xfId="44328"/>
    <cellStyle name="20% - Accent4 4 2 8 2 2 3" xfId="33714"/>
    <cellStyle name="20% - Accent4 4 2 8 2 3" xfId="15747"/>
    <cellStyle name="20% - Accent4 4 2 8 2 3 2" xfId="39022"/>
    <cellStyle name="20% - Accent4 4 2 8 2 4" xfId="28406"/>
    <cellStyle name="20% - Accent4 4 2 8 3" xfId="7797"/>
    <cellStyle name="20% - Accent4 4 2 8 3 2" xfId="18412"/>
    <cellStyle name="20% - Accent4 4 2 8 3 2 2" xfId="41687"/>
    <cellStyle name="20% - Accent4 4 2 8 3 3" xfId="31072"/>
    <cellStyle name="20% - Accent4 4 2 8 4" xfId="13107"/>
    <cellStyle name="20% - Accent4 4 2 8 4 2" xfId="36382"/>
    <cellStyle name="20% - Accent4 4 2 8 5" xfId="25764"/>
    <cellStyle name="20% - Accent4 4 2 9" xfId="2512"/>
    <cellStyle name="20% - Accent4 4 2 9 2" xfId="5363"/>
    <cellStyle name="20% - Accent4 4 2 9 2 2" xfId="10706"/>
    <cellStyle name="20% - Accent4 4 2 9 2 2 2" xfId="21320"/>
    <cellStyle name="20% - Accent4 4 2 9 2 2 2 2" xfId="44595"/>
    <cellStyle name="20% - Accent4 4 2 9 2 2 3" xfId="33981"/>
    <cellStyle name="20% - Accent4 4 2 9 2 3" xfId="16014"/>
    <cellStyle name="20% - Accent4 4 2 9 2 3 2" xfId="39289"/>
    <cellStyle name="20% - Accent4 4 2 9 2 4" xfId="28673"/>
    <cellStyle name="20% - Accent4 4 2 9 3" xfId="8064"/>
    <cellStyle name="20% - Accent4 4 2 9 3 2" xfId="18679"/>
    <cellStyle name="20% - Accent4 4 2 9 3 2 2" xfId="41954"/>
    <cellStyle name="20% - Accent4 4 2 9 3 3" xfId="31339"/>
    <cellStyle name="20% - Accent4 4 2 9 4" xfId="13374"/>
    <cellStyle name="20% - Accent4 4 2 9 4 2" xfId="36649"/>
    <cellStyle name="20% - Accent4 4 2 9 5" xfId="26031"/>
    <cellStyle name="20% - Accent4 4 2_Asset Register (new)" xfId="1388"/>
    <cellStyle name="20% - Accent4 4 3" xfId="636"/>
    <cellStyle name="20% - Accent4 4 3 10" xfId="12188"/>
    <cellStyle name="20% - Accent4 4 3 10 2" xfId="35463"/>
    <cellStyle name="20% - Accent4 4 3 11" xfId="22923"/>
    <cellStyle name="20% - Accent4 4 3 11 2" xfId="46173"/>
    <cellStyle name="20% - Accent4 4 3 12" xfId="24844"/>
    <cellStyle name="20% - Accent4 4 3 2" xfId="1102"/>
    <cellStyle name="20% - Accent4 4 3 2 2" xfId="2670"/>
    <cellStyle name="20% - Accent4 4 3 2 2 2" xfId="5521"/>
    <cellStyle name="20% - Accent4 4 3 2 2 2 2" xfId="10864"/>
    <cellStyle name="20% - Accent4 4 3 2 2 2 2 2" xfId="21478"/>
    <cellStyle name="20% - Accent4 4 3 2 2 2 2 2 2" xfId="44753"/>
    <cellStyle name="20% - Accent4 4 3 2 2 2 2 3" xfId="34139"/>
    <cellStyle name="20% - Accent4 4 3 2 2 2 3" xfId="16172"/>
    <cellStyle name="20% - Accent4 4 3 2 2 2 3 2" xfId="39447"/>
    <cellStyle name="20% - Accent4 4 3 2 2 2 4" xfId="22926"/>
    <cellStyle name="20% - Accent4 4 3 2 2 2 4 2" xfId="46176"/>
    <cellStyle name="20% - Accent4 4 3 2 2 2 5" xfId="28831"/>
    <cellStyle name="20% - Accent4 4 3 2 2 3" xfId="8222"/>
    <cellStyle name="20% - Accent4 4 3 2 2 3 2" xfId="18837"/>
    <cellStyle name="20% - Accent4 4 3 2 2 3 2 2" xfId="42112"/>
    <cellStyle name="20% - Accent4 4 3 2 2 3 3" xfId="31497"/>
    <cellStyle name="20% - Accent4 4 3 2 2 4" xfId="13532"/>
    <cellStyle name="20% - Accent4 4 3 2 2 4 2" xfId="36807"/>
    <cellStyle name="20% - Accent4 4 3 2 2 5" xfId="22925"/>
    <cellStyle name="20% - Accent4 4 3 2 2 5 2" xfId="46175"/>
    <cellStyle name="20% - Accent4 4 3 2 2 6" xfId="26189"/>
    <cellStyle name="20% - Accent4 4 3 2 3" xfId="3848"/>
    <cellStyle name="20% - Accent4 4 3 2 3 2" xfId="6512"/>
    <cellStyle name="20% - Accent4 4 3 2 3 2 2" xfId="11855"/>
    <cellStyle name="20% - Accent4 4 3 2 3 2 2 2" xfId="22468"/>
    <cellStyle name="20% - Accent4 4 3 2 3 2 2 2 2" xfId="45743"/>
    <cellStyle name="20% - Accent4 4 3 2 3 2 2 3" xfId="35130"/>
    <cellStyle name="20% - Accent4 4 3 2 3 2 3" xfId="17162"/>
    <cellStyle name="20% - Accent4 4 3 2 3 2 3 2" xfId="40437"/>
    <cellStyle name="20% - Accent4 4 3 2 3 2 4" xfId="29822"/>
    <cellStyle name="20% - Accent4 4 3 2 3 3" xfId="9213"/>
    <cellStyle name="20% - Accent4 4 3 2 3 3 2" xfId="19828"/>
    <cellStyle name="20% - Accent4 4 3 2 3 3 2 2" xfId="43103"/>
    <cellStyle name="20% - Accent4 4 3 2 3 3 3" xfId="32488"/>
    <cellStyle name="20% - Accent4 4 3 2 3 4" xfId="14522"/>
    <cellStyle name="20% - Accent4 4 3 2 3 4 2" xfId="37797"/>
    <cellStyle name="20% - Accent4 4 3 2 3 5" xfId="22927"/>
    <cellStyle name="20% - Accent4 4 3 2 3 5 2" xfId="46177"/>
    <cellStyle name="20% - Accent4 4 3 2 3 6" xfId="27180"/>
    <cellStyle name="20% - Accent4 4 3 2 4" xfId="4334"/>
    <cellStyle name="20% - Accent4 4 3 2 4 2" xfId="9678"/>
    <cellStyle name="20% - Accent4 4 3 2 4 2 2" xfId="20293"/>
    <cellStyle name="20% - Accent4 4 3 2 4 2 2 2" xfId="43568"/>
    <cellStyle name="20% - Accent4 4 3 2 4 2 3" xfId="32953"/>
    <cellStyle name="20% - Accent4 4 3 2 4 3" xfId="14987"/>
    <cellStyle name="20% - Accent4 4 3 2 4 3 2" xfId="38262"/>
    <cellStyle name="20% - Accent4 4 3 2 4 4" xfId="27645"/>
    <cellStyle name="20% - Accent4 4 3 2 5" xfId="7036"/>
    <cellStyle name="20% - Accent4 4 3 2 5 2" xfId="17651"/>
    <cellStyle name="20% - Accent4 4 3 2 5 2 2" xfId="40926"/>
    <cellStyle name="20% - Accent4 4 3 2 5 3" xfId="30311"/>
    <cellStyle name="20% - Accent4 4 3 2 6" xfId="12347"/>
    <cellStyle name="20% - Accent4 4 3 2 6 2" xfId="35622"/>
    <cellStyle name="20% - Accent4 4 3 2 7" xfId="22924"/>
    <cellStyle name="20% - Accent4 4 3 2 7 2" xfId="46174"/>
    <cellStyle name="20% - Accent4 4 3 2 8" xfId="25003"/>
    <cellStyle name="20% - Accent4 4 3 3" xfId="1455"/>
    <cellStyle name="20% - Accent4 4 3 3 2" xfId="2817"/>
    <cellStyle name="20% - Accent4 4 3 3 2 2" xfId="5668"/>
    <cellStyle name="20% - Accent4 4 3 3 2 2 2" xfId="11011"/>
    <cellStyle name="20% - Accent4 4 3 3 2 2 2 2" xfId="21625"/>
    <cellStyle name="20% - Accent4 4 3 3 2 2 2 2 2" xfId="44900"/>
    <cellStyle name="20% - Accent4 4 3 3 2 2 2 3" xfId="34286"/>
    <cellStyle name="20% - Accent4 4 3 3 2 2 3" xfId="16319"/>
    <cellStyle name="20% - Accent4 4 3 3 2 2 3 2" xfId="39594"/>
    <cellStyle name="20% - Accent4 4 3 3 2 2 4" xfId="28978"/>
    <cellStyle name="20% - Accent4 4 3 3 2 3" xfId="8369"/>
    <cellStyle name="20% - Accent4 4 3 3 2 3 2" xfId="18984"/>
    <cellStyle name="20% - Accent4 4 3 3 2 3 2 2" xfId="42259"/>
    <cellStyle name="20% - Accent4 4 3 3 2 3 3" xfId="31644"/>
    <cellStyle name="20% - Accent4 4 3 3 2 4" xfId="13679"/>
    <cellStyle name="20% - Accent4 4 3 3 2 4 2" xfId="36954"/>
    <cellStyle name="20% - Accent4 4 3 3 2 5" xfId="22929"/>
    <cellStyle name="20% - Accent4 4 3 3 2 5 2" xfId="46179"/>
    <cellStyle name="20% - Accent4 4 3 3 2 6" xfId="26336"/>
    <cellStyle name="20% - Accent4 4 3 3 3" xfId="3604"/>
    <cellStyle name="20% - Accent4 4 3 3 3 2" xfId="6382"/>
    <cellStyle name="20% - Accent4 4 3 3 3 2 2" xfId="11725"/>
    <cellStyle name="20% - Accent4 4 3 3 3 2 2 2" xfId="22338"/>
    <cellStyle name="20% - Accent4 4 3 3 3 2 2 2 2" xfId="45613"/>
    <cellStyle name="20% - Accent4 4 3 3 3 2 2 3" xfId="35000"/>
    <cellStyle name="20% - Accent4 4 3 3 3 2 3" xfId="17032"/>
    <cellStyle name="20% - Accent4 4 3 3 3 2 3 2" xfId="40307"/>
    <cellStyle name="20% - Accent4 4 3 3 3 2 4" xfId="29692"/>
    <cellStyle name="20% - Accent4 4 3 3 3 3" xfId="9083"/>
    <cellStyle name="20% - Accent4 4 3 3 3 3 2" xfId="19698"/>
    <cellStyle name="20% - Accent4 4 3 3 3 3 2 2" xfId="42973"/>
    <cellStyle name="20% - Accent4 4 3 3 3 3 3" xfId="32358"/>
    <cellStyle name="20% - Accent4 4 3 3 3 4" xfId="14392"/>
    <cellStyle name="20% - Accent4 4 3 3 3 4 2" xfId="37667"/>
    <cellStyle name="20% - Accent4 4 3 3 3 5" xfId="27050"/>
    <cellStyle name="20% - Accent4 4 3 3 4" xfId="4481"/>
    <cellStyle name="20% - Accent4 4 3 3 4 2" xfId="9825"/>
    <cellStyle name="20% - Accent4 4 3 3 4 2 2" xfId="20440"/>
    <cellStyle name="20% - Accent4 4 3 3 4 2 2 2" xfId="43715"/>
    <cellStyle name="20% - Accent4 4 3 3 4 2 3" xfId="33100"/>
    <cellStyle name="20% - Accent4 4 3 3 4 3" xfId="15134"/>
    <cellStyle name="20% - Accent4 4 3 3 4 3 2" xfId="38409"/>
    <cellStyle name="20% - Accent4 4 3 3 4 4" xfId="27792"/>
    <cellStyle name="20% - Accent4 4 3 3 5" xfId="7183"/>
    <cellStyle name="20% - Accent4 4 3 3 5 2" xfId="17798"/>
    <cellStyle name="20% - Accent4 4 3 3 5 2 2" xfId="41073"/>
    <cellStyle name="20% - Accent4 4 3 3 5 3" xfId="30458"/>
    <cellStyle name="20% - Accent4 4 3 3 6" xfId="12494"/>
    <cellStyle name="20% - Accent4 4 3 3 6 2" xfId="35769"/>
    <cellStyle name="20% - Accent4 4 3 3 7" xfId="22928"/>
    <cellStyle name="20% - Accent4 4 3 3 7 2" xfId="46178"/>
    <cellStyle name="20% - Accent4 4 3 3 8" xfId="25150"/>
    <cellStyle name="20% - Accent4 4 3 4" xfId="1762"/>
    <cellStyle name="20% - Accent4 4 3 4 2" xfId="4744"/>
    <cellStyle name="20% - Accent4 4 3 4 2 2" xfId="10088"/>
    <cellStyle name="20% - Accent4 4 3 4 2 2 2" xfId="20703"/>
    <cellStyle name="20% - Accent4 4 3 4 2 2 2 2" xfId="43978"/>
    <cellStyle name="20% - Accent4 4 3 4 2 2 3" xfId="33363"/>
    <cellStyle name="20% - Accent4 4 3 4 2 3" xfId="15397"/>
    <cellStyle name="20% - Accent4 4 3 4 2 3 2" xfId="38672"/>
    <cellStyle name="20% - Accent4 4 3 4 2 4" xfId="28055"/>
    <cellStyle name="20% - Accent4 4 3 4 3" xfId="7446"/>
    <cellStyle name="20% - Accent4 4 3 4 3 2" xfId="18061"/>
    <cellStyle name="20% - Accent4 4 3 4 3 2 2" xfId="41336"/>
    <cellStyle name="20% - Accent4 4 3 4 3 3" xfId="30721"/>
    <cellStyle name="20% - Accent4 4 3 4 4" xfId="12757"/>
    <cellStyle name="20% - Accent4 4 3 4 4 2" xfId="36032"/>
    <cellStyle name="20% - Accent4 4 3 4 5" xfId="22930"/>
    <cellStyle name="20% - Accent4 4 3 4 5 2" xfId="46180"/>
    <cellStyle name="20% - Accent4 4 3 4 6" xfId="25413"/>
    <cellStyle name="20% - Accent4 4 3 5" xfId="2511"/>
    <cellStyle name="20% - Accent4 4 3 5 2" xfId="5362"/>
    <cellStyle name="20% - Accent4 4 3 5 2 2" xfId="10705"/>
    <cellStyle name="20% - Accent4 4 3 5 2 2 2" xfId="21319"/>
    <cellStyle name="20% - Accent4 4 3 5 2 2 2 2" xfId="44594"/>
    <cellStyle name="20% - Accent4 4 3 5 2 2 3" xfId="33980"/>
    <cellStyle name="20% - Accent4 4 3 5 2 3" xfId="16013"/>
    <cellStyle name="20% - Accent4 4 3 5 2 3 2" xfId="39288"/>
    <cellStyle name="20% - Accent4 4 3 5 2 4" xfId="28672"/>
    <cellStyle name="20% - Accent4 4 3 5 3" xfId="8063"/>
    <cellStyle name="20% - Accent4 4 3 5 3 2" xfId="18678"/>
    <cellStyle name="20% - Accent4 4 3 5 3 2 2" xfId="41953"/>
    <cellStyle name="20% - Accent4 4 3 5 3 3" xfId="31338"/>
    <cellStyle name="20% - Accent4 4 3 5 4" xfId="13373"/>
    <cellStyle name="20% - Accent4 4 3 5 4 2" xfId="36648"/>
    <cellStyle name="20% - Accent4 4 3 5 5" xfId="26030"/>
    <cellStyle name="20% - Accent4 4 3 6" xfId="3036"/>
    <cellStyle name="20% - Accent4 4 3 6 2" xfId="5869"/>
    <cellStyle name="20% - Accent4 4 3 6 2 2" xfId="11212"/>
    <cellStyle name="20% - Accent4 4 3 6 2 2 2" xfId="21825"/>
    <cellStyle name="20% - Accent4 4 3 6 2 2 2 2" xfId="45100"/>
    <cellStyle name="20% - Accent4 4 3 6 2 2 3" xfId="34487"/>
    <cellStyle name="20% - Accent4 4 3 6 2 3" xfId="16519"/>
    <cellStyle name="20% - Accent4 4 3 6 2 3 2" xfId="39794"/>
    <cellStyle name="20% - Accent4 4 3 6 2 4" xfId="29179"/>
    <cellStyle name="20% - Accent4 4 3 6 3" xfId="8570"/>
    <cellStyle name="20% - Accent4 4 3 6 3 2" xfId="19185"/>
    <cellStyle name="20% - Accent4 4 3 6 3 2 2" xfId="42460"/>
    <cellStyle name="20% - Accent4 4 3 6 3 3" xfId="31845"/>
    <cellStyle name="20% - Accent4 4 3 6 4" xfId="13879"/>
    <cellStyle name="20% - Accent4 4 3 6 4 2" xfId="37154"/>
    <cellStyle name="20% - Accent4 4 3 6 5" xfId="26537"/>
    <cellStyle name="20% - Accent4 4 3 7" xfId="3359"/>
    <cellStyle name="20% - Accent4 4 3 7 2" xfId="6183"/>
    <cellStyle name="20% - Accent4 4 3 7 2 2" xfId="11526"/>
    <cellStyle name="20% - Accent4 4 3 7 2 2 2" xfId="22139"/>
    <cellStyle name="20% - Accent4 4 3 7 2 2 2 2" xfId="45414"/>
    <cellStyle name="20% - Accent4 4 3 7 2 2 3" xfId="34801"/>
    <cellStyle name="20% - Accent4 4 3 7 2 3" xfId="16833"/>
    <cellStyle name="20% - Accent4 4 3 7 2 3 2" xfId="40108"/>
    <cellStyle name="20% - Accent4 4 3 7 2 4" xfId="29493"/>
    <cellStyle name="20% - Accent4 4 3 7 3" xfId="8884"/>
    <cellStyle name="20% - Accent4 4 3 7 3 2" xfId="19499"/>
    <cellStyle name="20% - Accent4 4 3 7 3 2 2" xfId="42774"/>
    <cellStyle name="20% - Accent4 4 3 7 3 3" xfId="32159"/>
    <cellStyle name="20% - Accent4 4 3 7 4" xfId="14193"/>
    <cellStyle name="20% - Accent4 4 3 7 4 2" xfId="37468"/>
    <cellStyle name="20% - Accent4 4 3 7 5" xfId="26851"/>
    <cellStyle name="20% - Accent4 4 3 8" xfId="4175"/>
    <cellStyle name="20% - Accent4 4 3 8 2" xfId="9519"/>
    <cellStyle name="20% - Accent4 4 3 8 2 2" xfId="20134"/>
    <cellStyle name="20% - Accent4 4 3 8 2 2 2" xfId="43409"/>
    <cellStyle name="20% - Accent4 4 3 8 2 3" xfId="32794"/>
    <cellStyle name="20% - Accent4 4 3 8 3" xfId="14828"/>
    <cellStyle name="20% - Accent4 4 3 8 3 2" xfId="38103"/>
    <cellStyle name="20% - Accent4 4 3 8 4" xfId="27486"/>
    <cellStyle name="20% - Accent4 4 3 9" xfId="6877"/>
    <cellStyle name="20% - Accent4 4 3 9 2" xfId="17492"/>
    <cellStyle name="20% - Accent4 4 3 9 2 2" xfId="40767"/>
    <cellStyle name="20% - Accent4 4 3 9 3" xfId="30152"/>
    <cellStyle name="20% - Accent4 4 3_Asset Register (new)" xfId="1386"/>
    <cellStyle name="20% - Accent4 4 4" xfId="52"/>
    <cellStyle name="20% - Accent4 4 4 10" xfId="24633"/>
    <cellStyle name="20% - Accent4 4 4 2" xfId="1931"/>
    <cellStyle name="20% - Accent4 4 4 2 2" xfId="4879"/>
    <cellStyle name="20% - Accent4 4 4 2 2 2" xfId="10222"/>
    <cellStyle name="20% - Accent4 4 4 2 2 2 2" xfId="20837"/>
    <cellStyle name="20% - Accent4 4 4 2 2 2 2 2" xfId="44112"/>
    <cellStyle name="20% - Accent4 4 4 2 2 2 3" xfId="33497"/>
    <cellStyle name="20% - Accent4 4 4 2 2 3" xfId="15531"/>
    <cellStyle name="20% - Accent4 4 4 2 2 3 2" xfId="38806"/>
    <cellStyle name="20% - Accent4 4 4 2 2 4" xfId="22933"/>
    <cellStyle name="20% - Accent4 4 4 2 2 4 2" xfId="46183"/>
    <cellStyle name="20% - Accent4 4 4 2 2 5" xfId="28189"/>
    <cellStyle name="20% - Accent4 4 4 2 3" xfId="7580"/>
    <cellStyle name="20% - Accent4 4 4 2 3 2" xfId="18195"/>
    <cellStyle name="20% - Accent4 4 4 2 3 2 2" xfId="41470"/>
    <cellStyle name="20% - Accent4 4 4 2 3 3" xfId="30855"/>
    <cellStyle name="20% - Accent4 4 4 2 4" xfId="12891"/>
    <cellStyle name="20% - Accent4 4 4 2 4 2" xfId="36166"/>
    <cellStyle name="20% - Accent4 4 4 2 5" xfId="22932"/>
    <cellStyle name="20% - Accent4 4 4 2 5 2" xfId="46182"/>
    <cellStyle name="20% - Accent4 4 4 2 6" xfId="25547"/>
    <cellStyle name="20% - Accent4 4 4 3" xfId="2304"/>
    <cellStyle name="20% - Accent4 4 4 3 2" xfId="5155"/>
    <cellStyle name="20% - Accent4 4 4 3 2 2" xfId="10498"/>
    <cellStyle name="20% - Accent4 4 4 3 2 2 2" xfId="21112"/>
    <cellStyle name="20% - Accent4 4 4 3 2 2 2 2" xfId="44387"/>
    <cellStyle name="20% - Accent4 4 4 3 2 2 3" xfId="33773"/>
    <cellStyle name="20% - Accent4 4 4 3 2 3" xfId="15806"/>
    <cellStyle name="20% - Accent4 4 4 3 2 3 2" xfId="39081"/>
    <cellStyle name="20% - Accent4 4 4 3 2 4" xfId="28465"/>
    <cellStyle name="20% - Accent4 4 4 3 3" xfId="7856"/>
    <cellStyle name="20% - Accent4 4 4 3 3 2" xfId="18471"/>
    <cellStyle name="20% - Accent4 4 4 3 3 2 2" xfId="41746"/>
    <cellStyle name="20% - Accent4 4 4 3 3 3" xfId="31131"/>
    <cellStyle name="20% - Accent4 4 4 3 4" xfId="13166"/>
    <cellStyle name="20% - Accent4 4 4 3 4 2" xfId="36441"/>
    <cellStyle name="20% - Accent4 4 4 3 5" xfId="22934"/>
    <cellStyle name="20% - Accent4 4 4 3 5 2" xfId="46184"/>
    <cellStyle name="20% - Accent4 4 4 3 6" xfId="25823"/>
    <cellStyle name="20% - Accent4 4 4 4" xfId="3166"/>
    <cellStyle name="20% - Accent4 4 4 4 2" xfId="5999"/>
    <cellStyle name="20% - Accent4 4 4 4 2 2" xfId="11342"/>
    <cellStyle name="20% - Accent4 4 4 4 2 2 2" xfId="21955"/>
    <cellStyle name="20% - Accent4 4 4 4 2 2 2 2" xfId="45230"/>
    <cellStyle name="20% - Accent4 4 4 4 2 2 3" xfId="34617"/>
    <cellStyle name="20% - Accent4 4 4 4 2 3" xfId="16649"/>
    <cellStyle name="20% - Accent4 4 4 4 2 3 2" xfId="39924"/>
    <cellStyle name="20% - Accent4 4 4 4 2 4" xfId="29309"/>
    <cellStyle name="20% - Accent4 4 4 4 3" xfId="8700"/>
    <cellStyle name="20% - Accent4 4 4 4 3 2" xfId="19315"/>
    <cellStyle name="20% - Accent4 4 4 4 3 2 2" xfId="42590"/>
    <cellStyle name="20% - Accent4 4 4 4 3 3" xfId="31975"/>
    <cellStyle name="20% - Accent4 4 4 4 4" xfId="14009"/>
    <cellStyle name="20% - Accent4 4 4 4 4 2" xfId="37284"/>
    <cellStyle name="20% - Accent4 4 4 4 5" xfId="26667"/>
    <cellStyle name="20% - Accent4 4 4 5" xfId="3489"/>
    <cellStyle name="20% - Accent4 4 4 5 2" xfId="6313"/>
    <cellStyle name="20% - Accent4 4 4 5 2 2" xfId="11656"/>
    <cellStyle name="20% - Accent4 4 4 5 2 2 2" xfId="22269"/>
    <cellStyle name="20% - Accent4 4 4 5 2 2 2 2" xfId="45544"/>
    <cellStyle name="20% - Accent4 4 4 5 2 2 3" xfId="34931"/>
    <cellStyle name="20% - Accent4 4 4 5 2 3" xfId="16963"/>
    <cellStyle name="20% - Accent4 4 4 5 2 3 2" xfId="40238"/>
    <cellStyle name="20% - Accent4 4 4 5 2 4" xfId="29623"/>
    <cellStyle name="20% - Accent4 4 4 5 3" xfId="9014"/>
    <cellStyle name="20% - Accent4 4 4 5 3 2" xfId="19629"/>
    <cellStyle name="20% - Accent4 4 4 5 3 2 2" xfId="42904"/>
    <cellStyle name="20% - Accent4 4 4 5 3 3" xfId="32289"/>
    <cellStyle name="20% - Accent4 4 4 5 4" xfId="14323"/>
    <cellStyle name="20% - Accent4 4 4 5 4 2" xfId="37598"/>
    <cellStyle name="20% - Accent4 4 4 5 5" xfId="26981"/>
    <cellStyle name="20% - Accent4 4 4 6" xfId="3968"/>
    <cellStyle name="20% - Accent4 4 4 6 2" xfId="9312"/>
    <cellStyle name="20% - Accent4 4 4 6 2 2" xfId="19927"/>
    <cellStyle name="20% - Accent4 4 4 6 2 2 2" xfId="43202"/>
    <cellStyle name="20% - Accent4 4 4 6 2 3" xfId="32587"/>
    <cellStyle name="20% - Accent4 4 4 6 3" xfId="14621"/>
    <cellStyle name="20% - Accent4 4 4 6 3 2" xfId="37896"/>
    <cellStyle name="20% - Accent4 4 4 6 4" xfId="27279"/>
    <cellStyle name="20% - Accent4 4 4 7" xfId="6670"/>
    <cellStyle name="20% - Accent4 4 4 7 2" xfId="17285"/>
    <cellStyle name="20% - Accent4 4 4 7 2 2" xfId="40560"/>
    <cellStyle name="20% - Accent4 4 4 7 3" xfId="29945"/>
    <cellStyle name="20% - Accent4 4 4 8" xfId="11981"/>
    <cellStyle name="20% - Accent4 4 4 8 2" xfId="35256"/>
    <cellStyle name="20% - Accent4 4 4 9" xfId="22931"/>
    <cellStyle name="20% - Accent4 4 4 9 2" xfId="46181"/>
    <cellStyle name="20% - Accent4 4 5" xfId="1018"/>
    <cellStyle name="20% - Accent4 4 5 2" xfId="2594"/>
    <cellStyle name="20% - Accent4 4 5 2 2" xfId="5445"/>
    <cellStyle name="20% - Accent4 4 5 2 2 2" xfId="10788"/>
    <cellStyle name="20% - Accent4 4 5 2 2 2 2" xfId="21402"/>
    <cellStyle name="20% - Accent4 4 5 2 2 2 2 2" xfId="44677"/>
    <cellStyle name="20% - Accent4 4 5 2 2 2 3" xfId="34063"/>
    <cellStyle name="20% - Accent4 4 5 2 2 3" xfId="16096"/>
    <cellStyle name="20% - Accent4 4 5 2 2 3 2" xfId="39371"/>
    <cellStyle name="20% - Accent4 4 5 2 2 4" xfId="28755"/>
    <cellStyle name="20% - Accent4 4 5 2 3" xfId="8146"/>
    <cellStyle name="20% - Accent4 4 5 2 3 2" xfId="18761"/>
    <cellStyle name="20% - Accent4 4 5 2 3 2 2" xfId="42036"/>
    <cellStyle name="20% - Accent4 4 5 2 3 3" xfId="31421"/>
    <cellStyle name="20% - Accent4 4 5 2 4" xfId="13456"/>
    <cellStyle name="20% - Accent4 4 5 2 4 2" xfId="36731"/>
    <cellStyle name="20% - Accent4 4 5 2 5" xfId="22936"/>
    <cellStyle name="20% - Accent4 4 5 2 5 2" xfId="46186"/>
    <cellStyle name="20% - Accent4 4 5 2 6" xfId="26113"/>
    <cellStyle name="20% - Accent4 4 5 3" xfId="3772"/>
    <cellStyle name="20% - Accent4 4 5 3 2" xfId="6436"/>
    <cellStyle name="20% - Accent4 4 5 3 2 2" xfId="11779"/>
    <cellStyle name="20% - Accent4 4 5 3 2 2 2" xfId="22392"/>
    <cellStyle name="20% - Accent4 4 5 3 2 2 2 2" xfId="45667"/>
    <cellStyle name="20% - Accent4 4 5 3 2 2 3" xfId="35054"/>
    <cellStyle name="20% - Accent4 4 5 3 2 3" xfId="17086"/>
    <cellStyle name="20% - Accent4 4 5 3 2 3 2" xfId="40361"/>
    <cellStyle name="20% - Accent4 4 5 3 2 4" xfId="29746"/>
    <cellStyle name="20% - Accent4 4 5 3 3" xfId="9137"/>
    <cellStyle name="20% - Accent4 4 5 3 3 2" xfId="19752"/>
    <cellStyle name="20% - Accent4 4 5 3 3 2 2" xfId="43027"/>
    <cellStyle name="20% - Accent4 4 5 3 3 3" xfId="32412"/>
    <cellStyle name="20% - Accent4 4 5 3 4" xfId="14446"/>
    <cellStyle name="20% - Accent4 4 5 3 4 2" xfId="37721"/>
    <cellStyle name="20% - Accent4 4 5 3 5" xfId="27104"/>
    <cellStyle name="20% - Accent4 4 5 4" xfId="4258"/>
    <cellStyle name="20% - Accent4 4 5 4 2" xfId="9602"/>
    <cellStyle name="20% - Accent4 4 5 4 2 2" xfId="20217"/>
    <cellStyle name="20% - Accent4 4 5 4 2 2 2" xfId="43492"/>
    <cellStyle name="20% - Accent4 4 5 4 2 3" xfId="32877"/>
    <cellStyle name="20% - Accent4 4 5 4 3" xfId="14911"/>
    <cellStyle name="20% - Accent4 4 5 4 3 2" xfId="38186"/>
    <cellStyle name="20% - Accent4 4 5 4 4" xfId="27569"/>
    <cellStyle name="20% - Accent4 4 5 5" xfId="6960"/>
    <cellStyle name="20% - Accent4 4 5 5 2" xfId="17575"/>
    <cellStyle name="20% - Accent4 4 5 5 2 2" xfId="40850"/>
    <cellStyle name="20% - Accent4 4 5 5 3" xfId="30235"/>
    <cellStyle name="20% - Accent4 4 5 6" xfId="12271"/>
    <cellStyle name="20% - Accent4 4 5 6 2" xfId="35546"/>
    <cellStyle name="20% - Accent4 4 5 7" xfId="22935"/>
    <cellStyle name="20% - Accent4 4 5 7 2" xfId="46185"/>
    <cellStyle name="20% - Accent4 4 5 8" xfId="24927"/>
    <cellStyle name="20% - Accent4 4 6" xfId="1167"/>
    <cellStyle name="20% - Accent4 4 6 2" xfId="2734"/>
    <cellStyle name="20% - Accent4 4 6 2 2" xfId="5585"/>
    <cellStyle name="20% - Accent4 4 6 2 2 2" xfId="10928"/>
    <cellStyle name="20% - Accent4 4 6 2 2 2 2" xfId="21542"/>
    <cellStyle name="20% - Accent4 4 6 2 2 2 2 2" xfId="44817"/>
    <cellStyle name="20% - Accent4 4 6 2 2 2 3" xfId="34203"/>
    <cellStyle name="20% - Accent4 4 6 2 2 3" xfId="16236"/>
    <cellStyle name="20% - Accent4 4 6 2 2 3 2" xfId="39511"/>
    <cellStyle name="20% - Accent4 4 6 2 2 4" xfId="28895"/>
    <cellStyle name="20% - Accent4 4 6 2 3" xfId="8286"/>
    <cellStyle name="20% - Accent4 4 6 2 3 2" xfId="18901"/>
    <cellStyle name="20% - Accent4 4 6 2 3 2 2" xfId="42176"/>
    <cellStyle name="20% - Accent4 4 6 2 3 3" xfId="31561"/>
    <cellStyle name="20% - Accent4 4 6 2 4" xfId="13596"/>
    <cellStyle name="20% - Accent4 4 6 2 4 2" xfId="36871"/>
    <cellStyle name="20% - Accent4 4 6 2 5" xfId="26253"/>
    <cellStyle name="20% - Accent4 4 6 3" xfId="4398"/>
    <cellStyle name="20% - Accent4 4 6 3 2" xfId="9742"/>
    <cellStyle name="20% - Accent4 4 6 3 2 2" xfId="20357"/>
    <cellStyle name="20% - Accent4 4 6 3 2 2 2" xfId="43632"/>
    <cellStyle name="20% - Accent4 4 6 3 2 3" xfId="33017"/>
    <cellStyle name="20% - Accent4 4 6 3 3" xfId="15051"/>
    <cellStyle name="20% - Accent4 4 6 3 3 2" xfId="38326"/>
    <cellStyle name="20% - Accent4 4 6 3 4" xfId="27709"/>
    <cellStyle name="20% - Accent4 4 6 4" xfId="7100"/>
    <cellStyle name="20% - Accent4 4 6 4 2" xfId="17715"/>
    <cellStyle name="20% - Accent4 4 6 4 2 2" xfId="40990"/>
    <cellStyle name="20% - Accent4 4 6 4 3" xfId="30375"/>
    <cellStyle name="20% - Accent4 4 6 5" xfId="12411"/>
    <cellStyle name="20% - Accent4 4 6 5 2" xfId="35686"/>
    <cellStyle name="20% - Accent4 4 6 6" xfId="22937"/>
    <cellStyle name="20% - Accent4 4 6 6 2" xfId="46187"/>
    <cellStyle name="20% - Accent4 4 6 7" xfId="25067"/>
    <cellStyle name="20% - Accent4 4 7" xfId="1546"/>
    <cellStyle name="20% - Accent4 4 7 2" xfId="4568"/>
    <cellStyle name="20% - Accent4 4 7 2 2" xfId="9912"/>
    <cellStyle name="20% - Accent4 4 7 2 2 2" xfId="20527"/>
    <cellStyle name="20% - Accent4 4 7 2 2 2 2" xfId="43802"/>
    <cellStyle name="20% - Accent4 4 7 2 2 3" xfId="33187"/>
    <cellStyle name="20% - Accent4 4 7 2 3" xfId="15221"/>
    <cellStyle name="20% - Accent4 4 7 2 3 2" xfId="38496"/>
    <cellStyle name="20% - Accent4 4 7 2 4" xfId="27879"/>
    <cellStyle name="20% - Accent4 4 7 3" xfId="7270"/>
    <cellStyle name="20% - Accent4 4 7 3 2" xfId="17885"/>
    <cellStyle name="20% - Accent4 4 7 3 2 2" xfId="41160"/>
    <cellStyle name="20% - Accent4 4 7 3 3" xfId="30545"/>
    <cellStyle name="20% - Accent4 4 7 4" xfId="12581"/>
    <cellStyle name="20% - Accent4 4 7 4 2" xfId="35856"/>
    <cellStyle name="20% - Accent4 4 7 5" xfId="25237"/>
    <cellStyle name="20% - Accent4 4 8" xfId="2074"/>
    <cellStyle name="20% - Accent4 4 8 2" xfId="4965"/>
    <cellStyle name="20% - Accent4 4 8 2 2" xfId="10308"/>
    <cellStyle name="20% - Accent4 4 8 2 2 2" xfId="20923"/>
    <cellStyle name="20% - Accent4 4 8 2 2 2 2" xfId="44198"/>
    <cellStyle name="20% - Accent4 4 8 2 2 3" xfId="33583"/>
    <cellStyle name="20% - Accent4 4 8 2 3" xfId="15617"/>
    <cellStyle name="20% - Accent4 4 8 2 3 2" xfId="38892"/>
    <cellStyle name="20% - Accent4 4 8 2 4" xfId="28275"/>
    <cellStyle name="20% - Accent4 4 8 3" xfId="7666"/>
    <cellStyle name="20% - Accent4 4 8 3 2" xfId="18281"/>
    <cellStyle name="20% - Accent4 4 8 3 2 2" xfId="41556"/>
    <cellStyle name="20% - Accent4 4 8 3 3" xfId="30941"/>
    <cellStyle name="20% - Accent4 4 8 4" xfId="12977"/>
    <cellStyle name="20% - Accent4 4 8 4 2" xfId="36252"/>
    <cellStyle name="20% - Accent4 4 8 5" xfId="25633"/>
    <cellStyle name="20% - Accent4 4 9" xfId="2156"/>
    <cellStyle name="20% - Accent4 4 9 2" xfId="5028"/>
    <cellStyle name="20% - Accent4 4 9 2 2" xfId="10371"/>
    <cellStyle name="20% - Accent4 4 9 2 2 2" xfId="20986"/>
    <cellStyle name="20% - Accent4 4 9 2 2 2 2" xfId="44261"/>
    <cellStyle name="20% - Accent4 4 9 2 2 3" xfId="33646"/>
    <cellStyle name="20% - Accent4 4 9 2 3" xfId="15680"/>
    <cellStyle name="20% - Accent4 4 9 2 3 2" xfId="38955"/>
    <cellStyle name="20% - Accent4 4 9 2 4" xfId="28338"/>
    <cellStyle name="20% - Accent4 4 9 3" xfId="7729"/>
    <cellStyle name="20% - Accent4 4 9 3 2" xfId="18344"/>
    <cellStyle name="20% - Accent4 4 9 3 2 2" xfId="41619"/>
    <cellStyle name="20% - Accent4 4 9 3 3" xfId="31004"/>
    <cellStyle name="20% - Accent4 4 9 4" xfId="13040"/>
    <cellStyle name="20% - Accent4 4 9 4 2" xfId="36315"/>
    <cellStyle name="20% - Accent4 4 9 5" xfId="25696"/>
    <cellStyle name="20% - Accent4 4_Asset Register (new)" xfId="1389"/>
    <cellStyle name="20% - Accent4 5" xfId="53"/>
    <cellStyle name="20% - Accent4 5 10" xfId="22938"/>
    <cellStyle name="20% - Accent4 5 10 2" xfId="46188"/>
    <cellStyle name="20% - Accent4 5 11" xfId="24634"/>
    <cellStyle name="20% - Accent4 5 2" xfId="54"/>
    <cellStyle name="20% - Accent4 5 2 10" xfId="24635"/>
    <cellStyle name="20% - Accent4 5 2 2" xfId="1764"/>
    <cellStyle name="20% - Accent4 5 2 2 2" xfId="4746"/>
    <cellStyle name="20% - Accent4 5 2 2 2 2" xfId="10090"/>
    <cellStyle name="20% - Accent4 5 2 2 2 2 2" xfId="20705"/>
    <cellStyle name="20% - Accent4 5 2 2 2 2 2 2" xfId="43980"/>
    <cellStyle name="20% - Accent4 5 2 2 2 2 3" xfId="33365"/>
    <cellStyle name="20% - Accent4 5 2 2 2 3" xfId="15399"/>
    <cellStyle name="20% - Accent4 5 2 2 2 3 2" xfId="38674"/>
    <cellStyle name="20% - Accent4 5 2 2 2 4" xfId="28057"/>
    <cellStyle name="20% - Accent4 5 2 2 3" xfId="7448"/>
    <cellStyle name="20% - Accent4 5 2 2 3 2" xfId="18063"/>
    <cellStyle name="20% - Accent4 5 2 2 3 2 2" xfId="41338"/>
    <cellStyle name="20% - Accent4 5 2 2 3 3" xfId="30723"/>
    <cellStyle name="20% - Accent4 5 2 2 4" xfId="12759"/>
    <cellStyle name="20% - Accent4 5 2 2 4 2" xfId="36034"/>
    <cellStyle name="20% - Accent4 5 2 2 5" xfId="22940"/>
    <cellStyle name="20% - Accent4 5 2 2 5 2" xfId="46190"/>
    <cellStyle name="20% - Accent4 5 2 2 6" xfId="25415"/>
    <cellStyle name="20% - Accent4 5 2 3" xfId="2306"/>
    <cellStyle name="20% - Accent4 5 2 3 2" xfId="5157"/>
    <cellStyle name="20% - Accent4 5 2 3 2 2" xfId="10500"/>
    <cellStyle name="20% - Accent4 5 2 3 2 2 2" xfId="21114"/>
    <cellStyle name="20% - Accent4 5 2 3 2 2 2 2" xfId="44389"/>
    <cellStyle name="20% - Accent4 5 2 3 2 2 3" xfId="33775"/>
    <cellStyle name="20% - Accent4 5 2 3 2 3" xfId="15808"/>
    <cellStyle name="20% - Accent4 5 2 3 2 3 2" xfId="39083"/>
    <cellStyle name="20% - Accent4 5 2 3 2 4" xfId="28467"/>
    <cellStyle name="20% - Accent4 5 2 3 3" xfId="7858"/>
    <cellStyle name="20% - Accent4 5 2 3 3 2" xfId="18473"/>
    <cellStyle name="20% - Accent4 5 2 3 3 2 2" xfId="41748"/>
    <cellStyle name="20% - Accent4 5 2 3 3 3" xfId="31133"/>
    <cellStyle name="20% - Accent4 5 2 3 4" xfId="13168"/>
    <cellStyle name="20% - Accent4 5 2 3 4 2" xfId="36443"/>
    <cellStyle name="20% - Accent4 5 2 3 5" xfId="25825"/>
    <cellStyle name="20% - Accent4 5 2 4" xfId="3038"/>
    <cellStyle name="20% - Accent4 5 2 4 2" xfId="5871"/>
    <cellStyle name="20% - Accent4 5 2 4 2 2" xfId="11214"/>
    <cellStyle name="20% - Accent4 5 2 4 2 2 2" xfId="21827"/>
    <cellStyle name="20% - Accent4 5 2 4 2 2 2 2" xfId="45102"/>
    <cellStyle name="20% - Accent4 5 2 4 2 2 3" xfId="34489"/>
    <cellStyle name="20% - Accent4 5 2 4 2 3" xfId="16521"/>
    <cellStyle name="20% - Accent4 5 2 4 2 3 2" xfId="39796"/>
    <cellStyle name="20% - Accent4 5 2 4 2 4" xfId="29181"/>
    <cellStyle name="20% - Accent4 5 2 4 3" xfId="8572"/>
    <cellStyle name="20% - Accent4 5 2 4 3 2" xfId="19187"/>
    <cellStyle name="20% - Accent4 5 2 4 3 2 2" xfId="42462"/>
    <cellStyle name="20% - Accent4 5 2 4 3 3" xfId="31847"/>
    <cellStyle name="20% - Accent4 5 2 4 4" xfId="13881"/>
    <cellStyle name="20% - Accent4 5 2 4 4 2" xfId="37156"/>
    <cellStyle name="20% - Accent4 5 2 4 5" xfId="26539"/>
    <cellStyle name="20% - Accent4 5 2 5" xfId="3361"/>
    <cellStyle name="20% - Accent4 5 2 5 2" xfId="6185"/>
    <cellStyle name="20% - Accent4 5 2 5 2 2" xfId="11528"/>
    <cellStyle name="20% - Accent4 5 2 5 2 2 2" xfId="22141"/>
    <cellStyle name="20% - Accent4 5 2 5 2 2 2 2" xfId="45416"/>
    <cellStyle name="20% - Accent4 5 2 5 2 2 3" xfId="34803"/>
    <cellStyle name="20% - Accent4 5 2 5 2 3" xfId="16835"/>
    <cellStyle name="20% - Accent4 5 2 5 2 3 2" xfId="40110"/>
    <cellStyle name="20% - Accent4 5 2 5 2 4" xfId="29495"/>
    <cellStyle name="20% - Accent4 5 2 5 3" xfId="8886"/>
    <cellStyle name="20% - Accent4 5 2 5 3 2" xfId="19501"/>
    <cellStyle name="20% - Accent4 5 2 5 3 2 2" xfId="42776"/>
    <cellStyle name="20% - Accent4 5 2 5 3 3" xfId="32161"/>
    <cellStyle name="20% - Accent4 5 2 5 4" xfId="14195"/>
    <cellStyle name="20% - Accent4 5 2 5 4 2" xfId="37470"/>
    <cellStyle name="20% - Accent4 5 2 5 5" xfId="26853"/>
    <cellStyle name="20% - Accent4 5 2 6" xfId="3970"/>
    <cellStyle name="20% - Accent4 5 2 6 2" xfId="9314"/>
    <cellStyle name="20% - Accent4 5 2 6 2 2" xfId="19929"/>
    <cellStyle name="20% - Accent4 5 2 6 2 2 2" xfId="43204"/>
    <cellStyle name="20% - Accent4 5 2 6 2 3" xfId="32589"/>
    <cellStyle name="20% - Accent4 5 2 6 3" xfId="14623"/>
    <cellStyle name="20% - Accent4 5 2 6 3 2" xfId="37898"/>
    <cellStyle name="20% - Accent4 5 2 6 4" xfId="27281"/>
    <cellStyle name="20% - Accent4 5 2 7" xfId="6672"/>
    <cellStyle name="20% - Accent4 5 2 7 2" xfId="17287"/>
    <cellStyle name="20% - Accent4 5 2 7 2 2" xfId="40562"/>
    <cellStyle name="20% - Accent4 5 2 7 3" xfId="29947"/>
    <cellStyle name="20% - Accent4 5 2 8" xfId="11983"/>
    <cellStyle name="20% - Accent4 5 2 8 2" xfId="35258"/>
    <cellStyle name="20% - Accent4 5 2 9" xfId="22939"/>
    <cellStyle name="20% - Accent4 5 2 9 2" xfId="46189"/>
    <cellStyle name="20% - Accent4 5 3" xfId="1763"/>
    <cellStyle name="20% - Accent4 5 3 2" xfId="4745"/>
    <cellStyle name="20% - Accent4 5 3 2 2" xfId="10089"/>
    <cellStyle name="20% - Accent4 5 3 2 2 2" xfId="20704"/>
    <cellStyle name="20% - Accent4 5 3 2 2 2 2" xfId="43979"/>
    <cellStyle name="20% - Accent4 5 3 2 2 3" xfId="33364"/>
    <cellStyle name="20% - Accent4 5 3 2 3" xfId="15398"/>
    <cellStyle name="20% - Accent4 5 3 2 3 2" xfId="38673"/>
    <cellStyle name="20% - Accent4 5 3 2 4" xfId="28056"/>
    <cellStyle name="20% - Accent4 5 3 3" xfId="7447"/>
    <cellStyle name="20% - Accent4 5 3 3 2" xfId="18062"/>
    <cellStyle name="20% - Accent4 5 3 3 2 2" xfId="41337"/>
    <cellStyle name="20% - Accent4 5 3 3 3" xfId="30722"/>
    <cellStyle name="20% - Accent4 5 3 4" xfId="12758"/>
    <cellStyle name="20% - Accent4 5 3 4 2" xfId="36033"/>
    <cellStyle name="20% - Accent4 5 3 5" xfId="22941"/>
    <cellStyle name="20% - Accent4 5 3 5 2" xfId="46191"/>
    <cellStyle name="20% - Accent4 5 3 6" xfId="25414"/>
    <cellStyle name="20% - Accent4 5 4" xfId="2305"/>
    <cellStyle name="20% - Accent4 5 4 2" xfId="5156"/>
    <cellStyle name="20% - Accent4 5 4 2 2" xfId="10499"/>
    <cellStyle name="20% - Accent4 5 4 2 2 2" xfId="21113"/>
    <cellStyle name="20% - Accent4 5 4 2 2 2 2" xfId="44388"/>
    <cellStyle name="20% - Accent4 5 4 2 2 3" xfId="33774"/>
    <cellStyle name="20% - Accent4 5 4 2 3" xfId="15807"/>
    <cellStyle name="20% - Accent4 5 4 2 3 2" xfId="39082"/>
    <cellStyle name="20% - Accent4 5 4 2 4" xfId="28466"/>
    <cellStyle name="20% - Accent4 5 4 3" xfId="7857"/>
    <cellStyle name="20% - Accent4 5 4 3 2" xfId="18472"/>
    <cellStyle name="20% - Accent4 5 4 3 2 2" xfId="41747"/>
    <cellStyle name="20% - Accent4 5 4 3 3" xfId="31132"/>
    <cellStyle name="20% - Accent4 5 4 4" xfId="13167"/>
    <cellStyle name="20% - Accent4 5 4 4 2" xfId="36442"/>
    <cellStyle name="20% - Accent4 5 4 5" xfId="25824"/>
    <cellStyle name="20% - Accent4 5 5" xfId="3037"/>
    <cellStyle name="20% - Accent4 5 5 2" xfId="5870"/>
    <cellStyle name="20% - Accent4 5 5 2 2" xfId="11213"/>
    <cellStyle name="20% - Accent4 5 5 2 2 2" xfId="21826"/>
    <cellStyle name="20% - Accent4 5 5 2 2 2 2" xfId="45101"/>
    <cellStyle name="20% - Accent4 5 5 2 2 3" xfId="34488"/>
    <cellStyle name="20% - Accent4 5 5 2 3" xfId="16520"/>
    <cellStyle name="20% - Accent4 5 5 2 3 2" xfId="39795"/>
    <cellStyle name="20% - Accent4 5 5 2 4" xfId="29180"/>
    <cellStyle name="20% - Accent4 5 5 3" xfId="8571"/>
    <cellStyle name="20% - Accent4 5 5 3 2" xfId="19186"/>
    <cellStyle name="20% - Accent4 5 5 3 2 2" xfId="42461"/>
    <cellStyle name="20% - Accent4 5 5 3 3" xfId="31846"/>
    <cellStyle name="20% - Accent4 5 5 4" xfId="13880"/>
    <cellStyle name="20% - Accent4 5 5 4 2" xfId="37155"/>
    <cellStyle name="20% - Accent4 5 5 5" xfId="26538"/>
    <cellStyle name="20% - Accent4 5 6" xfId="3360"/>
    <cellStyle name="20% - Accent4 5 6 2" xfId="6184"/>
    <cellStyle name="20% - Accent4 5 6 2 2" xfId="11527"/>
    <cellStyle name="20% - Accent4 5 6 2 2 2" xfId="22140"/>
    <cellStyle name="20% - Accent4 5 6 2 2 2 2" xfId="45415"/>
    <cellStyle name="20% - Accent4 5 6 2 2 3" xfId="34802"/>
    <cellStyle name="20% - Accent4 5 6 2 3" xfId="16834"/>
    <cellStyle name="20% - Accent4 5 6 2 3 2" xfId="40109"/>
    <cellStyle name="20% - Accent4 5 6 2 4" xfId="29494"/>
    <cellStyle name="20% - Accent4 5 6 3" xfId="8885"/>
    <cellStyle name="20% - Accent4 5 6 3 2" xfId="19500"/>
    <cellStyle name="20% - Accent4 5 6 3 2 2" xfId="42775"/>
    <cellStyle name="20% - Accent4 5 6 3 3" xfId="32160"/>
    <cellStyle name="20% - Accent4 5 6 4" xfId="14194"/>
    <cellStyle name="20% - Accent4 5 6 4 2" xfId="37469"/>
    <cellStyle name="20% - Accent4 5 6 5" xfId="26852"/>
    <cellStyle name="20% - Accent4 5 7" xfId="3969"/>
    <cellStyle name="20% - Accent4 5 7 2" xfId="9313"/>
    <cellStyle name="20% - Accent4 5 7 2 2" xfId="19928"/>
    <cellStyle name="20% - Accent4 5 7 2 2 2" xfId="43203"/>
    <cellStyle name="20% - Accent4 5 7 2 3" xfId="32588"/>
    <cellStyle name="20% - Accent4 5 7 3" xfId="14622"/>
    <cellStyle name="20% - Accent4 5 7 3 2" xfId="37897"/>
    <cellStyle name="20% - Accent4 5 7 4" xfId="27280"/>
    <cellStyle name="20% - Accent4 5 8" xfId="6671"/>
    <cellStyle name="20% - Accent4 5 8 2" xfId="17286"/>
    <cellStyle name="20% - Accent4 5 8 2 2" xfId="40561"/>
    <cellStyle name="20% - Accent4 5 8 3" xfId="29946"/>
    <cellStyle name="20% - Accent4 5 9" xfId="11982"/>
    <cellStyle name="20% - Accent4 5 9 2" xfId="35257"/>
    <cellStyle name="20% - Accent4 6" xfId="55"/>
    <cellStyle name="20% - Accent4 6 10" xfId="22942"/>
    <cellStyle name="20% - Accent4 6 10 2" xfId="46192"/>
    <cellStyle name="20% - Accent4 6 11" xfId="24636"/>
    <cellStyle name="20% - Accent4 6 2" xfId="56"/>
    <cellStyle name="20% - Accent4 6 2 10" xfId="24637"/>
    <cellStyle name="20% - Accent4 6 2 2" xfId="1765"/>
    <cellStyle name="20% - Accent4 6 2 2 2" xfId="4747"/>
    <cellStyle name="20% - Accent4 6 2 2 2 2" xfId="10091"/>
    <cellStyle name="20% - Accent4 6 2 2 2 2 2" xfId="20706"/>
    <cellStyle name="20% - Accent4 6 2 2 2 2 2 2" xfId="43981"/>
    <cellStyle name="20% - Accent4 6 2 2 2 2 3" xfId="33366"/>
    <cellStyle name="20% - Accent4 6 2 2 2 3" xfId="15400"/>
    <cellStyle name="20% - Accent4 6 2 2 2 3 2" xfId="38675"/>
    <cellStyle name="20% - Accent4 6 2 2 2 4" xfId="28058"/>
    <cellStyle name="20% - Accent4 6 2 2 3" xfId="7449"/>
    <cellStyle name="20% - Accent4 6 2 2 3 2" xfId="18064"/>
    <cellStyle name="20% - Accent4 6 2 2 3 2 2" xfId="41339"/>
    <cellStyle name="20% - Accent4 6 2 2 3 3" xfId="30724"/>
    <cellStyle name="20% - Accent4 6 2 2 4" xfId="12760"/>
    <cellStyle name="20% - Accent4 6 2 2 4 2" xfId="36035"/>
    <cellStyle name="20% - Accent4 6 2 2 5" xfId="25416"/>
    <cellStyle name="20% - Accent4 6 2 3" xfId="2308"/>
    <cellStyle name="20% - Accent4 6 2 3 2" xfId="5159"/>
    <cellStyle name="20% - Accent4 6 2 3 2 2" xfId="10502"/>
    <cellStyle name="20% - Accent4 6 2 3 2 2 2" xfId="21116"/>
    <cellStyle name="20% - Accent4 6 2 3 2 2 2 2" xfId="44391"/>
    <cellStyle name="20% - Accent4 6 2 3 2 2 3" xfId="33777"/>
    <cellStyle name="20% - Accent4 6 2 3 2 3" xfId="15810"/>
    <cellStyle name="20% - Accent4 6 2 3 2 3 2" xfId="39085"/>
    <cellStyle name="20% - Accent4 6 2 3 2 4" xfId="28469"/>
    <cellStyle name="20% - Accent4 6 2 3 3" xfId="7860"/>
    <cellStyle name="20% - Accent4 6 2 3 3 2" xfId="18475"/>
    <cellStyle name="20% - Accent4 6 2 3 3 2 2" xfId="41750"/>
    <cellStyle name="20% - Accent4 6 2 3 3 3" xfId="31135"/>
    <cellStyle name="20% - Accent4 6 2 3 4" xfId="13170"/>
    <cellStyle name="20% - Accent4 6 2 3 4 2" xfId="36445"/>
    <cellStyle name="20% - Accent4 6 2 3 5" xfId="25827"/>
    <cellStyle name="20% - Accent4 6 2 4" xfId="3039"/>
    <cellStyle name="20% - Accent4 6 2 4 2" xfId="5872"/>
    <cellStyle name="20% - Accent4 6 2 4 2 2" xfId="11215"/>
    <cellStyle name="20% - Accent4 6 2 4 2 2 2" xfId="21828"/>
    <cellStyle name="20% - Accent4 6 2 4 2 2 2 2" xfId="45103"/>
    <cellStyle name="20% - Accent4 6 2 4 2 2 3" xfId="34490"/>
    <cellStyle name="20% - Accent4 6 2 4 2 3" xfId="16522"/>
    <cellStyle name="20% - Accent4 6 2 4 2 3 2" xfId="39797"/>
    <cellStyle name="20% - Accent4 6 2 4 2 4" xfId="29182"/>
    <cellStyle name="20% - Accent4 6 2 4 3" xfId="8573"/>
    <cellStyle name="20% - Accent4 6 2 4 3 2" xfId="19188"/>
    <cellStyle name="20% - Accent4 6 2 4 3 2 2" xfId="42463"/>
    <cellStyle name="20% - Accent4 6 2 4 3 3" xfId="31848"/>
    <cellStyle name="20% - Accent4 6 2 4 4" xfId="13882"/>
    <cellStyle name="20% - Accent4 6 2 4 4 2" xfId="37157"/>
    <cellStyle name="20% - Accent4 6 2 4 5" xfId="26540"/>
    <cellStyle name="20% - Accent4 6 2 5" xfId="3362"/>
    <cellStyle name="20% - Accent4 6 2 5 2" xfId="6186"/>
    <cellStyle name="20% - Accent4 6 2 5 2 2" xfId="11529"/>
    <cellStyle name="20% - Accent4 6 2 5 2 2 2" xfId="22142"/>
    <cellStyle name="20% - Accent4 6 2 5 2 2 2 2" xfId="45417"/>
    <cellStyle name="20% - Accent4 6 2 5 2 2 3" xfId="34804"/>
    <cellStyle name="20% - Accent4 6 2 5 2 3" xfId="16836"/>
    <cellStyle name="20% - Accent4 6 2 5 2 3 2" xfId="40111"/>
    <cellStyle name="20% - Accent4 6 2 5 2 4" xfId="29496"/>
    <cellStyle name="20% - Accent4 6 2 5 3" xfId="8887"/>
    <cellStyle name="20% - Accent4 6 2 5 3 2" xfId="19502"/>
    <cellStyle name="20% - Accent4 6 2 5 3 2 2" xfId="42777"/>
    <cellStyle name="20% - Accent4 6 2 5 3 3" xfId="32162"/>
    <cellStyle name="20% - Accent4 6 2 5 4" xfId="14196"/>
    <cellStyle name="20% - Accent4 6 2 5 4 2" xfId="37471"/>
    <cellStyle name="20% - Accent4 6 2 5 5" xfId="26854"/>
    <cellStyle name="20% - Accent4 6 2 6" xfId="3972"/>
    <cellStyle name="20% - Accent4 6 2 6 2" xfId="9316"/>
    <cellStyle name="20% - Accent4 6 2 6 2 2" xfId="19931"/>
    <cellStyle name="20% - Accent4 6 2 6 2 2 2" xfId="43206"/>
    <cellStyle name="20% - Accent4 6 2 6 2 3" xfId="32591"/>
    <cellStyle name="20% - Accent4 6 2 6 3" xfId="14625"/>
    <cellStyle name="20% - Accent4 6 2 6 3 2" xfId="37900"/>
    <cellStyle name="20% - Accent4 6 2 6 4" xfId="27283"/>
    <cellStyle name="20% - Accent4 6 2 7" xfId="6674"/>
    <cellStyle name="20% - Accent4 6 2 7 2" xfId="17289"/>
    <cellStyle name="20% - Accent4 6 2 7 2 2" xfId="40564"/>
    <cellStyle name="20% - Accent4 6 2 7 3" xfId="29949"/>
    <cellStyle name="20% - Accent4 6 2 8" xfId="11985"/>
    <cellStyle name="20% - Accent4 6 2 8 2" xfId="35260"/>
    <cellStyle name="20% - Accent4 6 2 9" xfId="22943"/>
    <cellStyle name="20% - Accent4 6 2 9 2" xfId="46193"/>
    <cellStyle name="20% - Accent4 6 3" xfId="1932"/>
    <cellStyle name="20% - Accent4 6 3 2" xfId="4880"/>
    <cellStyle name="20% - Accent4 6 3 2 2" xfId="10223"/>
    <cellStyle name="20% - Accent4 6 3 2 2 2" xfId="20838"/>
    <cellStyle name="20% - Accent4 6 3 2 2 2 2" xfId="44113"/>
    <cellStyle name="20% - Accent4 6 3 2 2 3" xfId="33498"/>
    <cellStyle name="20% - Accent4 6 3 2 3" xfId="15532"/>
    <cellStyle name="20% - Accent4 6 3 2 3 2" xfId="38807"/>
    <cellStyle name="20% - Accent4 6 3 2 4" xfId="28190"/>
    <cellStyle name="20% - Accent4 6 3 3" xfId="7581"/>
    <cellStyle name="20% - Accent4 6 3 3 2" xfId="18196"/>
    <cellStyle name="20% - Accent4 6 3 3 2 2" xfId="41471"/>
    <cellStyle name="20% - Accent4 6 3 3 3" xfId="30856"/>
    <cellStyle name="20% - Accent4 6 3 4" xfId="12892"/>
    <cellStyle name="20% - Accent4 6 3 4 2" xfId="36167"/>
    <cellStyle name="20% - Accent4 6 3 5" xfId="25548"/>
    <cellStyle name="20% - Accent4 6 4" xfId="2307"/>
    <cellStyle name="20% - Accent4 6 4 2" xfId="5158"/>
    <cellStyle name="20% - Accent4 6 4 2 2" xfId="10501"/>
    <cellStyle name="20% - Accent4 6 4 2 2 2" xfId="21115"/>
    <cellStyle name="20% - Accent4 6 4 2 2 2 2" xfId="44390"/>
    <cellStyle name="20% - Accent4 6 4 2 2 3" xfId="33776"/>
    <cellStyle name="20% - Accent4 6 4 2 3" xfId="15809"/>
    <cellStyle name="20% - Accent4 6 4 2 3 2" xfId="39084"/>
    <cellStyle name="20% - Accent4 6 4 2 4" xfId="28468"/>
    <cellStyle name="20% - Accent4 6 4 3" xfId="7859"/>
    <cellStyle name="20% - Accent4 6 4 3 2" xfId="18474"/>
    <cellStyle name="20% - Accent4 6 4 3 2 2" xfId="41749"/>
    <cellStyle name="20% - Accent4 6 4 3 3" xfId="31134"/>
    <cellStyle name="20% - Accent4 6 4 4" xfId="13169"/>
    <cellStyle name="20% - Accent4 6 4 4 2" xfId="36444"/>
    <cellStyle name="20% - Accent4 6 4 5" xfId="25826"/>
    <cellStyle name="20% - Accent4 6 5" xfId="3167"/>
    <cellStyle name="20% - Accent4 6 5 2" xfId="6000"/>
    <cellStyle name="20% - Accent4 6 5 2 2" xfId="11343"/>
    <cellStyle name="20% - Accent4 6 5 2 2 2" xfId="21956"/>
    <cellStyle name="20% - Accent4 6 5 2 2 2 2" xfId="45231"/>
    <cellStyle name="20% - Accent4 6 5 2 2 3" xfId="34618"/>
    <cellStyle name="20% - Accent4 6 5 2 3" xfId="16650"/>
    <cellStyle name="20% - Accent4 6 5 2 3 2" xfId="39925"/>
    <cellStyle name="20% - Accent4 6 5 2 4" xfId="29310"/>
    <cellStyle name="20% - Accent4 6 5 3" xfId="8701"/>
    <cellStyle name="20% - Accent4 6 5 3 2" xfId="19316"/>
    <cellStyle name="20% - Accent4 6 5 3 2 2" xfId="42591"/>
    <cellStyle name="20% - Accent4 6 5 3 3" xfId="31976"/>
    <cellStyle name="20% - Accent4 6 5 4" xfId="14010"/>
    <cellStyle name="20% - Accent4 6 5 4 2" xfId="37285"/>
    <cellStyle name="20% - Accent4 6 5 5" xfId="26668"/>
    <cellStyle name="20% - Accent4 6 6" xfId="3490"/>
    <cellStyle name="20% - Accent4 6 6 2" xfId="6314"/>
    <cellStyle name="20% - Accent4 6 6 2 2" xfId="11657"/>
    <cellStyle name="20% - Accent4 6 6 2 2 2" xfId="22270"/>
    <cellStyle name="20% - Accent4 6 6 2 2 2 2" xfId="45545"/>
    <cellStyle name="20% - Accent4 6 6 2 2 3" xfId="34932"/>
    <cellStyle name="20% - Accent4 6 6 2 3" xfId="16964"/>
    <cellStyle name="20% - Accent4 6 6 2 3 2" xfId="40239"/>
    <cellStyle name="20% - Accent4 6 6 2 4" xfId="29624"/>
    <cellStyle name="20% - Accent4 6 6 3" xfId="9015"/>
    <cellStyle name="20% - Accent4 6 6 3 2" xfId="19630"/>
    <cellStyle name="20% - Accent4 6 6 3 2 2" xfId="42905"/>
    <cellStyle name="20% - Accent4 6 6 3 3" xfId="32290"/>
    <cellStyle name="20% - Accent4 6 6 4" xfId="14324"/>
    <cellStyle name="20% - Accent4 6 6 4 2" xfId="37599"/>
    <cellStyle name="20% - Accent4 6 6 5" xfId="26982"/>
    <cellStyle name="20% - Accent4 6 7" xfId="3971"/>
    <cellStyle name="20% - Accent4 6 7 2" xfId="9315"/>
    <cellStyle name="20% - Accent4 6 7 2 2" xfId="19930"/>
    <cellStyle name="20% - Accent4 6 7 2 2 2" xfId="43205"/>
    <cellStyle name="20% - Accent4 6 7 2 3" xfId="32590"/>
    <cellStyle name="20% - Accent4 6 7 3" xfId="14624"/>
    <cellStyle name="20% - Accent4 6 7 3 2" xfId="37899"/>
    <cellStyle name="20% - Accent4 6 7 4" xfId="27282"/>
    <cellStyle name="20% - Accent4 6 8" xfId="6673"/>
    <cellStyle name="20% - Accent4 6 8 2" xfId="17288"/>
    <cellStyle name="20% - Accent4 6 8 2 2" xfId="40563"/>
    <cellStyle name="20% - Accent4 6 8 3" xfId="29948"/>
    <cellStyle name="20% - Accent4 6 9" xfId="11984"/>
    <cellStyle name="20% - Accent4 6 9 2" xfId="35259"/>
    <cellStyle name="20% - Accent4 7" xfId="57"/>
    <cellStyle name="20% - Accent4 7 10" xfId="22944"/>
    <cellStyle name="20% - Accent4 7 10 2" xfId="46194"/>
    <cellStyle name="20% - Accent4 7 11" xfId="24638"/>
    <cellStyle name="20% - Accent4 7 2" xfId="58"/>
    <cellStyle name="20% - Accent4 7 2 2" xfId="1933"/>
    <cellStyle name="20% - Accent4 7 2 2 2" xfId="4881"/>
    <cellStyle name="20% - Accent4 7 2 2 2 2" xfId="10224"/>
    <cellStyle name="20% - Accent4 7 2 2 2 2 2" xfId="20839"/>
    <cellStyle name="20% - Accent4 7 2 2 2 2 2 2" xfId="44114"/>
    <cellStyle name="20% - Accent4 7 2 2 2 2 3" xfId="33499"/>
    <cellStyle name="20% - Accent4 7 2 2 2 3" xfId="15533"/>
    <cellStyle name="20% - Accent4 7 2 2 2 3 2" xfId="38808"/>
    <cellStyle name="20% - Accent4 7 2 2 2 4" xfId="28191"/>
    <cellStyle name="20% - Accent4 7 2 2 3" xfId="7582"/>
    <cellStyle name="20% - Accent4 7 2 2 3 2" xfId="18197"/>
    <cellStyle name="20% - Accent4 7 2 2 3 2 2" xfId="41472"/>
    <cellStyle name="20% - Accent4 7 2 2 3 3" xfId="30857"/>
    <cellStyle name="20% - Accent4 7 2 2 4" xfId="12893"/>
    <cellStyle name="20% - Accent4 7 2 2 4 2" xfId="36168"/>
    <cellStyle name="20% - Accent4 7 2 2 5" xfId="25549"/>
    <cellStyle name="20% - Accent4 7 2 3" xfId="2310"/>
    <cellStyle name="20% - Accent4 7 2 3 2" xfId="5161"/>
    <cellStyle name="20% - Accent4 7 2 3 2 2" xfId="10504"/>
    <cellStyle name="20% - Accent4 7 2 3 2 2 2" xfId="21118"/>
    <cellStyle name="20% - Accent4 7 2 3 2 2 2 2" xfId="44393"/>
    <cellStyle name="20% - Accent4 7 2 3 2 2 3" xfId="33779"/>
    <cellStyle name="20% - Accent4 7 2 3 2 3" xfId="15812"/>
    <cellStyle name="20% - Accent4 7 2 3 2 3 2" xfId="39087"/>
    <cellStyle name="20% - Accent4 7 2 3 2 4" xfId="28471"/>
    <cellStyle name="20% - Accent4 7 2 3 3" xfId="7862"/>
    <cellStyle name="20% - Accent4 7 2 3 3 2" xfId="18477"/>
    <cellStyle name="20% - Accent4 7 2 3 3 2 2" xfId="41752"/>
    <cellStyle name="20% - Accent4 7 2 3 3 3" xfId="31137"/>
    <cellStyle name="20% - Accent4 7 2 3 4" xfId="13172"/>
    <cellStyle name="20% - Accent4 7 2 3 4 2" xfId="36447"/>
    <cellStyle name="20% - Accent4 7 2 3 5" xfId="25829"/>
    <cellStyle name="20% - Accent4 7 2 4" xfId="3168"/>
    <cellStyle name="20% - Accent4 7 2 4 2" xfId="6001"/>
    <cellStyle name="20% - Accent4 7 2 4 2 2" xfId="11344"/>
    <cellStyle name="20% - Accent4 7 2 4 2 2 2" xfId="21957"/>
    <cellStyle name="20% - Accent4 7 2 4 2 2 2 2" xfId="45232"/>
    <cellStyle name="20% - Accent4 7 2 4 2 2 3" xfId="34619"/>
    <cellStyle name="20% - Accent4 7 2 4 2 3" xfId="16651"/>
    <cellStyle name="20% - Accent4 7 2 4 2 3 2" xfId="39926"/>
    <cellStyle name="20% - Accent4 7 2 4 2 4" xfId="29311"/>
    <cellStyle name="20% - Accent4 7 2 4 3" xfId="8702"/>
    <cellStyle name="20% - Accent4 7 2 4 3 2" xfId="19317"/>
    <cellStyle name="20% - Accent4 7 2 4 3 2 2" xfId="42592"/>
    <cellStyle name="20% - Accent4 7 2 4 3 3" xfId="31977"/>
    <cellStyle name="20% - Accent4 7 2 4 4" xfId="14011"/>
    <cellStyle name="20% - Accent4 7 2 4 4 2" xfId="37286"/>
    <cellStyle name="20% - Accent4 7 2 4 5" xfId="26669"/>
    <cellStyle name="20% - Accent4 7 2 5" xfId="3491"/>
    <cellStyle name="20% - Accent4 7 2 5 2" xfId="6315"/>
    <cellStyle name="20% - Accent4 7 2 5 2 2" xfId="11658"/>
    <cellStyle name="20% - Accent4 7 2 5 2 2 2" xfId="22271"/>
    <cellStyle name="20% - Accent4 7 2 5 2 2 2 2" xfId="45546"/>
    <cellStyle name="20% - Accent4 7 2 5 2 2 3" xfId="34933"/>
    <cellStyle name="20% - Accent4 7 2 5 2 3" xfId="16965"/>
    <cellStyle name="20% - Accent4 7 2 5 2 3 2" xfId="40240"/>
    <cellStyle name="20% - Accent4 7 2 5 2 4" xfId="29625"/>
    <cellStyle name="20% - Accent4 7 2 5 3" xfId="9016"/>
    <cellStyle name="20% - Accent4 7 2 5 3 2" xfId="19631"/>
    <cellStyle name="20% - Accent4 7 2 5 3 2 2" xfId="42906"/>
    <cellStyle name="20% - Accent4 7 2 5 3 3" xfId="32291"/>
    <cellStyle name="20% - Accent4 7 2 5 4" xfId="14325"/>
    <cellStyle name="20% - Accent4 7 2 5 4 2" xfId="37600"/>
    <cellStyle name="20% - Accent4 7 2 5 5" xfId="26983"/>
    <cellStyle name="20% - Accent4 7 2 6" xfId="3974"/>
    <cellStyle name="20% - Accent4 7 2 6 2" xfId="9318"/>
    <cellStyle name="20% - Accent4 7 2 6 2 2" xfId="19933"/>
    <cellStyle name="20% - Accent4 7 2 6 2 2 2" xfId="43208"/>
    <cellStyle name="20% - Accent4 7 2 6 2 3" xfId="32593"/>
    <cellStyle name="20% - Accent4 7 2 6 3" xfId="14627"/>
    <cellStyle name="20% - Accent4 7 2 6 3 2" xfId="37902"/>
    <cellStyle name="20% - Accent4 7 2 6 4" xfId="27285"/>
    <cellStyle name="20% - Accent4 7 2 7" xfId="6676"/>
    <cellStyle name="20% - Accent4 7 2 7 2" xfId="17291"/>
    <cellStyle name="20% - Accent4 7 2 7 2 2" xfId="40566"/>
    <cellStyle name="20% - Accent4 7 2 7 3" xfId="29951"/>
    <cellStyle name="20% - Accent4 7 2 8" xfId="11987"/>
    <cellStyle name="20% - Accent4 7 2 8 2" xfId="35262"/>
    <cellStyle name="20% - Accent4 7 2 9" xfId="24639"/>
    <cellStyle name="20% - Accent4 7 3" xfId="1766"/>
    <cellStyle name="20% - Accent4 7 3 2" xfId="4748"/>
    <cellStyle name="20% - Accent4 7 3 2 2" xfId="10092"/>
    <cellStyle name="20% - Accent4 7 3 2 2 2" xfId="20707"/>
    <cellStyle name="20% - Accent4 7 3 2 2 2 2" xfId="43982"/>
    <cellStyle name="20% - Accent4 7 3 2 2 3" xfId="33367"/>
    <cellStyle name="20% - Accent4 7 3 2 3" xfId="15401"/>
    <cellStyle name="20% - Accent4 7 3 2 3 2" xfId="38676"/>
    <cellStyle name="20% - Accent4 7 3 2 4" xfId="28059"/>
    <cellStyle name="20% - Accent4 7 3 3" xfId="7450"/>
    <cellStyle name="20% - Accent4 7 3 3 2" xfId="18065"/>
    <cellStyle name="20% - Accent4 7 3 3 2 2" xfId="41340"/>
    <cellStyle name="20% - Accent4 7 3 3 3" xfId="30725"/>
    <cellStyle name="20% - Accent4 7 3 4" xfId="12761"/>
    <cellStyle name="20% - Accent4 7 3 4 2" xfId="36036"/>
    <cellStyle name="20% - Accent4 7 3 5" xfId="25417"/>
    <cellStyle name="20% - Accent4 7 4" xfId="2309"/>
    <cellStyle name="20% - Accent4 7 4 2" xfId="5160"/>
    <cellStyle name="20% - Accent4 7 4 2 2" xfId="10503"/>
    <cellStyle name="20% - Accent4 7 4 2 2 2" xfId="21117"/>
    <cellStyle name="20% - Accent4 7 4 2 2 2 2" xfId="44392"/>
    <cellStyle name="20% - Accent4 7 4 2 2 3" xfId="33778"/>
    <cellStyle name="20% - Accent4 7 4 2 3" xfId="15811"/>
    <cellStyle name="20% - Accent4 7 4 2 3 2" xfId="39086"/>
    <cellStyle name="20% - Accent4 7 4 2 4" xfId="28470"/>
    <cellStyle name="20% - Accent4 7 4 3" xfId="7861"/>
    <cellStyle name="20% - Accent4 7 4 3 2" xfId="18476"/>
    <cellStyle name="20% - Accent4 7 4 3 2 2" xfId="41751"/>
    <cellStyle name="20% - Accent4 7 4 3 3" xfId="31136"/>
    <cellStyle name="20% - Accent4 7 4 4" xfId="13171"/>
    <cellStyle name="20% - Accent4 7 4 4 2" xfId="36446"/>
    <cellStyle name="20% - Accent4 7 4 5" xfId="25828"/>
    <cellStyle name="20% - Accent4 7 5" xfId="3040"/>
    <cellStyle name="20% - Accent4 7 5 2" xfId="5873"/>
    <cellStyle name="20% - Accent4 7 5 2 2" xfId="11216"/>
    <cellStyle name="20% - Accent4 7 5 2 2 2" xfId="21829"/>
    <cellStyle name="20% - Accent4 7 5 2 2 2 2" xfId="45104"/>
    <cellStyle name="20% - Accent4 7 5 2 2 3" xfId="34491"/>
    <cellStyle name="20% - Accent4 7 5 2 3" xfId="16523"/>
    <cellStyle name="20% - Accent4 7 5 2 3 2" xfId="39798"/>
    <cellStyle name="20% - Accent4 7 5 2 4" xfId="29183"/>
    <cellStyle name="20% - Accent4 7 5 3" xfId="8574"/>
    <cellStyle name="20% - Accent4 7 5 3 2" xfId="19189"/>
    <cellStyle name="20% - Accent4 7 5 3 2 2" xfId="42464"/>
    <cellStyle name="20% - Accent4 7 5 3 3" xfId="31849"/>
    <cellStyle name="20% - Accent4 7 5 4" xfId="13883"/>
    <cellStyle name="20% - Accent4 7 5 4 2" xfId="37158"/>
    <cellStyle name="20% - Accent4 7 5 5" xfId="26541"/>
    <cellStyle name="20% - Accent4 7 6" xfId="3363"/>
    <cellStyle name="20% - Accent4 7 6 2" xfId="6187"/>
    <cellStyle name="20% - Accent4 7 6 2 2" xfId="11530"/>
    <cellStyle name="20% - Accent4 7 6 2 2 2" xfId="22143"/>
    <cellStyle name="20% - Accent4 7 6 2 2 2 2" xfId="45418"/>
    <cellStyle name="20% - Accent4 7 6 2 2 3" xfId="34805"/>
    <cellStyle name="20% - Accent4 7 6 2 3" xfId="16837"/>
    <cellStyle name="20% - Accent4 7 6 2 3 2" xfId="40112"/>
    <cellStyle name="20% - Accent4 7 6 2 4" xfId="29497"/>
    <cellStyle name="20% - Accent4 7 6 3" xfId="8888"/>
    <cellStyle name="20% - Accent4 7 6 3 2" xfId="19503"/>
    <cellStyle name="20% - Accent4 7 6 3 2 2" xfId="42778"/>
    <cellStyle name="20% - Accent4 7 6 3 3" xfId="32163"/>
    <cellStyle name="20% - Accent4 7 6 4" xfId="14197"/>
    <cellStyle name="20% - Accent4 7 6 4 2" xfId="37472"/>
    <cellStyle name="20% - Accent4 7 6 5" xfId="26855"/>
    <cellStyle name="20% - Accent4 7 7" xfId="3973"/>
    <cellStyle name="20% - Accent4 7 7 2" xfId="9317"/>
    <cellStyle name="20% - Accent4 7 7 2 2" xfId="19932"/>
    <cellStyle name="20% - Accent4 7 7 2 2 2" xfId="43207"/>
    <cellStyle name="20% - Accent4 7 7 2 3" xfId="32592"/>
    <cellStyle name="20% - Accent4 7 7 3" xfId="14626"/>
    <cellStyle name="20% - Accent4 7 7 3 2" xfId="37901"/>
    <cellStyle name="20% - Accent4 7 7 4" xfId="27284"/>
    <cellStyle name="20% - Accent4 7 8" xfId="6675"/>
    <cellStyle name="20% - Accent4 7 8 2" xfId="17290"/>
    <cellStyle name="20% - Accent4 7 8 2 2" xfId="40565"/>
    <cellStyle name="20% - Accent4 7 8 3" xfId="29950"/>
    <cellStyle name="20% - Accent4 7 9" xfId="11986"/>
    <cellStyle name="20% - Accent4 7 9 2" xfId="35261"/>
    <cellStyle name="20% - Accent4 8" xfId="59"/>
    <cellStyle name="20% - Accent4 8 10" xfId="24640"/>
    <cellStyle name="20% - Accent4 8 2" xfId="60"/>
    <cellStyle name="20% - Accent4 8 2 2" xfId="1768"/>
    <cellStyle name="20% - Accent4 8 2 2 2" xfId="4750"/>
    <cellStyle name="20% - Accent4 8 2 2 2 2" xfId="10094"/>
    <cellStyle name="20% - Accent4 8 2 2 2 2 2" xfId="20709"/>
    <cellStyle name="20% - Accent4 8 2 2 2 2 2 2" xfId="43984"/>
    <cellStyle name="20% - Accent4 8 2 2 2 2 3" xfId="33369"/>
    <cellStyle name="20% - Accent4 8 2 2 2 3" xfId="15403"/>
    <cellStyle name="20% - Accent4 8 2 2 2 3 2" xfId="38678"/>
    <cellStyle name="20% - Accent4 8 2 2 2 4" xfId="28061"/>
    <cellStyle name="20% - Accent4 8 2 2 3" xfId="7452"/>
    <cellStyle name="20% - Accent4 8 2 2 3 2" xfId="18067"/>
    <cellStyle name="20% - Accent4 8 2 2 3 2 2" xfId="41342"/>
    <cellStyle name="20% - Accent4 8 2 2 3 3" xfId="30727"/>
    <cellStyle name="20% - Accent4 8 2 2 4" xfId="12763"/>
    <cellStyle name="20% - Accent4 8 2 2 4 2" xfId="36038"/>
    <cellStyle name="20% - Accent4 8 2 2 5" xfId="25419"/>
    <cellStyle name="20% - Accent4 8 2 3" xfId="2312"/>
    <cellStyle name="20% - Accent4 8 2 3 2" xfId="5163"/>
    <cellStyle name="20% - Accent4 8 2 3 2 2" xfId="10506"/>
    <cellStyle name="20% - Accent4 8 2 3 2 2 2" xfId="21120"/>
    <cellStyle name="20% - Accent4 8 2 3 2 2 2 2" xfId="44395"/>
    <cellStyle name="20% - Accent4 8 2 3 2 2 3" xfId="33781"/>
    <cellStyle name="20% - Accent4 8 2 3 2 3" xfId="15814"/>
    <cellStyle name="20% - Accent4 8 2 3 2 3 2" xfId="39089"/>
    <cellStyle name="20% - Accent4 8 2 3 2 4" xfId="28473"/>
    <cellStyle name="20% - Accent4 8 2 3 3" xfId="7864"/>
    <cellStyle name="20% - Accent4 8 2 3 3 2" xfId="18479"/>
    <cellStyle name="20% - Accent4 8 2 3 3 2 2" xfId="41754"/>
    <cellStyle name="20% - Accent4 8 2 3 3 3" xfId="31139"/>
    <cellStyle name="20% - Accent4 8 2 3 4" xfId="13174"/>
    <cellStyle name="20% - Accent4 8 2 3 4 2" xfId="36449"/>
    <cellStyle name="20% - Accent4 8 2 3 5" xfId="25831"/>
    <cellStyle name="20% - Accent4 8 2 4" xfId="3042"/>
    <cellStyle name="20% - Accent4 8 2 4 2" xfId="5875"/>
    <cellStyle name="20% - Accent4 8 2 4 2 2" xfId="11218"/>
    <cellStyle name="20% - Accent4 8 2 4 2 2 2" xfId="21831"/>
    <cellStyle name="20% - Accent4 8 2 4 2 2 2 2" xfId="45106"/>
    <cellStyle name="20% - Accent4 8 2 4 2 2 3" xfId="34493"/>
    <cellStyle name="20% - Accent4 8 2 4 2 3" xfId="16525"/>
    <cellStyle name="20% - Accent4 8 2 4 2 3 2" xfId="39800"/>
    <cellStyle name="20% - Accent4 8 2 4 2 4" xfId="29185"/>
    <cellStyle name="20% - Accent4 8 2 4 3" xfId="8576"/>
    <cellStyle name="20% - Accent4 8 2 4 3 2" xfId="19191"/>
    <cellStyle name="20% - Accent4 8 2 4 3 2 2" xfId="42466"/>
    <cellStyle name="20% - Accent4 8 2 4 3 3" xfId="31851"/>
    <cellStyle name="20% - Accent4 8 2 4 4" xfId="13885"/>
    <cellStyle name="20% - Accent4 8 2 4 4 2" xfId="37160"/>
    <cellStyle name="20% - Accent4 8 2 4 5" xfId="26543"/>
    <cellStyle name="20% - Accent4 8 2 5" xfId="3365"/>
    <cellStyle name="20% - Accent4 8 2 5 2" xfId="6189"/>
    <cellStyle name="20% - Accent4 8 2 5 2 2" xfId="11532"/>
    <cellStyle name="20% - Accent4 8 2 5 2 2 2" xfId="22145"/>
    <cellStyle name="20% - Accent4 8 2 5 2 2 2 2" xfId="45420"/>
    <cellStyle name="20% - Accent4 8 2 5 2 2 3" xfId="34807"/>
    <cellStyle name="20% - Accent4 8 2 5 2 3" xfId="16839"/>
    <cellStyle name="20% - Accent4 8 2 5 2 3 2" xfId="40114"/>
    <cellStyle name="20% - Accent4 8 2 5 2 4" xfId="29499"/>
    <cellStyle name="20% - Accent4 8 2 5 3" xfId="8890"/>
    <cellStyle name="20% - Accent4 8 2 5 3 2" xfId="19505"/>
    <cellStyle name="20% - Accent4 8 2 5 3 2 2" xfId="42780"/>
    <cellStyle name="20% - Accent4 8 2 5 3 3" xfId="32165"/>
    <cellStyle name="20% - Accent4 8 2 5 4" xfId="14199"/>
    <cellStyle name="20% - Accent4 8 2 5 4 2" xfId="37474"/>
    <cellStyle name="20% - Accent4 8 2 5 5" xfId="26857"/>
    <cellStyle name="20% - Accent4 8 2 6" xfId="3976"/>
    <cellStyle name="20% - Accent4 8 2 6 2" xfId="9320"/>
    <cellStyle name="20% - Accent4 8 2 6 2 2" xfId="19935"/>
    <cellStyle name="20% - Accent4 8 2 6 2 2 2" xfId="43210"/>
    <cellStyle name="20% - Accent4 8 2 6 2 3" xfId="32595"/>
    <cellStyle name="20% - Accent4 8 2 6 3" xfId="14629"/>
    <cellStyle name="20% - Accent4 8 2 6 3 2" xfId="37904"/>
    <cellStyle name="20% - Accent4 8 2 6 4" xfId="27287"/>
    <cellStyle name="20% - Accent4 8 2 7" xfId="6678"/>
    <cellStyle name="20% - Accent4 8 2 7 2" xfId="17293"/>
    <cellStyle name="20% - Accent4 8 2 7 2 2" xfId="40568"/>
    <cellStyle name="20% - Accent4 8 2 7 3" xfId="29953"/>
    <cellStyle name="20% - Accent4 8 2 8" xfId="11989"/>
    <cellStyle name="20% - Accent4 8 2 8 2" xfId="35264"/>
    <cellStyle name="20% - Accent4 8 2 9" xfId="24641"/>
    <cellStyle name="20% - Accent4 8 3" xfId="1767"/>
    <cellStyle name="20% - Accent4 8 3 2" xfId="4749"/>
    <cellStyle name="20% - Accent4 8 3 2 2" xfId="10093"/>
    <cellStyle name="20% - Accent4 8 3 2 2 2" xfId="20708"/>
    <cellStyle name="20% - Accent4 8 3 2 2 2 2" xfId="43983"/>
    <cellStyle name="20% - Accent4 8 3 2 2 3" xfId="33368"/>
    <cellStyle name="20% - Accent4 8 3 2 3" xfId="15402"/>
    <cellStyle name="20% - Accent4 8 3 2 3 2" xfId="38677"/>
    <cellStyle name="20% - Accent4 8 3 2 4" xfId="28060"/>
    <cellStyle name="20% - Accent4 8 3 3" xfId="7451"/>
    <cellStyle name="20% - Accent4 8 3 3 2" xfId="18066"/>
    <cellStyle name="20% - Accent4 8 3 3 2 2" xfId="41341"/>
    <cellStyle name="20% - Accent4 8 3 3 3" xfId="30726"/>
    <cellStyle name="20% - Accent4 8 3 4" xfId="12762"/>
    <cellStyle name="20% - Accent4 8 3 4 2" xfId="36037"/>
    <cellStyle name="20% - Accent4 8 3 5" xfId="25418"/>
    <cellStyle name="20% - Accent4 8 4" xfId="2311"/>
    <cellStyle name="20% - Accent4 8 4 2" xfId="5162"/>
    <cellStyle name="20% - Accent4 8 4 2 2" xfId="10505"/>
    <cellStyle name="20% - Accent4 8 4 2 2 2" xfId="21119"/>
    <cellStyle name="20% - Accent4 8 4 2 2 2 2" xfId="44394"/>
    <cellStyle name="20% - Accent4 8 4 2 2 3" xfId="33780"/>
    <cellStyle name="20% - Accent4 8 4 2 3" xfId="15813"/>
    <cellStyle name="20% - Accent4 8 4 2 3 2" xfId="39088"/>
    <cellStyle name="20% - Accent4 8 4 2 4" xfId="28472"/>
    <cellStyle name="20% - Accent4 8 4 3" xfId="7863"/>
    <cellStyle name="20% - Accent4 8 4 3 2" xfId="18478"/>
    <cellStyle name="20% - Accent4 8 4 3 2 2" xfId="41753"/>
    <cellStyle name="20% - Accent4 8 4 3 3" xfId="31138"/>
    <cellStyle name="20% - Accent4 8 4 4" xfId="13173"/>
    <cellStyle name="20% - Accent4 8 4 4 2" xfId="36448"/>
    <cellStyle name="20% - Accent4 8 4 5" xfId="25830"/>
    <cellStyle name="20% - Accent4 8 5" xfId="3041"/>
    <cellStyle name="20% - Accent4 8 5 2" xfId="5874"/>
    <cellStyle name="20% - Accent4 8 5 2 2" xfId="11217"/>
    <cellStyle name="20% - Accent4 8 5 2 2 2" xfId="21830"/>
    <cellStyle name="20% - Accent4 8 5 2 2 2 2" xfId="45105"/>
    <cellStyle name="20% - Accent4 8 5 2 2 3" xfId="34492"/>
    <cellStyle name="20% - Accent4 8 5 2 3" xfId="16524"/>
    <cellStyle name="20% - Accent4 8 5 2 3 2" xfId="39799"/>
    <cellStyle name="20% - Accent4 8 5 2 4" xfId="29184"/>
    <cellStyle name="20% - Accent4 8 5 3" xfId="8575"/>
    <cellStyle name="20% - Accent4 8 5 3 2" xfId="19190"/>
    <cellStyle name="20% - Accent4 8 5 3 2 2" xfId="42465"/>
    <cellStyle name="20% - Accent4 8 5 3 3" xfId="31850"/>
    <cellStyle name="20% - Accent4 8 5 4" xfId="13884"/>
    <cellStyle name="20% - Accent4 8 5 4 2" xfId="37159"/>
    <cellStyle name="20% - Accent4 8 5 5" xfId="26542"/>
    <cellStyle name="20% - Accent4 8 6" xfId="3364"/>
    <cellStyle name="20% - Accent4 8 6 2" xfId="6188"/>
    <cellStyle name="20% - Accent4 8 6 2 2" xfId="11531"/>
    <cellStyle name="20% - Accent4 8 6 2 2 2" xfId="22144"/>
    <cellStyle name="20% - Accent4 8 6 2 2 2 2" xfId="45419"/>
    <cellStyle name="20% - Accent4 8 6 2 2 3" xfId="34806"/>
    <cellStyle name="20% - Accent4 8 6 2 3" xfId="16838"/>
    <cellStyle name="20% - Accent4 8 6 2 3 2" xfId="40113"/>
    <cellStyle name="20% - Accent4 8 6 2 4" xfId="29498"/>
    <cellStyle name="20% - Accent4 8 6 3" xfId="8889"/>
    <cellStyle name="20% - Accent4 8 6 3 2" xfId="19504"/>
    <cellStyle name="20% - Accent4 8 6 3 2 2" xfId="42779"/>
    <cellStyle name="20% - Accent4 8 6 3 3" xfId="32164"/>
    <cellStyle name="20% - Accent4 8 6 4" xfId="14198"/>
    <cellStyle name="20% - Accent4 8 6 4 2" xfId="37473"/>
    <cellStyle name="20% - Accent4 8 6 5" xfId="26856"/>
    <cellStyle name="20% - Accent4 8 7" xfId="3975"/>
    <cellStyle name="20% - Accent4 8 7 2" xfId="9319"/>
    <cellStyle name="20% - Accent4 8 7 2 2" xfId="19934"/>
    <cellStyle name="20% - Accent4 8 7 2 2 2" xfId="43209"/>
    <cellStyle name="20% - Accent4 8 7 2 3" xfId="32594"/>
    <cellStyle name="20% - Accent4 8 7 3" xfId="14628"/>
    <cellStyle name="20% - Accent4 8 7 3 2" xfId="37903"/>
    <cellStyle name="20% - Accent4 8 7 4" xfId="27286"/>
    <cellStyle name="20% - Accent4 8 8" xfId="6677"/>
    <cellStyle name="20% - Accent4 8 8 2" xfId="17292"/>
    <cellStyle name="20% - Accent4 8 8 2 2" xfId="40567"/>
    <cellStyle name="20% - Accent4 8 8 3" xfId="29952"/>
    <cellStyle name="20% - Accent4 8 9" xfId="11988"/>
    <cellStyle name="20% - Accent4 8 9 2" xfId="35263"/>
    <cellStyle name="20% - Accent4 9" xfId="61"/>
    <cellStyle name="20% - Accent4 9 2" xfId="1934"/>
    <cellStyle name="20% - Accent4 9 2 2" xfId="4882"/>
    <cellStyle name="20% - Accent4 9 2 2 2" xfId="10225"/>
    <cellStyle name="20% - Accent4 9 2 2 2 2" xfId="20840"/>
    <cellStyle name="20% - Accent4 9 2 2 2 2 2" xfId="44115"/>
    <cellStyle name="20% - Accent4 9 2 2 2 3" xfId="33500"/>
    <cellStyle name="20% - Accent4 9 2 2 3" xfId="15534"/>
    <cellStyle name="20% - Accent4 9 2 2 3 2" xfId="38809"/>
    <cellStyle name="20% - Accent4 9 2 2 4" xfId="28192"/>
    <cellStyle name="20% - Accent4 9 2 3" xfId="7583"/>
    <cellStyle name="20% - Accent4 9 2 3 2" xfId="18198"/>
    <cellStyle name="20% - Accent4 9 2 3 2 2" xfId="41473"/>
    <cellStyle name="20% - Accent4 9 2 3 3" xfId="30858"/>
    <cellStyle name="20% - Accent4 9 2 4" xfId="12894"/>
    <cellStyle name="20% - Accent4 9 2 4 2" xfId="36169"/>
    <cellStyle name="20% - Accent4 9 2 5" xfId="25550"/>
    <cellStyle name="20% - Accent4 9 3" xfId="2313"/>
    <cellStyle name="20% - Accent4 9 3 2" xfId="5164"/>
    <cellStyle name="20% - Accent4 9 3 2 2" xfId="10507"/>
    <cellStyle name="20% - Accent4 9 3 2 2 2" xfId="21121"/>
    <cellStyle name="20% - Accent4 9 3 2 2 2 2" xfId="44396"/>
    <cellStyle name="20% - Accent4 9 3 2 2 3" xfId="33782"/>
    <cellStyle name="20% - Accent4 9 3 2 3" xfId="15815"/>
    <cellStyle name="20% - Accent4 9 3 2 3 2" xfId="39090"/>
    <cellStyle name="20% - Accent4 9 3 2 4" xfId="28474"/>
    <cellStyle name="20% - Accent4 9 3 3" xfId="7865"/>
    <cellStyle name="20% - Accent4 9 3 3 2" xfId="18480"/>
    <cellStyle name="20% - Accent4 9 3 3 2 2" xfId="41755"/>
    <cellStyle name="20% - Accent4 9 3 3 3" xfId="31140"/>
    <cellStyle name="20% - Accent4 9 3 4" xfId="13175"/>
    <cellStyle name="20% - Accent4 9 3 4 2" xfId="36450"/>
    <cellStyle name="20% - Accent4 9 3 5" xfId="25832"/>
    <cellStyle name="20% - Accent4 9 4" xfId="3169"/>
    <cellStyle name="20% - Accent4 9 4 2" xfId="6002"/>
    <cellStyle name="20% - Accent4 9 4 2 2" xfId="11345"/>
    <cellStyle name="20% - Accent4 9 4 2 2 2" xfId="21958"/>
    <cellStyle name="20% - Accent4 9 4 2 2 2 2" xfId="45233"/>
    <cellStyle name="20% - Accent4 9 4 2 2 3" xfId="34620"/>
    <cellStyle name="20% - Accent4 9 4 2 3" xfId="16652"/>
    <cellStyle name="20% - Accent4 9 4 2 3 2" xfId="39927"/>
    <cellStyle name="20% - Accent4 9 4 2 4" xfId="29312"/>
    <cellStyle name="20% - Accent4 9 4 3" xfId="8703"/>
    <cellStyle name="20% - Accent4 9 4 3 2" xfId="19318"/>
    <cellStyle name="20% - Accent4 9 4 3 2 2" xfId="42593"/>
    <cellStyle name="20% - Accent4 9 4 3 3" xfId="31978"/>
    <cellStyle name="20% - Accent4 9 4 4" xfId="14012"/>
    <cellStyle name="20% - Accent4 9 4 4 2" xfId="37287"/>
    <cellStyle name="20% - Accent4 9 4 5" xfId="26670"/>
    <cellStyle name="20% - Accent4 9 5" xfId="3492"/>
    <cellStyle name="20% - Accent4 9 5 2" xfId="6316"/>
    <cellStyle name="20% - Accent4 9 5 2 2" xfId="11659"/>
    <cellStyle name="20% - Accent4 9 5 2 2 2" xfId="22272"/>
    <cellStyle name="20% - Accent4 9 5 2 2 2 2" xfId="45547"/>
    <cellStyle name="20% - Accent4 9 5 2 2 3" xfId="34934"/>
    <cellStyle name="20% - Accent4 9 5 2 3" xfId="16966"/>
    <cellStyle name="20% - Accent4 9 5 2 3 2" xfId="40241"/>
    <cellStyle name="20% - Accent4 9 5 2 4" xfId="29626"/>
    <cellStyle name="20% - Accent4 9 5 3" xfId="9017"/>
    <cellStyle name="20% - Accent4 9 5 3 2" xfId="19632"/>
    <cellStyle name="20% - Accent4 9 5 3 2 2" xfId="42907"/>
    <cellStyle name="20% - Accent4 9 5 3 3" xfId="32292"/>
    <cellStyle name="20% - Accent4 9 5 4" xfId="14326"/>
    <cellStyle name="20% - Accent4 9 5 4 2" xfId="37601"/>
    <cellStyle name="20% - Accent4 9 5 5" xfId="26984"/>
    <cellStyle name="20% - Accent4 9 6" xfId="3977"/>
    <cellStyle name="20% - Accent4 9 6 2" xfId="9321"/>
    <cellStyle name="20% - Accent4 9 6 2 2" xfId="19936"/>
    <cellStyle name="20% - Accent4 9 6 2 2 2" xfId="43211"/>
    <cellStyle name="20% - Accent4 9 6 2 3" xfId="32596"/>
    <cellStyle name="20% - Accent4 9 6 3" xfId="14630"/>
    <cellStyle name="20% - Accent4 9 6 3 2" xfId="37905"/>
    <cellStyle name="20% - Accent4 9 6 4" xfId="27288"/>
    <cellStyle name="20% - Accent4 9 7" xfId="6679"/>
    <cellStyle name="20% - Accent4 9 7 2" xfId="17294"/>
    <cellStyle name="20% - Accent4 9 7 2 2" xfId="40569"/>
    <cellStyle name="20% - Accent4 9 7 3" xfId="29954"/>
    <cellStyle name="20% - Accent4 9 8" xfId="11990"/>
    <cellStyle name="20% - Accent4 9 8 2" xfId="35265"/>
    <cellStyle name="20% - Accent4 9 9" xfId="24642"/>
    <cellStyle name="20% - Accent5 2" xfId="62"/>
    <cellStyle name="20% - Accent5 2 10" xfId="2909"/>
    <cellStyle name="20% - Accent5 2 11" xfId="3978"/>
    <cellStyle name="20% - Accent5 2 11 2" xfId="9322"/>
    <cellStyle name="20% - Accent5 2 11 2 2" xfId="19937"/>
    <cellStyle name="20% - Accent5 2 11 2 2 2" xfId="43212"/>
    <cellStyle name="20% - Accent5 2 11 2 3" xfId="32597"/>
    <cellStyle name="20% - Accent5 2 11 3" xfId="14631"/>
    <cellStyle name="20% - Accent5 2 11 3 2" xfId="37906"/>
    <cellStyle name="20% - Accent5 2 11 4" xfId="27289"/>
    <cellStyle name="20% - Accent5 2 12" xfId="6680"/>
    <cellStyle name="20% - Accent5 2 12 2" xfId="17295"/>
    <cellStyle name="20% - Accent5 2 12 2 2" xfId="40570"/>
    <cellStyle name="20% - Accent5 2 12 3" xfId="29955"/>
    <cellStyle name="20% - Accent5 2 13" xfId="11991"/>
    <cellStyle name="20% - Accent5 2 13 2" xfId="35266"/>
    <cellStyle name="20% - Accent5 2 14" xfId="24643"/>
    <cellStyle name="20% - Accent5 2 2" xfId="63"/>
    <cellStyle name="20% - Accent5 2 2 2" xfId="956"/>
    <cellStyle name="20% - Accent5 2 2 2 2" xfId="1770"/>
    <cellStyle name="20% - Accent5 2 2 2 2 2" xfId="3629"/>
    <cellStyle name="20% - Accent5 2 2 2 2 3" xfId="4752"/>
    <cellStyle name="20% - Accent5 2 2 2 2 3 2" xfId="10096"/>
    <cellStyle name="20% - Accent5 2 2 2 2 3 2 2" xfId="20711"/>
    <cellStyle name="20% - Accent5 2 2 2 2 3 2 2 2" xfId="43986"/>
    <cellStyle name="20% - Accent5 2 2 2 2 3 2 3" xfId="33371"/>
    <cellStyle name="20% - Accent5 2 2 2 2 3 3" xfId="15405"/>
    <cellStyle name="20% - Accent5 2 2 2 2 3 3 2" xfId="38680"/>
    <cellStyle name="20% - Accent5 2 2 2 2 3 4" xfId="28063"/>
    <cellStyle name="20% - Accent5 2 2 2 2 4" xfId="7454"/>
    <cellStyle name="20% - Accent5 2 2 2 2 4 2" xfId="18069"/>
    <cellStyle name="20% - Accent5 2 2 2 2 4 2 2" xfId="41344"/>
    <cellStyle name="20% - Accent5 2 2 2 2 4 3" xfId="30729"/>
    <cellStyle name="20% - Accent5 2 2 2 2 5" xfId="12765"/>
    <cellStyle name="20% - Accent5 2 2 2 2 5 2" xfId="36040"/>
    <cellStyle name="20% - Accent5 2 2 2 2 6" xfId="25421"/>
    <cellStyle name="20% - Accent5 2 2 2 3" xfId="3044"/>
    <cellStyle name="20% - Accent5 2 2 2 3 2" xfId="5877"/>
    <cellStyle name="20% - Accent5 2 2 2 3 2 2" xfId="11220"/>
    <cellStyle name="20% - Accent5 2 2 2 3 2 2 2" xfId="21833"/>
    <cellStyle name="20% - Accent5 2 2 2 3 2 2 2 2" xfId="45108"/>
    <cellStyle name="20% - Accent5 2 2 2 3 2 2 3" xfId="34495"/>
    <cellStyle name="20% - Accent5 2 2 2 3 2 3" xfId="16527"/>
    <cellStyle name="20% - Accent5 2 2 2 3 2 3 2" xfId="39802"/>
    <cellStyle name="20% - Accent5 2 2 2 3 2 4" xfId="29187"/>
    <cellStyle name="20% - Accent5 2 2 2 3 3" xfId="8578"/>
    <cellStyle name="20% - Accent5 2 2 2 3 3 2" xfId="19193"/>
    <cellStyle name="20% - Accent5 2 2 2 3 3 2 2" xfId="42468"/>
    <cellStyle name="20% - Accent5 2 2 2 3 3 3" xfId="31853"/>
    <cellStyle name="20% - Accent5 2 2 2 3 4" xfId="13887"/>
    <cellStyle name="20% - Accent5 2 2 2 3 4 2" xfId="37162"/>
    <cellStyle name="20% - Accent5 2 2 2 3 5" xfId="26545"/>
    <cellStyle name="20% - Accent5 2 2 2 4" xfId="3367"/>
    <cellStyle name="20% - Accent5 2 2 2 4 2" xfId="6191"/>
    <cellStyle name="20% - Accent5 2 2 2 4 2 2" xfId="11534"/>
    <cellStyle name="20% - Accent5 2 2 2 4 2 2 2" xfId="22147"/>
    <cellStyle name="20% - Accent5 2 2 2 4 2 2 2 2" xfId="45422"/>
    <cellStyle name="20% - Accent5 2 2 2 4 2 2 3" xfId="34809"/>
    <cellStyle name="20% - Accent5 2 2 2 4 2 3" xfId="16841"/>
    <cellStyle name="20% - Accent5 2 2 2 4 2 3 2" xfId="40116"/>
    <cellStyle name="20% - Accent5 2 2 2 4 2 4" xfId="29501"/>
    <cellStyle name="20% - Accent5 2 2 2 4 3" xfId="8892"/>
    <cellStyle name="20% - Accent5 2 2 2 4 3 2" xfId="19507"/>
    <cellStyle name="20% - Accent5 2 2 2 4 3 2 2" xfId="42782"/>
    <cellStyle name="20% - Accent5 2 2 2 4 3 3" xfId="32167"/>
    <cellStyle name="20% - Accent5 2 2 2 4 4" xfId="14201"/>
    <cellStyle name="20% - Accent5 2 2 2 4 4 2" xfId="37476"/>
    <cellStyle name="20% - Accent5 2 2 2 4 5" xfId="26859"/>
    <cellStyle name="20% - Accent5 2 2 2_Sheet1" xfId="3578"/>
    <cellStyle name="20% - Accent5 2 2 3" xfId="2315"/>
    <cellStyle name="20% - Accent5 2 2 3 2" xfId="5166"/>
    <cellStyle name="20% - Accent5 2 2 3 2 2" xfId="10509"/>
    <cellStyle name="20% - Accent5 2 2 3 2 2 2" xfId="21123"/>
    <cellStyle name="20% - Accent5 2 2 3 2 2 2 2" xfId="44398"/>
    <cellStyle name="20% - Accent5 2 2 3 2 2 3" xfId="33784"/>
    <cellStyle name="20% - Accent5 2 2 3 2 3" xfId="15817"/>
    <cellStyle name="20% - Accent5 2 2 3 2 3 2" xfId="39092"/>
    <cellStyle name="20% - Accent5 2 2 3 2 4" xfId="28476"/>
    <cellStyle name="20% - Accent5 2 2 3 3" xfId="7867"/>
    <cellStyle name="20% - Accent5 2 2 3 3 2" xfId="18482"/>
    <cellStyle name="20% - Accent5 2 2 3 3 2 2" xfId="41757"/>
    <cellStyle name="20% - Accent5 2 2 3 3 3" xfId="31142"/>
    <cellStyle name="20% - Accent5 2 2 3 4" xfId="13177"/>
    <cellStyle name="20% - Accent5 2 2 3 4 2" xfId="36452"/>
    <cellStyle name="20% - Accent5 2 2 3 5" xfId="25834"/>
    <cellStyle name="20% - Accent5 2 2 4" xfId="3979"/>
    <cellStyle name="20% - Accent5 2 2 4 2" xfId="9323"/>
    <cellStyle name="20% - Accent5 2 2 4 2 2" xfId="19938"/>
    <cellStyle name="20% - Accent5 2 2 4 2 2 2" xfId="43213"/>
    <cellStyle name="20% - Accent5 2 2 4 2 3" xfId="32598"/>
    <cellStyle name="20% - Accent5 2 2 4 3" xfId="14632"/>
    <cellStyle name="20% - Accent5 2 2 4 3 2" xfId="37907"/>
    <cellStyle name="20% - Accent5 2 2 4 4" xfId="27290"/>
    <cellStyle name="20% - Accent5 2 2 5" xfId="6681"/>
    <cellStyle name="20% - Accent5 2 2 5 2" xfId="17296"/>
    <cellStyle name="20% - Accent5 2 2 5 2 2" xfId="40571"/>
    <cellStyle name="20% - Accent5 2 2 5 3" xfId="29956"/>
    <cellStyle name="20% - Accent5 2 2 6" xfId="11992"/>
    <cellStyle name="20% - Accent5 2 2 6 2" xfId="35267"/>
    <cellStyle name="20% - Accent5 2 2 7" xfId="24644"/>
    <cellStyle name="20% - Accent5 2 2_Asset Register (new)" xfId="1384"/>
    <cellStyle name="20% - Accent5 2 3" xfId="638"/>
    <cellStyle name="20% - Accent5 2 3 2" xfId="1769"/>
    <cellStyle name="20% - Accent5 2 3 2 2" xfId="3700"/>
    <cellStyle name="20% - Accent5 2 3 2 2 2" xfId="22947"/>
    <cellStyle name="20% - Accent5 2 3 2 2 2 2" xfId="46197"/>
    <cellStyle name="20% - Accent5 2 3 2 3" xfId="4751"/>
    <cellStyle name="20% - Accent5 2 3 2 3 2" xfId="10095"/>
    <cellStyle name="20% - Accent5 2 3 2 3 2 2" xfId="20710"/>
    <cellStyle name="20% - Accent5 2 3 2 3 2 2 2" xfId="43985"/>
    <cellStyle name="20% - Accent5 2 3 2 3 2 3" xfId="33370"/>
    <cellStyle name="20% - Accent5 2 3 2 3 3" xfId="15404"/>
    <cellStyle name="20% - Accent5 2 3 2 3 3 2" xfId="38679"/>
    <cellStyle name="20% - Accent5 2 3 2 3 4" xfId="28062"/>
    <cellStyle name="20% - Accent5 2 3 2 4" xfId="7453"/>
    <cellStyle name="20% - Accent5 2 3 2 4 2" xfId="18068"/>
    <cellStyle name="20% - Accent5 2 3 2 4 2 2" xfId="41343"/>
    <cellStyle name="20% - Accent5 2 3 2 4 3" xfId="30728"/>
    <cellStyle name="20% - Accent5 2 3 2 5" xfId="12764"/>
    <cellStyle name="20% - Accent5 2 3 2 5 2" xfId="36039"/>
    <cellStyle name="20% - Accent5 2 3 2 6" xfId="22946"/>
    <cellStyle name="20% - Accent5 2 3 2 6 2" xfId="46196"/>
    <cellStyle name="20% - Accent5 2 3 2 7" xfId="25420"/>
    <cellStyle name="20% - Accent5 2 3 3" xfId="3043"/>
    <cellStyle name="20% - Accent5 2 3 3 2" xfId="5876"/>
    <cellStyle name="20% - Accent5 2 3 3 2 2" xfId="11219"/>
    <cellStyle name="20% - Accent5 2 3 3 2 2 2" xfId="21832"/>
    <cellStyle name="20% - Accent5 2 3 3 2 2 2 2" xfId="45107"/>
    <cellStyle name="20% - Accent5 2 3 3 2 2 3" xfId="34494"/>
    <cellStyle name="20% - Accent5 2 3 3 2 3" xfId="16526"/>
    <cellStyle name="20% - Accent5 2 3 3 2 3 2" xfId="39801"/>
    <cellStyle name="20% - Accent5 2 3 3 2 4" xfId="29186"/>
    <cellStyle name="20% - Accent5 2 3 3 3" xfId="8577"/>
    <cellStyle name="20% - Accent5 2 3 3 3 2" xfId="19192"/>
    <cellStyle name="20% - Accent5 2 3 3 3 2 2" xfId="42467"/>
    <cellStyle name="20% - Accent5 2 3 3 3 3" xfId="31852"/>
    <cellStyle name="20% - Accent5 2 3 3 4" xfId="13886"/>
    <cellStyle name="20% - Accent5 2 3 3 4 2" xfId="37161"/>
    <cellStyle name="20% - Accent5 2 3 3 5" xfId="22948"/>
    <cellStyle name="20% - Accent5 2 3 3 5 2" xfId="46198"/>
    <cellStyle name="20% - Accent5 2 3 3 6" xfId="26544"/>
    <cellStyle name="20% - Accent5 2 3 4" xfId="3366"/>
    <cellStyle name="20% - Accent5 2 3 4 2" xfId="6190"/>
    <cellStyle name="20% - Accent5 2 3 4 2 2" xfId="11533"/>
    <cellStyle name="20% - Accent5 2 3 4 2 2 2" xfId="22146"/>
    <cellStyle name="20% - Accent5 2 3 4 2 2 2 2" xfId="45421"/>
    <cellStyle name="20% - Accent5 2 3 4 2 2 3" xfId="34808"/>
    <cellStyle name="20% - Accent5 2 3 4 2 3" xfId="16840"/>
    <cellStyle name="20% - Accent5 2 3 4 2 3 2" xfId="40115"/>
    <cellStyle name="20% - Accent5 2 3 4 2 4" xfId="29500"/>
    <cellStyle name="20% - Accent5 2 3 4 3" xfId="8891"/>
    <cellStyle name="20% - Accent5 2 3 4 3 2" xfId="19506"/>
    <cellStyle name="20% - Accent5 2 3 4 3 2 2" xfId="42781"/>
    <cellStyle name="20% - Accent5 2 3 4 3 3" xfId="32166"/>
    <cellStyle name="20% - Accent5 2 3 4 4" xfId="14200"/>
    <cellStyle name="20% - Accent5 2 3 4 4 2" xfId="37475"/>
    <cellStyle name="20% - Accent5 2 3 4 5" xfId="26858"/>
    <cellStyle name="20% - Accent5 2 3 5" xfId="22945"/>
    <cellStyle name="20% - Accent5 2 3 5 2" xfId="46195"/>
    <cellStyle name="20% - Accent5 2 3_Sheet1" xfId="3907"/>
    <cellStyle name="20% - Accent5 2 4" xfId="1548"/>
    <cellStyle name="20% - Accent5 2 4 2" xfId="22950"/>
    <cellStyle name="20% - Accent5 2 4 2 2" xfId="22951"/>
    <cellStyle name="20% - Accent5 2 4 2 2 2" xfId="46201"/>
    <cellStyle name="20% - Accent5 2 4 2 3" xfId="46200"/>
    <cellStyle name="20% - Accent5 2 4 3" xfId="22952"/>
    <cellStyle name="20% - Accent5 2 4 3 2" xfId="46202"/>
    <cellStyle name="20% - Accent5 2 4 4" xfId="22949"/>
    <cellStyle name="20% - Accent5 2 4 4 2" xfId="46199"/>
    <cellStyle name="20% - Accent5 2 5" xfId="2072"/>
    <cellStyle name="20% - Accent5 2 5 2" xfId="22953"/>
    <cellStyle name="20% - Accent5 2 6" xfId="2154"/>
    <cellStyle name="20% - Accent5 2 7" xfId="2210"/>
    <cellStyle name="20% - Accent5 2 8" xfId="2242"/>
    <cellStyle name="20% - Accent5 2 9" xfId="2314"/>
    <cellStyle name="20% - Accent5 2 9 2" xfId="5165"/>
    <cellStyle name="20% - Accent5 2 9 2 2" xfId="10508"/>
    <cellStyle name="20% - Accent5 2 9 2 2 2" xfId="21122"/>
    <cellStyle name="20% - Accent5 2 9 2 2 2 2" xfId="44397"/>
    <cellStyle name="20% - Accent5 2 9 2 2 3" xfId="33783"/>
    <cellStyle name="20% - Accent5 2 9 2 3" xfId="15816"/>
    <cellStyle name="20% - Accent5 2 9 2 3 2" xfId="39091"/>
    <cellStyle name="20% - Accent5 2 9 2 4" xfId="28475"/>
    <cellStyle name="20% - Accent5 2 9 3" xfId="7866"/>
    <cellStyle name="20% - Accent5 2 9 3 2" xfId="18481"/>
    <cellStyle name="20% - Accent5 2 9 3 2 2" xfId="41756"/>
    <cellStyle name="20% - Accent5 2 9 3 3" xfId="31141"/>
    <cellStyle name="20% - Accent5 2 9 4" xfId="13176"/>
    <cellStyle name="20% - Accent5 2 9 4 2" xfId="36451"/>
    <cellStyle name="20% - Accent5 2 9 5" xfId="25833"/>
    <cellStyle name="20% - Accent5 2_Asset Register (new)" xfId="1385"/>
    <cellStyle name="20% - Accent5 3" xfId="64"/>
    <cellStyle name="20% - Accent5 3 10" xfId="2209"/>
    <cellStyle name="20% - Accent5 3 10 2" xfId="5072"/>
    <cellStyle name="20% - Accent5 3 10 2 2" xfId="10415"/>
    <cellStyle name="20% - Accent5 3 10 2 2 2" xfId="21029"/>
    <cellStyle name="20% - Accent5 3 10 2 2 2 2" xfId="44304"/>
    <cellStyle name="20% - Accent5 3 10 2 2 3" xfId="33690"/>
    <cellStyle name="20% - Accent5 3 10 2 3" xfId="15723"/>
    <cellStyle name="20% - Accent5 3 10 2 3 2" xfId="38998"/>
    <cellStyle name="20% - Accent5 3 10 2 4" xfId="28382"/>
    <cellStyle name="20% - Accent5 3 10 3" xfId="7773"/>
    <cellStyle name="20% - Accent5 3 10 3 2" xfId="18388"/>
    <cellStyle name="20% - Accent5 3 10 3 2 2" xfId="41663"/>
    <cellStyle name="20% - Accent5 3 10 3 3" xfId="31048"/>
    <cellStyle name="20% - Accent5 3 10 4" xfId="13083"/>
    <cellStyle name="20% - Accent5 3 10 4 2" xfId="36358"/>
    <cellStyle name="20% - Accent5 3 10 5" xfId="25740"/>
    <cellStyle name="20% - Accent5 3 11" xfId="2316"/>
    <cellStyle name="20% - Accent5 3 11 2" xfId="5167"/>
    <cellStyle name="20% - Accent5 3 11 2 2" xfId="10510"/>
    <cellStyle name="20% - Accent5 3 11 2 2 2" xfId="21124"/>
    <cellStyle name="20% - Accent5 3 11 2 2 2 2" xfId="44399"/>
    <cellStyle name="20% - Accent5 3 11 2 2 3" xfId="33785"/>
    <cellStyle name="20% - Accent5 3 11 2 3" xfId="15818"/>
    <cellStyle name="20% - Accent5 3 11 2 3 2" xfId="39093"/>
    <cellStyle name="20% - Accent5 3 11 2 4" xfId="28477"/>
    <cellStyle name="20% - Accent5 3 11 3" xfId="7868"/>
    <cellStyle name="20% - Accent5 3 11 3 2" xfId="18483"/>
    <cellStyle name="20% - Accent5 3 11 3 2 2" xfId="41758"/>
    <cellStyle name="20% - Accent5 3 11 3 3" xfId="31143"/>
    <cellStyle name="20% - Accent5 3 11 4" xfId="13178"/>
    <cellStyle name="20% - Accent5 3 11 4 2" xfId="36453"/>
    <cellStyle name="20% - Accent5 3 11 5" xfId="25835"/>
    <cellStyle name="20% - Accent5 3 12" xfId="2910"/>
    <cellStyle name="20% - Accent5 3 12 2" xfId="5756"/>
    <cellStyle name="20% - Accent5 3 12 2 2" xfId="11099"/>
    <cellStyle name="20% - Accent5 3 12 2 2 2" xfId="21713"/>
    <cellStyle name="20% - Accent5 3 12 2 2 2 2" xfId="44988"/>
    <cellStyle name="20% - Accent5 3 12 2 2 3" xfId="34374"/>
    <cellStyle name="20% - Accent5 3 12 2 3" xfId="16407"/>
    <cellStyle name="20% - Accent5 3 12 2 3 2" xfId="39682"/>
    <cellStyle name="20% - Accent5 3 12 2 4" xfId="29066"/>
    <cellStyle name="20% - Accent5 3 12 3" xfId="8457"/>
    <cellStyle name="20% - Accent5 3 12 3 2" xfId="19072"/>
    <cellStyle name="20% - Accent5 3 12 3 2 2" xfId="42347"/>
    <cellStyle name="20% - Accent5 3 12 3 3" xfId="31732"/>
    <cellStyle name="20% - Accent5 3 12 4" xfId="13767"/>
    <cellStyle name="20% - Accent5 3 12 4 2" xfId="37042"/>
    <cellStyle name="20% - Accent5 3 12 5" xfId="26424"/>
    <cellStyle name="20% - Accent5 3 13" xfId="3246"/>
    <cellStyle name="20% - Accent5 3 13 2" xfId="6070"/>
    <cellStyle name="20% - Accent5 3 13 2 2" xfId="11413"/>
    <cellStyle name="20% - Accent5 3 13 2 2 2" xfId="22026"/>
    <cellStyle name="20% - Accent5 3 13 2 2 2 2" xfId="45301"/>
    <cellStyle name="20% - Accent5 3 13 2 2 3" xfId="34688"/>
    <cellStyle name="20% - Accent5 3 13 2 3" xfId="16720"/>
    <cellStyle name="20% - Accent5 3 13 2 3 2" xfId="39995"/>
    <cellStyle name="20% - Accent5 3 13 2 4" xfId="29380"/>
    <cellStyle name="20% - Accent5 3 13 3" xfId="8771"/>
    <cellStyle name="20% - Accent5 3 13 3 2" xfId="19386"/>
    <cellStyle name="20% - Accent5 3 13 3 2 2" xfId="42661"/>
    <cellStyle name="20% - Accent5 3 13 3 3" xfId="32046"/>
    <cellStyle name="20% - Accent5 3 13 4" xfId="14080"/>
    <cellStyle name="20% - Accent5 3 13 4 2" xfId="37355"/>
    <cellStyle name="20% - Accent5 3 13 5" xfId="26738"/>
    <cellStyle name="20% - Accent5 3 14" xfId="3980"/>
    <cellStyle name="20% - Accent5 3 14 2" xfId="9324"/>
    <cellStyle name="20% - Accent5 3 14 2 2" xfId="19939"/>
    <cellStyle name="20% - Accent5 3 14 2 2 2" xfId="43214"/>
    <cellStyle name="20% - Accent5 3 14 2 3" xfId="32599"/>
    <cellStyle name="20% - Accent5 3 14 3" xfId="14633"/>
    <cellStyle name="20% - Accent5 3 14 3 2" xfId="37908"/>
    <cellStyle name="20% - Accent5 3 14 4" xfId="27291"/>
    <cellStyle name="20% - Accent5 3 15" xfId="6682"/>
    <cellStyle name="20% - Accent5 3 15 2" xfId="17297"/>
    <cellStyle name="20% - Accent5 3 15 2 2" xfId="40572"/>
    <cellStyle name="20% - Accent5 3 15 3" xfId="29957"/>
    <cellStyle name="20% - Accent5 3 16" xfId="11993"/>
    <cellStyle name="20% - Accent5 3 16 2" xfId="35268"/>
    <cellStyle name="20% - Accent5 3 17" xfId="22954"/>
    <cellStyle name="20% - Accent5 3 17 2" xfId="46203"/>
    <cellStyle name="20% - Accent5 3 18" xfId="24645"/>
    <cellStyle name="20% - Accent5 3 2" xfId="640"/>
    <cellStyle name="20% - Accent5 3 2 10" xfId="2911"/>
    <cellStyle name="20% - Accent5 3 2 10 2" xfId="5757"/>
    <cellStyle name="20% - Accent5 3 2 10 2 2" xfId="11100"/>
    <cellStyle name="20% - Accent5 3 2 10 2 2 2" xfId="21714"/>
    <cellStyle name="20% - Accent5 3 2 10 2 2 2 2" xfId="44989"/>
    <cellStyle name="20% - Accent5 3 2 10 2 2 3" xfId="34375"/>
    <cellStyle name="20% - Accent5 3 2 10 2 3" xfId="16408"/>
    <cellStyle name="20% - Accent5 3 2 10 2 3 2" xfId="39683"/>
    <cellStyle name="20% - Accent5 3 2 10 2 4" xfId="29067"/>
    <cellStyle name="20% - Accent5 3 2 10 3" xfId="8458"/>
    <cellStyle name="20% - Accent5 3 2 10 3 2" xfId="19073"/>
    <cellStyle name="20% - Accent5 3 2 10 3 2 2" xfId="42348"/>
    <cellStyle name="20% - Accent5 3 2 10 3 3" xfId="31733"/>
    <cellStyle name="20% - Accent5 3 2 10 4" xfId="13768"/>
    <cellStyle name="20% - Accent5 3 2 10 4 2" xfId="37043"/>
    <cellStyle name="20% - Accent5 3 2 10 5" xfId="26425"/>
    <cellStyle name="20% - Accent5 3 2 11" xfId="3247"/>
    <cellStyle name="20% - Accent5 3 2 11 2" xfId="6071"/>
    <cellStyle name="20% - Accent5 3 2 11 2 2" xfId="11414"/>
    <cellStyle name="20% - Accent5 3 2 11 2 2 2" xfId="22027"/>
    <cellStyle name="20% - Accent5 3 2 11 2 2 2 2" xfId="45302"/>
    <cellStyle name="20% - Accent5 3 2 11 2 2 3" xfId="34689"/>
    <cellStyle name="20% - Accent5 3 2 11 2 3" xfId="16721"/>
    <cellStyle name="20% - Accent5 3 2 11 2 3 2" xfId="39996"/>
    <cellStyle name="20% - Accent5 3 2 11 2 4" xfId="29381"/>
    <cellStyle name="20% - Accent5 3 2 11 3" xfId="8772"/>
    <cellStyle name="20% - Accent5 3 2 11 3 2" xfId="19387"/>
    <cellStyle name="20% - Accent5 3 2 11 3 2 2" xfId="42662"/>
    <cellStyle name="20% - Accent5 3 2 11 3 3" xfId="32047"/>
    <cellStyle name="20% - Accent5 3 2 11 4" xfId="14081"/>
    <cellStyle name="20% - Accent5 3 2 11 4 2" xfId="37356"/>
    <cellStyle name="20% - Accent5 3 2 11 5" xfId="26739"/>
    <cellStyle name="20% - Accent5 3 2 12" xfId="4178"/>
    <cellStyle name="20% - Accent5 3 2 12 2" xfId="9522"/>
    <cellStyle name="20% - Accent5 3 2 12 2 2" xfId="20137"/>
    <cellStyle name="20% - Accent5 3 2 12 2 2 2" xfId="43412"/>
    <cellStyle name="20% - Accent5 3 2 12 2 3" xfId="32797"/>
    <cellStyle name="20% - Accent5 3 2 12 3" xfId="14831"/>
    <cellStyle name="20% - Accent5 3 2 12 3 2" xfId="38106"/>
    <cellStyle name="20% - Accent5 3 2 12 4" xfId="27489"/>
    <cellStyle name="20% - Accent5 3 2 13" xfId="6880"/>
    <cellStyle name="20% - Accent5 3 2 13 2" xfId="17495"/>
    <cellStyle name="20% - Accent5 3 2 13 2 2" xfId="40770"/>
    <cellStyle name="20% - Accent5 3 2 13 3" xfId="30155"/>
    <cellStyle name="20% - Accent5 3 2 14" xfId="12191"/>
    <cellStyle name="20% - Accent5 3 2 14 2" xfId="35466"/>
    <cellStyle name="20% - Accent5 3 2 15" xfId="22955"/>
    <cellStyle name="20% - Accent5 3 2 15 2" xfId="46204"/>
    <cellStyle name="20% - Accent5 3 2 16" xfId="24847"/>
    <cellStyle name="20% - Accent5 3 2 2" xfId="1021"/>
    <cellStyle name="20% - Accent5 3 2 2 2" xfId="1458"/>
    <cellStyle name="20% - Accent5 3 2 2 2 2" xfId="2820"/>
    <cellStyle name="20% - Accent5 3 2 2 2 2 2" xfId="5671"/>
    <cellStyle name="20% - Accent5 3 2 2 2 2 2 2" xfId="11014"/>
    <cellStyle name="20% - Accent5 3 2 2 2 2 2 2 2" xfId="21628"/>
    <cellStyle name="20% - Accent5 3 2 2 2 2 2 2 2 2" xfId="44903"/>
    <cellStyle name="20% - Accent5 3 2 2 2 2 2 2 3" xfId="34289"/>
    <cellStyle name="20% - Accent5 3 2 2 2 2 2 3" xfId="16322"/>
    <cellStyle name="20% - Accent5 3 2 2 2 2 2 3 2" xfId="39597"/>
    <cellStyle name="20% - Accent5 3 2 2 2 2 2 4" xfId="22959"/>
    <cellStyle name="20% - Accent5 3 2 2 2 2 2 4 2" xfId="46208"/>
    <cellStyle name="20% - Accent5 3 2 2 2 2 2 5" xfId="28981"/>
    <cellStyle name="20% - Accent5 3 2 2 2 2 3" xfId="8372"/>
    <cellStyle name="20% - Accent5 3 2 2 2 2 3 2" xfId="18987"/>
    <cellStyle name="20% - Accent5 3 2 2 2 2 3 2 2" xfId="42262"/>
    <cellStyle name="20% - Accent5 3 2 2 2 2 3 3" xfId="31647"/>
    <cellStyle name="20% - Accent5 3 2 2 2 2 4" xfId="13682"/>
    <cellStyle name="20% - Accent5 3 2 2 2 2 4 2" xfId="36957"/>
    <cellStyle name="20% - Accent5 3 2 2 2 2 5" xfId="22958"/>
    <cellStyle name="20% - Accent5 3 2 2 2 2 5 2" xfId="46207"/>
    <cellStyle name="20% - Accent5 3 2 2 2 2 6" xfId="26339"/>
    <cellStyle name="20% - Accent5 3 2 2 2 3" xfId="4484"/>
    <cellStyle name="20% - Accent5 3 2 2 2 3 2" xfId="9828"/>
    <cellStyle name="20% - Accent5 3 2 2 2 3 2 2" xfId="20443"/>
    <cellStyle name="20% - Accent5 3 2 2 2 3 2 2 2" xfId="43718"/>
    <cellStyle name="20% - Accent5 3 2 2 2 3 2 3" xfId="33103"/>
    <cellStyle name="20% - Accent5 3 2 2 2 3 3" xfId="15137"/>
    <cellStyle name="20% - Accent5 3 2 2 2 3 3 2" xfId="38412"/>
    <cellStyle name="20% - Accent5 3 2 2 2 3 4" xfId="22960"/>
    <cellStyle name="20% - Accent5 3 2 2 2 3 4 2" xfId="46209"/>
    <cellStyle name="20% - Accent5 3 2 2 2 3 5" xfId="27795"/>
    <cellStyle name="20% - Accent5 3 2 2 2 4" xfId="7186"/>
    <cellStyle name="20% - Accent5 3 2 2 2 4 2" xfId="17801"/>
    <cellStyle name="20% - Accent5 3 2 2 2 4 2 2" xfId="41076"/>
    <cellStyle name="20% - Accent5 3 2 2 2 4 3" xfId="30461"/>
    <cellStyle name="20% - Accent5 3 2 2 2 5" xfId="12497"/>
    <cellStyle name="20% - Accent5 3 2 2 2 5 2" xfId="35772"/>
    <cellStyle name="20% - Accent5 3 2 2 2 6" xfId="22957"/>
    <cellStyle name="20% - Accent5 3 2 2 2 6 2" xfId="46206"/>
    <cellStyle name="20% - Accent5 3 2 2 2 7" xfId="25153"/>
    <cellStyle name="20% - Accent5 3 2 2 3" xfId="2597"/>
    <cellStyle name="20% - Accent5 3 2 2 3 2" xfId="5448"/>
    <cellStyle name="20% - Accent5 3 2 2 3 2 2" xfId="10791"/>
    <cellStyle name="20% - Accent5 3 2 2 3 2 2 2" xfId="21405"/>
    <cellStyle name="20% - Accent5 3 2 2 3 2 2 2 2" xfId="44680"/>
    <cellStyle name="20% - Accent5 3 2 2 3 2 2 3" xfId="34066"/>
    <cellStyle name="20% - Accent5 3 2 2 3 2 3" xfId="16099"/>
    <cellStyle name="20% - Accent5 3 2 2 3 2 3 2" xfId="39374"/>
    <cellStyle name="20% - Accent5 3 2 2 3 2 4" xfId="22962"/>
    <cellStyle name="20% - Accent5 3 2 2 3 2 4 2" xfId="46211"/>
    <cellStyle name="20% - Accent5 3 2 2 3 2 5" xfId="28758"/>
    <cellStyle name="20% - Accent5 3 2 2 3 3" xfId="8149"/>
    <cellStyle name="20% - Accent5 3 2 2 3 3 2" xfId="18764"/>
    <cellStyle name="20% - Accent5 3 2 2 3 3 2 2" xfId="42039"/>
    <cellStyle name="20% - Accent5 3 2 2 3 3 3" xfId="31424"/>
    <cellStyle name="20% - Accent5 3 2 2 3 4" xfId="13459"/>
    <cellStyle name="20% - Accent5 3 2 2 3 4 2" xfId="36734"/>
    <cellStyle name="20% - Accent5 3 2 2 3 5" xfId="22961"/>
    <cellStyle name="20% - Accent5 3 2 2 3 5 2" xfId="46210"/>
    <cellStyle name="20% - Accent5 3 2 2 3 6" xfId="26116"/>
    <cellStyle name="20% - Accent5 3 2 2 4" xfId="3775"/>
    <cellStyle name="20% - Accent5 3 2 2 4 2" xfId="6439"/>
    <cellStyle name="20% - Accent5 3 2 2 4 2 2" xfId="11782"/>
    <cellStyle name="20% - Accent5 3 2 2 4 2 2 2" xfId="22395"/>
    <cellStyle name="20% - Accent5 3 2 2 4 2 2 2 2" xfId="45670"/>
    <cellStyle name="20% - Accent5 3 2 2 4 2 2 3" xfId="35057"/>
    <cellStyle name="20% - Accent5 3 2 2 4 2 3" xfId="17089"/>
    <cellStyle name="20% - Accent5 3 2 2 4 2 3 2" xfId="40364"/>
    <cellStyle name="20% - Accent5 3 2 2 4 2 4" xfId="29749"/>
    <cellStyle name="20% - Accent5 3 2 2 4 3" xfId="9140"/>
    <cellStyle name="20% - Accent5 3 2 2 4 3 2" xfId="19755"/>
    <cellStyle name="20% - Accent5 3 2 2 4 3 2 2" xfId="43030"/>
    <cellStyle name="20% - Accent5 3 2 2 4 3 3" xfId="32415"/>
    <cellStyle name="20% - Accent5 3 2 2 4 4" xfId="14449"/>
    <cellStyle name="20% - Accent5 3 2 2 4 4 2" xfId="37724"/>
    <cellStyle name="20% - Accent5 3 2 2 4 5" xfId="22963"/>
    <cellStyle name="20% - Accent5 3 2 2 4 5 2" xfId="46212"/>
    <cellStyle name="20% - Accent5 3 2 2 4 6" xfId="27107"/>
    <cellStyle name="20% - Accent5 3 2 2 5" xfId="4261"/>
    <cellStyle name="20% - Accent5 3 2 2 5 2" xfId="9605"/>
    <cellStyle name="20% - Accent5 3 2 2 5 2 2" xfId="20220"/>
    <cellStyle name="20% - Accent5 3 2 2 5 2 2 2" xfId="43495"/>
    <cellStyle name="20% - Accent5 3 2 2 5 2 3" xfId="32880"/>
    <cellStyle name="20% - Accent5 3 2 2 5 3" xfId="14914"/>
    <cellStyle name="20% - Accent5 3 2 2 5 3 2" xfId="38189"/>
    <cellStyle name="20% - Accent5 3 2 2 5 4" xfId="27572"/>
    <cellStyle name="20% - Accent5 3 2 2 6" xfId="6963"/>
    <cellStyle name="20% - Accent5 3 2 2 6 2" xfId="17578"/>
    <cellStyle name="20% - Accent5 3 2 2 6 2 2" xfId="40853"/>
    <cellStyle name="20% - Accent5 3 2 2 6 3" xfId="30238"/>
    <cellStyle name="20% - Accent5 3 2 2 7" xfId="12274"/>
    <cellStyle name="20% - Accent5 3 2 2 7 2" xfId="35549"/>
    <cellStyle name="20% - Accent5 3 2 2 8" xfId="22956"/>
    <cellStyle name="20% - Accent5 3 2 2 8 2" xfId="46205"/>
    <cellStyle name="20% - Accent5 3 2 2 9" xfId="24930"/>
    <cellStyle name="20% - Accent5 3 2 2_Asset Register (new)" xfId="1381"/>
    <cellStyle name="20% - Accent5 3 2 3" xfId="1170"/>
    <cellStyle name="20% - Accent5 3 2 3 2" xfId="2737"/>
    <cellStyle name="20% - Accent5 3 2 3 2 2" xfId="5588"/>
    <cellStyle name="20% - Accent5 3 2 3 2 2 2" xfId="10931"/>
    <cellStyle name="20% - Accent5 3 2 3 2 2 2 2" xfId="21545"/>
    <cellStyle name="20% - Accent5 3 2 3 2 2 2 2 2" xfId="44820"/>
    <cellStyle name="20% - Accent5 3 2 3 2 2 2 3" xfId="34206"/>
    <cellStyle name="20% - Accent5 3 2 3 2 2 3" xfId="16239"/>
    <cellStyle name="20% - Accent5 3 2 3 2 2 3 2" xfId="39514"/>
    <cellStyle name="20% - Accent5 3 2 3 2 2 4" xfId="22966"/>
    <cellStyle name="20% - Accent5 3 2 3 2 2 4 2" xfId="46215"/>
    <cellStyle name="20% - Accent5 3 2 3 2 2 5" xfId="28898"/>
    <cellStyle name="20% - Accent5 3 2 3 2 3" xfId="8289"/>
    <cellStyle name="20% - Accent5 3 2 3 2 3 2" xfId="18904"/>
    <cellStyle name="20% - Accent5 3 2 3 2 3 2 2" xfId="42179"/>
    <cellStyle name="20% - Accent5 3 2 3 2 3 3" xfId="31564"/>
    <cellStyle name="20% - Accent5 3 2 3 2 4" xfId="13599"/>
    <cellStyle name="20% - Accent5 3 2 3 2 4 2" xfId="36874"/>
    <cellStyle name="20% - Accent5 3 2 3 2 5" xfId="22965"/>
    <cellStyle name="20% - Accent5 3 2 3 2 5 2" xfId="46214"/>
    <cellStyle name="20% - Accent5 3 2 3 2 6" xfId="26256"/>
    <cellStyle name="20% - Accent5 3 2 3 3" xfId="4401"/>
    <cellStyle name="20% - Accent5 3 2 3 3 2" xfId="9745"/>
    <cellStyle name="20% - Accent5 3 2 3 3 2 2" xfId="20360"/>
    <cellStyle name="20% - Accent5 3 2 3 3 2 2 2" xfId="43635"/>
    <cellStyle name="20% - Accent5 3 2 3 3 2 3" xfId="33020"/>
    <cellStyle name="20% - Accent5 3 2 3 3 3" xfId="15054"/>
    <cellStyle name="20% - Accent5 3 2 3 3 3 2" xfId="38329"/>
    <cellStyle name="20% - Accent5 3 2 3 3 4" xfId="22967"/>
    <cellStyle name="20% - Accent5 3 2 3 3 4 2" xfId="46216"/>
    <cellStyle name="20% - Accent5 3 2 3 3 5" xfId="27712"/>
    <cellStyle name="20% - Accent5 3 2 3 4" xfId="7103"/>
    <cellStyle name="20% - Accent5 3 2 3 4 2" xfId="17718"/>
    <cellStyle name="20% - Accent5 3 2 3 4 2 2" xfId="40993"/>
    <cellStyle name="20% - Accent5 3 2 3 4 3" xfId="30378"/>
    <cellStyle name="20% - Accent5 3 2 3 5" xfId="12414"/>
    <cellStyle name="20% - Accent5 3 2 3 5 2" xfId="35689"/>
    <cellStyle name="20% - Accent5 3 2 3 6" xfId="22964"/>
    <cellStyle name="20% - Accent5 3 2 3 6 2" xfId="46213"/>
    <cellStyle name="20% - Accent5 3 2 3 7" xfId="25070"/>
    <cellStyle name="20% - Accent5 3 2 4" xfId="1550"/>
    <cellStyle name="20% - Accent5 3 2 4 2" xfId="4571"/>
    <cellStyle name="20% - Accent5 3 2 4 2 2" xfId="9915"/>
    <cellStyle name="20% - Accent5 3 2 4 2 2 2" xfId="20530"/>
    <cellStyle name="20% - Accent5 3 2 4 2 2 2 2" xfId="43805"/>
    <cellStyle name="20% - Accent5 3 2 4 2 2 3" xfId="33190"/>
    <cellStyle name="20% - Accent5 3 2 4 2 3" xfId="15224"/>
    <cellStyle name="20% - Accent5 3 2 4 2 3 2" xfId="38499"/>
    <cellStyle name="20% - Accent5 3 2 4 2 4" xfId="22969"/>
    <cellStyle name="20% - Accent5 3 2 4 2 4 2" xfId="46218"/>
    <cellStyle name="20% - Accent5 3 2 4 2 5" xfId="27882"/>
    <cellStyle name="20% - Accent5 3 2 4 3" xfId="7273"/>
    <cellStyle name="20% - Accent5 3 2 4 3 2" xfId="17888"/>
    <cellStyle name="20% - Accent5 3 2 4 3 2 2" xfId="41163"/>
    <cellStyle name="20% - Accent5 3 2 4 3 3" xfId="30548"/>
    <cellStyle name="20% - Accent5 3 2 4 4" xfId="12584"/>
    <cellStyle name="20% - Accent5 3 2 4 4 2" xfId="35859"/>
    <cellStyle name="20% - Accent5 3 2 4 5" xfId="22968"/>
    <cellStyle name="20% - Accent5 3 2 4 5 2" xfId="46217"/>
    <cellStyle name="20% - Accent5 3 2 4 6" xfId="25240"/>
    <cellStyle name="20% - Accent5 3 2 5" xfId="2070"/>
    <cellStyle name="20% - Accent5 3 2 5 2" xfId="4962"/>
    <cellStyle name="20% - Accent5 3 2 5 2 2" xfId="10305"/>
    <cellStyle name="20% - Accent5 3 2 5 2 2 2" xfId="20920"/>
    <cellStyle name="20% - Accent5 3 2 5 2 2 2 2" xfId="44195"/>
    <cellStyle name="20% - Accent5 3 2 5 2 2 3" xfId="33580"/>
    <cellStyle name="20% - Accent5 3 2 5 2 3" xfId="15614"/>
    <cellStyle name="20% - Accent5 3 2 5 2 3 2" xfId="38889"/>
    <cellStyle name="20% - Accent5 3 2 5 2 4" xfId="28272"/>
    <cellStyle name="20% - Accent5 3 2 5 3" xfId="7663"/>
    <cellStyle name="20% - Accent5 3 2 5 3 2" xfId="18278"/>
    <cellStyle name="20% - Accent5 3 2 5 3 2 2" xfId="41553"/>
    <cellStyle name="20% - Accent5 3 2 5 3 3" xfId="30938"/>
    <cellStyle name="20% - Accent5 3 2 5 4" xfId="12974"/>
    <cellStyle name="20% - Accent5 3 2 5 4 2" xfId="36249"/>
    <cellStyle name="20% - Accent5 3 2 5 5" xfId="22970"/>
    <cellStyle name="20% - Accent5 3 2 5 5 2" xfId="46219"/>
    <cellStyle name="20% - Accent5 3 2 5 6" xfId="25630"/>
    <cellStyle name="20% - Accent5 3 2 6" xfId="2152"/>
    <cellStyle name="20% - Accent5 3 2 6 2" xfId="5025"/>
    <cellStyle name="20% - Accent5 3 2 6 2 2" xfId="10368"/>
    <cellStyle name="20% - Accent5 3 2 6 2 2 2" xfId="20983"/>
    <cellStyle name="20% - Accent5 3 2 6 2 2 2 2" xfId="44258"/>
    <cellStyle name="20% - Accent5 3 2 6 2 2 3" xfId="33643"/>
    <cellStyle name="20% - Accent5 3 2 6 2 3" xfId="15677"/>
    <cellStyle name="20% - Accent5 3 2 6 2 3 2" xfId="38952"/>
    <cellStyle name="20% - Accent5 3 2 6 2 4" xfId="28335"/>
    <cellStyle name="20% - Accent5 3 2 6 3" xfId="7726"/>
    <cellStyle name="20% - Accent5 3 2 6 3 2" xfId="18341"/>
    <cellStyle name="20% - Accent5 3 2 6 3 2 2" xfId="41616"/>
    <cellStyle name="20% - Accent5 3 2 6 3 3" xfId="31001"/>
    <cellStyle name="20% - Accent5 3 2 6 4" xfId="13037"/>
    <cellStyle name="20% - Accent5 3 2 6 4 2" xfId="36312"/>
    <cellStyle name="20% - Accent5 3 2 6 5" xfId="25693"/>
    <cellStyle name="20% - Accent5 3 2 7" xfId="2208"/>
    <cellStyle name="20% - Accent5 3 2 7 2" xfId="5071"/>
    <cellStyle name="20% - Accent5 3 2 7 2 2" xfId="10414"/>
    <cellStyle name="20% - Accent5 3 2 7 2 2 2" xfId="21028"/>
    <cellStyle name="20% - Accent5 3 2 7 2 2 2 2" xfId="44303"/>
    <cellStyle name="20% - Accent5 3 2 7 2 2 3" xfId="33689"/>
    <cellStyle name="20% - Accent5 3 2 7 2 3" xfId="15722"/>
    <cellStyle name="20% - Accent5 3 2 7 2 3 2" xfId="38997"/>
    <cellStyle name="20% - Accent5 3 2 7 2 4" xfId="28381"/>
    <cellStyle name="20% - Accent5 3 2 7 3" xfId="7772"/>
    <cellStyle name="20% - Accent5 3 2 7 3 2" xfId="18387"/>
    <cellStyle name="20% - Accent5 3 2 7 3 2 2" xfId="41662"/>
    <cellStyle name="20% - Accent5 3 2 7 3 3" xfId="31047"/>
    <cellStyle name="20% - Accent5 3 2 7 4" xfId="13082"/>
    <cellStyle name="20% - Accent5 3 2 7 4 2" xfId="36357"/>
    <cellStyle name="20% - Accent5 3 2 7 5" xfId="25739"/>
    <cellStyle name="20% - Accent5 3 2 8" xfId="2241"/>
    <cellStyle name="20% - Accent5 3 2 8 2" xfId="5095"/>
    <cellStyle name="20% - Accent5 3 2 8 2 2" xfId="10438"/>
    <cellStyle name="20% - Accent5 3 2 8 2 2 2" xfId="21052"/>
    <cellStyle name="20% - Accent5 3 2 8 2 2 2 2" xfId="44327"/>
    <cellStyle name="20% - Accent5 3 2 8 2 2 3" xfId="33713"/>
    <cellStyle name="20% - Accent5 3 2 8 2 3" xfId="15746"/>
    <cellStyle name="20% - Accent5 3 2 8 2 3 2" xfId="39021"/>
    <cellStyle name="20% - Accent5 3 2 8 2 4" xfId="28405"/>
    <cellStyle name="20% - Accent5 3 2 8 3" xfId="7796"/>
    <cellStyle name="20% - Accent5 3 2 8 3 2" xfId="18411"/>
    <cellStyle name="20% - Accent5 3 2 8 3 2 2" xfId="41686"/>
    <cellStyle name="20% - Accent5 3 2 8 3 3" xfId="31071"/>
    <cellStyle name="20% - Accent5 3 2 8 4" xfId="13106"/>
    <cellStyle name="20% - Accent5 3 2 8 4 2" xfId="36381"/>
    <cellStyle name="20% - Accent5 3 2 8 5" xfId="25763"/>
    <cellStyle name="20% - Accent5 3 2 9" xfId="2514"/>
    <cellStyle name="20% - Accent5 3 2 9 2" xfId="5365"/>
    <cellStyle name="20% - Accent5 3 2 9 2 2" xfId="10708"/>
    <cellStyle name="20% - Accent5 3 2 9 2 2 2" xfId="21322"/>
    <cellStyle name="20% - Accent5 3 2 9 2 2 2 2" xfId="44597"/>
    <cellStyle name="20% - Accent5 3 2 9 2 2 3" xfId="33983"/>
    <cellStyle name="20% - Accent5 3 2 9 2 3" xfId="16016"/>
    <cellStyle name="20% - Accent5 3 2 9 2 3 2" xfId="39291"/>
    <cellStyle name="20% - Accent5 3 2 9 2 4" xfId="28675"/>
    <cellStyle name="20% - Accent5 3 2 9 3" xfId="8066"/>
    <cellStyle name="20% - Accent5 3 2 9 3 2" xfId="18681"/>
    <cellStyle name="20% - Accent5 3 2 9 3 2 2" xfId="41956"/>
    <cellStyle name="20% - Accent5 3 2 9 3 3" xfId="31341"/>
    <cellStyle name="20% - Accent5 3 2 9 4" xfId="13376"/>
    <cellStyle name="20% - Accent5 3 2 9 4 2" xfId="36651"/>
    <cellStyle name="20% - Accent5 3 2 9 5" xfId="26033"/>
    <cellStyle name="20% - Accent5 3 2_Asset Register (new)" xfId="1382"/>
    <cellStyle name="20% - Accent5 3 3" xfId="639"/>
    <cellStyle name="20% - Accent5 3 3 10" xfId="12190"/>
    <cellStyle name="20% - Accent5 3 3 10 2" xfId="35465"/>
    <cellStyle name="20% - Accent5 3 3 11" xfId="22971"/>
    <cellStyle name="20% - Accent5 3 3 11 2" xfId="46220"/>
    <cellStyle name="20% - Accent5 3 3 12" xfId="24846"/>
    <cellStyle name="20% - Accent5 3 3 2" xfId="1103"/>
    <cellStyle name="20% - Accent5 3 3 2 2" xfId="2671"/>
    <cellStyle name="20% - Accent5 3 3 2 2 2" xfId="5522"/>
    <cellStyle name="20% - Accent5 3 3 2 2 2 2" xfId="10865"/>
    <cellStyle name="20% - Accent5 3 3 2 2 2 2 2" xfId="21479"/>
    <cellStyle name="20% - Accent5 3 3 2 2 2 2 2 2" xfId="44754"/>
    <cellStyle name="20% - Accent5 3 3 2 2 2 2 3" xfId="34140"/>
    <cellStyle name="20% - Accent5 3 3 2 2 2 3" xfId="16173"/>
    <cellStyle name="20% - Accent5 3 3 2 2 2 3 2" xfId="39448"/>
    <cellStyle name="20% - Accent5 3 3 2 2 2 4" xfId="22974"/>
    <cellStyle name="20% - Accent5 3 3 2 2 2 4 2" xfId="46223"/>
    <cellStyle name="20% - Accent5 3 3 2 2 2 5" xfId="28832"/>
    <cellStyle name="20% - Accent5 3 3 2 2 3" xfId="8223"/>
    <cellStyle name="20% - Accent5 3 3 2 2 3 2" xfId="18838"/>
    <cellStyle name="20% - Accent5 3 3 2 2 3 2 2" xfId="42113"/>
    <cellStyle name="20% - Accent5 3 3 2 2 3 3" xfId="31498"/>
    <cellStyle name="20% - Accent5 3 3 2 2 4" xfId="13533"/>
    <cellStyle name="20% - Accent5 3 3 2 2 4 2" xfId="36808"/>
    <cellStyle name="20% - Accent5 3 3 2 2 5" xfId="22973"/>
    <cellStyle name="20% - Accent5 3 3 2 2 5 2" xfId="46222"/>
    <cellStyle name="20% - Accent5 3 3 2 2 6" xfId="26190"/>
    <cellStyle name="20% - Accent5 3 3 2 3" xfId="3849"/>
    <cellStyle name="20% - Accent5 3 3 2 3 2" xfId="6513"/>
    <cellStyle name="20% - Accent5 3 3 2 3 2 2" xfId="11856"/>
    <cellStyle name="20% - Accent5 3 3 2 3 2 2 2" xfId="22469"/>
    <cellStyle name="20% - Accent5 3 3 2 3 2 2 2 2" xfId="45744"/>
    <cellStyle name="20% - Accent5 3 3 2 3 2 2 3" xfId="35131"/>
    <cellStyle name="20% - Accent5 3 3 2 3 2 3" xfId="17163"/>
    <cellStyle name="20% - Accent5 3 3 2 3 2 3 2" xfId="40438"/>
    <cellStyle name="20% - Accent5 3 3 2 3 2 4" xfId="29823"/>
    <cellStyle name="20% - Accent5 3 3 2 3 3" xfId="9214"/>
    <cellStyle name="20% - Accent5 3 3 2 3 3 2" xfId="19829"/>
    <cellStyle name="20% - Accent5 3 3 2 3 3 2 2" xfId="43104"/>
    <cellStyle name="20% - Accent5 3 3 2 3 3 3" xfId="32489"/>
    <cellStyle name="20% - Accent5 3 3 2 3 4" xfId="14523"/>
    <cellStyle name="20% - Accent5 3 3 2 3 4 2" xfId="37798"/>
    <cellStyle name="20% - Accent5 3 3 2 3 5" xfId="22975"/>
    <cellStyle name="20% - Accent5 3 3 2 3 5 2" xfId="46224"/>
    <cellStyle name="20% - Accent5 3 3 2 3 6" xfId="27181"/>
    <cellStyle name="20% - Accent5 3 3 2 4" xfId="4335"/>
    <cellStyle name="20% - Accent5 3 3 2 4 2" xfId="9679"/>
    <cellStyle name="20% - Accent5 3 3 2 4 2 2" xfId="20294"/>
    <cellStyle name="20% - Accent5 3 3 2 4 2 2 2" xfId="43569"/>
    <cellStyle name="20% - Accent5 3 3 2 4 2 3" xfId="32954"/>
    <cellStyle name="20% - Accent5 3 3 2 4 3" xfId="14988"/>
    <cellStyle name="20% - Accent5 3 3 2 4 3 2" xfId="38263"/>
    <cellStyle name="20% - Accent5 3 3 2 4 4" xfId="27646"/>
    <cellStyle name="20% - Accent5 3 3 2 5" xfId="7037"/>
    <cellStyle name="20% - Accent5 3 3 2 5 2" xfId="17652"/>
    <cellStyle name="20% - Accent5 3 3 2 5 2 2" xfId="40927"/>
    <cellStyle name="20% - Accent5 3 3 2 5 3" xfId="30312"/>
    <cellStyle name="20% - Accent5 3 3 2 6" xfId="12348"/>
    <cellStyle name="20% - Accent5 3 3 2 6 2" xfId="35623"/>
    <cellStyle name="20% - Accent5 3 3 2 7" xfId="22972"/>
    <cellStyle name="20% - Accent5 3 3 2 7 2" xfId="46221"/>
    <cellStyle name="20% - Accent5 3 3 2 8" xfId="25004"/>
    <cellStyle name="20% - Accent5 3 3 3" xfId="1457"/>
    <cellStyle name="20% - Accent5 3 3 3 2" xfId="2819"/>
    <cellStyle name="20% - Accent5 3 3 3 2 2" xfId="5670"/>
    <cellStyle name="20% - Accent5 3 3 3 2 2 2" xfId="11013"/>
    <cellStyle name="20% - Accent5 3 3 3 2 2 2 2" xfId="21627"/>
    <cellStyle name="20% - Accent5 3 3 3 2 2 2 2 2" xfId="44902"/>
    <cellStyle name="20% - Accent5 3 3 3 2 2 2 3" xfId="34288"/>
    <cellStyle name="20% - Accent5 3 3 3 2 2 3" xfId="16321"/>
    <cellStyle name="20% - Accent5 3 3 3 2 2 3 2" xfId="39596"/>
    <cellStyle name="20% - Accent5 3 3 3 2 2 4" xfId="28980"/>
    <cellStyle name="20% - Accent5 3 3 3 2 3" xfId="8371"/>
    <cellStyle name="20% - Accent5 3 3 3 2 3 2" xfId="18986"/>
    <cellStyle name="20% - Accent5 3 3 3 2 3 2 2" xfId="42261"/>
    <cellStyle name="20% - Accent5 3 3 3 2 3 3" xfId="31646"/>
    <cellStyle name="20% - Accent5 3 3 3 2 4" xfId="13681"/>
    <cellStyle name="20% - Accent5 3 3 3 2 4 2" xfId="36956"/>
    <cellStyle name="20% - Accent5 3 3 3 2 5" xfId="22977"/>
    <cellStyle name="20% - Accent5 3 3 3 2 5 2" xfId="46226"/>
    <cellStyle name="20% - Accent5 3 3 3 2 6" xfId="26338"/>
    <cellStyle name="20% - Accent5 3 3 3 3" xfId="3699"/>
    <cellStyle name="20% - Accent5 3 3 3 3 2" xfId="6414"/>
    <cellStyle name="20% - Accent5 3 3 3 3 2 2" xfId="11757"/>
    <cellStyle name="20% - Accent5 3 3 3 3 2 2 2" xfId="22370"/>
    <cellStyle name="20% - Accent5 3 3 3 3 2 2 2 2" xfId="45645"/>
    <cellStyle name="20% - Accent5 3 3 3 3 2 2 3" xfId="35032"/>
    <cellStyle name="20% - Accent5 3 3 3 3 2 3" xfId="17064"/>
    <cellStyle name="20% - Accent5 3 3 3 3 2 3 2" xfId="40339"/>
    <cellStyle name="20% - Accent5 3 3 3 3 2 4" xfId="29724"/>
    <cellStyle name="20% - Accent5 3 3 3 3 3" xfId="9115"/>
    <cellStyle name="20% - Accent5 3 3 3 3 3 2" xfId="19730"/>
    <cellStyle name="20% - Accent5 3 3 3 3 3 2 2" xfId="43005"/>
    <cellStyle name="20% - Accent5 3 3 3 3 3 3" xfId="32390"/>
    <cellStyle name="20% - Accent5 3 3 3 3 4" xfId="14424"/>
    <cellStyle name="20% - Accent5 3 3 3 3 4 2" xfId="37699"/>
    <cellStyle name="20% - Accent5 3 3 3 3 5" xfId="27082"/>
    <cellStyle name="20% - Accent5 3 3 3 4" xfId="4483"/>
    <cellStyle name="20% - Accent5 3 3 3 4 2" xfId="9827"/>
    <cellStyle name="20% - Accent5 3 3 3 4 2 2" xfId="20442"/>
    <cellStyle name="20% - Accent5 3 3 3 4 2 2 2" xfId="43717"/>
    <cellStyle name="20% - Accent5 3 3 3 4 2 3" xfId="33102"/>
    <cellStyle name="20% - Accent5 3 3 3 4 3" xfId="15136"/>
    <cellStyle name="20% - Accent5 3 3 3 4 3 2" xfId="38411"/>
    <cellStyle name="20% - Accent5 3 3 3 4 4" xfId="27794"/>
    <cellStyle name="20% - Accent5 3 3 3 5" xfId="7185"/>
    <cellStyle name="20% - Accent5 3 3 3 5 2" xfId="17800"/>
    <cellStyle name="20% - Accent5 3 3 3 5 2 2" xfId="41075"/>
    <cellStyle name="20% - Accent5 3 3 3 5 3" xfId="30460"/>
    <cellStyle name="20% - Accent5 3 3 3 6" xfId="12496"/>
    <cellStyle name="20% - Accent5 3 3 3 6 2" xfId="35771"/>
    <cellStyle name="20% - Accent5 3 3 3 7" xfId="22976"/>
    <cellStyle name="20% - Accent5 3 3 3 7 2" xfId="46225"/>
    <cellStyle name="20% - Accent5 3 3 3 8" xfId="25152"/>
    <cellStyle name="20% - Accent5 3 3 4" xfId="1935"/>
    <cellStyle name="20% - Accent5 3 3 4 2" xfId="4883"/>
    <cellStyle name="20% - Accent5 3 3 4 2 2" xfId="10226"/>
    <cellStyle name="20% - Accent5 3 3 4 2 2 2" xfId="20841"/>
    <cellStyle name="20% - Accent5 3 3 4 2 2 2 2" xfId="44116"/>
    <cellStyle name="20% - Accent5 3 3 4 2 2 3" xfId="33501"/>
    <cellStyle name="20% - Accent5 3 3 4 2 3" xfId="15535"/>
    <cellStyle name="20% - Accent5 3 3 4 2 3 2" xfId="38810"/>
    <cellStyle name="20% - Accent5 3 3 4 2 4" xfId="28193"/>
    <cellStyle name="20% - Accent5 3 3 4 3" xfId="7584"/>
    <cellStyle name="20% - Accent5 3 3 4 3 2" xfId="18199"/>
    <cellStyle name="20% - Accent5 3 3 4 3 2 2" xfId="41474"/>
    <cellStyle name="20% - Accent5 3 3 4 3 3" xfId="30859"/>
    <cellStyle name="20% - Accent5 3 3 4 4" xfId="12895"/>
    <cellStyle name="20% - Accent5 3 3 4 4 2" xfId="36170"/>
    <cellStyle name="20% - Accent5 3 3 4 5" xfId="22978"/>
    <cellStyle name="20% - Accent5 3 3 4 5 2" xfId="46227"/>
    <cellStyle name="20% - Accent5 3 3 4 6" xfId="25551"/>
    <cellStyle name="20% - Accent5 3 3 5" xfId="2513"/>
    <cellStyle name="20% - Accent5 3 3 5 2" xfId="5364"/>
    <cellStyle name="20% - Accent5 3 3 5 2 2" xfId="10707"/>
    <cellStyle name="20% - Accent5 3 3 5 2 2 2" xfId="21321"/>
    <cellStyle name="20% - Accent5 3 3 5 2 2 2 2" xfId="44596"/>
    <cellStyle name="20% - Accent5 3 3 5 2 2 3" xfId="33982"/>
    <cellStyle name="20% - Accent5 3 3 5 2 3" xfId="16015"/>
    <cellStyle name="20% - Accent5 3 3 5 2 3 2" xfId="39290"/>
    <cellStyle name="20% - Accent5 3 3 5 2 4" xfId="28674"/>
    <cellStyle name="20% - Accent5 3 3 5 3" xfId="8065"/>
    <cellStyle name="20% - Accent5 3 3 5 3 2" xfId="18680"/>
    <cellStyle name="20% - Accent5 3 3 5 3 2 2" xfId="41955"/>
    <cellStyle name="20% - Accent5 3 3 5 3 3" xfId="31340"/>
    <cellStyle name="20% - Accent5 3 3 5 4" xfId="13375"/>
    <cellStyle name="20% - Accent5 3 3 5 4 2" xfId="36650"/>
    <cellStyle name="20% - Accent5 3 3 5 5" xfId="26032"/>
    <cellStyle name="20% - Accent5 3 3 6" xfId="3170"/>
    <cellStyle name="20% - Accent5 3 3 6 2" xfId="6003"/>
    <cellStyle name="20% - Accent5 3 3 6 2 2" xfId="11346"/>
    <cellStyle name="20% - Accent5 3 3 6 2 2 2" xfId="21959"/>
    <cellStyle name="20% - Accent5 3 3 6 2 2 2 2" xfId="45234"/>
    <cellStyle name="20% - Accent5 3 3 6 2 2 3" xfId="34621"/>
    <cellStyle name="20% - Accent5 3 3 6 2 3" xfId="16653"/>
    <cellStyle name="20% - Accent5 3 3 6 2 3 2" xfId="39928"/>
    <cellStyle name="20% - Accent5 3 3 6 2 4" xfId="29313"/>
    <cellStyle name="20% - Accent5 3 3 6 3" xfId="8704"/>
    <cellStyle name="20% - Accent5 3 3 6 3 2" xfId="19319"/>
    <cellStyle name="20% - Accent5 3 3 6 3 2 2" xfId="42594"/>
    <cellStyle name="20% - Accent5 3 3 6 3 3" xfId="31979"/>
    <cellStyle name="20% - Accent5 3 3 6 4" xfId="14013"/>
    <cellStyle name="20% - Accent5 3 3 6 4 2" xfId="37288"/>
    <cellStyle name="20% - Accent5 3 3 6 5" xfId="26671"/>
    <cellStyle name="20% - Accent5 3 3 7" xfId="3493"/>
    <cellStyle name="20% - Accent5 3 3 7 2" xfId="6317"/>
    <cellStyle name="20% - Accent5 3 3 7 2 2" xfId="11660"/>
    <cellStyle name="20% - Accent5 3 3 7 2 2 2" xfId="22273"/>
    <cellStyle name="20% - Accent5 3 3 7 2 2 2 2" xfId="45548"/>
    <cellStyle name="20% - Accent5 3 3 7 2 2 3" xfId="34935"/>
    <cellStyle name="20% - Accent5 3 3 7 2 3" xfId="16967"/>
    <cellStyle name="20% - Accent5 3 3 7 2 3 2" xfId="40242"/>
    <cellStyle name="20% - Accent5 3 3 7 2 4" xfId="29627"/>
    <cellStyle name="20% - Accent5 3 3 7 3" xfId="9018"/>
    <cellStyle name="20% - Accent5 3 3 7 3 2" xfId="19633"/>
    <cellStyle name="20% - Accent5 3 3 7 3 2 2" xfId="42908"/>
    <cellStyle name="20% - Accent5 3 3 7 3 3" xfId="32293"/>
    <cellStyle name="20% - Accent5 3 3 7 4" xfId="14327"/>
    <cellStyle name="20% - Accent5 3 3 7 4 2" xfId="37602"/>
    <cellStyle name="20% - Accent5 3 3 7 5" xfId="26985"/>
    <cellStyle name="20% - Accent5 3 3 8" xfId="4177"/>
    <cellStyle name="20% - Accent5 3 3 8 2" xfId="9521"/>
    <cellStyle name="20% - Accent5 3 3 8 2 2" xfId="20136"/>
    <cellStyle name="20% - Accent5 3 3 8 2 2 2" xfId="43411"/>
    <cellStyle name="20% - Accent5 3 3 8 2 3" xfId="32796"/>
    <cellStyle name="20% - Accent5 3 3 8 3" xfId="14830"/>
    <cellStyle name="20% - Accent5 3 3 8 3 2" xfId="38105"/>
    <cellStyle name="20% - Accent5 3 3 8 4" xfId="27488"/>
    <cellStyle name="20% - Accent5 3 3 9" xfId="6879"/>
    <cellStyle name="20% - Accent5 3 3 9 2" xfId="17494"/>
    <cellStyle name="20% - Accent5 3 3 9 2 2" xfId="40769"/>
    <cellStyle name="20% - Accent5 3 3 9 3" xfId="30154"/>
    <cellStyle name="20% - Accent5 3 3_Asset Register (new)" xfId="1380"/>
    <cellStyle name="20% - Accent5 3 4" xfId="65"/>
    <cellStyle name="20% - Accent5 3 4 10" xfId="24646"/>
    <cellStyle name="20% - Accent5 3 4 2" xfId="1771"/>
    <cellStyle name="20% - Accent5 3 4 2 2" xfId="4753"/>
    <cellStyle name="20% - Accent5 3 4 2 2 2" xfId="10097"/>
    <cellStyle name="20% - Accent5 3 4 2 2 2 2" xfId="20712"/>
    <cellStyle name="20% - Accent5 3 4 2 2 2 2 2" xfId="43987"/>
    <cellStyle name="20% - Accent5 3 4 2 2 2 3" xfId="33372"/>
    <cellStyle name="20% - Accent5 3 4 2 2 3" xfId="15406"/>
    <cellStyle name="20% - Accent5 3 4 2 2 3 2" xfId="38681"/>
    <cellStyle name="20% - Accent5 3 4 2 2 4" xfId="22981"/>
    <cellStyle name="20% - Accent5 3 4 2 2 4 2" xfId="46230"/>
    <cellStyle name="20% - Accent5 3 4 2 2 5" xfId="28064"/>
    <cellStyle name="20% - Accent5 3 4 2 3" xfId="7455"/>
    <cellStyle name="20% - Accent5 3 4 2 3 2" xfId="18070"/>
    <cellStyle name="20% - Accent5 3 4 2 3 2 2" xfId="41345"/>
    <cellStyle name="20% - Accent5 3 4 2 3 3" xfId="30730"/>
    <cellStyle name="20% - Accent5 3 4 2 4" xfId="12766"/>
    <cellStyle name="20% - Accent5 3 4 2 4 2" xfId="36041"/>
    <cellStyle name="20% - Accent5 3 4 2 5" xfId="22980"/>
    <cellStyle name="20% - Accent5 3 4 2 5 2" xfId="46229"/>
    <cellStyle name="20% - Accent5 3 4 2 6" xfId="25422"/>
    <cellStyle name="20% - Accent5 3 4 3" xfId="2317"/>
    <cellStyle name="20% - Accent5 3 4 3 2" xfId="5168"/>
    <cellStyle name="20% - Accent5 3 4 3 2 2" xfId="10511"/>
    <cellStyle name="20% - Accent5 3 4 3 2 2 2" xfId="21125"/>
    <cellStyle name="20% - Accent5 3 4 3 2 2 2 2" xfId="44400"/>
    <cellStyle name="20% - Accent5 3 4 3 2 2 3" xfId="33786"/>
    <cellStyle name="20% - Accent5 3 4 3 2 3" xfId="15819"/>
    <cellStyle name="20% - Accent5 3 4 3 2 3 2" xfId="39094"/>
    <cellStyle name="20% - Accent5 3 4 3 2 4" xfId="28478"/>
    <cellStyle name="20% - Accent5 3 4 3 3" xfId="7869"/>
    <cellStyle name="20% - Accent5 3 4 3 3 2" xfId="18484"/>
    <cellStyle name="20% - Accent5 3 4 3 3 2 2" xfId="41759"/>
    <cellStyle name="20% - Accent5 3 4 3 3 3" xfId="31144"/>
    <cellStyle name="20% - Accent5 3 4 3 4" xfId="13179"/>
    <cellStyle name="20% - Accent5 3 4 3 4 2" xfId="36454"/>
    <cellStyle name="20% - Accent5 3 4 3 5" xfId="22982"/>
    <cellStyle name="20% - Accent5 3 4 3 5 2" xfId="46231"/>
    <cellStyle name="20% - Accent5 3 4 3 6" xfId="25836"/>
    <cellStyle name="20% - Accent5 3 4 4" xfId="3045"/>
    <cellStyle name="20% - Accent5 3 4 4 2" xfId="5878"/>
    <cellStyle name="20% - Accent5 3 4 4 2 2" xfId="11221"/>
    <cellStyle name="20% - Accent5 3 4 4 2 2 2" xfId="21834"/>
    <cellStyle name="20% - Accent5 3 4 4 2 2 2 2" xfId="45109"/>
    <cellStyle name="20% - Accent5 3 4 4 2 2 3" xfId="34496"/>
    <cellStyle name="20% - Accent5 3 4 4 2 3" xfId="16528"/>
    <cellStyle name="20% - Accent5 3 4 4 2 3 2" xfId="39803"/>
    <cellStyle name="20% - Accent5 3 4 4 2 4" xfId="29188"/>
    <cellStyle name="20% - Accent5 3 4 4 3" xfId="8579"/>
    <cellStyle name="20% - Accent5 3 4 4 3 2" xfId="19194"/>
    <cellStyle name="20% - Accent5 3 4 4 3 2 2" xfId="42469"/>
    <cellStyle name="20% - Accent5 3 4 4 3 3" xfId="31854"/>
    <cellStyle name="20% - Accent5 3 4 4 4" xfId="13888"/>
    <cellStyle name="20% - Accent5 3 4 4 4 2" xfId="37163"/>
    <cellStyle name="20% - Accent5 3 4 4 5" xfId="26546"/>
    <cellStyle name="20% - Accent5 3 4 5" xfId="3368"/>
    <cellStyle name="20% - Accent5 3 4 5 2" xfId="6192"/>
    <cellStyle name="20% - Accent5 3 4 5 2 2" xfId="11535"/>
    <cellStyle name="20% - Accent5 3 4 5 2 2 2" xfId="22148"/>
    <cellStyle name="20% - Accent5 3 4 5 2 2 2 2" xfId="45423"/>
    <cellStyle name="20% - Accent5 3 4 5 2 2 3" xfId="34810"/>
    <cellStyle name="20% - Accent5 3 4 5 2 3" xfId="16842"/>
    <cellStyle name="20% - Accent5 3 4 5 2 3 2" xfId="40117"/>
    <cellStyle name="20% - Accent5 3 4 5 2 4" xfId="29502"/>
    <cellStyle name="20% - Accent5 3 4 5 3" xfId="8893"/>
    <cellStyle name="20% - Accent5 3 4 5 3 2" xfId="19508"/>
    <cellStyle name="20% - Accent5 3 4 5 3 2 2" xfId="42783"/>
    <cellStyle name="20% - Accent5 3 4 5 3 3" xfId="32168"/>
    <cellStyle name="20% - Accent5 3 4 5 4" xfId="14202"/>
    <cellStyle name="20% - Accent5 3 4 5 4 2" xfId="37477"/>
    <cellStyle name="20% - Accent5 3 4 5 5" xfId="26860"/>
    <cellStyle name="20% - Accent5 3 4 6" xfId="3981"/>
    <cellStyle name="20% - Accent5 3 4 6 2" xfId="9325"/>
    <cellStyle name="20% - Accent5 3 4 6 2 2" xfId="19940"/>
    <cellStyle name="20% - Accent5 3 4 6 2 2 2" xfId="43215"/>
    <cellStyle name="20% - Accent5 3 4 6 2 3" xfId="32600"/>
    <cellStyle name="20% - Accent5 3 4 6 3" xfId="14634"/>
    <cellStyle name="20% - Accent5 3 4 6 3 2" xfId="37909"/>
    <cellStyle name="20% - Accent5 3 4 6 4" xfId="27292"/>
    <cellStyle name="20% - Accent5 3 4 7" xfId="6683"/>
    <cellStyle name="20% - Accent5 3 4 7 2" xfId="17298"/>
    <cellStyle name="20% - Accent5 3 4 7 2 2" xfId="40573"/>
    <cellStyle name="20% - Accent5 3 4 7 3" xfId="29958"/>
    <cellStyle name="20% - Accent5 3 4 8" xfId="11994"/>
    <cellStyle name="20% - Accent5 3 4 8 2" xfId="35269"/>
    <cellStyle name="20% - Accent5 3 4 9" xfId="22979"/>
    <cellStyle name="20% - Accent5 3 4 9 2" xfId="46228"/>
    <cellStyle name="20% - Accent5 3 5" xfId="1020"/>
    <cellStyle name="20% - Accent5 3 5 2" xfId="2596"/>
    <cellStyle name="20% - Accent5 3 5 2 2" xfId="5447"/>
    <cellStyle name="20% - Accent5 3 5 2 2 2" xfId="10790"/>
    <cellStyle name="20% - Accent5 3 5 2 2 2 2" xfId="21404"/>
    <cellStyle name="20% - Accent5 3 5 2 2 2 2 2" xfId="44679"/>
    <cellStyle name="20% - Accent5 3 5 2 2 2 3" xfId="34065"/>
    <cellStyle name="20% - Accent5 3 5 2 2 3" xfId="16098"/>
    <cellStyle name="20% - Accent5 3 5 2 2 3 2" xfId="39373"/>
    <cellStyle name="20% - Accent5 3 5 2 2 4" xfId="22985"/>
    <cellStyle name="20% - Accent5 3 5 2 2 4 2" xfId="46234"/>
    <cellStyle name="20% - Accent5 3 5 2 2 5" xfId="28757"/>
    <cellStyle name="20% - Accent5 3 5 2 3" xfId="8148"/>
    <cellStyle name="20% - Accent5 3 5 2 3 2" xfId="18763"/>
    <cellStyle name="20% - Accent5 3 5 2 3 2 2" xfId="42038"/>
    <cellStyle name="20% - Accent5 3 5 2 3 3" xfId="31423"/>
    <cellStyle name="20% - Accent5 3 5 2 4" xfId="13458"/>
    <cellStyle name="20% - Accent5 3 5 2 4 2" xfId="36733"/>
    <cellStyle name="20% - Accent5 3 5 2 5" xfId="22984"/>
    <cellStyle name="20% - Accent5 3 5 2 5 2" xfId="46233"/>
    <cellStyle name="20% - Accent5 3 5 2 6" xfId="26115"/>
    <cellStyle name="20% - Accent5 3 5 3" xfId="3774"/>
    <cellStyle name="20% - Accent5 3 5 3 2" xfId="6438"/>
    <cellStyle name="20% - Accent5 3 5 3 2 2" xfId="11781"/>
    <cellStyle name="20% - Accent5 3 5 3 2 2 2" xfId="22394"/>
    <cellStyle name="20% - Accent5 3 5 3 2 2 2 2" xfId="45669"/>
    <cellStyle name="20% - Accent5 3 5 3 2 2 3" xfId="35056"/>
    <cellStyle name="20% - Accent5 3 5 3 2 3" xfId="17088"/>
    <cellStyle name="20% - Accent5 3 5 3 2 3 2" xfId="40363"/>
    <cellStyle name="20% - Accent5 3 5 3 2 4" xfId="29748"/>
    <cellStyle name="20% - Accent5 3 5 3 3" xfId="9139"/>
    <cellStyle name="20% - Accent5 3 5 3 3 2" xfId="19754"/>
    <cellStyle name="20% - Accent5 3 5 3 3 2 2" xfId="43029"/>
    <cellStyle name="20% - Accent5 3 5 3 3 3" xfId="32414"/>
    <cellStyle name="20% - Accent5 3 5 3 4" xfId="14448"/>
    <cellStyle name="20% - Accent5 3 5 3 4 2" xfId="37723"/>
    <cellStyle name="20% - Accent5 3 5 3 5" xfId="22986"/>
    <cellStyle name="20% - Accent5 3 5 3 5 2" xfId="46235"/>
    <cellStyle name="20% - Accent5 3 5 3 6" xfId="27106"/>
    <cellStyle name="20% - Accent5 3 5 4" xfId="4260"/>
    <cellStyle name="20% - Accent5 3 5 4 2" xfId="9604"/>
    <cellStyle name="20% - Accent5 3 5 4 2 2" xfId="20219"/>
    <cellStyle name="20% - Accent5 3 5 4 2 2 2" xfId="43494"/>
    <cellStyle name="20% - Accent5 3 5 4 2 3" xfId="32879"/>
    <cellStyle name="20% - Accent5 3 5 4 3" xfId="14913"/>
    <cellStyle name="20% - Accent5 3 5 4 3 2" xfId="38188"/>
    <cellStyle name="20% - Accent5 3 5 4 4" xfId="27571"/>
    <cellStyle name="20% - Accent5 3 5 5" xfId="6962"/>
    <cellStyle name="20% - Accent5 3 5 5 2" xfId="17577"/>
    <cellStyle name="20% - Accent5 3 5 5 2 2" xfId="40852"/>
    <cellStyle name="20% - Accent5 3 5 5 3" xfId="30237"/>
    <cellStyle name="20% - Accent5 3 5 6" xfId="12273"/>
    <cellStyle name="20% - Accent5 3 5 6 2" xfId="35548"/>
    <cellStyle name="20% - Accent5 3 5 7" xfId="22983"/>
    <cellStyle name="20% - Accent5 3 5 7 2" xfId="46232"/>
    <cellStyle name="20% - Accent5 3 5 8" xfId="24929"/>
    <cellStyle name="20% - Accent5 3 6" xfId="1169"/>
    <cellStyle name="20% - Accent5 3 6 2" xfId="2736"/>
    <cellStyle name="20% - Accent5 3 6 2 2" xfId="5587"/>
    <cellStyle name="20% - Accent5 3 6 2 2 2" xfId="10930"/>
    <cellStyle name="20% - Accent5 3 6 2 2 2 2" xfId="21544"/>
    <cellStyle name="20% - Accent5 3 6 2 2 2 2 2" xfId="44819"/>
    <cellStyle name="20% - Accent5 3 6 2 2 2 3" xfId="34205"/>
    <cellStyle name="20% - Accent5 3 6 2 2 3" xfId="16238"/>
    <cellStyle name="20% - Accent5 3 6 2 2 3 2" xfId="39513"/>
    <cellStyle name="20% - Accent5 3 6 2 2 4" xfId="22989"/>
    <cellStyle name="20% - Accent5 3 6 2 2 4 2" xfId="46238"/>
    <cellStyle name="20% - Accent5 3 6 2 2 5" xfId="28897"/>
    <cellStyle name="20% - Accent5 3 6 2 3" xfId="8288"/>
    <cellStyle name="20% - Accent5 3 6 2 3 2" xfId="18903"/>
    <cellStyle name="20% - Accent5 3 6 2 3 2 2" xfId="42178"/>
    <cellStyle name="20% - Accent5 3 6 2 3 3" xfId="31563"/>
    <cellStyle name="20% - Accent5 3 6 2 4" xfId="13598"/>
    <cellStyle name="20% - Accent5 3 6 2 4 2" xfId="36873"/>
    <cellStyle name="20% - Accent5 3 6 2 5" xfId="22988"/>
    <cellStyle name="20% - Accent5 3 6 2 5 2" xfId="46237"/>
    <cellStyle name="20% - Accent5 3 6 2 6" xfId="26255"/>
    <cellStyle name="20% - Accent5 3 6 3" xfId="4400"/>
    <cellStyle name="20% - Accent5 3 6 3 2" xfId="9744"/>
    <cellStyle name="20% - Accent5 3 6 3 2 2" xfId="20359"/>
    <cellStyle name="20% - Accent5 3 6 3 2 2 2" xfId="43634"/>
    <cellStyle name="20% - Accent5 3 6 3 2 3" xfId="33019"/>
    <cellStyle name="20% - Accent5 3 6 3 3" xfId="15053"/>
    <cellStyle name="20% - Accent5 3 6 3 3 2" xfId="38328"/>
    <cellStyle name="20% - Accent5 3 6 3 4" xfId="22990"/>
    <cellStyle name="20% - Accent5 3 6 3 4 2" xfId="46239"/>
    <cellStyle name="20% - Accent5 3 6 3 5" xfId="27711"/>
    <cellStyle name="20% - Accent5 3 6 4" xfId="7102"/>
    <cellStyle name="20% - Accent5 3 6 4 2" xfId="17717"/>
    <cellStyle name="20% - Accent5 3 6 4 2 2" xfId="40992"/>
    <cellStyle name="20% - Accent5 3 6 4 3" xfId="30377"/>
    <cellStyle name="20% - Accent5 3 6 5" xfId="12413"/>
    <cellStyle name="20% - Accent5 3 6 5 2" xfId="35688"/>
    <cellStyle name="20% - Accent5 3 6 6" xfId="22987"/>
    <cellStyle name="20% - Accent5 3 6 6 2" xfId="46236"/>
    <cellStyle name="20% - Accent5 3 6 7" xfId="25069"/>
    <cellStyle name="20% - Accent5 3 7" xfId="1549"/>
    <cellStyle name="20% - Accent5 3 7 2" xfId="4570"/>
    <cellStyle name="20% - Accent5 3 7 2 2" xfId="9914"/>
    <cellStyle name="20% - Accent5 3 7 2 2 2" xfId="20529"/>
    <cellStyle name="20% - Accent5 3 7 2 2 2 2" xfId="43804"/>
    <cellStyle name="20% - Accent5 3 7 2 2 3" xfId="33189"/>
    <cellStyle name="20% - Accent5 3 7 2 3" xfId="15223"/>
    <cellStyle name="20% - Accent5 3 7 2 3 2" xfId="38498"/>
    <cellStyle name="20% - Accent5 3 7 2 4" xfId="22992"/>
    <cellStyle name="20% - Accent5 3 7 2 4 2" xfId="46241"/>
    <cellStyle name="20% - Accent5 3 7 2 5" xfId="27881"/>
    <cellStyle name="20% - Accent5 3 7 3" xfId="7272"/>
    <cellStyle name="20% - Accent5 3 7 3 2" xfId="17887"/>
    <cellStyle name="20% - Accent5 3 7 3 2 2" xfId="41162"/>
    <cellStyle name="20% - Accent5 3 7 3 3" xfId="30547"/>
    <cellStyle name="20% - Accent5 3 7 4" xfId="12583"/>
    <cellStyle name="20% - Accent5 3 7 4 2" xfId="35858"/>
    <cellStyle name="20% - Accent5 3 7 5" xfId="22991"/>
    <cellStyle name="20% - Accent5 3 7 5 2" xfId="46240"/>
    <cellStyle name="20% - Accent5 3 7 6" xfId="25239"/>
    <cellStyle name="20% - Accent5 3 8" xfId="2071"/>
    <cellStyle name="20% - Accent5 3 8 2" xfId="4963"/>
    <cellStyle name="20% - Accent5 3 8 2 2" xfId="10306"/>
    <cellStyle name="20% - Accent5 3 8 2 2 2" xfId="20921"/>
    <cellStyle name="20% - Accent5 3 8 2 2 2 2" xfId="44196"/>
    <cellStyle name="20% - Accent5 3 8 2 2 3" xfId="33581"/>
    <cellStyle name="20% - Accent5 3 8 2 3" xfId="15615"/>
    <cellStyle name="20% - Accent5 3 8 2 3 2" xfId="38890"/>
    <cellStyle name="20% - Accent5 3 8 2 4" xfId="28273"/>
    <cellStyle name="20% - Accent5 3 8 3" xfId="7664"/>
    <cellStyle name="20% - Accent5 3 8 3 2" xfId="18279"/>
    <cellStyle name="20% - Accent5 3 8 3 2 2" xfId="41554"/>
    <cellStyle name="20% - Accent5 3 8 3 3" xfId="30939"/>
    <cellStyle name="20% - Accent5 3 8 4" xfId="12975"/>
    <cellStyle name="20% - Accent5 3 8 4 2" xfId="36250"/>
    <cellStyle name="20% - Accent5 3 8 5" xfId="22993"/>
    <cellStyle name="20% - Accent5 3 8 5 2" xfId="46242"/>
    <cellStyle name="20% - Accent5 3 8 6" xfId="25631"/>
    <cellStyle name="20% - Accent5 3 9" xfId="2153"/>
    <cellStyle name="20% - Accent5 3 9 2" xfId="5026"/>
    <cellStyle name="20% - Accent5 3 9 2 2" xfId="10369"/>
    <cellStyle name="20% - Accent5 3 9 2 2 2" xfId="20984"/>
    <cellStyle name="20% - Accent5 3 9 2 2 2 2" xfId="44259"/>
    <cellStyle name="20% - Accent5 3 9 2 2 3" xfId="33644"/>
    <cellStyle name="20% - Accent5 3 9 2 3" xfId="15678"/>
    <cellStyle name="20% - Accent5 3 9 2 3 2" xfId="38953"/>
    <cellStyle name="20% - Accent5 3 9 2 4" xfId="28336"/>
    <cellStyle name="20% - Accent5 3 9 3" xfId="7727"/>
    <cellStyle name="20% - Accent5 3 9 3 2" xfId="18342"/>
    <cellStyle name="20% - Accent5 3 9 3 2 2" xfId="41617"/>
    <cellStyle name="20% - Accent5 3 9 3 3" xfId="31002"/>
    <cellStyle name="20% - Accent5 3 9 4" xfId="13038"/>
    <cellStyle name="20% - Accent5 3 9 4 2" xfId="36313"/>
    <cellStyle name="20% - Accent5 3 9 5" xfId="25694"/>
    <cellStyle name="20% - Accent5 3_Asset Register (new)" xfId="1383"/>
    <cellStyle name="20% - Accent5 4" xfId="66"/>
    <cellStyle name="20% - Accent5 4 10" xfId="2207"/>
    <cellStyle name="20% - Accent5 4 10 2" xfId="5070"/>
    <cellStyle name="20% - Accent5 4 10 2 2" xfId="10413"/>
    <cellStyle name="20% - Accent5 4 10 2 2 2" xfId="21027"/>
    <cellStyle name="20% - Accent5 4 10 2 2 2 2" xfId="44302"/>
    <cellStyle name="20% - Accent5 4 10 2 2 3" xfId="33688"/>
    <cellStyle name="20% - Accent5 4 10 2 3" xfId="15721"/>
    <cellStyle name="20% - Accent5 4 10 2 3 2" xfId="38996"/>
    <cellStyle name="20% - Accent5 4 10 2 4" xfId="28380"/>
    <cellStyle name="20% - Accent5 4 10 3" xfId="7771"/>
    <cellStyle name="20% - Accent5 4 10 3 2" xfId="18386"/>
    <cellStyle name="20% - Accent5 4 10 3 2 2" xfId="41661"/>
    <cellStyle name="20% - Accent5 4 10 3 3" xfId="31046"/>
    <cellStyle name="20% - Accent5 4 10 4" xfId="13081"/>
    <cellStyle name="20% - Accent5 4 10 4 2" xfId="36356"/>
    <cellStyle name="20% - Accent5 4 10 5" xfId="25738"/>
    <cellStyle name="20% - Accent5 4 11" xfId="2318"/>
    <cellStyle name="20% - Accent5 4 11 2" xfId="5169"/>
    <cellStyle name="20% - Accent5 4 11 2 2" xfId="10512"/>
    <cellStyle name="20% - Accent5 4 11 2 2 2" xfId="21126"/>
    <cellStyle name="20% - Accent5 4 11 2 2 2 2" xfId="44401"/>
    <cellStyle name="20% - Accent5 4 11 2 2 3" xfId="33787"/>
    <cellStyle name="20% - Accent5 4 11 2 3" xfId="15820"/>
    <cellStyle name="20% - Accent5 4 11 2 3 2" xfId="39095"/>
    <cellStyle name="20% - Accent5 4 11 2 4" xfId="28479"/>
    <cellStyle name="20% - Accent5 4 11 3" xfId="7870"/>
    <cellStyle name="20% - Accent5 4 11 3 2" xfId="18485"/>
    <cellStyle name="20% - Accent5 4 11 3 2 2" xfId="41760"/>
    <cellStyle name="20% - Accent5 4 11 3 3" xfId="31145"/>
    <cellStyle name="20% - Accent5 4 11 4" xfId="13180"/>
    <cellStyle name="20% - Accent5 4 11 4 2" xfId="36455"/>
    <cellStyle name="20% - Accent5 4 11 5" xfId="25837"/>
    <cellStyle name="20% - Accent5 4 12" xfId="2912"/>
    <cellStyle name="20% - Accent5 4 12 2" xfId="5758"/>
    <cellStyle name="20% - Accent5 4 12 2 2" xfId="11101"/>
    <cellStyle name="20% - Accent5 4 12 2 2 2" xfId="21715"/>
    <cellStyle name="20% - Accent5 4 12 2 2 2 2" xfId="44990"/>
    <cellStyle name="20% - Accent5 4 12 2 2 3" xfId="34376"/>
    <cellStyle name="20% - Accent5 4 12 2 3" xfId="16409"/>
    <cellStyle name="20% - Accent5 4 12 2 3 2" xfId="39684"/>
    <cellStyle name="20% - Accent5 4 12 2 4" xfId="29068"/>
    <cellStyle name="20% - Accent5 4 12 3" xfId="8459"/>
    <cellStyle name="20% - Accent5 4 12 3 2" xfId="19074"/>
    <cellStyle name="20% - Accent5 4 12 3 2 2" xfId="42349"/>
    <cellStyle name="20% - Accent5 4 12 3 3" xfId="31734"/>
    <cellStyle name="20% - Accent5 4 12 4" xfId="13769"/>
    <cellStyle name="20% - Accent5 4 12 4 2" xfId="37044"/>
    <cellStyle name="20% - Accent5 4 12 5" xfId="26426"/>
    <cellStyle name="20% - Accent5 4 13" xfId="3248"/>
    <cellStyle name="20% - Accent5 4 13 2" xfId="6072"/>
    <cellStyle name="20% - Accent5 4 13 2 2" xfId="11415"/>
    <cellStyle name="20% - Accent5 4 13 2 2 2" xfId="22028"/>
    <cellStyle name="20% - Accent5 4 13 2 2 2 2" xfId="45303"/>
    <cellStyle name="20% - Accent5 4 13 2 2 3" xfId="34690"/>
    <cellStyle name="20% - Accent5 4 13 2 3" xfId="16722"/>
    <cellStyle name="20% - Accent5 4 13 2 3 2" xfId="39997"/>
    <cellStyle name="20% - Accent5 4 13 2 4" xfId="29382"/>
    <cellStyle name="20% - Accent5 4 13 3" xfId="8773"/>
    <cellStyle name="20% - Accent5 4 13 3 2" xfId="19388"/>
    <cellStyle name="20% - Accent5 4 13 3 2 2" xfId="42663"/>
    <cellStyle name="20% - Accent5 4 13 3 3" xfId="32048"/>
    <cellStyle name="20% - Accent5 4 13 4" xfId="14082"/>
    <cellStyle name="20% - Accent5 4 13 4 2" xfId="37357"/>
    <cellStyle name="20% - Accent5 4 13 5" xfId="26740"/>
    <cellStyle name="20% - Accent5 4 14" xfId="3982"/>
    <cellStyle name="20% - Accent5 4 14 2" xfId="9326"/>
    <cellStyle name="20% - Accent5 4 14 2 2" xfId="19941"/>
    <cellStyle name="20% - Accent5 4 14 2 2 2" xfId="43216"/>
    <cellStyle name="20% - Accent5 4 14 2 3" xfId="32601"/>
    <cellStyle name="20% - Accent5 4 14 3" xfId="14635"/>
    <cellStyle name="20% - Accent5 4 14 3 2" xfId="37910"/>
    <cellStyle name="20% - Accent5 4 14 4" xfId="27293"/>
    <cellStyle name="20% - Accent5 4 15" xfId="6684"/>
    <cellStyle name="20% - Accent5 4 15 2" xfId="17299"/>
    <cellStyle name="20% - Accent5 4 15 2 2" xfId="40574"/>
    <cellStyle name="20% - Accent5 4 15 3" xfId="29959"/>
    <cellStyle name="20% - Accent5 4 16" xfId="11995"/>
    <cellStyle name="20% - Accent5 4 16 2" xfId="35270"/>
    <cellStyle name="20% - Accent5 4 17" xfId="22994"/>
    <cellStyle name="20% - Accent5 4 17 2" xfId="46243"/>
    <cellStyle name="20% - Accent5 4 18" xfId="24647"/>
    <cellStyle name="20% - Accent5 4 2" xfId="642"/>
    <cellStyle name="20% - Accent5 4 2 10" xfId="2913"/>
    <cellStyle name="20% - Accent5 4 2 10 2" xfId="5759"/>
    <cellStyle name="20% - Accent5 4 2 10 2 2" xfId="11102"/>
    <cellStyle name="20% - Accent5 4 2 10 2 2 2" xfId="21716"/>
    <cellStyle name="20% - Accent5 4 2 10 2 2 2 2" xfId="44991"/>
    <cellStyle name="20% - Accent5 4 2 10 2 2 3" xfId="34377"/>
    <cellStyle name="20% - Accent5 4 2 10 2 3" xfId="16410"/>
    <cellStyle name="20% - Accent5 4 2 10 2 3 2" xfId="39685"/>
    <cellStyle name="20% - Accent5 4 2 10 2 4" xfId="29069"/>
    <cellStyle name="20% - Accent5 4 2 10 3" xfId="8460"/>
    <cellStyle name="20% - Accent5 4 2 10 3 2" xfId="19075"/>
    <cellStyle name="20% - Accent5 4 2 10 3 2 2" xfId="42350"/>
    <cellStyle name="20% - Accent5 4 2 10 3 3" xfId="31735"/>
    <cellStyle name="20% - Accent5 4 2 10 4" xfId="13770"/>
    <cellStyle name="20% - Accent5 4 2 10 4 2" xfId="37045"/>
    <cellStyle name="20% - Accent5 4 2 10 5" xfId="26427"/>
    <cellStyle name="20% - Accent5 4 2 11" xfId="3249"/>
    <cellStyle name="20% - Accent5 4 2 11 2" xfId="6073"/>
    <cellStyle name="20% - Accent5 4 2 11 2 2" xfId="11416"/>
    <cellStyle name="20% - Accent5 4 2 11 2 2 2" xfId="22029"/>
    <cellStyle name="20% - Accent5 4 2 11 2 2 2 2" xfId="45304"/>
    <cellStyle name="20% - Accent5 4 2 11 2 2 3" xfId="34691"/>
    <cellStyle name="20% - Accent5 4 2 11 2 3" xfId="16723"/>
    <cellStyle name="20% - Accent5 4 2 11 2 3 2" xfId="39998"/>
    <cellStyle name="20% - Accent5 4 2 11 2 4" xfId="29383"/>
    <cellStyle name="20% - Accent5 4 2 11 3" xfId="8774"/>
    <cellStyle name="20% - Accent5 4 2 11 3 2" xfId="19389"/>
    <cellStyle name="20% - Accent5 4 2 11 3 2 2" xfId="42664"/>
    <cellStyle name="20% - Accent5 4 2 11 3 3" xfId="32049"/>
    <cellStyle name="20% - Accent5 4 2 11 4" xfId="14083"/>
    <cellStyle name="20% - Accent5 4 2 11 4 2" xfId="37358"/>
    <cellStyle name="20% - Accent5 4 2 11 5" xfId="26741"/>
    <cellStyle name="20% - Accent5 4 2 12" xfId="4180"/>
    <cellStyle name="20% - Accent5 4 2 12 2" xfId="9524"/>
    <cellStyle name="20% - Accent5 4 2 12 2 2" xfId="20139"/>
    <cellStyle name="20% - Accent5 4 2 12 2 2 2" xfId="43414"/>
    <cellStyle name="20% - Accent5 4 2 12 2 3" xfId="32799"/>
    <cellStyle name="20% - Accent5 4 2 12 3" xfId="14833"/>
    <cellStyle name="20% - Accent5 4 2 12 3 2" xfId="38108"/>
    <cellStyle name="20% - Accent5 4 2 12 4" xfId="27491"/>
    <cellStyle name="20% - Accent5 4 2 13" xfId="6882"/>
    <cellStyle name="20% - Accent5 4 2 13 2" xfId="17497"/>
    <cellStyle name="20% - Accent5 4 2 13 2 2" xfId="40772"/>
    <cellStyle name="20% - Accent5 4 2 13 3" xfId="30157"/>
    <cellStyle name="20% - Accent5 4 2 14" xfId="12193"/>
    <cellStyle name="20% - Accent5 4 2 14 2" xfId="35468"/>
    <cellStyle name="20% - Accent5 4 2 15" xfId="22995"/>
    <cellStyle name="20% - Accent5 4 2 15 2" xfId="46244"/>
    <cellStyle name="20% - Accent5 4 2 16" xfId="24849"/>
    <cellStyle name="20% - Accent5 4 2 2" xfId="1023"/>
    <cellStyle name="20% - Accent5 4 2 2 2" xfId="1460"/>
    <cellStyle name="20% - Accent5 4 2 2 2 2" xfId="2822"/>
    <cellStyle name="20% - Accent5 4 2 2 2 2 2" xfId="5673"/>
    <cellStyle name="20% - Accent5 4 2 2 2 2 2 2" xfId="11016"/>
    <cellStyle name="20% - Accent5 4 2 2 2 2 2 2 2" xfId="21630"/>
    <cellStyle name="20% - Accent5 4 2 2 2 2 2 2 2 2" xfId="44905"/>
    <cellStyle name="20% - Accent5 4 2 2 2 2 2 2 3" xfId="34291"/>
    <cellStyle name="20% - Accent5 4 2 2 2 2 2 3" xfId="16324"/>
    <cellStyle name="20% - Accent5 4 2 2 2 2 2 3 2" xfId="39599"/>
    <cellStyle name="20% - Accent5 4 2 2 2 2 2 4" xfId="22999"/>
    <cellStyle name="20% - Accent5 4 2 2 2 2 2 4 2" xfId="46248"/>
    <cellStyle name="20% - Accent5 4 2 2 2 2 2 5" xfId="28983"/>
    <cellStyle name="20% - Accent5 4 2 2 2 2 3" xfId="8374"/>
    <cellStyle name="20% - Accent5 4 2 2 2 2 3 2" xfId="18989"/>
    <cellStyle name="20% - Accent5 4 2 2 2 2 3 2 2" xfId="42264"/>
    <cellStyle name="20% - Accent5 4 2 2 2 2 3 3" xfId="31649"/>
    <cellStyle name="20% - Accent5 4 2 2 2 2 4" xfId="13684"/>
    <cellStyle name="20% - Accent5 4 2 2 2 2 4 2" xfId="36959"/>
    <cellStyle name="20% - Accent5 4 2 2 2 2 5" xfId="22998"/>
    <cellStyle name="20% - Accent5 4 2 2 2 2 5 2" xfId="46247"/>
    <cellStyle name="20% - Accent5 4 2 2 2 2 6" xfId="26341"/>
    <cellStyle name="20% - Accent5 4 2 2 2 3" xfId="4486"/>
    <cellStyle name="20% - Accent5 4 2 2 2 3 2" xfId="9830"/>
    <cellStyle name="20% - Accent5 4 2 2 2 3 2 2" xfId="20445"/>
    <cellStyle name="20% - Accent5 4 2 2 2 3 2 2 2" xfId="43720"/>
    <cellStyle name="20% - Accent5 4 2 2 2 3 2 3" xfId="33105"/>
    <cellStyle name="20% - Accent5 4 2 2 2 3 3" xfId="15139"/>
    <cellStyle name="20% - Accent5 4 2 2 2 3 3 2" xfId="38414"/>
    <cellStyle name="20% - Accent5 4 2 2 2 3 4" xfId="23000"/>
    <cellStyle name="20% - Accent5 4 2 2 2 3 4 2" xfId="46249"/>
    <cellStyle name="20% - Accent5 4 2 2 2 3 5" xfId="27797"/>
    <cellStyle name="20% - Accent5 4 2 2 2 4" xfId="7188"/>
    <cellStyle name="20% - Accent5 4 2 2 2 4 2" xfId="17803"/>
    <cellStyle name="20% - Accent5 4 2 2 2 4 2 2" xfId="41078"/>
    <cellStyle name="20% - Accent5 4 2 2 2 4 3" xfId="30463"/>
    <cellStyle name="20% - Accent5 4 2 2 2 5" xfId="12499"/>
    <cellStyle name="20% - Accent5 4 2 2 2 5 2" xfId="35774"/>
    <cellStyle name="20% - Accent5 4 2 2 2 6" xfId="22997"/>
    <cellStyle name="20% - Accent5 4 2 2 2 6 2" xfId="46246"/>
    <cellStyle name="20% - Accent5 4 2 2 2 7" xfId="25155"/>
    <cellStyle name="20% - Accent5 4 2 2 3" xfId="2599"/>
    <cellStyle name="20% - Accent5 4 2 2 3 2" xfId="5450"/>
    <cellStyle name="20% - Accent5 4 2 2 3 2 2" xfId="10793"/>
    <cellStyle name="20% - Accent5 4 2 2 3 2 2 2" xfId="21407"/>
    <cellStyle name="20% - Accent5 4 2 2 3 2 2 2 2" xfId="44682"/>
    <cellStyle name="20% - Accent5 4 2 2 3 2 2 3" xfId="34068"/>
    <cellStyle name="20% - Accent5 4 2 2 3 2 3" xfId="16101"/>
    <cellStyle name="20% - Accent5 4 2 2 3 2 3 2" xfId="39376"/>
    <cellStyle name="20% - Accent5 4 2 2 3 2 4" xfId="23002"/>
    <cellStyle name="20% - Accent5 4 2 2 3 2 4 2" xfId="46251"/>
    <cellStyle name="20% - Accent5 4 2 2 3 2 5" xfId="28760"/>
    <cellStyle name="20% - Accent5 4 2 2 3 3" xfId="8151"/>
    <cellStyle name="20% - Accent5 4 2 2 3 3 2" xfId="18766"/>
    <cellStyle name="20% - Accent5 4 2 2 3 3 2 2" xfId="42041"/>
    <cellStyle name="20% - Accent5 4 2 2 3 3 3" xfId="31426"/>
    <cellStyle name="20% - Accent5 4 2 2 3 4" xfId="13461"/>
    <cellStyle name="20% - Accent5 4 2 2 3 4 2" xfId="36736"/>
    <cellStyle name="20% - Accent5 4 2 2 3 5" xfId="23001"/>
    <cellStyle name="20% - Accent5 4 2 2 3 5 2" xfId="46250"/>
    <cellStyle name="20% - Accent5 4 2 2 3 6" xfId="26118"/>
    <cellStyle name="20% - Accent5 4 2 2 4" xfId="3777"/>
    <cellStyle name="20% - Accent5 4 2 2 4 2" xfId="6441"/>
    <cellStyle name="20% - Accent5 4 2 2 4 2 2" xfId="11784"/>
    <cellStyle name="20% - Accent5 4 2 2 4 2 2 2" xfId="22397"/>
    <cellStyle name="20% - Accent5 4 2 2 4 2 2 2 2" xfId="45672"/>
    <cellStyle name="20% - Accent5 4 2 2 4 2 2 3" xfId="35059"/>
    <cellStyle name="20% - Accent5 4 2 2 4 2 3" xfId="17091"/>
    <cellStyle name="20% - Accent5 4 2 2 4 2 3 2" xfId="40366"/>
    <cellStyle name="20% - Accent5 4 2 2 4 2 4" xfId="29751"/>
    <cellStyle name="20% - Accent5 4 2 2 4 3" xfId="9142"/>
    <cellStyle name="20% - Accent5 4 2 2 4 3 2" xfId="19757"/>
    <cellStyle name="20% - Accent5 4 2 2 4 3 2 2" xfId="43032"/>
    <cellStyle name="20% - Accent5 4 2 2 4 3 3" xfId="32417"/>
    <cellStyle name="20% - Accent5 4 2 2 4 4" xfId="14451"/>
    <cellStyle name="20% - Accent5 4 2 2 4 4 2" xfId="37726"/>
    <cellStyle name="20% - Accent5 4 2 2 4 5" xfId="23003"/>
    <cellStyle name="20% - Accent5 4 2 2 4 5 2" xfId="46252"/>
    <cellStyle name="20% - Accent5 4 2 2 4 6" xfId="27109"/>
    <cellStyle name="20% - Accent5 4 2 2 5" xfId="4263"/>
    <cellStyle name="20% - Accent5 4 2 2 5 2" xfId="9607"/>
    <cellStyle name="20% - Accent5 4 2 2 5 2 2" xfId="20222"/>
    <cellStyle name="20% - Accent5 4 2 2 5 2 2 2" xfId="43497"/>
    <cellStyle name="20% - Accent5 4 2 2 5 2 3" xfId="32882"/>
    <cellStyle name="20% - Accent5 4 2 2 5 3" xfId="14916"/>
    <cellStyle name="20% - Accent5 4 2 2 5 3 2" xfId="38191"/>
    <cellStyle name="20% - Accent5 4 2 2 5 4" xfId="27574"/>
    <cellStyle name="20% - Accent5 4 2 2 6" xfId="6965"/>
    <cellStyle name="20% - Accent5 4 2 2 6 2" xfId="17580"/>
    <cellStyle name="20% - Accent5 4 2 2 6 2 2" xfId="40855"/>
    <cellStyle name="20% - Accent5 4 2 2 6 3" xfId="30240"/>
    <cellStyle name="20% - Accent5 4 2 2 7" xfId="12276"/>
    <cellStyle name="20% - Accent5 4 2 2 7 2" xfId="35551"/>
    <cellStyle name="20% - Accent5 4 2 2 8" xfId="22996"/>
    <cellStyle name="20% - Accent5 4 2 2 8 2" xfId="46245"/>
    <cellStyle name="20% - Accent5 4 2 2 9" xfId="24932"/>
    <cellStyle name="20% - Accent5 4 2 2_Asset Register (new)" xfId="1377"/>
    <cellStyle name="20% - Accent5 4 2 3" xfId="1172"/>
    <cellStyle name="20% - Accent5 4 2 3 2" xfId="2739"/>
    <cellStyle name="20% - Accent5 4 2 3 2 2" xfId="5590"/>
    <cellStyle name="20% - Accent5 4 2 3 2 2 2" xfId="10933"/>
    <cellStyle name="20% - Accent5 4 2 3 2 2 2 2" xfId="21547"/>
    <cellStyle name="20% - Accent5 4 2 3 2 2 2 2 2" xfId="44822"/>
    <cellStyle name="20% - Accent5 4 2 3 2 2 2 3" xfId="34208"/>
    <cellStyle name="20% - Accent5 4 2 3 2 2 3" xfId="16241"/>
    <cellStyle name="20% - Accent5 4 2 3 2 2 3 2" xfId="39516"/>
    <cellStyle name="20% - Accent5 4 2 3 2 2 4" xfId="23006"/>
    <cellStyle name="20% - Accent5 4 2 3 2 2 4 2" xfId="46255"/>
    <cellStyle name="20% - Accent5 4 2 3 2 2 5" xfId="28900"/>
    <cellStyle name="20% - Accent5 4 2 3 2 3" xfId="8291"/>
    <cellStyle name="20% - Accent5 4 2 3 2 3 2" xfId="18906"/>
    <cellStyle name="20% - Accent5 4 2 3 2 3 2 2" xfId="42181"/>
    <cellStyle name="20% - Accent5 4 2 3 2 3 3" xfId="31566"/>
    <cellStyle name="20% - Accent5 4 2 3 2 4" xfId="13601"/>
    <cellStyle name="20% - Accent5 4 2 3 2 4 2" xfId="36876"/>
    <cellStyle name="20% - Accent5 4 2 3 2 5" xfId="23005"/>
    <cellStyle name="20% - Accent5 4 2 3 2 5 2" xfId="46254"/>
    <cellStyle name="20% - Accent5 4 2 3 2 6" xfId="26258"/>
    <cellStyle name="20% - Accent5 4 2 3 3" xfId="4403"/>
    <cellStyle name="20% - Accent5 4 2 3 3 2" xfId="9747"/>
    <cellStyle name="20% - Accent5 4 2 3 3 2 2" xfId="20362"/>
    <cellStyle name="20% - Accent5 4 2 3 3 2 2 2" xfId="43637"/>
    <cellStyle name="20% - Accent5 4 2 3 3 2 3" xfId="33022"/>
    <cellStyle name="20% - Accent5 4 2 3 3 3" xfId="15056"/>
    <cellStyle name="20% - Accent5 4 2 3 3 3 2" xfId="38331"/>
    <cellStyle name="20% - Accent5 4 2 3 3 4" xfId="23007"/>
    <cellStyle name="20% - Accent5 4 2 3 3 4 2" xfId="46256"/>
    <cellStyle name="20% - Accent5 4 2 3 3 5" xfId="27714"/>
    <cellStyle name="20% - Accent5 4 2 3 4" xfId="7105"/>
    <cellStyle name="20% - Accent5 4 2 3 4 2" xfId="17720"/>
    <cellStyle name="20% - Accent5 4 2 3 4 2 2" xfId="40995"/>
    <cellStyle name="20% - Accent5 4 2 3 4 3" xfId="30380"/>
    <cellStyle name="20% - Accent5 4 2 3 5" xfId="12416"/>
    <cellStyle name="20% - Accent5 4 2 3 5 2" xfId="35691"/>
    <cellStyle name="20% - Accent5 4 2 3 6" xfId="23004"/>
    <cellStyle name="20% - Accent5 4 2 3 6 2" xfId="46253"/>
    <cellStyle name="20% - Accent5 4 2 3 7" xfId="25072"/>
    <cellStyle name="20% - Accent5 4 2 4" xfId="1552"/>
    <cellStyle name="20% - Accent5 4 2 4 2" xfId="4573"/>
    <cellStyle name="20% - Accent5 4 2 4 2 2" xfId="9917"/>
    <cellStyle name="20% - Accent5 4 2 4 2 2 2" xfId="20532"/>
    <cellStyle name="20% - Accent5 4 2 4 2 2 2 2" xfId="43807"/>
    <cellStyle name="20% - Accent5 4 2 4 2 2 3" xfId="33192"/>
    <cellStyle name="20% - Accent5 4 2 4 2 3" xfId="15226"/>
    <cellStyle name="20% - Accent5 4 2 4 2 3 2" xfId="38501"/>
    <cellStyle name="20% - Accent5 4 2 4 2 4" xfId="23009"/>
    <cellStyle name="20% - Accent5 4 2 4 2 4 2" xfId="46258"/>
    <cellStyle name="20% - Accent5 4 2 4 2 5" xfId="27884"/>
    <cellStyle name="20% - Accent5 4 2 4 3" xfId="7275"/>
    <cellStyle name="20% - Accent5 4 2 4 3 2" xfId="17890"/>
    <cellStyle name="20% - Accent5 4 2 4 3 2 2" xfId="41165"/>
    <cellStyle name="20% - Accent5 4 2 4 3 3" xfId="30550"/>
    <cellStyle name="20% - Accent5 4 2 4 4" xfId="12586"/>
    <cellStyle name="20% - Accent5 4 2 4 4 2" xfId="35861"/>
    <cellStyle name="20% - Accent5 4 2 4 5" xfId="23008"/>
    <cellStyle name="20% - Accent5 4 2 4 5 2" xfId="46257"/>
    <cellStyle name="20% - Accent5 4 2 4 6" xfId="25242"/>
    <cellStyle name="20% - Accent5 4 2 5" xfId="2068"/>
    <cellStyle name="20% - Accent5 4 2 5 2" xfId="4960"/>
    <cellStyle name="20% - Accent5 4 2 5 2 2" xfId="10303"/>
    <cellStyle name="20% - Accent5 4 2 5 2 2 2" xfId="20918"/>
    <cellStyle name="20% - Accent5 4 2 5 2 2 2 2" xfId="44193"/>
    <cellStyle name="20% - Accent5 4 2 5 2 2 3" xfId="33578"/>
    <cellStyle name="20% - Accent5 4 2 5 2 3" xfId="15612"/>
    <cellStyle name="20% - Accent5 4 2 5 2 3 2" xfId="38887"/>
    <cellStyle name="20% - Accent5 4 2 5 2 4" xfId="28270"/>
    <cellStyle name="20% - Accent5 4 2 5 3" xfId="7661"/>
    <cellStyle name="20% - Accent5 4 2 5 3 2" xfId="18276"/>
    <cellStyle name="20% - Accent5 4 2 5 3 2 2" xfId="41551"/>
    <cellStyle name="20% - Accent5 4 2 5 3 3" xfId="30936"/>
    <cellStyle name="20% - Accent5 4 2 5 4" xfId="12972"/>
    <cellStyle name="20% - Accent5 4 2 5 4 2" xfId="36247"/>
    <cellStyle name="20% - Accent5 4 2 5 5" xfId="23010"/>
    <cellStyle name="20% - Accent5 4 2 5 5 2" xfId="46259"/>
    <cellStyle name="20% - Accent5 4 2 5 6" xfId="25628"/>
    <cellStyle name="20% - Accent5 4 2 6" xfId="2150"/>
    <cellStyle name="20% - Accent5 4 2 6 2" xfId="5023"/>
    <cellStyle name="20% - Accent5 4 2 6 2 2" xfId="10366"/>
    <cellStyle name="20% - Accent5 4 2 6 2 2 2" xfId="20981"/>
    <cellStyle name="20% - Accent5 4 2 6 2 2 2 2" xfId="44256"/>
    <cellStyle name="20% - Accent5 4 2 6 2 2 3" xfId="33641"/>
    <cellStyle name="20% - Accent5 4 2 6 2 3" xfId="15675"/>
    <cellStyle name="20% - Accent5 4 2 6 2 3 2" xfId="38950"/>
    <cellStyle name="20% - Accent5 4 2 6 2 4" xfId="28333"/>
    <cellStyle name="20% - Accent5 4 2 6 3" xfId="7724"/>
    <cellStyle name="20% - Accent5 4 2 6 3 2" xfId="18339"/>
    <cellStyle name="20% - Accent5 4 2 6 3 2 2" xfId="41614"/>
    <cellStyle name="20% - Accent5 4 2 6 3 3" xfId="30999"/>
    <cellStyle name="20% - Accent5 4 2 6 4" xfId="13035"/>
    <cellStyle name="20% - Accent5 4 2 6 4 2" xfId="36310"/>
    <cellStyle name="20% - Accent5 4 2 6 5" xfId="25691"/>
    <cellStyle name="20% - Accent5 4 2 7" xfId="2206"/>
    <cellStyle name="20% - Accent5 4 2 7 2" xfId="5069"/>
    <cellStyle name="20% - Accent5 4 2 7 2 2" xfId="10412"/>
    <cellStyle name="20% - Accent5 4 2 7 2 2 2" xfId="21026"/>
    <cellStyle name="20% - Accent5 4 2 7 2 2 2 2" xfId="44301"/>
    <cellStyle name="20% - Accent5 4 2 7 2 2 3" xfId="33687"/>
    <cellStyle name="20% - Accent5 4 2 7 2 3" xfId="15720"/>
    <cellStyle name="20% - Accent5 4 2 7 2 3 2" xfId="38995"/>
    <cellStyle name="20% - Accent5 4 2 7 2 4" xfId="28379"/>
    <cellStyle name="20% - Accent5 4 2 7 3" xfId="7770"/>
    <cellStyle name="20% - Accent5 4 2 7 3 2" xfId="18385"/>
    <cellStyle name="20% - Accent5 4 2 7 3 2 2" xfId="41660"/>
    <cellStyle name="20% - Accent5 4 2 7 3 3" xfId="31045"/>
    <cellStyle name="20% - Accent5 4 2 7 4" xfId="13080"/>
    <cellStyle name="20% - Accent5 4 2 7 4 2" xfId="36355"/>
    <cellStyle name="20% - Accent5 4 2 7 5" xfId="25737"/>
    <cellStyle name="20% - Accent5 4 2 8" xfId="2240"/>
    <cellStyle name="20% - Accent5 4 2 8 2" xfId="5094"/>
    <cellStyle name="20% - Accent5 4 2 8 2 2" xfId="10437"/>
    <cellStyle name="20% - Accent5 4 2 8 2 2 2" xfId="21051"/>
    <cellStyle name="20% - Accent5 4 2 8 2 2 2 2" xfId="44326"/>
    <cellStyle name="20% - Accent5 4 2 8 2 2 3" xfId="33712"/>
    <cellStyle name="20% - Accent5 4 2 8 2 3" xfId="15745"/>
    <cellStyle name="20% - Accent5 4 2 8 2 3 2" xfId="39020"/>
    <cellStyle name="20% - Accent5 4 2 8 2 4" xfId="28404"/>
    <cellStyle name="20% - Accent5 4 2 8 3" xfId="7795"/>
    <cellStyle name="20% - Accent5 4 2 8 3 2" xfId="18410"/>
    <cellStyle name="20% - Accent5 4 2 8 3 2 2" xfId="41685"/>
    <cellStyle name="20% - Accent5 4 2 8 3 3" xfId="31070"/>
    <cellStyle name="20% - Accent5 4 2 8 4" xfId="13105"/>
    <cellStyle name="20% - Accent5 4 2 8 4 2" xfId="36380"/>
    <cellStyle name="20% - Accent5 4 2 8 5" xfId="25762"/>
    <cellStyle name="20% - Accent5 4 2 9" xfId="2516"/>
    <cellStyle name="20% - Accent5 4 2 9 2" xfId="5367"/>
    <cellStyle name="20% - Accent5 4 2 9 2 2" xfId="10710"/>
    <cellStyle name="20% - Accent5 4 2 9 2 2 2" xfId="21324"/>
    <cellStyle name="20% - Accent5 4 2 9 2 2 2 2" xfId="44599"/>
    <cellStyle name="20% - Accent5 4 2 9 2 2 3" xfId="33985"/>
    <cellStyle name="20% - Accent5 4 2 9 2 3" xfId="16018"/>
    <cellStyle name="20% - Accent5 4 2 9 2 3 2" xfId="39293"/>
    <cellStyle name="20% - Accent5 4 2 9 2 4" xfId="28677"/>
    <cellStyle name="20% - Accent5 4 2 9 3" xfId="8068"/>
    <cellStyle name="20% - Accent5 4 2 9 3 2" xfId="18683"/>
    <cellStyle name="20% - Accent5 4 2 9 3 2 2" xfId="41958"/>
    <cellStyle name="20% - Accent5 4 2 9 3 3" xfId="31343"/>
    <cellStyle name="20% - Accent5 4 2 9 4" xfId="13378"/>
    <cellStyle name="20% - Accent5 4 2 9 4 2" xfId="36653"/>
    <cellStyle name="20% - Accent5 4 2 9 5" xfId="26035"/>
    <cellStyle name="20% - Accent5 4 2_Asset Register (new)" xfId="1378"/>
    <cellStyle name="20% - Accent5 4 3" xfId="641"/>
    <cellStyle name="20% - Accent5 4 3 10" xfId="12192"/>
    <cellStyle name="20% - Accent5 4 3 10 2" xfId="35467"/>
    <cellStyle name="20% - Accent5 4 3 11" xfId="23011"/>
    <cellStyle name="20% - Accent5 4 3 11 2" xfId="46260"/>
    <cellStyle name="20% - Accent5 4 3 12" xfId="24848"/>
    <cellStyle name="20% - Accent5 4 3 2" xfId="1104"/>
    <cellStyle name="20% - Accent5 4 3 2 2" xfId="2672"/>
    <cellStyle name="20% - Accent5 4 3 2 2 2" xfId="5523"/>
    <cellStyle name="20% - Accent5 4 3 2 2 2 2" xfId="10866"/>
    <cellStyle name="20% - Accent5 4 3 2 2 2 2 2" xfId="21480"/>
    <cellStyle name="20% - Accent5 4 3 2 2 2 2 2 2" xfId="44755"/>
    <cellStyle name="20% - Accent5 4 3 2 2 2 2 3" xfId="34141"/>
    <cellStyle name="20% - Accent5 4 3 2 2 2 3" xfId="16174"/>
    <cellStyle name="20% - Accent5 4 3 2 2 2 3 2" xfId="39449"/>
    <cellStyle name="20% - Accent5 4 3 2 2 2 4" xfId="23014"/>
    <cellStyle name="20% - Accent5 4 3 2 2 2 4 2" xfId="46263"/>
    <cellStyle name="20% - Accent5 4 3 2 2 2 5" xfId="28833"/>
    <cellStyle name="20% - Accent5 4 3 2 2 3" xfId="8224"/>
    <cellStyle name="20% - Accent5 4 3 2 2 3 2" xfId="18839"/>
    <cellStyle name="20% - Accent5 4 3 2 2 3 2 2" xfId="42114"/>
    <cellStyle name="20% - Accent5 4 3 2 2 3 3" xfId="31499"/>
    <cellStyle name="20% - Accent5 4 3 2 2 4" xfId="13534"/>
    <cellStyle name="20% - Accent5 4 3 2 2 4 2" xfId="36809"/>
    <cellStyle name="20% - Accent5 4 3 2 2 5" xfId="23013"/>
    <cellStyle name="20% - Accent5 4 3 2 2 5 2" xfId="46262"/>
    <cellStyle name="20% - Accent5 4 3 2 2 6" xfId="26191"/>
    <cellStyle name="20% - Accent5 4 3 2 3" xfId="3850"/>
    <cellStyle name="20% - Accent5 4 3 2 3 2" xfId="6514"/>
    <cellStyle name="20% - Accent5 4 3 2 3 2 2" xfId="11857"/>
    <cellStyle name="20% - Accent5 4 3 2 3 2 2 2" xfId="22470"/>
    <cellStyle name="20% - Accent5 4 3 2 3 2 2 2 2" xfId="45745"/>
    <cellStyle name="20% - Accent5 4 3 2 3 2 2 3" xfId="35132"/>
    <cellStyle name="20% - Accent5 4 3 2 3 2 3" xfId="17164"/>
    <cellStyle name="20% - Accent5 4 3 2 3 2 3 2" xfId="40439"/>
    <cellStyle name="20% - Accent5 4 3 2 3 2 4" xfId="29824"/>
    <cellStyle name="20% - Accent5 4 3 2 3 3" xfId="9215"/>
    <cellStyle name="20% - Accent5 4 3 2 3 3 2" xfId="19830"/>
    <cellStyle name="20% - Accent5 4 3 2 3 3 2 2" xfId="43105"/>
    <cellStyle name="20% - Accent5 4 3 2 3 3 3" xfId="32490"/>
    <cellStyle name="20% - Accent5 4 3 2 3 4" xfId="14524"/>
    <cellStyle name="20% - Accent5 4 3 2 3 4 2" xfId="37799"/>
    <cellStyle name="20% - Accent5 4 3 2 3 5" xfId="23015"/>
    <cellStyle name="20% - Accent5 4 3 2 3 5 2" xfId="46264"/>
    <cellStyle name="20% - Accent5 4 3 2 3 6" xfId="27182"/>
    <cellStyle name="20% - Accent5 4 3 2 4" xfId="4336"/>
    <cellStyle name="20% - Accent5 4 3 2 4 2" xfId="9680"/>
    <cellStyle name="20% - Accent5 4 3 2 4 2 2" xfId="20295"/>
    <cellStyle name="20% - Accent5 4 3 2 4 2 2 2" xfId="43570"/>
    <cellStyle name="20% - Accent5 4 3 2 4 2 3" xfId="32955"/>
    <cellStyle name="20% - Accent5 4 3 2 4 3" xfId="14989"/>
    <cellStyle name="20% - Accent5 4 3 2 4 3 2" xfId="38264"/>
    <cellStyle name="20% - Accent5 4 3 2 4 4" xfId="27647"/>
    <cellStyle name="20% - Accent5 4 3 2 5" xfId="7038"/>
    <cellStyle name="20% - Accent5 4 3 2 5 2" xfId="17653"/>
    <cellStyle name="20% - Accent5 4 3 2 5 2 2" xfId="40928"/>
    <cellStyle name="20% - Accent5 4 3 2 5 3" xfId="30313"/>
    <cellStyle name="20% - Accent5 4 3 2 6" xfId="12349"/>
    <cellStyle name="20% - Accent5 4 3 2 6 2" xfId="35624"/>
    <cellStyle name="20% - Accent5 4 3 2 7" xfId="23012"/>
    <cellStyle name="20% - Accent5 4 3 2 7 2" xfId="46261"/>
    <cellStyle name="20% - Accent5 4 3 2 8" xfId="25005"/>
    <cellStyle name="20% - Accent5 4 3 3" xfId="1459"/>
    <cellStyle name="20% - Accent5 4 3 3 2" xfId="2821"/>
    <cellStyle name="20% - Accent5 4 3 3 2 2" xfId="5672"/>
    <cellStyle name="20% - Accent5 4 3 3 2 2 2" xfId="11015"/>
    <cellStyle name="20% - Accent5 4 3 3 2 2 2 2" xfId="21629"/>
    <cellStyle name="20% - Accent5 4 3 3 2 2 2 2 2" xfId="44904"/>
    <cellStyle name="20% - Accent5 4 3 3 2 2 2 3" xfId="34290"/>
    <cellStyle name="20% - Accent5 4 3 3 2 2 3" xfId="16323"/>
    <cellStyle name="20% - Accent5 4 3 3 2 2 3 2" xfId="39598"/>
    <cellStyle name="20% - Accent5 4 3 3 2 2 4" xfId="28982"/>
    <cellStyle name="20% - Accent5 4 3 3 2 3" xfId="8373"/>
    <cellStyle name="20% - Accent5 4 3 3 2 3 2" xfId="18988"/>
    <cellStyle name="20% - Accent5 4 3 3 2 3 2 2" xfId="42263"/>
    <cellStyle name="20% - Accent5 4 3 3 2 3 3" xfId="31648"/>
    <cellStyle name="20% - Accent5 4 3 3 2 4" xfId="13683"/>
    <cellStyle name="20% - Accent5 4 3 3 2 4 2" xfId="36958"/>
    <cellStyle name="20% - Accent5 4 3 3 2 5" xfId="23017"/>
    <cellStyle name="20% - Accent5 4 3 3 2 5 2" xfId="46266"/>
    <cellStyle name="20% - Accent5 4 3 3 2 6" xfId="26340"/>
    <cellStyle name="20% - Accent5 4 3 3 3" xfId="3619"/>
    <cellStyle name="20% - Accent5 4 3 3 3 2" xfId="6386"/>
    <cellStyle name="20% - Accent5 4 3 3 3 2 2" xfId="11729"/>
    <cellStyle name="20% - Accent5 4 3 3 3 2 2 2" xfId="22342"/>
    <cellStyle name="20% - Accent5 4 3 3 3 2 2 2 2" xfId="45617"/>
    <cellStyle name="20% - Accent5 4 3 3 3 2 2 3" xfId="35004"/>
    <cellStyle name="20% - Accent5 4 3 3 3 2 3" xfId="17036"/>
    <cellStyle name="20% - Accent5 4 3 3 3 2 3 2" xfId="40311"/>
    <cellStyle name="20% - Accent5 4 3 3 3 2 4" xfId="29696"/>
    <cellStyle name="20% - Accent5 4 3 3 3 3" xfId="9087"/>
    <cellStyle name="20% - Accent5 4 3 3 3 3 2" xfId="19702"/>
    <cellStyle name="20% - Accent5 4 3 3 3 3 2 2" xfId="42977"/>
    <cellStyle name="20% - Accent5 4 3 3 3 3 3" xfId="32362"/>
    <cellStyle name="20% - Accent5 4 3 3 3 4" xfId="14396"/>
    <cellStyle name="20% - Accent5 4 3 3 3 4 2" xfId="37671"/>
    <cellStyle name="20% - Accent5 4 3 3 3 5" xfId="27054"/>
    <cellStyle name="20% - Accent5 4 3 3 4" xfId="4485"/>
    <cellStyle name="20% - Accent5 4 3 3 4 2" xfId="9829"/>
    <cellStyle name="20% - Accent5 4 3 3 4 2 2" xfId="20444"/>
    <cellStyle name="20% - Accent5 4 3 3 4 2 2 2" xfId="43719"/>
    <cellStyle name="20% - Accent5 4 3 3 4 2 3" xfId="33104"/>
    <cellStyle name="20% - Accent5 4 3 3 4 3" xfId="15138"/>
    <cellStyle name="20% - Accent5 4 3 3 4 3 2" xfId="38413"/>
    <cellStyle name="20% - Accent5 4 3 3 4 4" xfId="27796"/>
    <cellStyle name="20% - Accent5 4 3 3 5" xfId="7187"/>
    <cellStyle name="20% - Accent5 4 3 3 5 2" xfId="17802"/>
    <cellStyle name="20% - Accent5 4 3 3 5 2 2" xfId="41077"/>
    <cellStyle name="20% - Accent5 4 3 3 5 3" xfId="30462"/>
    <cellStyle name="20% - Accent5 4 3 3 6" xfId="12498"/>
    <cellStyle name="20% - Accent5 4 3 3 6 2" xfId="35773"/>
    <cellStyle name="20% - Accent5 4 3 3 7" xfId="23016"/>
    <cellStyle name="20% - Accent5 4 3 3 7 2" xfId="46265"/>
    <cellStyle name="20% - Accent5 4 3 3 8" xfId="25154"/>
    <cellStyle name="20% - Accent5 4 3 4" xfId="1772"/>
    <cellStyle name="20% - Accent5 4 3 4 2" xfId="4754"/>
    <cellStyle name="20% - Accent5 4 3 4 2 2" xfId="10098"/>
    <cellStyle name="20% - Accent5 4 3 4 2 2 2" xfId="20713"/>
    <cellStyle name="20% - Accent5 4 3 4 2 2 2 2" xfId="43988"/>
    <cellStyle name="20% - Accent5 4 3 4 2 2 3" xfId="33373"/>
    <cellStyle name="20% - Accent5 4 3 4 2 3" xfId="15407"/>
    <cellStyle name="20% - Accent5 4 3 4 2 3 2" xfId="38682"/>
    <cellStyle name="20% - Accent5 4 3 4 2 4" xfId="28065"/>
    <cellStyle name="20% - Accent5 4 3 4 3" xfId="7456"/>
    <cellStyle name="20% - Accent5 4 3 4 3 2" xfId="18071"/>
    <cellStyle name="20% - Accent5 4 3 4 3 2 2" xfId="41346"/>
    <cellStyle name="20% - Accent5 4 3 4 3 3" xfId="30731"/>
    <cellStyle name="20% - Accent5 4 3 4 4" xfId="12767"/>
    <cellStyle name="20% - Accent5 4 3 4 4 2" xfId="36042"/>
    <cellStyle name="20% - Accent5 4 3 4 5" xfId="23018"/>
    <cellStyle name="20% - Accent5 4 3 4 5 2" xfId="46267"/>
    <cellStyle name="20% - Accent5 4 3 4 6" xfId="25423"/>
    <cellStyle name="20% - Accent5 4 3 5" xfId="2515"/>
    <cellStyle name="20% - Accent5 4 3 5 2" xfId="5366"/>
    <cellStyle name="20% - Accent5 4 3 5 2 2" xfId="10709"/>
    <cellStyle name="20% - Accent5 4 3 5 2 2 2" xfId="21323"/>
    <cellStyle name="20% - Accent5 4 3 5 2 2 2 2" xfId="44598"/>
    <cellStyle name="20% - Accent5 4 3 5 2 2 3" xfId="33984"/>
    <cellStyle name="20% - Accent5 4 3 5 2 3" xfId="16017"/>
    <cellStyle name="20% - Accent5 4 3 5 2 3 2" xfId="39292"/>
    <cellStyle name="20% - Accent5 4 3 5 2 4" xfId="28676"/>
    <cellStyle name="20% - Accent5 4 3 5 3" xfId="8067"/>
    <cellStyle name="20% - Accent5 4 3 5 3 2" xfId="18682"/>
    <cellStyle name="20% - Accent5 4 3 5 3 2 2" xfId="41957"/>
    <cellStyle name="20% - Accent5 4 3 5 3 3" xfId="31342"/>
    <cellStyle name="20% - Accent5 4 3 5 4" xfId="13377"/>
    <cellStyle name="20% - Accent5 4 3 5 4 2" xfId="36652"/>
    <cellStyle name="20% - Accent5 4 3 5 5" xfId="26034"/>
    <cellStyle name="20% - Accent5 4 3 6" xfId="3046"/>
    <cellStyle name="20% - Accent5 4 3 6 2" xfId="5879"/>
    <cellStyle name="20% - Accent5 4 3 6 2 2" xfId="11222"/>
    <cellStyle name="20% - Accent5 4 3 6 2 2 2" xfId="21835"/>
    <cellStyle name="20% - Accent5 4 3 6 2 2 2 2" xfId="45110"/>
    <cellStyle name="20% - Accent5 4 3 6 2 2 3" xfId="34497"/>
    <cellStyle name="20% - Accent5 4 3 6 2 3" xfId="16529"/>
    <cellStyle name="20% - Accent5 4 3 6 2 3 2" xfId="39804"/>
    <cellStyle name="20% - Accent5 4 3 6 2 4" xfId="29189"/>
    <cellStyle name="20% - Accent5 4 3 6 3" xfId="8580"/>
    <cellStyle name="20% - Accent5 4 3 6 3 2" xfId="19195"/>
    <cellStyle name="20% - Accent5 4 3 6 3 2 2" xfId="42470"/>
    <cellStyle name="20% - Accent5 4 3 6 3 3" xfId="31855"/>
    <cellStyle name="20% - Accent5 4 3 6 4" xfId="13889"/>
    <cellStyle name="20% - Accent5 4 3 6 4 2" xfId="37164"/>
    <cellStyle name="20% - Accent5 4 3 6 5" xfId="26547"/>
    <cellStyle name="20% - Accent5 4 3 7" xfId="3369"/>
    <cellStyle name="20% - Accent5 4 3 7 2" xfId="6193"/>
    <cellStyle name="20% - Accent5 4 3 7 2 2" xfId="11536"/>
    <cellStyle name="20% - Accent5 4 3 7 2 2 2" xfId="22149"/>
    <cellStyle name="20% - Accent5 4 3 7 2 2 2 2" xfId="45424"/>
    <cellStyle name="20% - Accent5 4 3 7 2 2 3" xfId="34811"/>
    <cellStyle name="20% - Accent5 4 3 7 2 3" xfId="16843"/>
    <cellStyle name="20% - Accent5 4 3 7 2 3 2" xfId="40118"/>
    <cellStyle name="20% - Accent5 4 3 7 2 4" xfId="29503"/>
    <cellStyle name="20% - Accent5 4 3 7 3" xfId="8894"/>
    <cellStyle name="20% - Accent5 4 3 7 3 2" xfId="19509"/>
    <cellStyle name="20% - Accent5 4 3 7 3 2 2" xfId="42784"/>
    <cellStyle name="20% - Accent5 4 3 7 3 3" xfId="32169"/>
    <cellStyle name="20% - Accent5 4 3 7 4" xfId="14203"/>
    <cellStyle name="20% - Accent5 4 3 7 4 2" xfId="37478"/>
    <cellStyle name="20% - Accent5 4 3 7 5" xfId="26861"/>
    <cellStyle name="20% - Accent5 4 3 8" xfId="4179"/>
    <cellStyle name="20% - Accent5 4 3 8 2" xfId="9523"/>
    <cellStyle name="20% - Accent5 4 3 8 2 2" xfId="20138"/>
    <cellStyle name="20% - Accent5 4 3 8 2 2 2" xfId="43413"/>
    <cellStyle name="20% - Accent5 4 3 8 2 3" xfId="32798"/>
    <cellStyle name="20% - Accent5 4 3 8 3" xfId="14832"/>
    <cellStyle name="20% - Accent5 4 3 8 3 2" xfId="38107"/>
    <cellStyle name="20% - Accent5 4 3 8 4" xfId="27490"/>
    <cellStyle name="20% - Accent5 4 3 9" xfId="6881"/>
    <cellStyle name="20% - Accent5 4 3 9 2" xfId="17496"/>
    <cellStyle name="20% - Accent5 4 3 9 2 2" xfId="40771"/>
    <cellStyle name="20% - Accent5 4 3 9 3" xfId="30156"/>
    <cellStyle name="20% - Accent5 4 3_Asset Register (new)" xfId="1376"/>
    <cellStyle name="20% - Accent5 4 4" xfId="67"/>
    <cellStyle name="20% - Accent5 4 4 10" xfId="24648"/>
    <cellStyle name="20% - Accent5 4 4 2" xfId="1773"/>
    <cellStyle name="20% - Accent5 4 4 2 2" xfId="4755"/>
    <cellStyle name="20% - Accent5 4 4 2 2 2" xfId="10099"/>
    <cellStyle name="20% - Accent5 4 4 2 2 2 2" xfId="20714"/>
    <cellStyle name="20% - Accent5 4 4 2 2 2 2 2" xfId="43989"/>
    <cellStyle name="20% - Accent5 4 4 2 2 2 3" xfId="33374"/>
    <cellStyle name="20% - Accent5 4 4 2 2 3" xfId="15408"/>
    <cellStyle name="20% - Accent5 4 4 2 2 3 2" xfId="38683"/>
    <cellStyle name="20% - Accent5 4 4 2 2 4" xfId="23021"/>
    <cellStyle name="20% - Accent5 4 4 2 2 4 2" xfId="46270"/>
    <cellStyle name="20% - Accent5 4 4 2 2 5" xfId="28066"/>
    <cellStyle name="20% - Accent5 4 4 2 3" xfId="7457"/>
    <cellStyle name="20% - Accent5 4 4 2 3 2" xfId="18072"/>
    <cellStyle name="20% - Accent5 4 4 2 3 2 2" xfId="41347"/>
    <cellStyle name="20% - Accent5 4 4 2 3 3" xfId="30732"/>
    <cellStyle name="20% - Accent5 4 4 2 4" xfId="12768"/>
    <cellStyle name="20% - Accent5 4 4 2 4 2" xfId="36043"/>
    <cellStyle name="20% - Accent5 4 4 2 5" xfId="23020"/>
    <cellStyle name="20% - Accent5 4 4 2 5 2" xfId="46269"/>
    <cellStyle name="20% - Accent5 4 4 2 6" xfId="25424"/>
    <cellStyle name="20% - Accent5 4 4 3" xfId="2319"/>
    <cellStyle name="20% - Accent5 4 4 3 2" xfId="5170"/>
    <cellStyle name="20% - Accent5 4 4 3 2 2" xfId="10513"/>
    <cellStyle name="20% - Accent5 4 4 3 2 2 2" xfId="21127"/>
    <cellStyle name="20% - Accent5 4 4 3 2 2 2 2" xfId="44402"/>
    <cellStyle name="20% - Accent5 4 4 3 2 2 3" xfId="33788"/>
    <cellStyle name="20% - Accent5 4 4 3 2 3" xfId="15821"/>
    <cellStyle name="20% - Accent5 4 4 3 2 3 2" xfId="39096"/>
    <cellStyle name="20% - Accent5 4 4 3 2 4" xfId="28480"/>
    <cellStyle name="20% - Accent5 4 4 3 3" xfId="7871"/>
    <cellStyle name="20% - Accent5 4 4 3 3 2" xfId="18486"/>
    <cellStyle name="20% - Accent5 4 4 3 3 2 2" xfId="41761"/>
    <cellStyle name="20% - Accent5 4 4 3 3 3" xfId="31146"/>
    <cellStyle name="20% - Accent5 4 4 3 4" xfId="13181"/>
    <cellStyle name="20% - Accent5 4 4 3 4 2" xfId="36456"/>
    <cellStyle name="20% - Accent5 4 4 3 5" xfId="23022"/>
    <cellStyle name="20% - Accent5 4 4 3 5 2" xfId="46271"/>
    <cellStyle name="20% - Accent5 4 4 3 6" xfId="25838"/>
    <cellStyle name="20% - Accent5 4 4 4" xfId="3047"/>
    <cellStyle name="20% - Accent5 4 4 4 2" xfId="5880"/>
    <cellStyle name="20% - Accent5 4 4 4 2 2" xfId="11223"/>
    <cellStyle name="20% - Accent5 4 4 4 2 2 2" xfId="21836"/>
    <cellStyle name="20% - Accent5 4 4 4 2 2 2 2" xfId="45111"/>
    <cellStyle name="20% - Accent5 4 4 4 2 2 3" xfId="34498"/>
    <cellStyle name="20% - Accent5 4 4 4 2 3" xfId="16530"/>
    <cellStyle name="20% - Accent5 4 4 4 2 3 2" xfId="39805"/>
    <cellStyle name="20% - Accent5 4 4 4 2 4" xfId="29190"/>
    <cellStyle name="20% - Accent5 4 4 4 3" xfId="8581"/>
    <cellStyle name="20% - Accent5 4 4 4 3 2" xfId="19196"/>
    <cellStyle name="20% - Accent5 4 4 4 3 2 2" xfId="42471"/>
    <cellStyle name="20% - Accent5 4 4 4 3 3" xfId="31856"/>
    <cellStyle name="20% - Accent5 4 4 4 4" xfId="13890"/>
    <cellStyle name="20% - Accent5 4 4 4 4 2" xfId="37165"/>
    <cellStyle name="20% - Accent5 4 4 4 5" xfId="26548"/>
    <cellStyle name="20% - Accent5 4 4 5" xfId="3370"/>
    <cellStyle name="20% - Accent5 4 4 5 2" xfId="6194"/>
    <cellStyle name="20% - Accent5 4 4 5 2 2" xfId="11537"/>
    <cellStyle name="20% - Accent5 4 4 5 2 2 2" xfId="22150"/>
    <cellStyle name="20% - Accent5 4 4 5 2 2 2 2" xfId="45425"/>
    <cellStyle name="20% - Accent5 4 4 5 2 2 3" xfId="34812"/>
    <cellStyle name="20% - Accent5 4 4 5 2 3" xfId="16844"/>
    <cellStyle name="20% - Accent5 4 4 5 2 3 2" xfId="40119"/>
    <cellStyle name="20% - Accent5 4 4 5 2 4" xfId="29504"/>
    <cellStyle name="20% - Accent5 4 4 5 3" xfId="8895"/>
    <cellStyle name="20% - Accent5 4 4 5 3 2" xfId="19510"/>
    <cellStyle name="20% - Accent5 4 4 5 3 2 2" xfId="42785"/>
    <cellStyle name="20% - Accent5 4 4 5 3 3" xfId="32170"/>
    <cellStyle name="20% - Accent5 4 4 5 4" xfId="14204"/>
    <cellStyle name="20% - Accent5 4 4 5 4 2" xfId="37479"/>
    <cellStyle name="20% - Accent5 4 4 5 5" xfId="26862"/>
    <cellStyle name="20% - Accent5 4 4 6" xfId="3983"/>
    <cellStyle name="20% - Accent5 4 4 6 2" xfId="9327"/>
    <cellStyle name="20% - Accent5 4 4 6 2 2" xfId="19942"/>
    <cellStyle name="20% - Accent5 4 4 6 2 2 2" xfId="43217"/>
    <cellStyle name="20% - Accent5 4 4 6 2 3" xfId="32602"/>
    <cellStyle name="20% - Accent5 4 4 6 3" xfId="14636"/>
    <cellStyle name="20% - Accent5 4 4 6 3 2" xfId="37911"/>
    <cellStyle name="20% - Accent5 4 4 6 4" xfId="27294"/>
    <cellStyle name="20% - Accent5 4 4 7" xfId="6685"/>
    <cellStyle name="20% - Accent5 4 4 7 2" xfId="17300"/>
    <cellStyle name="20% - Accent5 4 4 7 2 2" xfId="40575"/>
    <cellStyle name="20% - Accent5 4 4 7 3" xfId="29960"/>
    <cellStyle name="20% - Accent5 4 4 8" xfId="11996"/>
    <cellStyle name="20% - Accent5 4 4 8 2" xfId="35271"/>
    <cellStyle name="20% - Accent5 4 4 9" xfId="23019"/>
    <cellStyle name="20% - Accent5 4 4 9 2" xfId="46268"/>
    <cellStyle name="20% - Accent5 4 5" xfId="1022"/>
    <cellStyle name="20% - Accent5 4 5 2" xfId="2598"/>
    <cellStyle name="20% - Accent5 4 5 2 2" xfId="5449"/>
    <cellStyle name="20% - Accent5 4 5 2 2 2" xfId="10792"/>
    <cellStyle name="20% - Accent5 4 5 2 2 2 2" xfId="21406"/>
    <cellStyle name="20% - Accent5 4 5 2 2 2 2 2" xfId="44681"/>
    <cellStyle name="20% - Accent5 4 5 2 2 2 3" xfId="34067"/>
    <cellStyle name="20% - Accent5 4 5 2 2 3" xfId="16100"/>
    <cellStyle name="20% - Accent5 4 5 2 2 3 2" xfId="39375"/>
    <cellStyle name="20% - Accent5 4 5 2 2 4" xfId="28759"/>
    <cellStyle name="20% - Accent5 4 5 2 3" xfId="8150"/>
    <cellStyle name="20% - Accent5 4 5 2 3 2" xfId="18765"/>
    <cellStyle name="20% - Accent5 4 5 2 3 2 2" xfId="42040"/>
    <cellStyle name="20% - Accent5 4 5 2 3 3" xfId="31425"/>
    <cellStyle name="20% - Accent5 4 5 2 4" xfId="13460"/>
    <cellStyle name="20% - Accent5 4 5 2 4 2" xfId="36735"/>
    <cellStyle name="20% - Accent5 4 5 2 5" xfId="23024"/>
    <cellStyle name="20% - Accent5 4 5 2 5 2" xfId="46273"/>
    <cellStyle name="20% - Accent5 4 5 2 6" xfId="26117"/>
    <cellStyle name="20% - Accent5 4 5 3" xfId="3776"/>
    <cellStyle name="20% - Accent5 4 5 3 2" xfId="6440"/>
    <cellStyle name="20% - Accent5 4 5 3 2 2" xfId="11783"/>
    <cellStyle name="20% - Accent5 4 5 3 2 2 2" xfId="22396"/>
    <cellStyle name="20% - Accent5 4 5 3 2 2 2 2" xfId="45671"/>
    <cellStyle name="20% - Accent5 4 5 3 2 2 3" xfId="35058"/>
    <cellStyle name="20% - Accent5 4 5 3 2 3" xfId="17090"/>
    <cellStyle name="20% - Accent5 4 5 3 2 3 2" xfId="40365"/>
    <cellStyle name="20% - Accent5 4 5 3 2 4" xfId="29750"/>
    <cellStyle name="20% - Accent5 4 5 3 3" xfId="9141"/>
    <cellStyle name="20% - Accent5 4 5 3 3 2" xfId="19756"/>
    <cellStyle name="20% - Accent5 4 5 3 3 2 2" xfId="43031"/>
    <cellStyle name="20% - Accent5 4 5 3 3 3" xfId="32416"/>
    <cellStyle name="20% - Accent5 4 5 3 4" xfId="14450"/>
    <cellStyle name="20% - Accent5 4 5 3 4 2" xfId="37725"/>
    <cellStyle name="20% - Accent5 4 5 3 5" xfId="27108"/>
    <cellStyle name="20% - Accent5 4 5 4" xfId="4262"/>
    <cellStyle name="20% - Accent5 4 5 4 2" xfId="9606"/>
    <cellStyle name="20% - Accent5 4 5 4 2 2" xfId="20221"/>
    <cellStyle name="20% - Accent5 4 5 4 2 2 2" xfId="43496"/>
    <cellStyle name="20% - Accent5 4 5 4 2 3" xfId="32881"/>
    <cellStyle name="20% - Accent5 4 5 4 3" xfId="14915"/>
    <cellStyle name="20% - Accent5 4 5 4 3 2" xfId="38190"/>
    <cellStyle name="20% - Accent5 4 5 4 4" xfId="27573"/>
    <cellStyle name="20% - Accent5 4 5 5" xfId="6964"/>
    <cellStyle name="20% - Accent5 4 5 5 2" xfId="17579"/>
    <cellStyle name="20% - Accent5 4 5 5 2 2" xfId="40854"/>
    <cellStyle name="20% - Accent5 4 5 5 3" xfId="30239"/>
    <cellStyle name="20% - Accent5 4 5 6" xfId="12275"/>
    <cellStyle name="20% - Accent5 4 5 6 2" xfId="35550"/>
    <cellStyle name="20% - Accent5 4 5 7" xfId="23023"/>
    <cellStyle name="20% - Accent5 4 5 7 2" xfId="46272"/>
    <cellStyle name="20% - Accent5 4 5 8" xfId="24931"/>
    <cellStyle name="20% - Accent5 4 6" xfId="1171"/>
    <cellStyle name="20% - Accent5 4 6 2" xfId="2738"/>
    <cellStyle name="20% - Accent5 4 6 2 2" xfId="5589"/>
    <cellStyle name="20% - Accent5 4 6 2 2 2" xfId="10932"/>
    <cellStyle name="20% - Accent5 4 6 2 2 2 2" xfId="21546"/>
    <cellStyle name="20% - Accent5 4 6 2 2 2 2 2" xfId="44821"/>
    <cellStyle name="20% - Accent5 4 6 2 2 2 3" xfId="34207"/>
    <cellStyle name="20% - Accent5 4 6 2 2 3" xfId="16240"/>
    <cellStyle name="20% - Accent5 4 6 2 2 3 2" xfId="39515"/>
    <cellStyle name="20% - Accent5 4 6 2 2 4" xfId="28899"/>
    <cellStyle name="20% - Accent5 4 6 2 3" xfId="8290"/>
    <cellStyle name="20% - Accent5 4 6 2 3 2" xfId="18905"/>
    <cellStyle name="20% - Accent5 4 6 2 3 2 2" xfId="42180"/>
    <cellStyle name="20% - Accent5 4 6 2 3 3" xfId="31565"/>
    <cellStyle name="20% - Accent5 4 6 2 4" xfId="13600"/>
    <cellStyle name="20% - Accent5 4 6 2 4 2" xfId="36875"/>
    <cellStyle name="20% - Accent5 4 6 2 5" xfId="26257"/>
    <cellStyle name="20% - Accent5 4 6 3" xfId="4402"/>
    <cellStyle name="20% - Accent5 4 6 3 2" xfId="9746"/>
    <cellStyle name="20% - Accent5 4 6 3 2 2" xfId="20361"/>
    <cellStyle name="20% - Accent5 4 6 3 2 2 2" xfId="43636"/>
    <cellStyle name="20% - Accent5 4 6 3 2 3" xfId="33021"/>
    <cellStyle name="20% - Accent5 4 6 3 3" xfId="15055"/>
    <cellStyle name="20% - Accent5 4 6 3 3 2" xfId="38330"/>
    <cellStyle name="20% - Accent5 4 6 3 4" xfId="27713"/>
    <cellStyle name="20% - Accent5 4 6 4" xfId="7104"/>
    <cellStyle name="20% - Accent5 4 6 4 2" xfId="17719"/>
    <cellStyle name="20% - Accent5 4 6 4 2 2" xfId="40994"/>
    <cellStyle name="20% - Accent5 4 6 4 3" xfId="30379"/>
    <cellStyle name="20% - Accent5 4 6 5" xfId="12415"/>
    <cellStyle name="20% - Accent5 4 6 5 2" xfId="35690"/>
    <cellStyle name="20% - Accent5 4 6 6" xfId="23025"/>
    <cellStyle name="20% - Accent5 4 6 6 2" xfId="46274"/>
    <cellStyle name="20% - Accent5 4 6 7" xfId="25071"/>
    <cellStyle name="20% - Accent5 4 7" xfId="1551"/>
    <cellStyle name="20% - Accent5 4 7 2" xfId="4572"/>
    <cellStyle name="20% - Accent5 4 7 2 2" xfId="9916"/>
    <cellStyle name="20% - Accent5 4 7 2 2 2" xfId="20531"/>
    <cellStyle name="20% - Accent5 4 7 2 2 2 2" xfId="43806"/>
    <cellStyle name="20% - Accent5 4 7 2 2 3" xfId="33191"/>
    <cellStyle name="20% - Accent5 4 7 2 3" xfId="15225"/>
    <cellStyle name="20% - Accent5 4 7 2 3 2" xfId="38500"/>
    <cellStyle name="20% - Accent5 4 7 2 4" xfId="27883"/>
    <cellStyle name="20% - Accent5 4 7 3" xfId="7274"/>
    <cellStyle name="20% - Accent5 4 7 3 2" xfId="17889"/>
    <cellStyle name="20% - Accent5 4 7 3 2 2" xfId="41164"/>
    <cellStyle name="20% - Accent5 4 7 3 3" xfId="30549"/>
    <cellStyle name="20% - Accent5 4 7 4" xfId="12585"/>
    <cellStyle name="20% - Accent5 4 7 4 2" xfId="35860"/>
    <cellStyle name="20% - Accent5 4 7 5" xfId="25241"/>
    <cellStyle name="20% - Accent5 4 8" xfId="2069"/>
    <cellStyle name="20% - Accent5 4 8 2" xfId="4961"/>
    <cellStyle name="20% - Accent5 4 8 2 2" xfId="10304"/>
    <cellStyle name="20% - Accent5 4 8 2 2 2" xfId="20919"/>
    <cellStyle name="20% - Accent5 4 8 2 2 2 2" xfId="44194"/>
    <cellStyle name="20% - Accent5 4 8 2 2 3" xfId="33579"/>
    <cellStyle name="20% - Accent5 4 8 2 3" xfId="15613"/>
    <cellStyle name="20% - Accent5 4 8 2 3 2" xfId="38888"/>
    <cellStyle name="20% - Accent5 4 8 2 4" xfId="28271"/>
    <cellStyle name="20% - Accent5 4 8 3" xfId="7662"/>
    <cellStyle name="20% - Accent5 4 8 3 2" xfId="18277"/>
    <cellStyle name="20% - Accent5 4 8 3 2 2" xfId="41552"/>
    <cellStyle name="20% - Accent5 4 8 3 3" xfId="30937"/>
    <cellStyle name="20% - Accent5 4 8 4" xfId="12973"/>
    <cellStyle name="20% - Accent5 4 8 4 2" xfId="36248"/>
    <cellStyle name="20% - Accent5 4 8 5" xfId="25629"/>
    <cellStyle name="20% - Accent5 4 9" xfId="2151"/>
    <cellStyle name="20% - Accent5 4 9 2" xfId="5024"/>
    <cellStyle name="20% - Accent5 4 9 2 2" xfId="10367"/>
    <cellStyle name="20% - Accent5 4 9 2 2 2" xfId="20982"/>
    <cellStyle name="20% - Accent5 4 9 2 2 2 2" xfId="44257"/>
    <cellStyle name="20% - Accent5 4 9 2 2 3" xfId="33642"/>
    <cellStyle name="20% - Accent5 4 9 2 3" xfId="15676"/>
    <cellStyle name="20% - Accent5 4 9 2 3 2" xfId="38951"/>
    <cellStyle name="20% - Accent5 4 9 2 4" xfId="28334"/>
    <cellStyle name="20% - Accent5 4 9 3" xfId="7725"/>
    <cellStyle name="20% - Accent5 4 9 3 2" xfId="18340"/>
    <cellStyle name="20% - Accent5 4 9 3 2 2" xfId="41615"/>
    <cellStyle name="20% - Accent5 4 9 3 3" xfId="31000"/>
    <cellStyle name="20% - Accent5 4 9 4" xfId="13036"/>
    <cellStyle name="20% - Accent5 4 9 4 2" xfId="36311"/>
    <cellStyle name="20% - Accent5 4 9 5" xfId="25692"/>
    <cellStyle name="20% - Accent5 4_Asset Register (new)" xfId="1379"/>
    <cellStyle name="20% - Accent5 5" xfId="68"/>
    <cellStyle name="20% - Accent5 5 10" xfId="23026"/>
    <cellStyle name="20% - Accent5 5 10 2" xfId="46275"/>
    <cellStyle name="20% - Accent5 5 11" xfId="24649"/>
    <cellStyle name="20% - Accent5 5 2" xfId="69"/>
    <cellStyle name="20% - Accent5 5 2 10" xfId="24650"/>
    <cellStyle name="20% - Accent5 5 2 2" xfId="1775"/>
    <cellStyle name="20% - Accent5 5 2 2 2" xfId="4757"/>
    <cellStyle name="20% - Accent5 5 2 2 2 2" xfId="10101"/>
    <cellStyle name="20% - Accent5 5 2 2 2 2 2" xfId="20716"/>
    <cellStyle name="20% - Accent5 5 2 2 2 2 2 2" xfId="43991"/>
    <cellStyle name="20% - Accent5 5 2 2 2 2 3" xfId="33376"/>
    <cellStyle name="20% - Accent5 5 2 2 2 3" xfId="15410"/>
    <cellStyle name="20% - Accent5 5 2 2 2 3 2" xfId="38685"/>
    <cellStyle name="20% - Accent5 5 2 2 2 4" xfId="28068"/>
    <cellStyle name="20% - Accent5 5 2 2 3" xfId="7459"/>
    <cellStyle name="20% - Accent5 5 2 2 3 2" xfId="18074"/>
    <cellStyle name="20% - Accent5 5 2 2 3 2 2" xfId="41349"/>
    <cellStyle name="20% - Accent5 5 2 2 3 3" xfId="30734"/>
    <cellStyle name="20% - Accent5 5 2 2 4" xfId="12770"/>
    <cellStyle name="20% - Accent5 5 2 2 4 2" xfId="36045"/>
    <cellStyle name="20% - Accent5 5 2 2 5" xfId="23028"/>
    <cellStyle name="20% - Accent5 5 2 2 5 2" xfId="46277"/>
    <cellStyle name="20% - Accent5 5 2 2 6" xfId="25426"/>
    <cellStyle name="20% - Accent5 5 2 3" xfId="2321"/>
    <cellStyle name="20% - Accent5 5 2 3 2" xfId="5172"/>
    <cellStyle name="20% - Accent5 5 2 3 2 2" xfId="10515"/>
    <cellStyle name="20% - Accent5 5 2 3 2 2 2" xfId="21129"/>
    <cellStyle name="20% - Accent5 5 2 3 2 2 2 2" xfId="44404"/>
    <cellStyle name="20% - Accent5 5 2 3 2 2 3" xfId="33790"/>
    <cellStyle name="20% - Accent5 5 2 3 2 3" xfId="15823"/>
    <cellStyle name="20% - Accent5 5 2 3 2 3 2" xfId="39098"/>
    <cellStyle name="20% - Accent5 5 2 3 2 4" xfId="28482"/>
    <cellStyle name="20% - Accent5 5 2 3 3" xfId="7873"/>
    <cellStyle name="20% - Accent5 5 2 3 3 2" xfId="18488"/>
    <cellStyle name="20% - Accent5 5 2 3 3 2 2" xfId="41763"/>
    <cellStyle name="20% - Accent5 5 2 3 3 3" xfId="31148"/>
    <cellStyle name="20% - Accent5 5 2 3 4" xfId="13183"/>
    <cellStyle name="20% - Accent5 5 2 3 4 2" xfId="36458"/>
    <cellStyle name="20% - Accent5 5 2 3 5" xfId="25840"/>
    <cellStyle name="20% - Accent5 5 2 4" xfId="3049"/>
    <cellStyle name="20% - Accent5 5 2 4 2" xfId="5882"/>
    <cellStyle name="20% - Accent5 5 2 4 2 2" xfId="11225"/>
    <cellStyle name="20% - Accent5 5 2 4 2 2 2" xfId="21838"/>
    <cellStyle name="20% - Accent5 5 2 4 2 2 2 2" xfId="45113"/>
    <cellStyle name="20% - Accent5 5 2 4 2 2 3" xfId="34500"/>
    <cellStyle name="20% - Accent5 5 2 4 2 3" xfId="16532"/>
    <cellStyle name="20% - Accent5 5 2 4 2 3 2" xfId="39807"/>
    <cellStyle name="20% - Accent5 5 2 4 2 4" xfId="29192"/>
    <cellStyle name="20% - Accent5 5 2 4 3" xfId="8583"/>
    <cellStyle name="20% - Accent5 5 2 4 3 2" xfId="19198"/>
    <cellStyle name="20% - Accent5 5 2 4 3 2 2" xfId="42473"/>
    <cellStyle name="20% - Accent5 5 2 4 3 3" xfId="31858"/>
    <cellStyle name="20% - Accent5 5 2 4 4" xfId="13892"/>
    <cellStyle name="20% - Accent5 5 2 4 4 2" xfId="37167"/>
    <cellStyle name="20% - Accent5 5 2 4 5" xfId="26550"/>
    <cellStyle name="20% - Accent5 5 2 5" xfId="3372"/>
    <cellStyle name="20% - Accent5 5 2 5 2" xfId="6196"/>
    <cellStyle name="20% - Accent5 5 2 5 2 2" xfId="11539"/>
    <cellStyle name="20% - Accent5 5 2 5 2 2 2" xfId="22152"/>
    <cellStyle name="20% - Accent5 5 2 5 2 2 2 2" xfId="45427"/>
    <cellStyle name="20% - Accent5 5 2 5 2 2 3" xfId="34814"/>
    <cellStyle name="20% - Accent5 5 2 5 2 3" xfId="16846"/>
    <cellStyle name="20% - Accent5 5 2 5 2 3 2" xfId="40121"/>
    <cellStyle name="20% - Accent5 5 2 5 2 4" xfId="29506"/>
    <cellStyle name="20% - Accent5 5 2 5 3" xfId="8897"/>
    <cellStyle name="20% - Accent5 5 2 5 3 2" xfId="19512"/>
    <cellStyle name="20% - Accent5 5 2 5 3 2 2" xfId="42787"/>
    <cellStyle name="20% - Accent5 5 2 5 3 3" xfId="32172"/>
    <cellStyle name="20% - Accent5 5 2 5 4" xfId="14206"/>
    <cellStyle name="20% - Accent5 5 2 5 4 2" xfId="37481"/>
    <cellStyle name="20% - Accent5 5 2 5 5" xfId="26864"/>
    <cellStyle name="20% - Accent5 5 2 6" xfId="3985"/>
    <cellStyle name="20% - Accent5 5 2 6 2" xfId="9329"/>
    <cellStyle name="20% - Accent5 5 2 6 2 2" xfId="19944"/>
    <cellStyle name="20% - Accent5 5 2 6 2 2 2" xfId="43219"/>
    <cellStyle name="20% - Accent5 5 2 6 2 3" xfId="32604"/>
    <cellStyle name="20% - Accent5 5 2 6 3" xfId="14638"/>
    <cellStyle name="20% - Accent5 5 2 6 3 2" xfId="37913"/>
    <cellStyle name="20% - Accent5 5 2 6 4" xfId="27296"/>
    <cellStyle name="20% - Accent5 5 2 7" xfId="6687"/>
    <cellStyle name="20% - Accent5 5 2 7 2" xfId="17302"/>
    <cellStyle name="20% - Accent5 5 2 7 2 2" xfId="40577"/>
    <cellStyle name="20% - Accent5 5 2 7 3" xfId="29962"/>
    <cellStyle name="20% - Accent5 5 2 8" xfId="11998"/>
    <cellStyle name="20% - Accent5 5 2 8 2" xfId="35273"/>
    <cellStyle name="20% - Accent5 5 2 9" xfId="23027"/>
    <cellStyle name="20% - Accent5 5 2 9 2" xfId="46276"/>
    <cellStyle name="20% - Accent5 5 3" xfId="1774"/>
    <cellStyle name="20% - Accent5 5 3 2" xfId="4756"/>
    <cellStyle name="20% - Accent5 5 3 2 2" xfId="10100"/>
    <cellStyle name="20% - Accent5 5 3 2 2 2" xfId="20715"/>
    <cellStyle name="20% - Accent5 5 3 2 2 2 2" xfId="43990"/>
    <cellStyle name="20% - Accent5 5 3 2 2 3" xfId="33375"/>
    <cellStyle name="20% - Accent5 5 3 2 3" xfId="15409"/>
    <cellStyle name="20% - Accent5 5 3 2 3 2" xfId="38684"/>
    <cellStyle name="20% - Accent5 5 3 2 4" xfId="28067"/>
    <cellStyle name="20% - Accent5 5 3 3" xfId="7458"/>
    <cellStyle name="20% - Accent5 5 3 3 2" xfId="18073"/>
    <cellStyle name="20% - Accent5 5 3 3 2 2" xfId="41348"/>
    <cellStyle name="20% - Accent5 5 3 3 3" xfId="30733"/>
    <cellStyle name="20% - Accent5 5 3 4" xfId="12769"/>
    <cellStyle name="20% - Accent5 5 3 4 2" xfId="36044"/>
    <cellStyle name="20% - Accent5 5 3 5" xfId="23029"/>
    <cellStyle name="20% - Accent5 5 3 5 2" xfId="46278"/>
    <cellStyle name="20% - Accent5 5 3 6" xfId="25425"/>
    <cellStyle name="20% - Accent5 5 4" xfId="2320"/>
    <cellStyle name="20% - Accent5 5 4 2" xfId="5171"/>
    <cellStyle name="20% - Accent5 5 4 2 2" xfId="10514"/>
    <cellStyle name="20% - Accent5 5 4 2 2 2" xfId="21128"/>
    <cellStyle name="20% - Accent5 5 4 2 2 2 2" xfId="44403"/>
    <cellStyle name="20% - Accent5 5 4 2 2 3" xfId="33789"/>
    <cellStyle name="20% - Accent5 5 4 2 3" xfId="15822"/>
    <cellStyle name="20% - Accent5 5 4 2 3 2" xfId="39097"/>
    <cellStyle name="20% - Accent5 5 4 2 4" xfId="28481"/>
    <cellStyle name="20% - Accent5 5 4 3" xfId="7872"/>
    <cellStyle name="20% - Accent5 5 4 3 2" xfId="18487"/>
    <cellStyle name="20% - Accent5 5 4 3 2 2" xfId="41762"/>
    <cellStyle name="20% - Accent5 5 4 3 3" xfId="31147"/>
    <cellStyle name="20% - Accent5 5 4 4" xfId="13182"/>
    <cellStyle name="20% - Accent5 5 4 4 2" xfId="36457"/>
    <cellStyle name="20% - Accent5 5 4 5" xfId="25839"/>
    <cellStyle name="20% - Accent5 5 5" xfId="3048"/>
    <cellStyle name="20% - Accent5 5 5 2" xfId="5881"/>
    <cellStyle name="20% - Accent5 5 5 2 2" xfId="11224"/>
    <cellStyle name="20% - Accent5 5 5 2 2 2" xfId="21837"/>
    <cellStyle name="20% - Accent5 5 5 2 2 2 2" xfId="45112"/>
    <cellStyle name="20% - Accent5 5 5 2 2 3" xfId="34499"/>
    <cellStyle name="20% - Accent5 5 5 2 3" xfId="16531"/>
    <cellStyle name="20% - Accent5 5 5 2 3 2" xfId="39806"/>
    <cellStyle name="20% - Accent5 5 5 2 4" xfId="29191"/>
    <cellStyle name="20% - Accent5 5 5 3" xfId="8582"/>
    <cellStyle name="20% - Accent5 5 5 3 2" xfId="19197"/>
    <cellStyle name="20% - Accent5 5 5 3 2 2" xfId="42472"/>
    <cellStyle name="20% - Accent5 5 5 3 3" xfId="31857"/>
    <cellStyle name="20% - Accent5 5 5 4" xfId="13891"/>
    <cellStyle name="20% - Accent5 5 5 4 2" xfId="37166"/>
    <cellStyle name="20% - Accent5 5 5 5" xfId="26549"/>
    <cellStyle name="20% - Accent5 5 6" xfId="3371"/>
    <cellStyle name="20% - Accent5 5 6 2" xfId="6195"/>
    <cellStyle name="20% - Accent5 5 6 2 2" xfId="11538"/>
    <cellStyle name="20% - Accent5 5 6 2 2 2" xfId="22151"/>
    <cellStyle name="20% - Accent5 5 6 2 2 2 2" xfId="45426"/>
    <cellStyle name="20% - Accent5 5 6 2 2 3" xfId="34813"/>
    <cellStyle name="20% - Accent5 5 6 2 3" xfId="16845"/>
    <cellStyle name="20% - Accent5 5 6 2 3 2" xfId="40120"/>
    <cellStyle name="20% - Accent5 5 6 2 4" xfId="29505"/>
    <cellStyle name="20% - Accent5 5 6 3" xfId="8896"/>
    <cellStyle name="20% - Accent5 5 6 3 2" xfId="19511"/>
    <cellStyle name="20% - Accent5 5 6 3 2 2" xfId="42786"/>
    <cellStyle name="20% - Accent5 5 6 3 3" xfId="32171"/>
    <cellStyle name="20% - Accent5 5 6 4" xfId="14205"/>
    <cellStyle name="20% - Accent5 5 6 4 2" xfId="37480"/>
    <cellStyle name="20% - Accent5 5 6 5" xfId="26863"/>
    <cellStyle name="20% - Accent5 5 7" xfId="3984"/>
    <cellStyle name="20% - Accent5 5 7 2" xfId="9328"/>
    <cellStyle name="20% - Accent5 5 7 2 2" xfId="19943"/>
    <cellStyle name="20% - Accent5 5 7 2 2 2" xfId="43218"/>
    <cellStyle name="20% - Accent5 5 7 2 3" xfId="32603"/>
    <cellStyle name="20% - Accent5 5 7 3" xfId="14637"/>
    <cellStyle name="20% - Accent5 5 7 3 2" xfId="37912"/>
    <cellStyle name="20% - Accent5 5 7 4" xfId="27295"/>
    <cellStyle name="20% - Accent5 5 8" xfId="6686"/>
    <cellStyle name="20% - Accent5 5 8 2" xfId="17301"/>
    <cellStyle name="20% - Accent5 5 8 2 2" xfId="40576"/>
    <cellStyle name="20% - Accent5 5 8 3" xfId="29961"/>
    <cellStyle name="20% - Accent5 5 9" xfId="11997"/>
    <cellStyle name="20% - Accent5 5 9 2" xfId="35272"/>
    <cellStyle name="20% - Accent5 6" xfId="70"/>
    <cellStyle name="20% - Accent5 6 10" xfId="23030"/>
    <cellStyle name="20% - Accent5 6 10 2" xfId="46279"/>
    <cellStyle name="20% - Accent5 6 11" xfId="24651"/>
    <cellStyle name="20% - Accent5 6 2" xfId="71"/>
    <cellStyle name="20% - Accent5 6 2 10" xfId="24652"/>
    <cellStyle name="20% - Accent5 6 2 2" xfId="1777"/>
    <cellStyle name="20% - Accent5 6 2 2 2" xfId="4759"/>
    <cellStyle name="20% - Accent5 6 2 2 2 2" xfId="10103"/>
    <cellStyle name="20% - Accent5 6 2 2 2 2 2" xfId="20718"/>
    <cellStyle name="20% - Accent5 6 2 2 2 2 2 2" xfId="43993"/>
    <cellStyle name="20% - Accent5 6 2 2 2 2 3" xfId="33378"/>
    <cellStyle name="20% - Accent5 6 2 2 2 3" xfId="15412"/>
    <cellStyle name="20% - Accent5 6 2 2 2 3 2" xfId="38687"/>
    <cellStyle name="20% - Accent5 6 2 2 2 4" xfId="28070"/>
    <cellStyle name="20% - Accent5 6 2 2 3" xfId="7461"/>
    <cellStyle name="20% - Accent5 6 2 2 3 2" xfId="18076"/>
    <cellStyle name="20% - Accent5 6 2 2 3 2 2" xfId="41351"/>
    <cellStyle name="20% - Accent5 6 2 2 3 3" xfId="30736"/>
    <cellStyle name="20% - Accent5 6 2 2 4" xfId="12772"/>
    <cellStyle name="20% - Accent5 6 2 2 4 2" xfId="36047"/>
    <cellStyle name="20% - Accent5 6 2 2 5" xfId="25428"/>
    <cellStyle name="20% - Accent5 6 2 3" xfId="2323"/>
    <cellStyle name="20% - Accent5 6 2 3 2" xfId="5174"/>
    <cellStyle name="20% - Accent5 6 2 3 2 2" xfId="10517"/>
    <cellStyle name="20% - Accent5 6 2 3 2 2 2" xfId="21131"/>
    <cellStyle name="20% - Accent5 6 2 3 2 2 2 2" xfId="44406"/>
    <cellStyle name="20% - Accent5 6 2 3 2 2 3" xfId="33792"/>
    <cellStyle name="20% - Accent5 6 2 3 2 3" xfId="15825"/>
    <cellStyle name="20% - Accent5 6 2 3 2 3 2" xfId="39100"/>
    <cellStyle name="20% - Accent5 6 2 3 2 4" xfId="28484"/>
    <cellStyle name="20% - Accent5 6 2 3 3" xfId="7875"/>
    <cellStyle name="20% - Accent5 6 2 3 3 2" xfId="18490"/>
    <cellStyle name="20% - Accent5 6 2 3 3 2 2" xfId="41765"/>
    <cellStyle name="20% - Accent5 6 2 3 3 3" xfId="31150"/>
    <cellStyle name="20% - Accent5 6 2 3 4" xfId="13185"/>
    <cellStyle name="20% - Accent5 6 2 3 4 2" xfId="36460"/>
    <cellStyle name="20% - Accent5 6 2 3 5" xfId="25842"/>
    <cellStyle name="20% - Accent5 6 2 4" xfId="3051"/>
    <cellStyle name="20% - Accent5 6 2 4 2" xfId="5884"/>
    <cellStyle name="20% - Accent5 6 2 4 2 2" xfId="11227"/>
    <cellStyle name="20% - Accent5 6 2 4 2 2 2" xfId="21840"/>
    <cellStyle name="20% - Accent5 6 2 4 2 2 2 2" xfId="45115"/>
    <cellStyle name="20% - Accent5 6 2 4 2 2 3" xfId="34502"/>
    <cellStyle name="20% - Accent5 6 2 4 2 3" xfId="16534"/>
    <cellStyle name="20% - Accent5 6 2 4 2 3 2" xfId="39809"/>
    <cellStyle name="20% - Accent5 6 2 4 2 4" xfId="29194"/>
    <cellStyle name="20% - Accent5 6 2 4 3" xfId="8585"/>
    <cellStyle name="20% - Accent5 6 2 4 3 2" xfId="19200"/>
    <cellStyle name="20% - Accent5 6 2 4 3 2 2" xfId="42475"/>
    <cellStyle name="20% - Accent5 6 2 4 3 3" xfId="31860"/>
    <cellStyle name="20% - Accent5 6 2 4 4" xfId="13894"/>
    <cellStyle name="20% - Accent5 6 2 4 4 2" xfId="37169"/>
    <cellStyle name="20% - Accent5 6 2 4 5" xfId="26552"/>
    <cellStyle name="20% - Accent5 6 2 5" xfId="3374"/>
    <cellStyle name="20% - Accent5 6 2 5 2" xfId="6198"/>
    <cellStyle name="20% - Accent5 6 2 5 2 2" xfId="11541"/>
    <cellStyle name="20% - Accent5 6 2 5 2 2 2" xfId="22154"/>
    <cellStyle name="20% - Accent5 6 2 5 2 2 2 2" xfId="45429"/>
    <cellStyle name="20% - Accent5 6 2 5 2 2 3" xfId="34816"/>
    <cellStyle name="20% - Accent5 6 2 5 2 3" xfId="16848"/>
    <cellStyle name="20% - Accent5 6 2 5 2 3 2" xfId="40123"/>
    <cellStyle name="20% - Accent5 6 2 5 2 4" xfId="29508"/>
    <cellStyle name="20% - Accent5 6 2 5 3" xfId="8899"/>
    <cellStyle name="20% - Accent5 6 2 5 3 2" xfId="19514"/>
    <cellStyle name="20% - Accent5 6 2 5 3 2 2" xfId="42789"/>
    <cellStyle name="20% - Accent5 6 2 5 3 3" xfId="32174"/>
    <cellStyle name="20% - Accent5 6 2 5 4" xfId="14208"/>
    <cellStyle name="20% - Accent5 6 2 5 4 2" xfId="37483"/>
    <cellStyle name="20% - Accent5 6 2 5 5" xfId="26866"/>
    <cellStyle name="20% - Accent5 6 2 6" xfId="3987"/>
    <cellStyle name="20% - Accent5 6 2 6 2" xfId="9331"/>
    <cellStyle name="20% - Accent5 6 2 6 2 2" xfId="19946"/>
    <cellStyle name="20% - Accent5 6 2 6 2 2 2" xfId="43221"/>
    <cellStyle name="20% - Accent5 6 2 6 2 3" xfId="32606"/>
    <cellStyle name="20% - Accent5 6 2 6 3" xfId="14640"/>
    <cellStyle name="20% - Accent5 6 2 6 3 2" xfId="37915"/>
    <cellStyle name="20% - Accent5 6 2 6 4" xfId="27298"/>
    <cellStyle name="20% - Accent5 6 2 7" xfId="6689"/>
    <cellStyle name="20% - Accent5 6 2 7 2" xfId="17304"/>
    <cellStyle name="20% - Accent5 6 2 7 2 2" xfId="40579"/>
    <cellStyle name="20% - Accent5 6 2 7 3" xfId="29964"/>
    <cellStyle name="20% - Accent5 6 2 8" xfId="12000"/>
    <cellStyle name="20% - Accent5 6 2 8 2" xfId="35275"/>
    <cellStyle name="20% - Accent5 6 2 9" xfId="23031"/>
    <cellStyle name="20% - Accent5 6 2 9 2" xfId="46280"/>
    <cellStyle name="20% - Accent5 6 3" xfId="1776"/>
    <cellStyle name="20% - Accent5 6 3 2" xfId="4758"/>
    <cellStyle name="20% - Accent5 6 3 2 2" xfId="10102"/>
    <cellStyle name="20% - Accent5 6 3 2 2 2" xfId="20717"/>
    <cellStyle name="20% - Accent5 6 3 2 2 2 2" xfId="43992"/>
    <cellStyle name="20% - Accent5 6 3 2 2 3" xfId="33377"/>
    <cellStyle name="20% - Accent5 6 3 2 3" xfId="15411"/>
    <cellStyle name="20% - Accent5 6 3 2 3 2" xfId="38686"/>
    <cellStyle name="20% - Accent5 6 3 2 4" xfId="28069"/>
    <cellStyle name="20% - Accent5 6 3 3" xfId="7460"/>
    <cellStyle name="20% - Accent5 6 3 3 2" xfId="18075"/>
    <cellStyle name="20% - Accent5 6 3 3 2 2" xfId="41350"/>
    <cellStyle name="20% - Accent5 6 3 3 3" xfId="30735"/>
    <cellStyle name="20% - Accent5 6 3 4" xfId="12771"/>
    <cellStyle name="20% - Accent5 6 3 4 2" xfId="36046"/>
    <cellStyle name="20% - Accent5 6 3 5" xfId="25427"/>
    <cellStyle name="20% - Accent5 6 4" xfId="2322"/>
    <cellStyle name="20% - Accent5 6 4 2" xfId="5173"/>
    <cellStyle name="20% - Accent5 6 4 2 2" xfId="10516"/>
    <cellStyle name="20% - Accent5 6 4 2 2 2" xfId="21130"/>
    <cellStyle name="20% - Accent5 6 4 2 2 2 2" xfId="44405"/>
    <cellStyle name="20% - Accent5 6 4 2 2 3" xfId="33791"/>
    <cellStyle name="20% - Accent5 6 4 2 3" xfId="15824"/>
    <cellStyle name="20% - Accent5 6 4 2 3 2" xfId="39099"/>
    <cellStyle name="20% - Accent5 6 4 2 4" xfId="28483"/>
    <cellStyle name="20% - Accent5 6 4 3" xfId="7874"/>
    <cellStyle name="20% - Accent5 6 4 3 2" xfId="18489"/>
    <cellStyle name="20% - Accent5 6 4 3 2 2" xfId="41764"/>
    <cellStyle name="20% - Accent5 6 4 3 3" xfId="31149"/>
    <cellStyle name="20% - Accent5 6 4 4" xfId="13184"/>
    <cellStyle name="20% - Accent5 6 4 4 2" xfId="36459"/>
    <cellStyle name="20% - Accent5 6 4 5" xfId="25841"/>
    <cellStyle name="20% - Accent5 6 5" xfId="3050"/>
    <cellStyle name="20% - Accent5 6 5 2" xfId="5883"/>
    <cellStyle name="20% - Accent5 6 5 2 2" xfId="11226"/>
    <cellStyle name="20% - Accent5 6 5 2 2 2" xfId="21839"/>
    <cellStyle name="20% - Accent5 6 5 2 2 2 2" xfId="45114"/>
    <cellStyle name="20% - Accent5 6 5 2 2 3" xfId="34501"/>
    <cellStyle name="20% - Accent5 6 5 2 3" xfId="16533"/>
    <cellStyle name="20% - Accent5 6 5 2 3 2" xfId="39808"/>
    <cellStyle name="20% - Accent5 6 5 2 4" xfId="29193"/>
    <cellStyle name="20% - Accent5 6 5 3" xfId="8584"/>
    <cellStyle name="20% - Accent5 6 5 3 2" xfId="19199"/>
    <cellStyle name="20% - Accent5 6 5 3 2 2" xfId="42474"/>
    <cellStyle name="20% - Accent5 6 5 3 3" xfId="31859"/>
    <cellStyle name="20% - Accent5 6 5 4" xfId="13893"/>
    <cellStyle name="20% - Accent5 6 5 4 2" xfId="37168"/>
    <cellStyle name="20% - Accent5 6 5 5" xfId="26551"/>
    <cellStyle name="20% - Accent5 6 6" xfId="3373"/>
    <cellStyle name="20% - Accent5 6 6 2" xfId="6197"/>
    <cellStyle name="20% - Accent5 6 6 2 2" xfId="11540"/>
    <cellStyle name="20% - Accent5 6 6 2 2 2" xfId="22153"/>
    <cellStyle name="20% - Accent5 6 6 2 2 2 2" xfId="45428"/>
    <cellStyle name="20% - Accent5 6 6 2 2 3" xfId="34815"/>
    <cellStyle name="20% - Accent5 6 6 2 3" xfId="16847"/>
    <cellStyle name="20% - Accent5 6 6 2 3 2" xfId="40122"/>
    <cellStyle name="20% - Accent5 6 6 2 4" xfId="29507"/>
    <cellStyle name="20% - Accent5 6 6 3" xfId="8898"/>
    <cellStyle name="20% - Accent5 6 6 3 2" xfId="19513"/>
    <cellStyle name="20% - Accent5 6 6 3 2 2" xfId="42788"/>
    <cellStyle name="20% - Accent5 6 6 3 3" xfId="32173"/>
    <cellStyle name="20% - Accent5 6 6 4" xfId="14207"/>
    <cellStyle name="20% - Accent5 6 6 4 2" xfId="37482"/>
    <cellStyle name="20% - Accent5 6 6 5" xfId="26865"/>
    <cellStyle name="20% - Accent5 6 7" xfId="3986"/>
    <cellStyle name="20% - Accent5 6 7 2" xfId="9330"/>
    <cellStyle name="20% - Accent5 6 7 2 2" xfId="19945"/>
    <cellStyle name="20% - Accent5 6 7 2 2 2" xfId="43220"/>
    <cellStyle name="20% - Accent5 6 7 2 3" xfId="32605"/>
    <cellStyle name="20% - Accent5 6 7 3" xfId="14639"/>
    <cellStyle name="20% - Accent5 6 7 3 2" xfId="37914"/>
    <cellStyle name="20% - Accent5 6 7 4" xfId="27297"/>
    <cellStyle name="20% - Accent5 6 8" xfId="6688"/>
    <cellStyle name="20% - Accent5 6 8 2" xfId="17303"/>
    <cellStyle name="20% - Accent5 6 8 2 2" xfId="40578"/>
    <cellStyle name="20% - Accent5 6 8 3" xfId="29963"/>
    <cellStyle name="20% - Accent5 6 9" xfId="11999"/>
    <cellStyle name="20% - Accent5 6 9 2" xfId="35274"/>
    <cellStyle name="20% - Accent5 7" xfId="72"/>
    <cellStyle name="20% - Accent5 7 10" xfId="23032"/>
    <cellStyle name="20% - Accent5 7 10 2" xfId="46281"/>
    <cellStyle name="20% - Accent5 7 11" xfId="24653"/>
    <cellStyle name="20% - Accent5 7 2" xfId="73"/>
    <cellStyle name="20% - Accent5 7 2 2" xfId="1778"/>
    <cellStyle name="20% - Accent5 7 2 2 2" xfId="4760"/>
    <cellStyle name="20% - Accent5 7 2 2 2 2" xfId="10104"/>
    <cellStyle name="20% - Accent5 7 2 2 2 2 2" xfId="20719"/>
    <cellStyle name="20% - Accent5 7 2 2 2 2 2 2" xfId="43994"/>
    <cellStyle name="20% - Accent5 7 2 2 2 2 3" xfId="33379"/>
    <cellStyle name="20% - Accent5 7 2 2 2 3" xfId="15413"/>
    <cellStyle name="20% - Accent5 7 2 2 2 3 2" xfId="38688"/>
    <cellStyle name="20% - Accent5 7 2 2 2 4" xfId="28071"/>
    <cellStyle name="20% - Accent5 7 2 2 3" xfId="7462"/>
    <cellStyle name="20% - Accent5 7 2 2 3 2" xfId="18077"/>
    <cellStyle name="20% - Accent5 7 2 2 3 2 2" xfId="41352"/>
    <cellStyle name="20% - Accent5 7 2 2 3 3" xfId="30737"/>
    <cellStyle name="20% - Accent5 7 2 2 4" xfId="12773"/>
    <cellStyle name="20% - Accent5 7 2 2 4 2" xfId="36048"/>
    <cellStyle name="20% - Accent5 7 2 2 5" xfId="25429"/>
    <cellStyle name="20% - Accent5 7 2 3" xfId="2325"/>
    <cellStyle name="20% - Accent5 7 2 3 2" xfId="5176"/>
    <cellStyle name="20% - Accent5 7 2 3 2 2" xfId="10519"/>
    <cellStyle name="20% - Accent5 7 2 3 2 2 2" xfId="21133"/>
    <cellStyle name="20% - Accent5 7 2 3 2 2 2 2" xfId="44408"/>
    <cellStyle name="20% - Accent5 7 2 3 2 2 3" xfId="33794"/>
    <cellStyle name="20% - Accent5 7 2 3 2 3" xfId="15827"/>
    <cellStyle name="20% - Accent5 7 2 3 2 3 2" xfId="39102"/>
    <cellStyle name="20% - Accent5 7 2 3 2 4" xfId="28486"/>
    <cellStyle name="20% - Accent5 7 2 3 3" xfId="7877"/>
    <cellStyle name="20% - Accent5 7 2 3 3 2" xfId="18492"/>
    <cellStyle name="20% - Accent5 7 2 3 3 2 2" xfId="41767"/>
    <cellStyle name="20% - Accent5 7 2 3 3 3" xfId="31152"/>
    <cellStyle name="20% - Accent5 7 2 3 4" xfId="13187"/>
    <cellStyle name="20% - Accent5 7 2 3 4 2" xfId="36462"/>
    <cellStyle name="20% - Accent5 7 2 3 5" xfId="25844"/>
    <cellStyle name="20% - Accent5 7 2 4" xfId="3052"/>
    <cellStyle name="20% - Accent5 7 2 4 2" xfId="5885"/>
    <cellStyle name="20% - Accent5 7 2 4 2 2" xfId="11228"/>
    <cellStyle name="20% - Accent5 7 2 4 2 2 2" xfId="21841"/>
    <cellStyle name="20% - Accent5 7 2 4 2 2 2 2" xfId="45116"/>
    <cellStyle name="20% - Accent5 7 2 4 2 2 3" xfId="34503"/>
    <cellStyle name="20% - Accent5 7 2 4 2 3" xfId="16535"/>
    <cellStyle name="20% - Accent5 7 2 4 2 3 2" xfId="39810"/>
    <cellStyle name="20% - Accent5 7 2 4 2 4" xfId="29195"/>
    <cellStyle name="20% - Accent5 7 2 4 3" xfId="8586"/>
    <cellStyle name="20% - Accent5 7 2 4 3 2" xfId="19201"/>
    <cellStyle name="20% - Accent5 7 2 4 3 2 2" xfId="42476"/>
    <cellStyle name="20% - Accent5 7 2 4 3 3" xfId="31861"/>
    <cellStyle name="20% - Accent5 7 2 4 4" xfId="13895"/>
    <cellStyle name="20% - Accent5 7 2 4 4 2" xfId="37170"/>
    <cellStyle name="20% - Accent5 7 2 4 5" xfId="26553"/>
    <cellStyle name="20% - Accent5 7 2 5" xfId="3375"/>
    <cellStyle name="20% - Accent5 7 2 5 2" xfId="6199"/>
    <cellStyle name="20% - Accent5 7 2 5 2 2" xfId="11542"/>
    <cellStyle name="20% - Accent5 7 2 5 2 2 2" xfId="22155"/>
    <cellStyle name="20% - Accent5 7 2 5 2 2 2 2" xfId="45430"/>
    <cellStyle name="20% - Accent5 7 2 5 2 2 3" xfId="34817"/>
    <cellStyle name="20% - Accent5 7 2 5 2 3" xfId="16849"/>
    <cellStyle name="20% - Accent5 7 2 5 2 3 2" xfId="40124"/>
    <cellStyle name="20% - Accent5 7 2 5 2 4" xfId="29509"/>
    <cellStyle name="20% - Accent5 7 2 5 3" xfId="8900"/>
    <cellStyle name="20% - Accent5 7 2 5 3 2" xfId="19515"/>
    <cellStyle name="20% - Accent5 7 2 5 3 2 2" xfId="42790"/>
    <cellStyle name="20% - Accent5 7 2 5 3 3" xfId="32175"/>
    <cellStyle name="20% - Accent5 7 2 5 4" xfId="14209"/>
    <cellStyle name="20% - Accent5 7 2 5 4 2" xfId="37484"/>
    <cellStyle name="20% - Accent5 7 2 5 5" xfId="26867"/>
    <cellStyle name="20% - Accent5 7 2 6" xfId="3989"/>
    <cellStyle name="20% - Accent5 7 2 6 2" xfId="9333"/>
    <cellStyle name="20% - Accent5 7 2 6 2 2" xfId="19948"/>
    <cellStyle name="20% - Accent5 7 2 6 2 2 2" xfId="43223"/>
    <cellStyle name="20% - Accent5 7 2 6 2 3" xfId="32608"/>
    <cellStyle name="20% - Accent5 7 2 6 3" xfId="14642"/>
    <cellStyle name="20% - Accent5 7 2 6 3 2" xfId="37917"/>
    <cellStyle name="20% - Accent5 7 2 6 4" xfId="27300"/>
    <cellStyle name="20% - Accent5 7 2 7" xfId="6691"/>
    <cellStyle name="20% - Accent5 7 2 7 2" xfId="17306"/>
    <cellStyle name="20% - Accent5 7 2 7 2 2" xfId="40581"/>
    <cellStyle name="20% - Accent5 7 2 7 3" xfId="29966"/>
    <cellStyle name="20% - Accent5 7 2 8" xfId="12002"/>
    <cellStyle name="20% - Accent5 7 2 8 2" xfId="35277"/>
    <cellStyle name="20% - Accent5 7 2 9" xfId="24654"/>
    <cellStyle name="20% - Accent5 7 3" xfId="1936"/>
    <cellStyle name="20% - Accent5 7 3 2" xfId="4884"/>
    <cellStyle name="20% - Accent5 7 3 2 2" xfId="10227"/>
    <cellStyle name="20% - Accent5 7 3 2 2 2" xfId="20842"/>
    <cellStyle name="20% - Accent5 7 3 2 2 2 2" xfId="44117"/>
    <cellStyle name="20% - Accent5 7 3 2 2 3" xfId="33502"/>
    <cellStyle name="20% - Accent5 7 3 2 3" xfId="15536"/>
    <cellStyle name="20% - Accent5 7 3 2 3 2" xfId="38811"/>
    <cellStyle name="20% - Accent5 7 3 2 4" xfId="28194"/>
    <cellStyle name="20% - Accent5 7 3 3" xfId="7585"/>
    <cellStyle name="20% - Accent5 7 3 3 2" xfId="18200"/>
    <cellStyle name="20% - Accent5 7 3 3 2 2" xfId="41475"/>
    <cellStyle name="20% - Accent5 7 3 3 3" xfId="30860"/>
    <cellStyle name="20% - Accent5 7 3 4" xfId="12896"/>
    <cellStyle name="20% - Accent5 7 3 4 2" xfId="36171"/>
    <cellStyle name="20% - Accent5 7 3 5" xfId="25552"/>
    <cellStyle name="20% - Accent5 7 4" xfId="2324"/>
    <cellStyle name="20% - Accent5 7 4 2" xfId="5175"/>
    <cellStyle name="20% - Accent5 7 4 2 2" xfId="10518"/>
    <cellStyle name="20% - Accent5 7 4 2 2 2" xfId="21132"/>
    <cellStyle name="20% - Accent5 7 4 2 2 2 2" xfId="44407"/>
    <cellStyle name="20% - Accent5 7 4 2 2 3" xfId="33793"/>
    <cellStyle name="20% - Accent5 7 4 2 3" xfId="15826"/>
    <cellStyle name="20% - Accent5 7 4 2 3 2" xfId="39101"/>
    <cellStyle name="20% - Accent5 7 4 2 4" xfId="28485"/>
    <cellStyle name="20% - Accent5 7 4 3" xfId="7876"/>
    <cellStyle name="20% - Accent5 7 4 3 2" xfId="18491"/>
    <cellStyle name="20% - Accent5 7 4 3 2 2" xfId="41766"/>
    <cellStyle name="20% - Accent5 7 4 3 3" xfId="31151"/>
    <cellStyle name="20% - Accent5 7 4 4" xfId="13186"/>
    <cellStyle name="20% - Accent5 7 4 4 2" xfId="36461"/>
    <cellStyle name="20% - Accent5 7 4 5" xfId="25843"/>
    <cellStyle name="20% - Accent5 7 5" xfId="3171"/>
    <cellStyle name="20% - Accent5 7 5 2" xfId="6004"/>
    <cellStyle name="20% - Accent5 7 5 2 2" xfId="11347"/>
    <cellStyle name="20% - Accent5 7 5 2 2 2" xfId="21960"/>
    <cellStyle name="20% - Accent5 7 5 2 2 2 2" xfId="45235"/>
    <cellStyle name="20% - Accent5 7 5 2 2 3" xfId="34622"/>
    <cellStyle name="20% - Accent5 7 5 2 3" xfId="16654"/>
    <cellStyle name="20% - Accent5 7 5 2 3 2" xfId="39929"/>
    <cellStyle name="20% - Accent5 7 5 2 4" xfId="29314"/>
    <cellStyle name="20% - Accent5 7 5 3" xfId="8705"/>
    <cellStyle name="20% - Accent5 7 5 3 2" xfId="19320"/>
    <cellStyle name="20% - Accent5 7 5 3 2 2" xfId="42595"/>
    <cellStyle name="20% - Accent5 7 5 3 3" xfId="31980"/>
    <cellStyle name="20% - Accent5 7 5 4" xfId="14014"/>
    <cellStyle name="20% - Accent5 7 5 4 2" xfId="37289"/>
    <cellStyle name="20% - Accent5 7 5 5" xfId="26672"/>
    <cellStyle name="20% - Accent5 7 6" xfId="3494"/>
    <cellStyle name="20% - Accent5 7 6 2" xfId="6318"/>
    <cellStyle name="20% - Accent5 7 6 2 2" xfId="11661"/>
    <cellStyle name="20% - Accent5 7 6 2 2 2" xfId="22274"/>
    <cellStyle name="20% - Accent5 7 6 2 2 2 2" xfId="45549"/>
    <cellStyle name="20% - Accent5 7 6 2 2 3" xfId="34936"/>
    <cellStyle name="20% - Accent5 7 6 2 3" xfId="16968"/>
    <cellStyle name="20% - Accent5 7 6 2 3 2" xfId="40243"/>
    <cellStyle name="20% - Accent5 7 6 2 4" xfId="29628"/>
    <cellStyle name="20% - Accent5 7 6 3" xfId="9019"/>
    <cellStyle name="20% - Accent5 7 6 3 2" xfId="19634"/>
    <cellStyle name="20% - Accent5 7 6 3 2 2" xfId="42909"/>
    <cellStyle name="20% - Accent5 7 6 3 3" xfId="32294"/>
    <cellStyle name="20% - Accent5 7 6 4" xfId="14328"/>
    <cellStyle name="20% - Accent5 7 6 4 2" xfId="37603"/>
    <cellStyle name="20% - Accent5 7 6 5" xfId="26986"/>
    <cellStyle name="20% - Accent5 7 7" xfId="3988"/>
    <cellStyle name="20% - Accent5 7 7 2" xfId="9332"/>
    <cellStyle name="20% - Accent5 7 7 2 2" xfId="19947"/>
    <cellStyle name="20% - Accent5 7 7 2 2 2" xfId="43222"/>
    <cellStyle name="20% - Accent5 7 7 2 3" xfId="32607"/>
    <cellStyle name="20% - Accent5 7 7 3" xfId="14641"/>
    <cellStyle name="20% - Accent5 7 7 3 2" xfId="37916"/>
    <cellStyle name="20% - Accent5 7 7 4" xfId="27299"/>
    <cellStyle name="20% - Accent5 7 8" xfId="6690"/>
    <cellStyle name="20% - Accent5 7 8 2" xfId="17305"/>
    <cellStyle name="20% - Accent5 7 8 2 2" xfId="40580"/>
    <cellStyle name="20% - Accent5 7 8 3" xfId="29965"/>
    <cellStyle name="20% - Accent5 7 9" xfId="12001"/>
    <cellStyle name="20% - Accent5 7 9 2" xfId="35276"/>
    <cellStyle name="20% - Accent5 8" xfId="74"/>
    <cellStyle name="20% - Accent5 8 10" xfId="24655"/>
    <cellStyle name="20% - Accent5 8 2" xfId="75"/>
    <cellStyle name="20% - Accent5 8 2 2" xfId="1937"/>
    <cellStyle name="20% - Accent5 8 2 2 2" xfId="4885"/>
    <cellStyle name="20% - Accent5 8 2 2 2 2" xfId="10228"/>
    <cellStyle name="20% - Accent5 8 2 2 2 2 2" xfId="20843"/>
    <cellStyle name="20% - Accent5 8 2 2 2 2 2 2" xfId="44118"/>
    <cellStyle name="20% - Accent5 8 2 2 2 2 3" xfId="33503"/>
    <cellStyle name="20% - Accent5 8 2 2 2 3" xfId="15537"/>
    <cellStyle name="20% - Accent5 8 2 2 2 3 2" xfId="38812"/>
    <cellStyle name="20% - Accent5 8 2 2 2 4" xfId="28195"/>
    <cellStyle name="20% - Accent5 8 2 2 3" xfId="7586"/>
    <cellStyle name="20% - Accent5 8 2 2 3 2" xfId="18201"/>
    <cellStyle name="20% - Accent5 8 2 2 3 2 2" xfId="41476"/>
    <cellStyle name="20% - Accent5 8 2 2 3 3" xfId="30861"/>
    <cellStyle name="20% - Accent5 8 2 2 4" xfId="12897"/>
    <cellStyle name="20% - Accent5 8 2 2 4 2" xfId="36172"/>
    <cellStyle name="20% - Accent5 8 2 2 5" xfId="25553"/>
    <cellStyle name="20% - Accent5 8 2 3" xfId="2327"/>
    <cellStyle name="20% - Accent5 8 2 3 2" xfId="5178"/>
    <cellStyle name="20% - Accent5 8 2 3 2 2" xfId="10521"/>
    <cellStyle name="20% - Accent5 8 2 3 2 2 2" xfId="21135"/>
    <cellStyle name="20% - Accent5 8 2 3 2 2 2 2" xfId="44410"/>
    <cellStyle name="20% - Accent5 8 2 3 2 2 3" xfId="33796"/>
    <cellStyle name="20% - Accent5 8 2 3 2 3" xfId="15829"/>
    <cellStyle name="20% - Accent5 8 2 3 2 3 2" xfId="39104"/>
    <cellStyle name="20% - Accent5 8 2 3 2 4" xfId="28488"/>
    <cellStyle name="20% - Accent5 8 2 3 3" xfId="7879"/>
    <cellStyle name="20% - Accent5 8 2 3 3 2" xfId="18494"/>
    <cellStyle name="20% - Accent5 8 2 3 3 2 2" xfId="41769"/>
    <cellStyle name="20% - Accent5 8 2 3 3 3" xfId="31154"/>
    <cellStyle name="20% - Accent5 8 2 3 4" xfId="13189"/>
    <cellStyle name="20% - Accent5 8 2 3 4 2" xfId="36464"/>
    <cellStyle name="20% - Accent5 8 2 3 5" xfId="25846"/>
    <cellStyle name="20% - Accent5 8 2 4" xfId="3172"/>
    <cellStyle name="20% - Accent5 8 2 4 2" xfId="6005"/>
    <cellStyle name="20% - Accent5 8 2 4 2 2" xfId="11348"/>
    <cellStyle name="20% - Accent5 8 2 4 2 2 2" xfId="21961"/>
    <cellStyle name="20% - Accent5 8 2 4 2 2 2 2" xfId="45236"/>
    <cellStyle name="20% - Accent5 8 2 4 2 2 3" xfId="34623"/>
    <cellStyle name="20% - Accent5 8 2 4 2 3" xfId="16655"/>
    <cellStyle name="20% - Accent5 8 2 4 2 3 2" xfId="39930"/>
    <cellStyle name="20% - Accent5 8 2 4 2 4" xfId="29315"/>
    <cellStyle name="20% - Accent5 8 2 4 3" xfId="8706"/>
    <cellStyle name="20% - Accent5 8 2 4 3 2" xfId="19321"/>
    <cellStyle name="20% - Accent5 8 2 4 3 2 2" xfId="42596"/>
    <cellStyle name="20% - Accent5 8 2 4 3 3" xfId="31981"/>
    <cellStyle name="20% - Accent5 8 2 4 4" xfId="14015"/>
    <cellStyle name="20% - Accent5 8 2 4 4 2" xfId="37290"/>
    <cellStyle name="20% - Accent5 8 2 4 5" xfId="26673"/>
    <cellStyle name="20% - Accent5 8 2 5" xfId="3495"/>
    <cellStyle name="20% - Accent5 8 2 5 2" xfId="6319"/>
    <cellStyle name="20% - Accent5 8 2 5 2 2" xfId="11662"/>
    <cellStyle name="20% - Accent5 8 2 5 2 2 2" xfId="22275"/>
    <cellStyle name="20% - Accent5 8 2 5 2 2 2 2" xfId="45550"/>
    <cellStyle name="20% - Accent5 8 2 5 2 2 3" xfId="34937"/>
    <cellStyle name="20% - Accent5 8 2 5 2 3" xfId="16969"/>
    <cellStyle name="20% - Accent5 8 2 5 2 3 2" xfId="40244"/>
    <cellStyle name="20% - Accent5 8 2 5 2 4" xfId="29629"/>
    <cellStyle name="20% - Accent5 8 2 5 3" xfId="9020"/>
    <cellStyle name="20% - Accent5 8 2 5 3 2" xfId="19635"/>
    <cellStyle name="20% - Accent5 8 2 5 3 2 2" xfId="42910"/>
    <cellStyle name="20% - Accent5 8 2 5 3 3" xfId="32295"/>
    <cellStyle name="20% - Accent5 8 2 5 4" xfId="14329"/>
    <cellStyle name="20% - Accent5 8 2 5 4 2" xfId="37604"/>
    <cellStyle name="20% - Accent5 8 2 5 5" xfId="26987"/>
    <cellStyle name="20% - Accent5 8 2 6" xfId="3991"/>
    <cellStyle name="20% - Accent5 8 2 6 2" xfId="9335"/>
    <cellStyle name="20% - Accent5 8 2 6 2 2" xfId="19950"/>
    <cellStyle name="20% - Accent5 8 2 6 2 2 2" xfId="43225"/>
    <cellStyle name="20% - Accent5 8 2 6 2 3" xfId="32610"/>
    <cellStyle name="20% - Accent5 8 2 6 3" xfId="14644"/>
    <cellStyle name="20% - Accent5 8 2 6 3 2" xfId="37919"/>
    <cellStyle name="20% - Accent5 8 2 6 4" xfId="27302"/>
    <cellStyle name="20% - Accent5 8 2 7" xfId="6693"/>
    <cellStyle name="20% - Accent5 8 2 7 2" xfId="17308"/>
    <cellStyle name="20% - Accent5 8 2 7 2 2" xfId="40583"/>
    <cellStyle name="20% - Accent5 8 2 7 3" xfId="29968"/>
    <cellStyle name="20% - Accent5 8 2 8" xfId="12004"/>
    <cellStyle name="20% - Accent5 8 2 8 2" xfId="35279"/>
    <cellStyle name="20% - Accent5 8 2 9" xfId="24656"/>
    <cellStyle name="20% - Accent5 8 3" xfId="1779"/>
    <cellStyle name="20% - Accent5 8 3 2" xfId="4761"/>
    <cellStyle name="20% - Accent5 8 3 2 2" xfId="10105"/>
    <cellStyle name="20% - Accent5 8 3 2 2 2" xfId="20720"/>
    <cellStyle name="20% - Accent5 8 3 2 2 2 2" xfId="43995"/>
    <cellStyle name="20% - Accent5 8 3 2 2 3" xfId="33380"/>
    <cellStyle name="20% - Accent5 8 3 2 3" xfId="15414"/>
    <cellStyle name="20% - Accent5 8 3 2 3 2" xfId="38689"/>
    <cellStyle name="20% - Accent5 8 3 2 4" xfId="28072"/>
    <cellStyle name="20% - Accent5 8 3 3" xfId="7463"/>
    <cellStyle name="20% - Accent5 8 3 3 2" xfId="18078"/>
    <cellStyle name="20% - Accent5 8 3 3 2 2" xfId="41353"/>
    <cellStyle name="20% - Accent5 8 3 3 3" xfId="30738"/>
    <cellStyle name="20% - Accent5 8 3 4" xfId="12774"/>
    <cellStyle name="20% - Accent5 8 3 4 2" xfId="36049"/>
    <cellStyle name="20% - Accent5 8 3 5" xfId="25430"/>
    <cellStyle name="20% - Accent5 8 4" xfId="2326"/>
    <cellStyle name="20% - Accent5 8 4 2" xfId="5177"/>
    <cellStyle name="20% - Accent5 8 4 2 2" xfId="10520"/>
    <cellStyle name="20% - Accent5 8 4 2 2 2" xfId="21134"/>
    <cellStyle name="20% - Accent5 8 4 2 2 2 2" xfId="44409"/>
    <cellStyle name="20% - Accent5 8 4 2 2 3" xfId="33795"/>
    <cellStyle name="20% - Accent5 8 4 2 3" xfId="15828"/>
    <cellStyle name="20% - Accent5 8 4 2 3 2" xfId="39103"/>
    <cellStyle name="20% - Accent5 8 4 2 4" xfId="28487"/>
    <cellStyle name="20% - Accent5 8 4 3" xfId="7878"/>
    <cellStyle name="20% - Accent5 8 4 3 2" xfId="18493"/>
    <cellStyle name="20% - Accent5 8 4 3 2 2" xfId="41768"/>
    <cellStyle name="20% - Accent5 8 4 3 3" xfId="31153"/>
    <cellStyle name="20% - Accent5 8 4 4" xfId="13188"/>
    <cellStyle name="20% - Accent5 8 4 4 2" xfId="36463"/>
    <cellStyle name="20% - Accent5 8 4 5" xfId="25845"/>
    <cellStyle name="20% - Accent5 8 5" xfId="3053"/>
    <cellStyle name="20% - Accent5 8 5 2" xfId="5886"/>
    <cellStyle name="20% - Accent5 8 5 2 2" xfId="11229"/>
    <cellStyle name="20% - Accent5 8 5 2 2 2" xfId="21842"/>
    <cellStyle name="20% - Accent5 8 5 2 2 2 2" xfId="45117"/>
    <cellStyle name="20% - Accent5 8 5 2 2 3" xfId="34504"/>
    <cellStyle name="20% - Accent5 8 5 2 3" xfId="16536"/>
    <cellStyle name="20% - Accent5 8 5 2 3 2" xfId="39811"/>
    <cellStyle name="20% - Accent5 8 5 2 4" xfId="29196"/>
    <cellStyle name="20% - Accent5 8 5 3" xfId="8587"/>
    <cellStyle name="20% - Accent5 8 5 3 2" xfId="19202"/>
    <cellStyle name="20% - Accent5 8 5 3 2 2" xfId="42477"/>
    <cellStyle name="20% - Accent5 8 5 3 3" xfId="31862"/>
    <cellStyle name="20% - Accent5 8 5 4" xfId="13896"/>
    <cellStyle name="20% - Accent5 8 5 4 2" xfId="37171"/>
    <cellStyle name="20% - Accent5 8 5 5" xfId="26554"/>
    <cellStyle name="20% - Accent5 8 6" xfId="3376"/>
    <cellStyle name="20% - Accent5 8 6 2" xfId="6200"/>
    <cellStyle name="20% - Accent5 8 6 2 2" xfId="11543"/>
    <cellStyle name="20% - Accent5 8 6 2 2 2" xfId="22156"/>
    <cellStyle name="20% - Accent5 8 6 2 2 2 2" xfId="45431"/>
    <cellStyle name="20% - Accent5 8 6 2 2 3" xfId="34818"/>
    <cellStyle name="20% - Accent5 8 6 2 3" xfId="16850"/>
    <cellStyle name="20% - Accent5 8 6 2 3 2" xfId="40125"/>
    <cellStyle name="20% - Accent5 8 6 2 4" xfId="29510"/>
    <cellStyle name="20% - Accent5 8 6 3" xfId="8901"/>
    <cellStyle name="20% - Accent5 8 6 3 2" xfId="19516"/>
    <cellStyle name="20% - Accent5 8 6 3 2 2" xfId="42791"/>
    <cellStyle name="20% - Accent5 8 6 3 3" xfId="32176"/>
    <cellStyle name="20% - Accent5 8 6 4" xfId="14210"/>
    <cellStyle name="20% - Accent5 8 6 4 2" xfId="37485"/>
    <cellStyle name="20% - Accent5 8 6 5" xfId="26868"/>
    <cellStyle name="20% - Accent5 8 7" xfId="3990"/>
    <cellStyle name="20% - Accent5 8 7 2" xfId="9334"/>
    <cellStyle name="20% - Accent5 8 7 2 2" xfId="19949"/>
    <cellStyle name="20% - Accent5 8 7 2 2 2" xfId="43224"/>
    <cellStyle name="20% - Accent5 8 7 2 3" xfId="32609"/>
    <cellStyle name="20% - Accent5 8 7 3" xfId="14643"/>
    <cellStyle name="20% - Accent5 8 7 3 2" xfId="37918"/>
    <cellStyle name="20% - Accent5 8 7 4" xfId="27301"/>
    <cellStyle name="20% - Accent5 8 8" xfId="6692"/>
    <cellStyle name="20% - Accent5 8 8 2" xfId="17307"/>
    <cellStyle name="20% - Accent5 8 8 2 2" xfId="40582"/>
    <cellStyle name="20% - Accent5 8 8 3" xfId="29967"/>
    <cellStyle name="20% - Accent5 8 9" xfId="12003"/>
    <cellStyle name="20% - Accent5 8 9 2" xfId="35278"/>
    <cellStyle name="20% - Accent5 9" xfId="76"/>
    <cellStyle name="20% - Accent5 9 2" xfId="1780"/>
    <cellStyle name="20% - Accent5 9 2 2" xfId="4762"/>
    <cellStyle name="20% - Accent5 9 2 2 2" xfId="10106"/>
    <cellStyle name="20% - Accent5 9 2 2 2 2" xfId="20721"/>
    <cellStyle name="20% - Accent5 9 2 2 2 2 2" xfId="43996"/>
    <cellStyle name="20% - Accent5 9 2 2 2 3" xfId="33381"/>
    <cellStyle name="20% - Accent5 9 2 2 3" xfId="15415"/>
    <cellStyle name="20% - Accent5 9 2 2 3 2" xfId="38690"/>
    <cellStyle name="20% - Accent5 9 2 2 4" xfId="28073"/>
    <cellStyle name="20% - Accent5 9 2 3" xfId="7464"/>
    <cellStyle name="20% - Accent5 9 2 3 2" xfId="18079"/>
    <cellStyle name="20% - Accent5 9 2 3 2 2" xfId="41354"/>
    <cellStyle name="20% - Accent5 9 2 3 3" xfId="30739"/>
    <cellStyle name="20% - Accent5 9 2 4" xfId="12775"/>
    <cellStyle name="20% - Accent5 9 2 4 2" xfId="36050"/>
    <cellStyle name="20% - Accent5 9 2 5" xfId="25431"/>
    <cellStyle name="20% - Accent5 9 3" xfId="2328"/>
    <cellStyle name="20% - Accent5 9 3 2" xfId="5179"/>
    <cellStyle name="20% - Accent5 9 3 2 2" xfId="10522"/>
    <cellStyle name="20% - Accent5 9 3 2 2 2" xfId="21136"/>
    <cellStyle name="20% - Accent5 9 3 2 2 2 2" xfId="44411"/>
    <cellStyle name="20% - Accent5 9 3 2 2 3" xfId="33797"/>
    <cellStyle name="20% - Accent5 9 3 2 3" xfId="15830"/>
    <cellStyle name="20% - Accent5 9 3 2 3 2" xfId="39105"/>
    <cellStyle name="20% - Accent5 9 3 2 4" xfId="28489"/>
    <cellStyle name="20% - Accent5 9 3 3" xfId="7880"/>
    <cellStyle name="20% - Accent5 9 3 3 2" xfId="18495"/>
    <cellStyle name="20% - Accent5 9 3 3 2 2" xfId="41770"/>
    <cellStyle name="20% - Accent5 9 3 3 3" xfId="31155"/>
    <cellStyle name="20% - Accent5 9 3 4" xfId="13190"/>
    <cellStyle name="20% - Accent5 9 3 4 2" xfId="36465"/>
    <cellStyle name="20% - Accent5 9 3 5" xfId="25847"/>
    <cellStyle name="20% - Accent5 9 4" xfId="3054"/>
    <cellStyle name="20% - Accent5 9 4 2" xfId="5887"/>
    <cellStyle name="20% - Accent5 9 4 2 2" xfId="11230"/>
    <cellStyle name="20% - Accent5 9 4 2 2 2" xfId="21843"/>
    <cellStyle name="20% - Accent5 9 4 2 2 2 2" xfId="45118"/>
    <cellStyle name="20% - Accent5 9 4 2 2 3" xfId="34505"/>
    <cellStyle name="20% - Accent5 9 4 2 3" xfId="16537"/>
    <cellStyle name="20% - Accent5 9 4 2 3 2" xfId="39812"/>
    <cellStyle name="20% - Accent5 9 4 2 4" xfId="29197"/>
    <cellStyle name="20% - Accent5 9 4 3" xfId="8588"/>
    <cellStyle name="20% - Accent5 9 4 3 2" xfId="19203"/>
    <cellStyle name="20% - Accent5 9 4 3 2 2" xfId="42478"/>
    <cellStyle name="20% - Accent5 9 4 3 3" xfId="31863"/>
    <cellStyle name="20% - Accent5 9 4 4" xfId="13897"/>
    <cellStyle name="20% - Accent5 9 4 4 2" xfId="37172"/>
    <cellStyle name="20% - Accent5 9 4 5" xfId="26555"/>
    <cellStyle name="20% - Accent5 9 5" xfId="3377"/>
    <cellStyle name="20% - Accent5 9 5 2" xfId="6201"/>
    <cellStyle name="20% - Accent5 9 5 2 2" xfId="11544"/>
    <cellStyle name="20% - Accent5 9 5 2 2 2" xfId="22157"/>
    <cellStyle name="20% - Accent5 9 5 2 2 2 2" xfId="45432"/>
    <cellStyle name="20% - Accent5 9 5 2 2 3" xfId="34819"/>
    <cellStyle name="20% - Accent5 9 5 2 3" xfId="16851"/>
    <cellStyle name="20% - Accent5 9 5 2 3 2" xfId="40126"/>
    <cellStyle name="20% - Accent5 9 5 2 4" xfId="29511"/>
    <cellStyle name="20% - Accent5 9 5 3" xfId="8902"/>
    <cellStyle name="20% - Accent5 9 5 3 2" xfId="19517"/>
    <cellStyle name="20% - Accent5 9 5 3 2 2" xfId="42792"/>
    <cellStyle name="20% - Accent5 9 5 3 3" xfId="32177"/>
    <cellStyle name="20% - Accent5 9 5 4" xfId="14211"/>
    <cellStyle name="20% - Accent5 9 5 4 2" xfId="37486"/>
    <cellStyle name="20% - Accent5 9 5 5" xfId="26869"/>
    <cellStyle name="20% - Accent5 9 6" xfId="3992"/>
    <cellStyle name="20% - Accent5 9 6 2" xfId="9336"/>
    <cellStyle name="20% - Accent5 9 6 2 2" xfId="19951"/>
    <cellStyle name="20% - Accent5 9 6 2 2 2" xfId="43226"/>
    <cellStyle name="20% - Accent5 9 6 2 3" xfId="32611"/>
    <cellStyle name="20% - Accent5 9 6 3" xfId="14645"/>
    <cellStyle name="20% - Accent5 9 6 3 2" xfId="37920"/>
    <cellStyle name="20% - Accent5 9 6 4" xfId="27303"/>
    <cellStyle name="20% - Accent5 9 7" xfId="6694"/>
    <cellStyle name="20% - Accent5 9 7 2" xfId="17309"/>
    <cellStyle name="20% - Accent5 9 7 2 2" xfId="40584"/>
    <cellStyle name="20% - Accent5 9 7 3" xfId="29969"/>
    <cellStyle name="20% - Accent5 9 8" xfId="12005"/>
    <cellStyle name="20% - Accent5 9 8 2" xfId="35280"/>
    <cellStyle name="20% - Accent5 9 9" xfId="24657"/>
    <cellStyle name="20% - Accent6 2" xfId="77"/>
    <cellStyle name="20% - Accent6 2 10" xfId="2914"/>
    <cellStyle name="20% - Accent6 2 11" xfId="3993"/>
    <cellStyle name="20% - Accent6 2 11 2" xfId="9337"/>
    <cellStyle name="20% - Accent6 2 11 2 2" xfId="19952"/>
    <cellStyle name="20% - Accent6 2 11 2 2 2" xfId="43227"/>
    <cellStyle name="20% - Accent6 2 11 2 3" xfId="32612"/>
    <cellStyle name="20% - Accent6 2 11 3" xfId="14646"/>
    <cellStyle name="20% - Accent6 2 11 3 2" xfId="37921"/>
    <cellStyle name="20% - Accent6 2 11 4" xfId="27304"/>
    <cellStyle name="20% - Accent6 2 12" xfId="6695"/>
    <cellStyle name="20% - Accent6 2 12 2" xfId="17310"/>
    <cellStyle name="20% - Accent6 2 12 2 2" xfId="40585"/>
    <cellStyle name="20% - Accent6 2 12 3" xfId="29970"/>
    <cellStyle name="20% - Accent6 2 13" xfId="12006"/>
    <cellStyle name="20% - Accent6 2 13 2" xfId="35281"/>
    <cellStyle name="20% - Accent6 2 14" xfId="24658"/>
    <cellStyle name="20% - Accent6 2 2" xfId="78"/>
    <cellStyle name="20% - Accent6 2 2 2" xfId="957"/>
    <cellStyle name="20% - Accent6 2 2 2 2" xfId="1782"/>
    <cellStyle name="20% - Accent6 2 2 2 2 2" xfId="3595"/>
    <cellStyle name="20% - Accent6 2 2 2 2 3" xfId="4764"/>
    <cellStyle name="20% - Accent6 2 2 2 2 3 2" xfId="10108"/>
    <cellStyle name="20% - Accent6 2 2 2 2 3 2 2" xfId="20723"/>
    <cellStyle name="20% - Accent6 2 2 2 2 3 2 2 2" xfId="43998"/>
    <cellStyle name="20% - Accent6 2 2 2 2 3 2 3" xfId="33383"/>
    <cellStyle name="20% - Accent6 2 2 2 2 3 3" xfId="15417"/>
    <cellStyle name="20% - Accent6 2 2 2 2 3 3 2" xfId="38692"/>
    <cellStyle name="20% - Accent6 2 2 2 2 3 4" xfId="28075"/>
    <cellStyle name="20% - Accent6 2 2 2 2 4" xfId="7466"/>
    <cellStyle name="20% - Accent6 2 2 2 2 4 2" xfId="18081"/>
    <cellStyle name="20% - Accent6 2 2 2 2 4 2 2" xfId="41356"/>
    <cellStyle name="20% - Accent6 2 2 2 2 4 3" xfId="30741"/>
    <cellStyle name="20% - Accent6 2 2 2 2 5" xfId="12777"/>
    <cellStyle name="20% - Accent6 2 2 2 2 5 2" xfId="36052"/>
    <cellStyle name="20% - Accent6 2 2 2 2 6" xfId="25433"/>
    <cellStyle name="20% - Accent6 2 2 2 3" xfId="3056"/>
    <cellStyle name="20% - Accent6 2 2 2 3 2" xfId="5889"/>
    <cellStyle name="20% - Accent6 2 2 2 3 2 2" xfId="11232"/>
    <cellStyle name="20% - Accent6 2 2 2 3 2 2 2" xfId="21845"/>
    <cellStyle name="20% - Accent6 2 2 2 3 2 2 2 2" xfId="45120"/>
    <cellStyle name="20% - Accent6 2 2 2 3 2 2 3" xfId="34507"/>
    <cellStyle name="20% - Accent6 2 2 2 3 2 3" xfId="16539"/>
    <cellStyle name="20% - Accent6 2 2 2 3 2 3 2" xfId="39814"/>
    <cellStyle name="20% - Accent6 2 2 2 3 2 4" xfId="29199"/>
    <cellStyle name="20% - Accent6 2 2 2 3 3" xfId="8590"/>
    <cellStyle name="20% - Accent6 2 2 2 3 3 2" xfId="19205"/>
    <cellStyle name="20% - Accent6 2 2 2 3 3 2 2" xfId="42480"/>
    <cellStyle name="20% - Accent6 2 2 2 3 3 3" xfId="31865"/>
    <cellStyle name="20% - Accent6 2 2 2 3 4" xfId="13899"/>
    <cellStyle name="20% - Accent6 2 2 2 3 4 2" xfId="37174"/>
    <cellStyle name="20% - Accent6 2 2 2 3 5" xfId="26557"/>
    <cellStyle name="20% - Accent6 2 2 2 4" xfId="3379"/>
    <cellStyle name="20% - Accent6 2 2 2 4 2" xfId="6203"/>
    <cellStyle name="20% - Accent6 2 2 2 4 2 2" xfId="11546"/>
    <cellStyle name="20% - Accent6 2 2 2 4 2 2 2" xfId="22159"/>
    <cellStyle name="20% - Accent6 2 2 2 4 2 2 2 2" xfId="45434"/>
    <cellStyle name="20% - Accent6 2 2 2 4 2 2 3" xfId="34821"/>
    <cellStyle name="20% - Accent6 2 2 2 4 2 3" xfId="16853"/>
    <cellStyle name="20% - Accent6 2 2 2 4 2 3 2" xfId="40128"/>
    <cellStyle name="20% - Accent6 2 2 2 4 2 4" xfId="29513"/>
    <cellStyle name="20% - Accent6 2 2 2 4 3" xfId="8904"/>
    <cellStyle name="20% - Accent6 2 2 2 4 3 2" xfId="19519"/>
    <cellStyle name="20% - Accent6 2 2 2 4 3 2 2" xfId="42794"/>
    <cellStyle name="20% - Accent6 2 2 2 4 3 3" xfId="32179"/>
    <cellStyle name="20% - Accent6 2 2 2 4 4" xfId="14213"/>
    <cellStyle name="20% - Accent6 2 2 2 4 4 2" xfId="37488"/>
    <cellStyle name="20% - Accent6 2 2 2 4 5" xfId="26871"/>
    <cellStyle name="20% - Accent6 2 2 2_Sheet1" xfId="3593"/>
    <cellStyle name="20% - Accent6 2 2 3" xfId="2330"/>
    <cellStyle name="20% - Accent6 2 2 3 2" xfId="5181"/>
    <cellStyle name="20% - Accent6 2 2 3 2 2" xfId="10524"/>
    <cellStyle name="20% - Accent6 2 2 3 2 2 2" xfId="21138"/>
    <cellStyle name="20% - Accent6 2 2 3 2 2 2 2" xfId="44413"/>
    <cellStyle name="20% - Accent6 2 2 3 2 2 3" xfId="33799"/>
    <cellStyle name="20% - Accent6 2 2 3 2 3" xfId="15832"/>
    <cellStyle name="20% - Accent6 2 2 3 2 3 2" xfId="39107"/>
    <cellStyle name="20% - Accent6 2 2 3 2 4" xfId="28491"/>
    <cellStyle name="20% - Accent6 2 2 3 3" xfId="7882"/>
    <cellStyle name="20% - Accent6 2 2 3 3 2" xfId="18497"/>
    <cellStyle name="20% - Accent6 2 2 3 3 2 2" xfId="41772"/>
    <cellStyle name="20% - Accent6 2 2 3 3 3" xfId="31157"/>
    <cellStyle name="20% - Accent6 2 2 3 4" xfId="13192"/>
    <cellStyle name="20% - Accent6 2 2 3 4 2" xfId="36467"/>
    <cellStyle name="20% - Accent6 2 2 3 5" xfId="25849"/>
    <cellStyle name="20% - Accent6 2 2 4" xfId="3994"/>
    <cellStyle name="20% - Accent6 2 2 4 2" xfId="9338"/>
    <cellStyle name="20% - Accent6 2 2 4 2 2" xfId="19953"/>
    <cellStyle name="20% - Accent6 2 2 4 2 2 2" xfId="43228"/>
    <cellStyle name="20% - Accent6 2 2 4 2 3" xfId="32613"/>
    <cellStyle name="20% - Accent6 2 2 4 3" xfId="14647"/>
    <cellStyle name="20% - Accent6 2 2 4 3 2" xfId="37922"/>
    <cellStyle name="20% - Accent6 2 2 4 4" xfId="27305"/>
    <cellStyle name="20% - Accent6 2 2 5" xfId="6696"/>
    <cellStyle name="20% - Accent6 2 2 5 2" xfId="17311"/>
    <cellStyle name="20% - Accent6 2 2 5 2 2" xfId="40586"/>
    <cellStyle name="20% - Accent6 2 2 5 3" xfId="29971"/>
    <cellStyle name="20% - Accent6 2 2 6" xfId="12007"/>
    <cellStyle name="20% - Accent6 2 2 6 2" xfId="35282"/>
    <cellStyle name="20% - Accent6 2 2 7" xfId="24659"/>
    <cellStyle name="20% - Accent6 2 2_Asset Register (new)" xfId="1374"/>
    <cellStyle name="20% - Accent6 2 3" xfId="643"/>
    <cellStyle name="20% - Accent6 2 3 2" xfId="1781"/>
    <cellStyle name="20% - Accent6 2 3 2 2" xfId="3698"/>
    <cellStyle name="20% - Accent6 2 3 2 2 2" xfId="23035"/>
    <cellStyle name="20% - Accent6 2 3 2 2 2 2" xfId="46284"/>
    <cellStyle name="20% - Accent6 2 3 2 3" xfId="4763"/>
    <cellStyle name="20% - Accent6 2 3 2 3 2" xfId="10107"/>
    <cellStyle name="20% - Accent6 2 3 2 3 2 2" xfId="20722"/>
    <cellStyle name="20% - Accent6 2 3 2 3 2 2 2" xfId="43997"/>
    <cellStyle name="20% - Accent6 2 3 2 3 2 3" xfId="33382"/>
    <cellStyle name="20% - Accent6 2 3 2 3 3" xfId="15416"/>
    <cellStyle name="20% - Accent6 2 3 2 3 3 2" xfId="38691"/>
    <cellStyle name="20% - Accent6 2 3 2 3 4" xfId="28074"/>
    <cellStyle name="20% - Accent6 2 3 2 4" xfId="7465"/>
    <cellStyle name="20% - Accent6 2 3 2 4 2" xfId="18080"/>
    <cellStyle name="20% - Accent6 2 3 2 4 2 2" xfId="41355"/>
    <cellStyle name="20% - Accent6 2 3 2 4 3" xfId="30740"/>
    <cellStyle name="20% - Accent6 2 3 2 5" xfId="12776"/>
    <cellStyle name="20% - Accent6 2 3 2 5 2" xfId="36051"/>
    <cellStyle name="20% - Accent6 2 3 2 6" xfId="23034"/>
    <cellStyle name="20% - Accent6 2 3 2 6 2" xfId="46283"/>
    <cellStyle name="20% - Accent6 2 3 2 7" xfId="25432"/>
    <cellStyle name="20% - Accent6 2 3 3" xfId="3055"/>
    <cellStyle name="20% - Accent6 2 3 3 2" xfId="5888"/>
    <cellStyle name="20% - Accent6 2 3 3 2 2" xfId="11231"/>
    <cellStyle name="20% - Accent6 2 3 3 2 2 2" xfId="21844"/>
    <cellStyle name="20% - Accent6 2 3 3 2 2 2 2" xfId="45119"/>
    <cellStyle name="20% - Accent6 2 3 3 2 2 3" xfId="34506"/>
    <cellStyle name="20% - Accent6 2 3 3 2 3" xfId="16538"/>
    <cellStyle name="20% - Accent6 2 3 3 2 3 2" xfId="39813"/>
    <cellStyle name="20% - Accent6 2 3 3 2 4" xfId="29198"/>
    <cellStyle name="20% - Accent6 2 3 3 3" xfId="8589"/>
    <cellStyle name="20% - Accent6 2 3 3 3 2" xfId="19204"/>
    <cellStyle name="20% - Accent6 2 3 3 3 2 2" xfId="42479"/>
    <cellStyle name="20% - Accent6 2 3 3 3 3" xfId="31864"/>
    <cellStyle name="20% - Accent6 2 3 3 4" xfId="13898"/>
    <cellStyle name="20% - Accent6 2 3 3 4 2" xfId="37173"/>
    <cellStyle name="20% - Accent6 2 3 3 5" xfId="23036"/>
    <cellStyle name="20% - Accent6 2 3 3 5 2" xfId="46285"/>
    <cellStyle name="20% - Accent6 2 3 3 6" xfId="26556"/>
    <cellStyle name="20% - Accent6 2 3 4" xfId="3378"/>
    <cellStyle name="20% - Accent6 2 3 4 2" xfId="6202"/>
    <cellStyle name="20% - Accent6 2 3 4 2 2" xfId="11545"/>
    <cellStyle name="20% - Accent6 2 3 4 2 2 2" xfId="22158"/>
    <cellStyle name="20% - Accent6 2 3 4 2 2 2 2" xfId="45433"/>
    <cellStyle name="20% - Accent6 2 3 4 2 2 3" xfId="34820"/>
    <cellStyle name="20% - Accent6 2 3 4 2 3" xfId="16852"/>
    <cellStyle name="20% - Accent6 2 3 4 2 3 2" xfId="40127"/>
    <cellStyle name="20% - Accent6 2 3 4 2 4" xfId="29512"/>
    <cellStyle name="20% - Accent6 2 3 4 3" xfId="8903"/>
    <cellStyle name="20% - Accent6 2 3 4 3 2" xfId="19518"/>
    <cellStyle name="20% - Accent6 2 3 4 3 2 2" xfId="42793"/>
    <cellStyle name="20% - Accent6 2 3 4 3 3" xfId="32178"/>
    <cellStyle name="20% - Accent6 2 3 4 4" xfId="14212"/>
    <cellStyle name="20% - Accent6 2 3 4 4 2" xfId="37487"/>
    <cellStyle name="20% - Accent6 2 3 4 5" xfId="26870"/>
    <cellStyle name="20% - Accent6 2 3 5" xfId="23033"/>
    <cellStyle name="20% - Accent6 2 3 5 2" xfId="46282"/>
    <cellStyle name="20% - Accent6 2 3_Sheet1" xfId="3579"/>
    <cellStyle name="20% - Accent6 2 4" xfId="1553"/>
    <cellStyle name="20% - Accent6 2 4 2" xfId="23038"/>
    <cellStyle name="20% - Accent6 2 4 2 2" xfId="23039"/>
    <cellStyle name="20% - Accent6 2 4 2 2 2" xfId="46288"/>
    <cellStyle name="20% - Accent6 2 4 2 3" xfId="46287"/>
    <cellStyle name="20% - Accent6 2 4 3" xfId="23040"/>
    <cellStyle name="20% - Accent6 2 4 3 2" xfId="46289"/>
    <cellStyle name="20% - Accent6 2 4 4" xfId="23037"/>
    <cellStyle name="20% - Accent6 2 4 4 2" xfId="46286"/>
    <cellStyle name="20% - Accent6 2 5" xfId="2067"/>
    <cellStyle name="20% - Accent6 2 5 2" xfId="23041"/>
    <cellStyle name="20% - Accent6 2 6" xfId="2149"/>
    <cellStyle name="20% - Accent6 2 7" xfId="2205"/>
    <cellStyle name="20% - Accent6 2 8" xfId="2239"/>
    <cellStyle name="20% - Accent6 2 9" xfId="2329"/>
    <cellStyle name="20% - Accent6 2 9 2" xfId="5180"/>
    <cellStyle name="20% - Accent6 2 9 2 2" xfId="10523"/>
    <cellStyle name="20% - Accent6 2 9 2 2 2" xfId="21137"/>
    <cellStyle name="20% - Accent6 2 9 2 2 2 2" xfId="44412"/>
    <cellStyle name="20% - Accent6 2 9 2 2 3" xfId="33798"/>
    <cellStyle name="20% - Accent6 2 9 2 3" xfId="15831"/>
    <cellStyle name="20% - Accent6 2 9 2 3 2" xfId="39106"/>
    <cellStyle name="20% - Accent6 2 9 2 4" xfId="28490"/>
    <cellStyle name="20% - Accent6 2 9 3" xfId="7881"/>
    <cellStyle name="20% - Accent6 2 9 3 2" xfId="18496"/>
    <cellStyle name="20% - Accent6 2 9 3 2 2" xfId="41771"/>
    <cellStyle name="20% - Accent6 2 9 3 3" xfId="31156"/>
    <cellStyle name="20% - Accent6 2 9 4" xfId="13191"/>
    <cellStyle name="20% - Accent6 2 9 4 2" xfId="36466"/>
    <cellStyle name="20% - Accent6 2 9 5" xfId="25848"/>
    <cellStyle name="20% - Accent6 2_Asset Register (new)" xfId="1375"/>
    <cellStyle name="20% - Accent6 3" xfId="79"/>
    <cellStyle name="20% - Accent6 3 10" xfId="2204"/>
    <cellStyle name="20% - Accent6 3 10 2" xfId="5068"/>
    <cellStyle name="20% - Accent6 3 10 2 2" xfId="10411"/>
    <cellStyle name="20% - Accent6 3 10 2 2 2" xfId="21025"/>
    <cellStyle name="20% - Accent6 3 10 2 2 2 2" xfId="44300"/>
    <cellStyle name="20% - Accent6 3 10 2 2 3" xfId="33686"/>
    <cellStyle name="20% - Accent6 3 10 2 3" xfId="15719"/>
    <cellStyle name="20% - Accent6 3 10 2 3 2" xfId="38994"/>
    <cellStyle name="20% - Accent6 3 10 2 4" xfId="28378"/>
    <cellStyle name="20% - Accent6 3 10 3" xfId="7769"/>
    <cellStyle name="20% - Accent6 3 10 3 2" xfId="18384"/>
    <cellStyle name="20% - Accent6 3 10 3 2 2" xfId="41659"/>
    <cellStyle name="20% - Accent6 3 10 3 3" xfId="31044"/>
    <cellStyle name="20% - Accent6 3 10 4" xfId="13079"/>
    <cellStyle name="20% - Accent6 3 10 4 2" xfId="36354"/>
    <cellStyle name="20% - Accent6 3 10 5" xfId="25736"/>
    <cellStyle name="20% - Accent6 3 11" xfId="2331"/>
    <cellStyle name="20% - Accent6 3 11 2" xfId="5182"/>
    <cellStyle name="20% - Accent6 3 11 2 2" xfId="10525"/>
    <cellStyle name="20% - Accent6 3 11 2 2 2" xfId="21139"/>
    <cellStyle name="20% - Accent6 3 11 2 2 2 2" xfId="44414"/>
    <cellStyle name="20% - Accent6 3 11 2 2 3" xfId="33800"/>
    <cellStyle name="20% - Accent6 3 11 2 3" xfId="15833"/>
    <cellStyle name="20% - Accent6 3 11 2 3 2" xfId="39108"/>
    <cellStyle name="20% - Accent6 3 11 2 4" xfId="28492"/>
    <cellStyle name="20% - Accent6 3 11 3" xfId="7883"/>
    <cellStyle name="20% - Accent6 3 11 3 2" xfId="18498"/>
    <cellStyle name="20% - Accent6 3 11 3 2 2" xfId="41773"/>
    <cellStyle name="20% - Accent6 3 11 3 3" xfId="31158"/>
    <cellStyle name="20% - Accent6 3 11 4" xfId="13193"/>
    <cellStyle name="20% - Accent6 3 11 4 2" xfId="36468"/>
    <cellStyle name="20% - Accent6 3 11 5" xfId="25850"/>
    <cellStyle name="20% - Accent6 3 12" xfId="2915"/>
    <cellStyle name="20% - Accent6 3 12 2" xfId="5760"/>
    <cellStyle name="20% - Accent6 3 12 2 2" xfId="11103"/>
    <cellStyle name="20% - Accent6 3 12 2 2 2" xfId="21717"/>
    <cellStyle name="20% - Accent6 3 12 2 2 2 2" xfId="44992"/>
    <cellStyle name="20% - Accent6 3 12 2 2 3" xfId="34378"/>
    <cellStyle name="20% - Accent6 3 12 2 3" xfId="16411"/>
    <cellStyle name="20% - Accent6 3 12 2 3 2" xfId="39686"/>
    <cellStyle name="20% - Accent6 3 12 2 4" xfId="29070"/>
    <cellStyle name="20% - Accent6 3 12 3" xfId="8461"/>
    <cellStyle name="20% - Accent6 3 12 3 2" xfId="19076"/>
    <cellStyle name="20% - Accent6 3 12 3 2 2" xfId="42351"/>
    <cellStyle name="20% - Accent6 3 12 3 3" xfId="31736"/>
    <cellStyle name="20% - Accent6 3 12 4" xfId="13771"/>
    <cellStyle name="20% - Accent6 3 12 4 2" xfId="37046"/>
    <cellStyle name="20% - Accent6 3 12 5" xfId="26428"/>
    <cellStyle name="20% - Accent6 3 13" xfId="3250"/>
    <cellStyle name="20% - Accent6 3 13 2" xfId="6074"/>
    <cellStyle name="20% - Accent6 3 13 2 2" xfId="11417"/>
    <cellStyle name="20% - Accent6 3 13 2 2 2" xfId="22030"/>
    <cellStyle name="20% - Accent6 3 13 2 2 2 2" xfId="45305"/>
    <cellStyle name="20% - Accent6 3 13 2 2 3" xfId="34692"/>
    <cellStyle name="20% - Accent6 3 13 2 3" xfId="16724"/>
    <cellStyle name="20% - Accent6 3 13 2 3 2" xfId="39999"/>
    <cellStyle name="20% - Accent6 3 13 2 4" xfId="29384"/>
    <cellStyle name="20% - Accent6 3 13 3" xfId="8775"/>
    <cellStyle name="20% - Accent6 3 13 3 2" xfId="19390"/>
    <cellStyle name="20% - Accent6 3 13 3 2 2" xfId="42665"/>
    <cellStyle name="20% - Accent6 3 13 3 3" xfId="32050"/>
    <cellStyle name="20% - Accent6 3 13 4" xfId="14084"/>
    <cellStyle name="20% - Accent6 3 13 4 2" xfId="37359"/>
    <cellStyle name="20% - Accent6 3 13 5" xfId="26742"/>
    <cellStyle name="20% - Accent6 3 14" xfId="3995"/>
    <cellStyle name="20% - Accent6 3 14 2" xfId="9339"/>
    <cellStyle name="20% - Accent6 3 14 2 2" xfId="19954"/>
    <cellStyle name="20% - Accent6 3 14 2 2 2" xfId="43229"/>
    <cellStyle name="20% - Accent6 3 14 2 3" xfId="32614"/>
    <cellStyle name="20% - Accent6 3 14 3" xfId="14648"/>
    <cellStyle name="20% - Accent6 3 14 3 2" xfId="37923"/>
    <cellStyle name="20% - Accent6 3 14 4" xfId="27306"/>
    <cellStyle name="20% - Accent6 3 15" xfId="6697"/>
    <cellStyle name="20% - Accent6 3 15 2" xfId="17312"/>
    <cellStyle name="20% - Accent6 3 15 2 2" xfId="40587"/>
    <cellStyle name="20% - Accent6 3 15 3" xfId="29972"/>
    <cellStyle name="20% - Accent6 3 16" xfId="12008"/>
    <cellStyle name="20% - Accent6 3 16 2" xfId="35283"/>
    <cellStyle name="20% - Accent6 3 17" xfId="23042"/>
    <cellStyle name="20% - Accent6 3 17 2" xfId="46290"/>
    <cellStyle name="20% - Accent6 3 18" xfId="24660"/>
    <cellStyle name="20% - Accent6 3 2" xfId="645"/>
    <cellStyle name="20% - Accent6 3 2 10" xfId="2916"/>
    <cellStyle name="20% - Accent6 3 2 10 2" xfId="5761"/>
    <cellStyle name="20% - Accent6 3 2 10 2 2" xfId="11104"/>
    <cellStyle name="20% - Accent6 3 2 10 2 2 2" xfId="21718"/>
    <cellStyle name="20% - Accent6 3 2 10 2 2 2 2" xfId="44993"/>
    <cellStyle name="20% - Accent6 3 2 10 2 2 3" xfId="34379"/>
    <cellStyle name="20% - Accent6 3 2 10 2 3" xfId="16412"/>
    <cellStyle name="20% - Accent6 3 2 10 2 3 2" xfId="39687"/>
    <cellStyle name="20% - Accent6 3 2 10 2 4" xfId="29071"/>
    <cellStyle name="20% - Accent6 3 2 10 3" xfId="8462"/>
    <cellStyle name="20% - Accent6 3 2 10 3 2" xfId="19077"/>
    <cellStyle name="20% - Accent6 3 2 10 3 2 2" xfId="42352"/>
    <cellStyle name="20% - Accent6 3 2 10 3 3" xfId="31737"/>
    <cellStyle name="20% - Accent6 3 2 10 4" xfId="13772"/>
    <cellStyle name="20% - Accent6 3 2 10 4 2" xfId="37047"/>
    <cellStyle name="20% - Accent6 3 2 10 5" xfId="26429"/>
    <cellStyle name="20% - Accent6 3 2 11" xfId="3251"/>
    <cellStyle name="20% - Accent6 3 2 11 2" xfId="6075"/>
    <cellStyle name="20% - Accent6 3 2 11 2 2" xfId="11418"/>
    <cellStyle name="20% - Accent6 3 2 11 2 2 2" xfId="22031"/>
    <cellStyle name="20% - Accent6 3 2 11 2 2 2 2" xfId="45306"/>
    <cellStyle name="20% - Accent6 3 2 11 2 2 3" xfId="34693"/>
    <cellStyle name="20% - Accent6 3 2 11 2 3" xfId="16725"/>
    <cellStyle name="20% - Accent6 3 2 11 2 3 2" xfId="40000"/>
    <cellStyle name="20% - Accent6 3 2 11 2 4" xfId="29385"/>
    <cellStyle name="20% - Accent6 3 2 11 3" xfId="8776"/>
    <cellStyle name="20% - Accent6 3 2 11 3 2" xfId="19391"/>
    <cellStyle name="20% - Accent6 3 2 11 3 2 2" xfId="42666"/>
    <cellStyle name="20% - Accent6 3 2 11 3 3" xfId="32051"/>
    <cellStyle name="20% - Accent6 3 2 11 4" xfId="14085"/>
    <cellStyle name="20% - Accent6 3 2 11 4 2" xfId="37360"/>
    <cellStyle name="20% - Accent6 3 2 11 5" xfId="26743"/>
    <cellStyle name="20% - Accent6 3 2 12" xfId="4182"/>
    <cellStyle name="20% - Accent6 3 2 12 2" xfId="9526"/>
    <cellStyle name="20% - Accent6 3 2 12 2 2" xfId="20141"/>
    <cellStyle name="20% - Accent6 3 2 12 2 2 2" xfId="43416"/>
    <cellStyle name="20% - Accent6 3 2 12 2 3" xfId="32801"/>
    <cellStyle name="20% - Accent6 3 2 12 3" xfId="14835"/>
    <cellStyle name="20% - Accent6 3 2 12 3 2" xfId="38110"/>
    <cellStyle name="20% - Accent6 3 2 12 4" xfId="27493"/>
    <cellStyle name="20% - Accent6 3 2 13" xfId="6884"/>
    <cellStyle name="20% - Accent6 3 2 13 2" xfId="17499"/>
    <cellStyle name="20% - Accent6 3 2 13 2 2" xfId="40774"/>
    <cellStyle name="20% - Accent6 3 2 13 3" xfId="30159"/>
    <cellStyle name="20% - Accent6 3 2 14" xfId="12195"/>
    <cellStyle name="20% - Accent6 3 2 14 2" xfId="35470"/>
    <cellStyle name="20% - Accent6 3 2 15" xfId="23043"/>
    <cellStyle name="20% - Accent6 3 2 15 2" xfId="46291"/>
    <cellStyle name="20% - Accent6 3 2 16" xfId="24851"/>
    <cellStyle name="20% - Accent6 3 2 2" xfId="1025"/>
    <cellStyle name="20% - Accent6 3 2 2 2" xfId="1462"/>
    <cellStyle name="20% - Accent6 3 2 2 2 2" xfId="2824"/>
    <cellStyle name="20% - Accent6 3 2 2 2 2 2" xfId="5675"/>
    <cellStyle name="20% - Accent6 3 2 2 2 2 2 2" xfId="11018"/>
    <cellStyle name="20% - Accent6 3 2 2 2 2 2 2 2" xfId="21632"/>
    <cellStyle name="20% - Accent6 3 2 2 2 2 2 2 2 2" xfId="44907"/>
    <cellStyle name="20% - Accent6 3 2 2 2 2 2 2 3" xfId="34293"/>
    <cellStyle name="20% - Accent6 3 2 2 2 2 2 3" xfId="16326"/>
    <cellStyle name="20% - Accent6 3 2 2 2 2 2 3 2" xfId="39601"/>
    <cellStyle name="20% - Accent6 3 2 2 2 2 2 4" xfId="23047"/>
    <cellStyle name="20% - Accent6 3 2 2 2 2 2 4 2" xfId="46295"/>
    <cellStyle name="20% - Accent6 3 2 2 2 2 2 5" xfId="28985"/>
    <cellStyle name="20% - Accent6 3 2 2 2 2 3" xfId="8376"/>
    <cellStyle name="20% - Accent6 3 2 2 2 2 3 2" xfId="18991"/>
    <cellStyle name="20% - Accent6 3 2 2 2 2 3 2 2" xfId="42266"/>
    <cellStyle name="20% - Accent6 3 2 2 2 2 3 3" xfId="31651"/>
    <cellStyle name="20% - Accent6 3 2 2 2 2 4" xfId="13686"/>
    <cellStyle name="20% - Accent6 3 2 2 2 2 4 2" xfId="36961"/>
    <cellStyle name="20% - Accent6 3 2 2 2 2 5" xfId="23046"/>
    <cellStyle name="20% - Accent6 3 2 2 2 2 5 2" xfId="46294"/>
    <cellStyle name="20% - Accent6 3 2 2 2 2 6" xfId="26343"/>
    <cellStyle name="20% - Accent6 3 2 2 2 3" xfId="4488"/>
    <cellStyle name="20% - Accent6 3 2 2 2 3 2" xfId="9832"/>
    <cellStyle name="20% - Accent6 3 2 2 2 3 2 2" xfId="20447"/>
    <cellStyle name="20% - Accent6 3 2 2 2 3 2 2 2" xfId="43722"/>
    <cellStyle name="20% - Accent6 3 2 2 2 3 2 3" xfId="33107"/>
    <cellStyle name="20% - Accent6 3 2 2 2 3 3" xfId="15141"/>
    <cellStyle name="20% - Accent6 3 2 2 2 3 3 2" xfId="38416"/>
    <cellStyle name="20% - Accent6 3 2 2 2 3 4" xfId="23048"/>
    <cellStyle name="20% - Accent6 3 2 2 2 3 4 2" xfId="46296"/>
    <cellStyle name="20% - Accent6 3 2 2 2 3 5" xfId="27799"/>
    <cellStyle name="20% - Accent6 3 2 2 2 4" xfId="7190"/>
    <cellStyle name="20% - Accent6 3 2 2 2 4 2" xfId="17805"/>
    <cellStyle name="20% - Accent6 3 2 2 2 4 2 2" xfId="41080"/>
    <cellStyle name="20% - Accent6 3 2 2 2 4 3" xfId="30465"/>
    <cellStyle name="20% - Accent6 3 2 2 2 5" xfId="12501"/>
    <cellStyle name="20% - Accent6 3 2 2 2 5 2" xfId="35776"/>
    <cellStyle name="20% - Accent6 3 2 2 2 6" xfId="23045"/>
    <cellStyle name="20% - Accent6 3 2 2 2 6 2" xfId="46293"/>
    <cellStyle name="20% - Accent6 3 2 2 2 7" xfId="25157"/>
    <cellStyle name="20% - Accent6 3 2 2 3" xfId="2601"/>
    <cellStyle name="20% - Accent6 3 2 2 3 2" xfId="5452"/>
    <cellStyle name="20% - Accent6 3 2 2 3 2 2" xfId="10795"/>
    <cellStyle name="20% - Accent6 3 2 2 3 2 2 2" xfId="21409"/>
    <cellStyle name="20% - Accent6 3 2 2 3 2 2 2 2" xfId="44684"/>
    <cellStyle name="20% - Accent6 3 2 2 3 2 2 3" xfId="34070"/>
    <cellStyle name="20% - Accent6 3 2 2 3 2 3" xfId="16103"/>
    <cellStyle name="20% - Accent6 3 2 2 3 2 3 2" xfId="39378"/>
    <cellStyle name="20% - Accent6 3 2 2 3 2 4" xfId="23050"/>
    <cellStyle name="20% - Accent6 3 2 2 3 2 4 2" xfId="46298"/>
    <cellStyle name="20% - Accent6 3 2 2 3 2 5" xfId="28762"/>
    <cellStyle name="20% - Accent6 3 2 2 3 3" xfId="8153"/>
    <cellStyle name="20% - Accent6 3 2 2 3 3 2" xfId="18768"/>
    <cellStyle name="20% - Accent6 3 2 2 3 3 2 2" xfId="42043"/>
    <cellStyle name="20% - Accent6 3 2 2 3 3 3" xfId="31428"/>
    <cellStyle name="20% - Accent6 3 2 2 3 4" xfId="13463"/>
    <cellStyle name="20% - Accent6 3 2 2 3 4 2" xfId="36738"/>
    <cellStyle name="20% - Accent6 3 2 2 3 5" xfId="23049"/>
    <cellStyle name="20% - Accent6 3 2 2 3 5 2" xfId="46297"/>
    <cellStyle name="20% - Accent6 3 2 2 3 6" xfId="26120"/>
    <cellStyle name="20% - Accent6 3 2 2 4" xfId="3779"/>
    <cellStyle name="20% - Accent6 3 2 2 4 2" xfId="6443"/>
    <cellStyle name="20% - Accent6 3 2 2 4 2 2" xfId="11786"/>
    <cellStyle name="20% - Accent6 3 2 2 4 2 2 2" xfId="22399"/>
    <cellStyle name="20% - Accent6 3 2 2 4 2 2 2 2" xfId="45674"/>
    <cellStyle name="20% - Accent6 3 2 2 4 2 2 3" xfId="35061"/>
    <cellStyle name="20% - Accent6 3 2 2 4 2 3" xfId="17093"/>
    <cellStyle name="20% - Accent6 3 2 2 4 2 3 2" xfId="40368"/>
    <cellStyle name="20% - Accent6 3 2 2 4 2 4" xfId="29753"/>
    <cellStyle name="20% - Accent6 3 2 2 4 3" xfId="9144"/>
    <cellStyle name="20% - Accent6 3 2 2 4 3 2" xfId="19759"/>
    <cellStyle name="20% - Accent6 3 2 2 4 3 2 2" xfId="43034"/>
    <cellStyle name="20% - Accent6 3 2 2 4 3 3" xfId="32419"/>
    <cellStyle name="20% - Accent6 3 2 2 4 4" xfId="14453"/>
    <cellStyle name="20% - Accent6 3 2 2 4 4 2" xfId="37728"/>
    <cellStyle name="20% - Accent6 3 2 2 4 5" xfId="23051"/>
    <cellStyle name="20% - Accent6 3 2 2 4 5 2" xfId="46299"/>
    <cellStyle name="20% - Accent6 3 2 2 4 6" xfId="27111"/>
    <cellStyle name="20% - Accent6 3 2 2 5" xfId="4265"/>
    <cellStyle name="20% - Accent6 3 2 2 5 2" xfId="9609"/>
    <cellStyle name="20% - Accent6 3 2 2 5 2 2" xfId="20224"/>
    <cellStyle name="20% - Accent6 3 2 2 5 2 2 2" xfId="43499"/>
    <cellStyle name="20% - Accent6 3 2 2 5 2 3" xfId="32884"/>
    <cellStyle name="20% - Accent6 3 2 2 5 3" xfId="14918"/>
    <cellStyle name="20% - Accent6 3 2 2 5 3 2" xfId="38193"/>
    <cellStyle name="20% - Accent6 3 2 2 5 4" xfId="27576"/>
    <cellStyle name="20% - Accent6 3 2 2 6" xfId="6967"/>
    <cellStyle name="20% - Accent6 3 2 2 6 2" xfId="17582"/>
    <cellStyle name="20% - Accent6 3 2 2 6 2 2" xfId="40857"/>
    <cellStyle name="20% - Accent6 3 2 2 6 3" xfId="30242"/>
    <cellStyle name="20% - Accent6 3 2 2 7" xfId="12278"/>
    <cellStyle name="20% - Accent6 3 2 2 7 2" xfId="35553"/>
    <cellStyle name="20% - Accent6 3 2 2 8" xfId="23044"/>
    <cellStyle name="20% - Accent6 3 2 2 8 2" xfId="46292"/>
    <cellStyle name="20% - Accent6 3 2 2 9" xfId="24934"/>
    <cellStyle name="20% - Accent6 3 2 2_Asset Register (new)" xfId="1371"/>
    <cellStyle name="20% - Accent6 3 2 3" xfId="1174"/>
    <cellStyle name="20% - Accent6 3 2 3 2" xfId="2741"/>
    <cellStyle name="20% - Accent6 3 2 3 2 2" xfId="5592"/>
    <cellStyle name="20% - Accent6 3 2 3 2 2 2" xfId="10935"/>
    <cellStyle name="20% - Accent6 3 2 3 2 2 2 2" xfId="21549"/>
    <cellStyle name="20% - Accent6 3 2 3 2 2 2 2 2" xfId="44824"/>
    <cellStyle name="20% - Accent6 3 2 3 2 2 2 3" xfId="34210"/>
    <cellStyle name="20% - Accent6 3 2 3 2 2 3" xfId="16243"/>
    <cellStyle name="20% - Accent6 3 2 3 2 2 3 2" xfId="39518"/>
    <cellStyle name="20% - Accent6 3 2 3 2 2 4" xfId="23054"/>
    <cellStyle name="20% - Accent6 3 2 3 2 2 4 2" xfId="46302"/>
    <cellStyle name="20% - Accent6 3 2 3 2 2 5" xfId="28902"/>
    <cellStyle name="20% - Accent6 3 2 3 2 3" xfId="8293"/>
    <cellStyle name="20% - Accent6 3 2 3 2 3 2" xfId="18908"/>
    <cellStyle name="20% - Accent6 3 2 3 2 3 2 2" xfId="42183"/>
    <cellStyle name="20% - Accent6 3 2 3 2 3 3" xfId="31568"/>
    <cellStyle name="20% - Accent6 3 2 3 2 4" xfId="13603"/>
    <cellStyle name="20% - Accent6 3 2 3 2 4 2" xfId="36878"/>
    <cellStyle name="20% - Accent6 3 2 3 2 5" xfId="23053"/>
    <cellStyle name="20% - Accent6 3 2 3 2 5 2" xfId="46301"/>
    <cellStyle name="20% - Accent6 3 2 3 2 6" xfId="26260"/>
    <cellStyle name="20% - Accent6 3 2 3 3" xfId="4405"/>
    <cellStyle name="20% - Accent6 3 2 3 3 2" xfId="9749"/>
    <cellStyle name="20% - Accent6 3 2 3 3 2 2" xfId="20364"/>
    <cellStyle name="20% - Accent6 3 2 3 3 2 2 2" xfId="43639"/>
    <cellStyle name="20% - Accent6 3 2 3 3 2 3" xfId="33024"/>
    <cellStyle name="20% - Accent6 3 2 3 3 3" xfId="15058"/>
    <cellStyle name="20% - Accent6 3 2 3 3 3 2" xfId="38333"/>
    <cellStyle name="20% - Accent6 3 2 3 3 4" xfId="23055"/>
    <cellStyle name="20% - Accent6 3 2 3 3 4 2" xfId="46303"/>
    <cellStyle name="20% - Accent6 3 2 3 3 5" xfId="27716"/>
    <cellStyle name="20% - Accent6 3 2 3 4" xfId="7107"/>
    <cellStyle name="20% - Accent6 3 2 3 4 2" xfId="17722"/>
    <cellStyle name="20% - Accent6 3 2 3 4 2 2" xfId="40997"/>
    <cellStyle name="20% - Accent6 3 2 3 4 3" xfId="30382"/>
    <cellStyle name="20% - Accent6 3 2 3 5" xfId="12418"/>
    <cellStyle name="20% - Accent6 3 2 3 5 2" xfId="35693"/>
    <cellStyle name="20% - Accent6 3 2 3 6" xfId="23052"/>
    <cellStyle name="20% - Accent6 3 2 3 6 2" xfId="46300"/>
    <cellStyle name="20% - Accent6 3 2 3 7" xfId="25074"/>
    <cellStyle name="20% - Accent6 3 2 4" xfId="1555"/>
    <cellStyle name="20% - Accent6 3 2 4 2" xfId="4575"/>
    <cellStyle name="20% - Accent6 3 2 4 2 2" xfId="9919"/>
    <cellStyle name="20% - Accent6 3 2 4 2 2 2" xfId="20534"/>
    <cellStyle name="20% - Accent6 3 2 4 2 2 2 2" xfId="43809"/>
    <cellStyle name="20% - Accent6 3 2 4 2 2 3" xfId="33194"/>
    <cellStyle name="20% - Accent6 3 2 4 2 3" xfId="15228"/>
    <cellStyle name="20% - Accent6 3 2 4 2 3 2" xfId="38503"/>
    <cellStyle name="20% - Accent6 3 2 4 2 4" xfId="23057"/>
    <cellStyle name="20% - Accent6 3 2 4 2 4 2" xfId="46305"/>
    <cellStyle name="20% - Accent6 3 2 4 2 5" xfId="27886"/>
    <cellStyle name="20% - Accent6 3 2 4 3" xfId="7277"/>
    <cellStyle name="20% - Accent6 3 2 4 3 2" xfId="17892"/>
    <cellStyle name="20% - Accent6 3 2 4 3 2 2" xfId="41167"/>
    <cellStyle name="20% - Accent6 3 2 4 3 3" xfId="30552"/>
    <cellStyle name="20% - Accent6 3 2 4 4" xfId="12588"/>
    <cellStyle name="20% - Accent6 3 2 4 4 2" xfId="35863"/>
    <cellStyle name="20% - Accent6 3 2 4 5" xfId="23056"/>
    <cellStyle name="20% - Accent6 3 2 4 5 2" xfId="46304"/>
    <cellStyle name="20% - Accent6 3 2 4 6" xfId="25244"/>
    <cellStyle name="20% - Accent6 3 2 5" xfId="2065"/>
    <cellStyle name="20% - Accent6 3 2 5 2" xfId="4958"/>
    <cellStyle name="20% - Accent6 3 2 5 2 2" xfId="10301"/>
    <cellStyle name="20% - Accent6 3 2 5 2 2 2" xfId="20916"/>
    <cellStyle name="20% - Accent6 3 2 5 2 2 2 2" xfId="44191"/>
    <cellStyle name="20% - Accent6 3 2 5 2 2 3" xfId="33576"/>
    <cellStyle name="20% - Accent6 3 2 5 2 3" xfId="15610"/>
    <cellStyle name="20% - Accent6 3 2 5 2 3 2" xfId="38885"/>
    <cellStyle name="20% - Accent6 3 2 5 2 4" xfId="28268"/>
    <cellStyle name="20% - Accent6 3 2 5 3" xfId="7659"/>
    <cellStyle name="20% - Accent6 3 2 5 3 2" xfId="18274"/>
    <cellStyle name="20% - Accent6 3 2 5 3 2 2" xfId="41549"/>
    <cellStyle name="20% - Accent6 3 2 5 3 3" xfId="30934"/>
    <cellStyle name="20% - Accent6 3 2 5 4" xfId="12970"/>
    <cellStyle name="20% - Accent6 3 2 5 4 2" xfId="36245"/>
    <cellStyle name="20% - Accent6 3 2 5 5" xfId="23058"/>
    <cellStyle name="20% - Accent6 3 2 5 5 2" xfId="46306"/>
    <cellStyle name="20% - Accent6 3 2 5 6" xfId="25626"/>
    <cellStyle name="20% - Accent6 3 2 6" xfId="2148"/>
    <cellStyle name="20% - Accent6 3 2 6 2" xfId="5022"/>
    <cellStyle name="20% - Accent6 3 2 6 2 2" xfId="10365"/>
    <cellStyle name="20% - Accent6 3 2 6 2 2 2" xfId="20980"/>
    <cellStyle name="20% - Accent6 3 2 6 2 2 2 2" xfId="44255"/>
    <cellStyle name="20% - Accent6 3 2 6 2 2 3" xfId="33640"/>
    <cellStyle name="20% - Accent6 3 2 6 2 3" xfId="15674"/>
    <cellStyle name="20% - Accent6 3 2 6 2 3 2" xfId="38949"/>
    <cellStyle name="20% - Accent6 3 2 6 2 4" xfId="28332"/>
    <cellStyle name="20% - Accent6 3 2 6 3" xfId="7723"/>
    <cellStyle name="20% - Accent6 3 2 6 3 2" xfId="18338"/>
    <cellStyle name="20% - Accent6 3 2 6 3 2 2" xfId="41613"/>
    <cellStyle name="20% - Accent6 3 2 6 3 3" xfId="30998"/>
    <cellStyle name="20% - Accent6 3 2 6 4" xfId="13034"/>
    <cellStyle name="20% - Accent6 3 2 6 4 2" xfId="36309"/>
    <cellStyle name="20% - Accent6 3 2 6 5" xfId="25690"/>
    <cellStyle name="20% - Accent6 3 2 7" xfId="2104"/>
    <cellStyle name="20% - Accent6 3 2 7 2" xfId="4984"/>
    <cellStyle name="20% - Accent6 3 2 7 2 2" xfId="10327"/>
    <cellStyle name="20% - Accent6 3 2 7 2 2 2" xfId="20942"/>
    <cellStyle name="20% - Accent6 3 2 7 2 2 2 2" xfId="44217"/>
    <cellStyle name="20% - Accent6 3 2 7 2 2 3" xfId="33602"/>
    <cellStyle name="20% - Accent6 3 2 7 2 3" xfId="15636"/>
    <cellStyle name="20% - Accent6 3 2 7 2 3 2" xfId="38911"/>
    <cellStyle name="20% - Accent6 3 2 7 2 4" xfId="28294"/>
    <cellStyle name="20% - Accent6 3 2 7 3" xfId="7685"/>
    <cellStyle name="20% - Accent6 3 2 7 3 2" xfId="18300"/>
    <cellStyle name="20% - Accent6 3 2 7 3 2 2" xfId="41575"/>
    <cellStyle name="20% - Accent6 3 2 7 3 3" xfId="30960"/>
    <cellStyle name="20% - Accent6 3 2 7 4" xfId="12996"/>
    <cellStyle name="20% - Accent6 3 2 7 4 2" xfId="36271"/>
    <cellStyle name="20% - Accent6 3 2 7 5" xfId="25652"/>
    <cellStyle name="20% - Accent6 3 2 8" xfId="1588"/>
    <cellStyle name="20% - Accent6 3 2 8 2" xfId="4602"/>
    <cellStyle name="20% - Accent6 3 2 8 2 2" xfId="9946"/>
    <cellStyle name="20% - Accent6 3 2 8 2 2 2" xfId="20561"/>
    <cellStyle name="20% - Accent6 3 2 8 2 2 2 2" xfId="43836"/>
    <cellStyle name="20% - Accent6 3 2 8 2 2 3" xfId="33221"/>
    <cellStyle name="20% - Accent6 3 2 8 2 3" xfId="15255"/>
    <cellStyle name="20% - Accent6 3 2 8 2 3 2" xfId="38530"/>
    <cellStyle name="20% - Accent6 3 2 8 2 4" xfId="27913"/>
    <cellStyle name="20% - Accent6 3 2 8 3" xfId="7304"/>
    <cellStyle name="20% - Accent6 3 2 8 3 2" xfId="17919"/>
    <cellStyle name="20% - Accent6 3 2 8 3 2 2" xfId="41194"/>
    <cellStyle name="20% - Accent6 3 2 8 3 3" xfId="30579"/>
    <cellStyle name="20% - Accent6 3 2 8 4" xfId="12615"/>
    <cellStyle name="20% - Accent6 3 2 8 4 2" xfId="35890"/>
    <cellStyle name="20% - Accent6 3 2 8 5" xfId="25271"/>
    <cellStyle name="20% - Accent6 3 2 9" xfId="2518"/>
    <cellStyle name="20% - Accent6 3 2 9 2" xfId="5369"/>
    <cellStyle name="20% - Accent6 3 2 9 2 2" xfId="10712"/>
    <cellStyle name="20% - Accent6 3 2 9 2 2 2" xfId="21326"/>
    <cellStyle name="20% - Accent6 3 2 9 2 2 2 2" xfId="44601"/>
    <cellStyle name="20% - Accent6 3 2 9 2 2 3" xfId="33987"/>
    <cellStyle name="20% - Accent6 3 2 9 2 3" xfId="16020"/>
    <cellStyle name="20% - Accent6 3 2 9 2 3 2" xfId="39295"/>
    <cellStyle name="20% - Accent6 3 2 9 2 4" xfId="28679"/>
    <cellStyle name="20% - Accent6 3 2 9 3" xfId="8070"/>
    <cellStyle name="20% - Accent6 3 2 9 3 2" xfId="18685"/>
    <cellStyle name="20% - Accent6 3 2 9 3 2 2" xfId="41960"/>
    <cellStyle name="20% - Accent6 3 2 9 3 3" xfId="31345"/>
    <cellStyle name="20% - Accent6 3 2 9 4" xfId="13380"/>
    <cellStyle name="20% - Accent6 3 2 9 4 2" xfId="36655"/>
    <cellStyle name="20% - Accent6 3 2 9 5" xfId="26037"/>
    <cellStyle name="20% - Accent6 3 2_Asset Register (new)" xfId="1372"/>
    <cellStyle name="20% - Accent6 3 3" xfId="644"/>
    <cellStyle name="20% - Accent6 3 3 10" xfId="12194"/>
    <cellStyle name="20% - Accent6 3 3 10 2" xfId="35469"/>
    <cellStyle name="20% - Accent6 3 3 11" xfId="23059"/>
    <cellStyle name="20% - Accent6 3 3 11 2" xfId="46307"/>
    <cellStyle name="20% - Accent6 3 3 12" xfId="24850"/>
    <cellStyle name="20% - Accent6 3 3 2" xfId="1105"/>
    <cellStyle name="20% - Accent6 3 3 2 2" xfId="2673"/>
    <cellStyle name="20% - Accent6 3 3 2 2 2" xfId="5524"/>
    <cellStyle name="20% - Accent6 3 3 2 2 2 2" xfId="10867"/>
    <cellStyle name="20% - Accent6 3 3 2 2 2 2 2" xfId="21481"/>
    <cellStyle name="20% - Accent6 3 3 2 2 2 2 2 2" xfId="44756"/>
    <cellStyle name="20% - Accent6 3 3 2 2 2 2 3" xfId="34142"/>
    <cellStyle name="20% - Accent6 3 3 2 2 2 3" xfId="16175"/>
    <cellStyle name="20% - Accent6 3 3 2 2 2 3 2" xfId="39450"/>
    <cellStyle name="20% - Accent6 3 3 2 2 2 4" xfId="23062"/>
    <cellStyle name="20% - Accent6 3 3 2 2 2 4 2" xfId="46310"/>
    <cellStyle name="20% - Accent6 3 3 2 2 2 5" xfId="28834"/>
    <cellStyle name="20% - Accent6 3 3 2 2 3" xfId="8225"/>
    <cellStyle name="20% - Accent6 3 3 2 2 3 2" xfId="18840"/>
    <cellStyle name="20% - Accent6 3 3 2 2 3 2 2" xfId="42115"/>
    <cellStyle name="20% - Accent6 3 3 2 2 3 3" xfId="31500"/>
    <cellStyle name="20% - Accent6 3 3 2 2 4" xfId="13535"/>
    <cellStyle name="20% - Accent6 3 3 2 2 4 2" xfId="36810"/>
    <cellStyle name="20% - Accent6 3 3 2 2 5" xfId="23061"/>
    <cellStyle name="20% - Accent6 3 3 2 2 5 2" xfId="46309"/>
    <cellStyle name="20% - Accent6 3 3 2 2 6" xfId="26192"/>
    <cellStyle name="20% - Accent6 3 3 2 3" xfId="3851"/>
    <cellStyle name="20% - Accent6 3 3 2 3 2" xfId="6515"/>
    <cellStyle name="20% - Accent6 3 3 2 3 2 2" xfId="11858"/>
    <cellStyle name="20% - Accent6 3 3 2 3 2 2 2" xfId="22471"/>
    <cellStyle name="20% - Accent6 3 3 2 3 2 2 2 2" xfId="45746"/>
    <cellStyle name="20% - Accent6 3 3 2 3 2 2 3" xfId="35133"/>
    <cellStyle name="20% - Accent6 3 3 2 3 2 3" xfId="17165"/>
    <cellStyle name="20% - Accent6 3 3 2 3 2 3 2" xfId="40440"/>
    <cellStyle name="20% - Accent6 3 3 2 3 2 4" xfId="29825"/>
    <cellStyle name="20% - Accent6 3 3 2 3 3" xfId="9216"/>
    <cellStyle name="20% - Accent6 3 3 2 3 3 2" xfId="19831"/>
    <cellStyle name="20% - Accent6 3 3 2 3 3 2 2" xfId="43106"/>
    <cellStyle name="20% - Accent6 3 3 2 3 3 3" xfId="32491"/>
    <cellStyle name="20% - Accent6 3 3 2 3 4" xfId="14525"/>
    <cellStyle name="20% - Accent6 3 3 2 3 4 2" xfId="37800"/>
    <cellStyle name="20% - Accent6 3 3 2 3 5" xfId="23063"/>
    <cellStyle name="20% - Accent6 3 3 2 3 5 2" xfId="46311"/>
    <cellStyle name="20% - Accent6 3 3 2 3 6" xfId="27183"/>
    <cellStyle name="20% - Accent6 3 3 2 4" xfId="4337"/>
    <cellStyle name="20% - Accent6 3 3 2 4 2" xfId="9681"/>
    <cellStyle name="20% - Accent6 3 3 2 4 2 2" xfId="20296"/>
    <cellStyle name="20% - Accent6 3 3 2 4 2 2 2" xfId="43571"/>
    <cellStyle name="20% - Accent6 3 3 2 4 2 3" xfId="32956"/>
    <cellStyle name="20% - Accent6 3 3 2 4 3" xfId="14990"/>
    <cellStyle name="20% - Accent6 3 3 2 4 3 2" xfId="38265"/>
    <cellStyle name="20% - Accent6 3 3 2 4 4" xfId="27648"/>
    <cellStyle name="20% - Accent6 3 3 2 5" xfId="7039"/>
    <cellStyle name="20% - Accent6 3 3 2 5 2" xfId="17654"/>
    <cellStyle name="20% - Accent6 3 3 2 5 2 2" xfId="40929"/>
    <cellStyle name="20% - Accent6 3 3 2 5 3" xfId="30314"/>
    <cellStyle name="20% - Accent6 3 3 2 6" xfId="12350"/>
    <cellStyle name="20% - Accent6 3 3 2 6 2" xfId="35625"/>
    <cellStyle name="20% - Accent6 3 3 2 7" xfId="23060"/>
    <cellStyle name="20% - Accent6 3 3 2 7 2" xfId="46308"/>
    <cellStyle name="20% - Accent6 3 3 2 8" xfId="25006"/>
    <cellStyle name="20% - Accent6 3 3 3" xfId="1461"/>
    <cellStyle name="20% - Accent6 3 3 3 2" xfId="2823"/>
    <cellStyle name="20% - Accent6 3 3 3 2 2" xfId="5674"/>
    <cellStyle name="20% - Accent6 3 3 3 2 2 2" xfId="11017"/>
    <cellStyle name="20% - Accent6 3 3 3 2 2 2 2" xfId="21631"/>
    <cellStyle name="20% - Accent6 3 3 3 2 2 2 2 2" xfId="44906"/>
    <cellStyle name="20% - Accent6 3 3 3 2 2 2 3" xfId="34292"/>
    <cellStyle name="20% - Accent6 3 3 3 2 2 3" xfId="16325"/>
    <cellStyle name="20% - Accent6 3 3 3 2 2 3 2" xfId="39600"/>
    <cellStyle name="20% - Accent6 3 3 3 2 2 4" xfId="28984"/>
    <cellStyle name="20% - Accent6 3 3 3 2 3" xfId="8375"/>
    <cellStyle name="20% - Accent6 3 3 3 2 3 2" xfId="18990"/>
    <cellStyle name="20% - Accent6 3 3 3 2 3 2 2" xfId="42265"/>
    <cellStyle name="20% - Accent6 3 3 3 2 3 3" xfId="31650"/>
    <cellStyle name="20% - Accent6 3 3 3 2 4" xfId="13685"/>
    <cellStyle name="20% - Accent6 3 3 3 2 4 2" xfId="36960"/>
    <cellStyle name="20% - Accent6 3 3 3 2 5" xfId="23065"/>
    <cellStyle name="20% - Accent6 3 3 3 2 5 2" xfId="46313"/>
    <cellStyle name="20% - Accent6 3 3 3 2 6" xfId="26342"/>
    <cellStyle name="20% - Accent6 3 3 3 3" xfId="3567"/>
    <cellStyle name="20% - Accent6 3 3 3 3 2" xfId="6374"/>
    <cellStyle name="20% - Accent6 3 3 3 3 2 2" xfId="11717"/>
    <cellStyle name="20% - Accent6 3 3 3 3 2 2 2" xfId="22330"/>
    <cellStyle name="20% - Accent6 3 3 3 3 2 2 2 2" xfId="45605"/>
    <cellStyle name="20% - Accent6 3 3 3 3 2 2 3" xfId="34992"/>
    <cellStyle name="20% - Accent6 3 3 3 3 2 3" xfId="17024"/>
    <cellStyle name="20% - Accent6 3 3 3 3 2 3 2" xfId="40299"/>
    <cellStyle name="20% - Accent6 3 3 3 3 2 4" xfId="29684"/>
    <cellStyle name="20% - Accent6 3 3 3 3 3" xfId="9075"/>
    <cellStyle name="20% - Accent6 3 3 3 3 3 2" xfId="19690"/>
    <cellStyle name="20% - Accent6 3 3 3 3 3 2 2" xfId="42965"/>
    <cellStyle name="20% - Accent6 3 3 3 3 3 3" xfId="32350"/>
    <cellStyle name="20% - Accent6 3 3 3 3 4" xfId="14384"/>
    <cellStyle name="20% - Accent6 3 3 3 3 4 2" xfId="37659"/>
    <cellStyle name="20% - Accent6 3 3 3 3 5" xfId="27042"/>
    <cellStyle name="20% - Accent6 3 3 3 4" xfId="4487"/>
    <cellStyle name="20% - Accent6 3 3 3 4 2" xfId="9831"/>
    <cellStyle name="20% - Accent6 3 3 3 4 2 2" xfId="20446"/>
    <cellStyle name="20% - Accent6 3 3 3 4 2 2 2" xfId="43721"/>
    <cellStyle name="20% - Accent6 3 3 3 4 2 3" xfId="33106"/>
    <cellStyle name="20% - Accent6 3 3 3 4 3" xfId="15140"/>
    <cellStyle name="20% - Accent6 3 3 3 4 3 2" xfId="38415"/>
    <cellStyle name="20% - Accent6 3 3 3 4 4" xfId="27798"/>
    <cellStyle name="20% - Accent6 3 3 3 5" xfId="7189"/>
    <cellStyle name="20% - Accent6 3 3 3 5 2" xfId="17804"/>
    <cellStyle name="20% - Accent6 3 3 3 5 2 2" xfId="41079"/>
    <cellStyle name="20% - Accent6 3 3 3 5 3" xfId="30464"/>
    <cellStyle name="20% - Accent6 3 3 3 6" xfId="12500"/>
    <cellStyle name="20% - Accent6 3 3 3 6 2" xfId="35775"/>
    <cellStyle name="20% - Accent6 3 3 3 7" xfId="23064"/>
    <cellStyle name="20% - Accent6 3 3 3 7 2" xfId="46312"/>
    <cellStyle name="20% - Accent6 3 3 3 8" xfId="25156"/>
    <cellStyle name="20% - Accent6 3 3 4" xfId="1783"/>
    <cellStyle name="20% - Accent6 3 3 4 2" xfId="4765"/>
    <cellStyle name="20% - Accent6 3 3 4 2 2" xfId="10109"/>
    <cellStyle name="20% - Accent6 3 3 4 2 2 2" xfId="20724"/>
    <cellStyle name="20% - Accent6 3 3 4 2 2 2 2" xfId="43999"/>
    <cellStyle name="20% - Accent6 3 3 4 2 2 3" xfId="33384"/>
    <cellStyle name="20% - Accent6 3 3 4 2 3" xfId="15418"/>
    <cellStyle name="20% - Accent6 3 3 4 2 3 2" xfId="38693"/>
    <cellStyle name="20% - Accent6 3 3 4 2 4" xfId="28076"/>
    <cellStyle name="20% - Accent6 3 3 4 3" xfId="7467"/>
    <cellStyle name="20% - Accent6 3 3 4 3 2" xfId="18082"/>
    <cellStyle name="20% - Accent6 3 3 4 3 2 2" xfId="41357"/>
    <cellStyle name="20% - Accent6 3 3 4 3 3" xfId="30742"/>
    <cellStyle name="20% - Accent6 3 3 4 4" xfId="12778"/>
    <cellStyle name="20% - Accent6 3 3 4 4 2" xfId="36053"/>
    <cellStyle name="20% - Accent6 3 3 4 5" xfId="23066"/>
    <cellStyle name="20% - Accent6 3 3 4 5 2" xfId="46314"/>
    <cellStyle name="20% - Accent6 3 3 4 6" xfId="25434"/>
    <cellStyle name="20% - Accent6 3 3 5" xfId="2517"/>
    <cellStyle name="20% - Accent6 3 3 5 2" xfId="5368"/>
    <cellStyle name="20% - Accent6 3 3 5 2 2" xfId="10711"/>
    <cellStyle name="20% - Accent6 3 3 5 2 2 2" xfId="21325"/>
    <cellStyle name="20% - Accent6 3 3 5 2 2 2 2" xfId="44600"/>
    <cellStyle name="20% - Accent6 3 3 5 2 2 3" xfId="33986"/>
    <cellStyle name="20% - Accent6 3 3 5 2 3" xfId="16019"/>
    <cellStyle name="20% - Accent6 3 3 5 2 3 2" xfId="39294"/>
    <cellStyle name="20% - Accent6 3 3 5 2 4" xfId="28678"/>
    <cellStyle name="20% - Accent6 3 3 5 3" xfId="8069"/>
    <cellStyle name="20% - Accent6 3 3 5 3 2" xfId="18684"/>
    <cellStyle name="20% - Accent6 3 3 5 3 2 2" xfId="41959"/>
    <cellStyle name="20% - Accent6 3 3 5 3 3" xfId="31344"/>
    <cellStyle name="20% - Accent6 3 3 5 4" xfId="13379"/>
    <cellStyle name="20% - Accent6 3 3 5 4 2" xfId="36654"/>
    <cellStyle name="20% - Accent6 3 3 5 5" xfId="26036"/>
    <cellStyle name="20% - Accent6 3 3 6" xfId="3057"/>
    <cellStyle name="20% - Accent6 3 3 6 2" xfId="5890"/>
    <cellStyle name="20% - Accent6 3 3 6 2 2" xfId="11233"/>
    <cellStyle name="20% - Accent6 3 3 6 2 2 2" xfId="21846"/>
    <cellStyle name="20% - Accent6 3 3 6 2 2 2 2" xfId="45121"/>
    <cellStyle name="20% - Accent6 3 3 6 2 2 3" xfId="34508"/>
    <cellStyle name="20% - Accent6 3 3 6 2 3" xfId="16540"/>
    <cellStyle name="20% - Accent6 3 3 6 2 3 2" xfId="39815"/>
    <cellStyle name="20% - Accent6 3 3 6 2 4" xfId="29200"/>
    <cellStyle name="20% - Accent6 3 3 6 3" xfId="8591"/>
    <cellStyle name="20% - Accent6 3 3 6 3 2" xfId="19206"/>
    <cellStyle name="20% - Accent6 3 3 6 3 2 2" xfId="42481"/>
    <cellStyle name="20% - Accent6 3 3 6 3 3" xfId="31866"/>
    <cellStyle name="20% - Accent6 3 3 6 4" xfId="13900"/>
    <cellStyle name="20% - Accent6 3 3 6 4 2" xfId="37175"/>
    <cellStyle name="20% - Accent6 3 3 6 5" xfId="26558"/>
    <cellStyle name="20% - Accent6 3 3 7" xfId="3380"/>
    <cellStyle name="20% - Accent6 3 3 7 2" xfId="6204"/>
    <cellStyle name="20% - Accent6 3 3 7 2 2" xfId="11547"/>
    <cellStyle name="20% - Accent6 3 3 7 2 2 2" xfId="22160"/>
    <cellStyle name="20% - Accent6 3 3 7 2 2 2 2" xfId="45435"/>
    <cellStyle name="20% - Accent6 3 3 7 2 2 3" xfId="34822"/>
    <cellStyle name="20% - Accent6 3 3 7 2 3" xfId="16854"/>
    <cellStyle name="20% - Accent6 3 3 7 2 3 2" xfId="40129"/>
    <cellStyle name="20% - Accent6 3 3 7 2 4" xfId="29514"/>
    <cellStyle name="20% - Accent6 3 3 7 3" xfId="8905"/>
    <cellStyle name="20% - Accent6 3 3 7 3 2" xfId="19520"/>
    <cellStyle name="20% - Accent6 3 3 7 3 2 2" xfId="42795"/>
    <cellStyle name="20% - Accent6 3 3 7 3 3" xfId="32180"/>
    <cellStyle name="20% - Accent6 3 3 7 4" xfId="14214"/>
    <cellStyle name="20% - Accent6 3 3 7 4 2" xfId="37489"/>
    <cellStyle name="20% - Accent6 3 3 7 5" xfId="26872"/>
    <cellStyle name="20% - Accent6 3 3 8" xfId="4181"/>
    <cellStyle name="20% - Accent6 3 3 8 2" xfId="9525"/>
    <cellStyle name="20% - Accent6 3 3 8 2 2" xfId="20140"/>
    <cellStyle name="20% - Accent6 3 3 8 2 2 2" xfId="43415"/>
    <cellStyle name="20% - Accent6 3 3 8 2 3" xfId="32800"/>
    <cellStyle name="20% - Accent6 3 3 8 3" xfId="14834"/>
    <cellStyle name="20% - Accent6 3 3 8 3 2" xfId="38109"/>
    <cellStyle name="20% - Accent6 3 3 8 4" xfId="27492"/>
    <cellStyle name="20% - Accent6 3 3 9" xfId="6883"/>
    <cellStyle name="20% - Accent6 3 3 9 2" xfId="17498"/>
    <cellStyle name="20% - Accent6 3 3 9 2 2" xfId="40773"/>
    <cellStyle name="20% - Accent6 3 3 9 3" xfId="30158"/>
    <cellStyle name="20% - Accent6 3 3_Asset Register (new)" xfId="1370"/>
    <cellStyle name="20% - Accent6 3 4" xfId="80"/>
    <cellStyle name="20% - Accent6 3 4 10" xfId="24661"/>
    <cellStyle name="20% - Accent6 3 4 2" xfId="1784"/>
    <cellStyle name="20% - Accent6 3 4 2 2" xfId="4766"/>
    <cellStyle name="20% - Accent6 3 4 2 2 2" xfId="10110"/>
    <cellStyle name="20% - Accent6 3 4 2 2 2 2" xfId="20725"/>
    <cellStyle name="20% - Accent6 3 4 2 2 2 2 2" xfId="44000"/>
    <cellStyle name="20% - Accent6 3 4 2 2 2 3" xfId="33385"/>
    <cellStyle name="20% - Accent6 3 4 2 2 3" xfId="15419"/>
    <cellStyle name="20% - Accent6 3 4 2 2 3 2" xfId="38694"/>
    <cellStyle name="20% - Accent6 3 4 2 2 4" xfId="23069"/>
    <cellStyle name="20% - Accent6 3 4 2 2 4 2" xfId="46317"/>
    <cellStyle name="20% - Accent6 3 4 2 2 5" xfId="28077"/>
    <cellStyle name="20% - Accent6 3 4 2 3" xfId="7468"/>
    <cellStyle name="20% - Accent6 3 4 2 3 2" xfId="18083"/>
    <cellStyle name="20% - Accent6 3 4 2 3 2 2" xfId="41358"/>
    <cellStyle name="20% - Accent6 3 4 2 3 3" xfId="30743"/>
    <cellStyle name="20% - Accent6 3 4 2 4" xfId="12779"/>
    <cellStyle name="20% - Accent6 3 4 2 4 2" xfId="36054"/>
    <cellStyle name="20% - Accent6 3 4 2 5" xfId="23068"/>
    <cellStyle name="20% - Accent6 3 4 2 5 2" xfId="46316"/>
    <cellStyle name="20% - Accent6 3 4 2 6" xfId="25435"/>
    <cellStyle name="20% - Accent6 3 4 3" xfId="2332"/>
    <cellStyle name="20% - Accent6 3 4 3 2" xfId="5183"/>
    <cellStyle name="20% - Accent6 3 4 3 2 2" xfId="10526"/>
    <cellStyle name="20% - Accent6 3 4 3 2 2 2" xfId="21140"/>
    <cellStyle name="20% - Accent6 3 4 3 2 2 2 2" xfId="44415"/>
    <cellStyle name="20% - Accent6 3 4 3 2 2 3" xfId="33801"/>
    <cellStyle name="20% - Accent6 3 4 3 2 3" xfId="15834"/>
    <cellStyle name="20% - Accent6 3 4 3 2 3 2" xfId="39109"/>
    <cellStyle name="20% - Accent6 3 4 3 2 4" xfId="28493"/>
    <cellStyle name="20% - Accent6 3 4 3 3" xfId="7884"/>
    <cellStyle name="20% - Accent6 3 4 3 3 2" xfId="18499"/>
    <cellStyle name="20% - Accent6 3 4 3 3 2 2" xfId="41774"/>
    <cellStyle name="20% - Accent6 3 4 3 3 3" xfId="31159"/>
    <cellStyle name="20% - Accent6 3 4 3 4" xfId="13194"/>
    <cellStyle name="20% - Accent6 3 4 3 4 2" xfId="36469"/>
    <cellStyle name="20% - Accent6 3 4 3 5" xfId="23070"/>
    <cellStyle name="20% - Accent6 3 4 3 5 2" xfId="46318"/>
    <cellStyle name="20% - Accent6 3 4 3 6" xfId="25851"/>
    <cellStyle name="20% - Accent6 3 4 4" xfId="3058"/>
    <cellStyle name="20% - Accent6 3 4 4 2" xfId="5891"/>
    <cellStyle name="20% - Accent6 3 4 4 2 2" xfId="11234"/>
    <cellStyle name="20% - Accent6 3 4 4 2 2 2" xfId="21847"/>
    <cellStyle name="20% - Accent6 3 4 4 2 2 2 2" xfId="45122"/>
    <cellStyle name="20% - Accent6 3 4 4 2 2 3" xfId="34509"/>
    <cellStyle name="20% - Accent6 3 4 4 2 3" xfId="16541"/>
    <cellStyle name="20% - Accent6 3 4 4 2 3 2" xfId="39816"/>
    <cellStyle name="20% - Accent6 3 4 4 2 4" xfId="29201"/>
    <cellStyle name="20% - Accent6 3 4 4 3" xfId="8592"/>
    <cellStyle name="20% - Accent6 3 4 4 3 2" xfId="19207"/>
    <cellStyle name="20% - Accent6 3 4 4 3 2 2" xfId="42482"/>
    <cellStyle name="20% - Accent6 3 4 4 3 3" xfId="31867"/>
    <cellStyle name="20% - Accent6 3 4 4 4" xfId="13901"/>
    <cellStyle name="20% - Accent6 3 4 4 4 2" xfId="37176"/>
    <cellStyle name="20% - Accent6 3 4 4 5" xfId="26559"/>
    <cellStyle name="20% - Accent6 3 4 5" xfId="3381"/>
    <cellStyle name="20% - Accent6 3 4 5 2" xfId="6205"/>
    <cellStyle name="20% - Accent6 3 4 5 2 2" xfId="11548"/>
    <cellStyle name="20% - Accent6 3 4 5 2 2 2" xfId="22161"/>
    <cellStyle name="20% - Accent6 3 4 5 2 2 2 2" xfId="45436"/>
    <cellStyle name="20% - Accent6 3 4 5 2 2 3" xfId="34823"/>
    <cellStyle name="20% - Accent6 3 4 5 2 3" xfId="16855"/>
    <cellStyle name="20% - Accent6 3 4 5 2 3 2" xfId="40130"/>
    <cellStyle name="20% - Accent6 3 4 5 2 4" xfId="29515"/>
    <cellStyle name="20% - Accent6 3 4 5 3" xfId="8906"/>
    <cellStyle name="20% - Accent6 3 4 5 3 2" xfId="19521"/>
    <cellStyle name="20% - Accent6 3 4 5 3 2 2" xfId="42796"/>
    <cellStyle name="20% - Accent6 3 4 5 3 3" xfId="32181"/>
    <cellStyle name="20% - Accent6 3 4 5 4" xfId="14215"/>
    <cellStyle name="20% - Accent6 3 4 5 4 2" xfId="37490"/>
    <cellStyle name="20% - Accent6 3 4 5 5" xfId="26873"/>
    <cellStyle name="20% - Accent6 3 4 6" xfId="3996"/>
    <cellStyle name="20% - Accent6 3 4 6 2" xfId="9340"/>
    <cellStyle name="20% - Accent6 3 4 6 2 2" xfId="19955"/>
    <cellStyle name="20% - Accent6 3 4 6 2 2 2" xfId="43230"/>
    <cellStyle name="20% - Accent6 3 4 6 2 3" xfId="32615"/>
    <cellStyle name="20% - Accent6 3 4 6 3" xfId="14649"/>
    <cellStyle name="20% - Accent6 3 4 6 3 2" xfId="37924"/>
    <cellStyle name="20% - Accent6 3 4 6 4" xfId="27307"/>
    <cellStyle name="20% - Accent6 3 4 7" xfId="6698"/>
    <cellStyle name="20% - Accent6 3 4 7 2" xfId="17313"/>
    <cellStyle name="20% - Accent6 3 4 7 2 2" xfId="40588"/>
    <cellStyle name="20% - Accent6 3 4 7 3" xfId="29973"/>
    <cellStyle name="20% - Accent6 3 4 8" xfId="12009"/>
    <cellStyle name="20% - Accent6 3 4 8 2" xfId="35284"/>
    <cellStyle name="20% - Accent6 3 4 9" xfId="23067"/>
    <cellStyle name="20% - Accent6 3 4 9 2" xfId="46315"/>
    <cellStyle name="20% - Accent6 3 5" xfId="1024"/>
    <cellStyle name="20% - Accent6 3 5 2" xfId="2600"/>
    <cellStyle name="20% - Accent6 3 5 2 2" xfId="5451"/>
    <cellStyle name="20% - Accent6 3 5 2 2 2" xfId="10794"/>
    <cellStyle name="20% - Accent6 3 5 2 2 2 2" xfId="21408"/>
    <cellStyle name="20% - Accent6 3 5 2 2 2 2 2" xfId="44683"/>
    <cellStyle name="20% - Accent6 3 5 2 2 2 3" xfId="34069"/>
    <cellStyle name="20% - Accent6 3 5 2 2 3" xfId="16102"/>
    <cellStyle name="20% - Accent6 3 5 2 2 3 2" xfId="39377"/>
    <cellStyle name="20% - Accent6 3 5 2 2 4" xfId="23073"/>
    <cellStyle name="20% - Accent6 3 5 2 2 4 2" xfId="46321"/>
    <cellStyle name="20% - Accent6 3 5 2 2 5" xfId="28761"/>
    <cellStyle name="20% - Accent6 3 5 2 3" xfId="8152"/>
    <cellStyle name="20% - Accent6 3 5 2 3 2" xfId="18767"/>
    <cellStyle name="20% - Accent6 3 5 2 3 2 2" xfId="42042"/>
    <cellStyle name="20% - Accent6 3 5 2 3 3" xfId="31427"/>
    <cellStyle name="20% - Accent6 3 5 2 4" xfId="13462"/>
    <cellStyle name="20% - Accent6 3 5 2 4 2" xfId="36737"/>
    <cellStyle name="20% - Accent6 3 5 2 5" xfId="23072"/>
    <cellStyle name="20% - Accent6 3 5 2 5 2" xfId="46320"/>
    <cellStyle name="20% - Accent6 3 5 2 6" xfId="26119"/>
    <cellStyle name="20% - Accent6 3 5 3" xfId="3778"/>
    <cellStyle name="20% - Accent6 3 5 3 2" xfId="6442"/>
    <cellStyle name="20% - Accent6 3 5 3 2 2" xfId="11785"/>
    <cellStyle name="20% - Accent6 3 5 3 2 2 2" xfId="22398"/>
    <cellStyle name="20% - Accent6 3 5 3 2 2 2 2" xfId="45673"/>
    <cellStyle name="20% - Accent6 3 5 3 2 2 3" xfId="35060"/>
    <cellStyle name="20% - Accent6 3 5 3 2 3" xfId="17092"/>
    <cellStyle name="20% - Accent6 3 5 3 2 3 2" xfId="40367"/>
    <cellStyle name="20% - Accent6 3 5 3 2 4" xfId="29752"/>
    <cellStyle name="20% - Accent6 3 5 3 3" xfId="9143"/>
    <cellStyle name="20% - Accent6 3 5 3 3 2" xfId="19758"/>
    <cellStyle name="20% - Accent6 3 5 3 3 2 2" xfId="43033"/>
    <cellStyle name="20% - Accent6 3 5 3 3 3" xfId="32418"/>
    <cellStyle name="20% - Accent6 3 5 3 4" xfId="14452"/>
    <cellStyle name="20% - Accent6 3 5 3 4 2" xfId="37727"/>
    <cellStyle name="20% - Accent6 3 5 3 5" xfId="23074"/>
    <cellStyle name="20% - Accent6 3 5 3 5 2" xfId="46322"/>
    <cellStyle name="20% - Accent6 3 5 3 6" xfId="27110"/>
    <cellStyle name="20% - Accent6 3 5 4" xfId="4264"/>
    <cellStyle name="20% - Accent6 3 5 4 2" xfId="9608"/>
    <cellStyle name="20% - Accent6 3 5 4 2 2" xfId="20223"/>
    <cellStyle name="20% - Accent6 3 5 4 2 2 2" xfId="43498"/>
    <cellStyle name="20% - Accent6 3 5 4 2 3" xfId="32883"/>
    <cellStyle name="20% - Accent6 3 5 4 3" xfId="14917"/>
    <cellStyle name="20% - Accent6 3 5 4 3 2" xfId="38192"/>
    <cellStyle name="20% - Accent6 3 5 4 4" xfId="27575"/>
    <cellStyle name="20% - Accent6 3 5 5" xfId="6966"/>
    <cellStyle name="20% - Accent6 3 5 5 2" xfId="17581"/>
    <cellStyle name="20% - Accent6 3 5 5 2 2" xfId="40856"/>
    <cellStyle name="20% - Accent6 3 5 5 3" xfId="30241"/>
    <cellStyle name="20% - Accent6 3 5 6" xfId="12277"/>
    <cellStyle name="20% - Accent6 3 5 6 2" xfId="35552"/>
    <cellStyle name="20% - Accent6 3 5 7" xfId="23071"/>
    <cellStyle name="20% - Accent6 3 5 7 2" xfId="46319"/>
    <cellStyle name="20% - Accent6 3 5 8" xfId="24933"/>
    <cellStyle name="20% - Accent6 3 6" xfId="1173"/>
    <cellStyle name="20% - Accent6 3 6 2" xfId="2740"/>
    <cellStyle name="20% - Accent6 3 6 2 2" xfId="5591"/>
    <cellStyle name="20% - Accent6 3 6 2 2 2" xfId="10934"/>
    <cellStyle name="20% - Accent6 3 6 2 2 2 2" xfId="21548"/>
    <cellStyle name="20% - Accent6 3 6 2 2 2 2 2" xfId="44823"/>
    <cellStyle name="20% - Accent6 3 6 2 2 2 3" xfId="34209"/>
    <cellStyle name="20% - Accent6 3 6 2 2 3" xfId="16242"/>
    <cellStyle name="20% - Accent6 3 6 2 2 3 2" xfId="39517"/>
    <cellStyle name="20% - Accent6 3 6 2 2 4" xfId="23077"/>
    <cellStyle name="20% - Accent6 3 6 2 2 4 2" xfId="46325"/>
    <cellStyle name="20% - Accent6 3 6 2 2 5" xfId="28901"/>
    <cellStyle name="20% - Accent6 3 6 2 3" xfId="8292"/>
    <cellStyle name="20% - Accent6 3 6 2 3 2" xfId="18907"/>
    <cellStyle name="20% - Accent6 3 6 2 3 2 2" xfId="42182"/>
    <cellStyle name="20% - Accent6 3 6 2 3 3" xfId="31567"/>
    <cellStyle name="20% - Accent6 3 6 2 4" xfId="13602"/>
    <cellStyle name="20% - Accent6 3 6 2 4 2" xfId="36877"/>
    <cellStyle name="20% - Accent6 3 6 2 5" xfId="23076"/>
    <cellStyle name="20% - Accent6 3 6 2 5 2" xfId="46324"/>
    <cellStyle name="20% - Accent6 3 6 2 6" xfId="26259"/>
    <cellStyle name="20% - Accent6 3 6 3" xfId="4404"/>
    <cellStyle name="20% - Accent6 3 6 3 2" xfId="9748"/>
    <cellStyle name="20% - Accent6 3 6 3 2 2" xfId="20363"/>
    <cellStyle name="20% - Accent6 3 6 3 2 2 2" xfId="43638"/>
    <cellStyle name="20% - Accent6 3 6 3 2 3" xfId="33023"/>
    <cellStyle name="20% - Accent6 3 6 3 3" xfId="15057"/>
    <cellStyle name="20% - Accent6 3 6 3 3 2" xfId="38332"/>
    <cellStyle name="20% - Accent6 3 6 3 4" xfId="23078"/>
    <cellStyle name="20% - Accent6 3 6 3 4 2" xfId="46326"/>
    <cellStyle name="20% - Accent6 3 6 3 5" xfId="27715"/>
    <cellStyle name="20% - Accent6 3 6 4" xfId="7106"/>
    <cellStyle name="20% - Accent6 3 6 4 2" xfId="17721"/>
    <cellStyle name="20% - Accent6 3 6 4 2 2" xfId="40996"/>
    <cellStyle name="20% - Accent6 3 6 4 3" xfId="30381"/>
    <cellStyle name="20% - Accent6 3 6 5" xfId="12417"/>
    <cellStyle name="20% - Accent6 3 6 5 2" xfId="35692"/>
    <cellStyle name="20% - Accent6 3 6 6" xfId="23075"/>
    <cellStyle name="20% - Accent6 3 6 6 2" xfId="46323"/>
    <cellStyle name="20% - Accent6 3 6 7" xfId="25073"/>
    <cellStyle name="20% - Accent6 3 7" xfId="1554"/>
    <cellStyle name="20% - Accent6 3 7 2" xfId="4574"/>
    <cellStyle name="20% - Accent6 3 7 2 2" xfId="9918"/>
    <cellStyle name="20% - Accent6 3 7 2 2 2" xfId="20533"/>
    <cellStyle name="20% - Accent6 3 7 2 2 2 2" xfId="43808"/>
    <cellStyle name="20% - Accent6 3 7 2 2 3" xfId="33193"/>
    <cellStyle name="20% - Accent6 3 7 2 3" xfId="15227"/>
    <cellStyle name="20% - Accent6 3 7 2 3 2" xfId="38502"/>
    <cellStyle name="20% - Accent6 3 7 2 4" xfId="23080"/>
    <cellStyle name="20% - Accent6 3 7 2 4 2" xfId="46328"/>
    <cellStyle name="20% - Accent6 3 7 2 5" xfId="27885"/>
    <cellStyle name="20% - Accent6 3 7 3" xfId="7276"/>
    <cellStyle name="20% - Accent6 3 7 3 2" xfId="17891"/>
    <cellStyle name="20% - Accent6 3 7 3 2 2" xfId="41166"/>
    <cellStyle name="20% - Accent6 3 7 3 3" xfId="30551"/>
    <cellStyle name="20% - Accent6 3 7 4" xfId="12587"/>
    <cellStyle name="20% - Accent6 3 7 4 2" xfId="35862"/>
    <cellStyle name="20% - Accent6 3 7 5" xfId="23079"/>
    <cellStyle name="20% - Accent6 3 7 5 2" xfId="46327"/>
    <cellStyle name="20% - Accent6 3 7 6" xfId="25243"/>
    <cellStyle name="20% - Accent6 3 8" xfId="2066"/>
    <cellStyle name="20% - Accent6 3 8 2" xfId="4959"/>
    <cellStyle name="20% - Accent6 3 8 2 2" xfId="10302"/>
    <cellStyle name="20% - Accent6 3 8 2 2 2" xfId="20917"/>
    <cellStyle name="20% - Accent6 3 8 2 2 2 2" xfId="44192"/>
    <cellStyle name="20% - Accent6 3 8 2 2 3" xfId="33577"/>
    <cellStyle name="20% - Accent6 3 8 2 3" xfId="15611"/>
    <cellStyle name="20% - Accent6 3 8 2 3 2" xfId="38886"/>
    <cellStyle name="20% - Accent6 3 8 2 4" xfId="28269"/>
    <cellStyle name="20% - Accent6 3 8 3" xfId="7660"/>
    <cellStyle name="20% - Accent6 3 8 3 2" xfId="18275"/>
    <cellStyle name="20% - Accent6 3 8 3 2 2" xfId="41550"/>
    <cellStyle name="20% - Accent6 3 8 3 3" xfId="30935"/>
    <cellStyle name="20% - Accent6 3 8 4" xfId="12971"/>
    <cellStyle name="20% - Accent6 3 8 4 2" xfId="36246"/>
    <cellStyle name="20% - Accent6 3 8 5" xfId="23081"/>
    <cellStyle name="20% - Accent6 3 8 5 2" xfId="46329"/>
    <cellStyle name="20% - Accent6 3 8 6" xfId="25627"/>
    <cellStyle name="20% - Accent6 3 9" xfId="1958"/>
    <cellStyle name="20% - Accent6 3 9 2" xfId="4904"/>
    <cellStyle name="20% - Accent6 3 9 2 2" xfId="10247"/>
    <cellStyle name="20% - Accent6 3 9 2 2 2" xfId="20862"/>
    <cellStyle name="20% - Accent6 3 9 2 2 2 2" xfId="44137"/>
    <cellStyle name="20% - Accent6 3 9 2 2 3" xfId="33522"/>
    <cellStyle name="20% - Accent6 3 9 2 3" xfId="15556"/>
    <cellStyle name="20% - Accent6 3 9 2 3 2" xfId="38831"/>
    <cellStyle name="20% - Accent6 3 9 2 4" xfId="28214"/>
    <cellStyle name="20% - Accent6 3 9 3" xfId="7605"/>
    <cellStyle name="20% - Accent6 3 9 3 2" xfId="18220"/>
    <cellStyle name="20% - Accent6 3 9 3 2 2" xfId="41495"/>
    <cellStyle name="20% - Accent6 3 9 3 3" xfId="30880"/>
    <cellStyle name="20% - Accent6 3 9 4" xfId="12916"/>
    <cellStyle name="20% - Accent6 3 9 4 2" xfId="36191"/>
    <cellStyle name="20% - Accent6 3 9 5" xfId="25572"/>
    <cellStyle name="20% - Accent6 3_Asset Register (new)" xfId="1373"/>
    <cellStyle name="20% - Accent6 4" xfId="81"/>
    <cellStyle name="20% - Accent6 4 10" xfId="2203"/>
    <cellStyle name="20% - Accent6 4 10 2" xfId="5067"/>
    <cellStyle name="20% - Accent6 4 10 2 2" xfId="10410"/>
    <cellStyle name="20% - Accent6 4 10 2 2 2" xfId="21024"/>
    <cellStyle name="20% - Accent6 4 10 2 2 2 2" xfId="44299"/>
    <cellStyle name="20% - Accent6 4 10 2 2 3" xfId="33685"/>
    <cellStyle name="20% - Accent6 4 10 2 3" xfId="15718"/>
    <cellStyle name="20% - Accent6 4 10 2 3 2" xfId="38993"/>
    <cellStyle name="20% - Accent6 4 10 2 4" xfId="28377"/>
    <cellStyle name="20% - Accent6 4 10 3" xfId="7768"/>
    <cellStyle name="20% - Accent6 4 10 3 2" xfId="18383"/>
    <cellStyle name="20% - Accent6 4 10 3 2 2" xfId="41658"/>
    <cellStyle name="20% - Accent6 4 10 3 3" xfId="31043"/>
    <cellStyle name="20% - Accent6 4 10 4" xfId="13078"/>
    <cellStyle name="20% - Accent6 4 10 4 2" xfId="36353"/>
    <cellStyle name="20% - Accent6 4 10 5" xfId="25735"/>
    <cellStyle name="20% - Accent6 4 11" xfId="2333"/>
    <cellStyle name="20% - Accent6 4 11 2" xfId="5184"/>
    <cellStyle name="20% - Accent6 4 11 2 2" xfId="10527"/>
    <cellStyle name="20% - Accent6 4 11 2 2 2" xfId="21141"/>
    <cellStyle name="20% - Accent6 4 11 2 2 2 2" xfId="44416"/>
    <cellStyle name="20% - Accent6 4 11 2 2 3" xfId="33802"/>
    <cellStyle name="20% - Accent6 4 11 2 3" xfId="15835"/>
    <cellStyle name="20% - Accent6 4 11 2 3 2" xfId="39110"/>
    <cellStyle name="20% - Accent6 4 11 2 4" xfId="28494"/>
    <cellStyle name="20% - Accent6 4 11 3" xfId="7885"/>
    <cellStyle name="20% - Accent6 4 11 3 2" xfId="18500"/>
    <cellStyle name="20% - Accent6 4 11 3 2 2" xfId="41775"/>
    <cellStyle name="20% - Accent6 4 11 3 3" xfId="31160"/>
    <cellStyle name="20% - Accent6 4 11 4" xfId="13195"/>
    <cellStyle name="20% - Accent6 4 11 4 2" xfId="36470"/>
    <cellStyle name="20% - Accent6 4 11 5" xfId="25852"/>
    <cellStyle name="20% - Accent6 4 12" xfId="2917"/>
    <cellStyle name="20% - Accent6 4 12 2" xfId="5762"/>
    <cellStyle name="20% - Accent6 4 12 2 2" xfId="11105"/>
    <cellStyle name="20% - Accent6 4 12 2 2 2" xfId="21719"/>
    <cellStyle name="20% - Accent6 4 12 2 2 2 2" xfId="44994"/>
    <cellStyle name="20% - Accent6 4 12 2 2 3" xfId="34380"/>
    <cellStyle name="20% - Accent6 4 12 2 3" xfId="16413"/>
    <cellStyle name="20% - Accent6 4 12 2 3 2" xfId="39688"/>
    <cellStyle name="20% - Accent6 4 12 2 4" xfId="29072"/>
    <cellStyle name="20% - Accent6 4 12 3" xfId="8463"/>
    <cellStyle name="20% - Accent6 4 12 3 2" xfId="19078"/>
    <cellStyle name="20% - Accent6 4 12 3 2 2" xfId="42353"/>
    <cellStyle name="20% - Accent6 4 12 3 3" xfId="31738"/>
    <cellStyle name="20% - Accent6 4 12 4" xfId="13773"/>
    <cellStyle name="20% - Accent6 4 12 4 2" xfId="37048"/>
    <cellStyle name="20% - Accent6 4 12 5" xfId="26430"/>
    <cellStyle name="20% - Accent6 4 13" xfId="3252"/>
    <cellStyle name="20% - Accent6 4 13 2" xfId="6076"/>
    <cellStyle name="20% - Accent6 4 13 2 2" xfId="11419"/>
    <cellStyle name="20% - Accent6 4 13 2 2 2" xfId="22032"/>
    <cellStyle name="20% - Accent6 4 13 2 2 2 2" xfId="45307"/>
    <cellStyle name="20% - Accent6 4 13 2 2 3" xfId="34694"/>
    <cellStyle name="20% - Accent6 4 13 2 3" xfId="16726"/>
    <cellStyle name="20% - Accent6 4 13 2 3 2" xfId="40001"/>
    <cellStyle name="20% - Accent6 4 13 2 4" xfId="29386"/>
    <cellStyle name="20% - Accent6 4 13 3" xfId="8777"/>
    <cellStyle name="20% - Accent6 4 13 3 2" xfId="19392"/>
    <cellStyle name="20% - Accent6 4 13 3 2 2" xfId="42667"/>
    <cellStyle name="20% - Accent6 4 13 3 3" xfId="32052"/>
    <cellStyle name="20% - Accent6 4 13 4" xfId="14086"/>
    <cellStyle name="20% - Accent6 4 13 4 2" xfId="37361"/>
    <cellStyle name="20% - Accent6 4 13 5" xfId="26744"/>
    <cellStyle name="20% - Accent6 4 14" xfId="3997"/>
    <cellStyle name="20% - Accent6 4 14 2" xfId="9341"/>
    <cellStyle name="20% - Accent6 4 14 2 2" xfId="19956"/>
    <cellStyle name="20% - Accent6 4 14 2 2 2" xfId="43231"/>
    <cellStyle name="20% - Accent6 4 14 2 3" xfId="32616"/>
    <cellStyle name="20% - Accent6 4 14 3" xfId="14650"/>
    <cellStyle name="20% - Accent6 4 14 3 2" xfId="37925"/>
    <cellStyle name="20% - Accent6 4 14 4" xfId="27308"/>
    <cellStyle name="20% - Accent6 4 15" xfId="6699"/>
    <cellStyle name="20% - Accent6 4 15 2" xfId="17314"/>
    <cellStyle name="20% - Accent6 4 15 2 2" xfId="40589"/>
    <cellStyle name="20% - Accent6 4 15 3" xfId="29974"/>
    <cellStyle name="20% - Accent6 4 16" xfId="12010"/>
    <cellStyle name="20% - Accent6 4 16 2" xfId="35285"/>
    <cellStyle name="20% - Accent6 4 17" xfId="23082"/>
    <cellStyle name="20% - Accent6 4 17 2" xfId="46330"/>
    <cellStyle name="20% - Accent6 4 18" xfId="24662"/>
    <cellStyle name="20% - Accent6 4 2" xfId="647"/>
    <cellStyle name="20% - Accent6 4 2 10" xfId="2918"/>
    <cellStyle name="20% - Accent6 4 2 10 2" xfId="5763"/>
    <cellStyle name="20% - Accent6 4 2 10 2 2" xfId="11106"/>
    <cellStyle name="20% - Accent6 4 2 10 2 2 2" xfId="21720"/>
    <cellStyle name="20% - Accent6 4 2 10 2 2 2 2" xfId="44995"/>
    <cellStyle name="20% - Accent6 4 2 10 2 2 3" xfId="34381"/>
    <cellStyle name="20% - Accent6 4 2 10 2 3" xfId="16414"/>
    <cellStyle name="20% - Accent6 4 2 10 2 3 2" xfId="39689"/>
    <cellStyle name="20% - Accent6 4 2 10 2 4" xfId="29073"/>
    <cellStyle name="20% - Accent6 4 2 10 3" xfId="8464"/>
    <cellStyle name="20% - Accent6 4 2 10 3 2" xfId="19079"/>
    <cellStyle name="20% - Accent6 4 2 10 3 2 2" xfId="42354"/>
    <cellStyle name="20% - Accent6 4 2 10 3 3" xfId="31739"/>
    <cellStyle name="20% - Accent6 4 2 10 4" xfId="13774"/>
    <cellStyle name="20% - Accent6 4 2 10 4 2" xfId="37049"/>
    <cellStyle name="20% - Accent6 4 2 10 5" xfId="26431"/>
    <cellStyle name="20% - Accent6 4 2 11" xfId="3253"/>
    <cellStyle name="20% - Accent6 4 2 11 2" xfId="6077"/>
    <cellStyle name="20% - Accent6 4 2 11 2 2" xfId="11420"/>
    <cellStyle name="20% - Accent6 4 2 11 2 2 2" xfId="22033"/>
    <cellStyle name="20% - Accent6 4 2 11 2 2 2 2" xfId="45308"/>
    <cellStyle name="20% - Accent6 4 2 11 2 2 3" xfId="34695"/>
    <cellStyle name="20% - Accent6 4 2 11 2 3" xfId="16727"/>
    <cellStyle name="20% - Accent6 4 2 11 2 3 2" xfId="40002"/>
    <cellStyle name="20% - Accent6 4 2 11 2 4" xfId="29387"/>
    <cellStyle name="20% - Accent6 4 2 11 3" xfId="8778"/>
    <cellStyle name="20% - Accent6 4 2 11 3 2" xfId="19393"/>
    <cellStyle name="20% - Accent6 4 2 11 3 2 2" xfId="42668"/>
    <cellStyle name="20% - Accent6 4 2 11 3 3" xfId="32053"/>
    <cellStyle name="20% - Accent6 4 2 11 4" xfId="14087"/>
    <cellStyle name="20% - Accent6 4 2 11 4 2" xfId="37362"/>
    <cellStyle name="20% - Accent6 4 2 11 5" xfId="26745"/>
    <cellStyle name="20% - Accent6 4 2 12" xfId="4184"/>
    <cellStyle name="20% - Accent6 4 2 12 2" xfId="9528"/>
    <cellStyle name="20% - Accent6 4 2 12 2 2" xfId="20143"/>
    <cellStyle name="20% - Accent6 4 2 12 2 2 2" xfId="43418"/>
    <cellStyle name="20% - Accent6 4 2 12 2 3" xfId="32803"/>
    <cellStyle name="20% - Accent6 4 2 12 3" xfId="14837"/>
    <cellStyle name="20% - Accent6 4 2 12 3 2" xfId="38112"/>
    <cellStyle name="20% - Accent6 4 2 12 4" xfId="27495"/>
    <cellStyle name="20% - Accent6 4 2 13" xfId="6886"/>
    <cellStyle name="20% - Accent6 4 2 13 2" xfId="17501"/>
    <cellStyle name="20% - Accent6 4 2 13 2 2" xfId="40776"/>
    <cellStyle name="20% - Accent6 4 2 13 3" xfId="30161"/>
    <cellStyle name="20% - Accent6 4 2 14" xfId="12197"/>
    <cellStyle name="20% - Accent6 4 2 14 2" xfId="35472"/>
    <cellStyle name="20% - Accent6 4 2 15" xfId="23083"/>
    <cellStyle name="20% - Accent6 4 2 15 2" xfId="46331"/>
    <cellStyle name="20% - Accent6 4 2 16" xfId="24853"/>
    <cellStyle name="20% - Accent6 4 2 2" xfId="1027"/>
    <cellStyle name="20% - Accent6 4 2 2 2" xfId="1464"/>
    <cellStyle name="20% - Accent6 4 2 2 2 2" xfId="2826"/>
    <cellStyle name="20% - Accent6 4 2 2 2 2 2" xfId="5677"/>
    <cellStyle name="20% - Accent6 4 2 2 2 2 2 2" xfId="11020"/>
    <cellStyle name="20% - Accent6 4 2 2 2 2 2 2 2" xfId="21634"/>
    <cellStyle name="20% - Accent6 4 2 2 2 2 2 2 2 2" xfId="44909"/>
    <cellStyle name="20% - Accent6 4 2 2 2 2 2 2 3" xfId="34295"/>
    <cellStyle name="20% - Accent6 4 2 2 2 2 2 3" xfId="16328"/>
    <cellStyle name="20% - Accent6 4 2 2 2 2 2 3 2" xfId="39603"/>
    <cellStyle name="20% - Accent6 4 2 2 2 2 2 4" xfId="23087"/>
    <cellStyle name="20% - Accent6 4 2 2 2 2 2 4 2" xfId="46335"/>
    <cellStyle name="20% - Accent6 4 2 2 2 2 2 5" xfId="28987"/>
    <cellStyle name="20% - Accent6 4 2 2 2 2 3" xfId="8378"/>
    <cellStyle name="20% - Accent6 4 2 2 2 2 3 2" xfId="18993"/>
    <cellStyle name="20% - Accent6 4 2 2 2 2 3 2 2" xfId="42268"/>
    <cellStyle name="20% - Accent6 4 2 2 2 2 3 3" xfId="31653"/>
    <cellStyle name="20% - Accent6 4 2 2 2 2 4" xfId="13688"/>
    <cellStyle name="20% - Accent6 4 2 2 2 2 4 2" xfId="36963"/>
    <cellStyle name="20% - Accent6 4 2 2 2 2 5" xfId="23086"/>
    <cellStyle name="20% - Accent6 4 2 2 2 2 5 2" xfId="46334"/>
    <cellStyle name="20% - Accent6 4 2 2 2 2 6" xfId="26345"/>
    <cellStyle name="20% - Accent6 4 2 2 2 3" xfId="4490"/>
    <cellStyle name="20% - Accent6 4 2 2 2 3 2" xfId="9834"/>
    <cellStyle name="20% - Accent6 4 2 2 2 3 2 2" xfId="20449"/>
    <cellStyle name="20% - Accent6 4 2 2 2 3 2 2 2" xfId="43724"/>
    <cellStyle name="20% - Accent6 4 2 2 2 3 2 3" xfId="33109"/>
    <cellStyle name="20% - Accent6 4 2 2 2 3 3" xfId="15143"/>
    <cellStyle name="20% - Accent6 4 2 2 2 3 3 2" xfId="38418"/>
    <cellStyle name="20% - Accent6 4 2 2 2 3 4" xfId="23088"/>
    <cellStyle name="20% - Accent6 4 2 2 2 3 4 2" xfId="46336"/>
    <cellStyle name="20% - Accent6 4 2 2 2 3 5" xfId="27801"/>
    <cellStyle name="20% - Accent6 4 2 2 2 4" xfId="7192"/>
    <cellStyle name="20% - Accent6 4 2 2 2 4 2" xfId="17807"/>
    <cellStyle name="20% - Accent6 4 2 2 2 4 2 2" xfId="41082"/>
    <cellStyle name="20% - Accent6 4 2 2 2 4 3" xfId="30467"/>
    <cellStyle name="20% - Accent6 4 2 2 2 5" xfId="12503"/>
    <cellStyle name="20% - Accent6 4 2 2 2 5 2" xfId="35778"/>
    <cellStyle name="20% - Accent6 4 2 2 2 6" xfId="23085"/>
    <cellStyle name="20% - Accent6 4 2 2 2 6 2" xfId="46333"/>
    <cellStyle name="20% - Accent6 4 2 2 2 7" xfId="25159"/>
    <cellStyle name="20% - Accent6 4 2 2 3" xfId="2603"/>
    <cellStyle name="20% - Accent6 4 2 2 3 2" xfId="5454"/>
    <cellStyle name="20% - Accent6 4 2 2 3 2 2" xfId="10797"/>
    <cellStyle name="20% - Accent6 4 2 2 3 2 2 2" xfId="21411"/>
    <cellStyle name="20% - Accent6 4 2 2 3 2 2 2 2" xfId="44686"/>
    <cellStyle name="20% - Accent6 4 2 2 3 2 2 3" xfId="34072"/>
    <cellStyle name="20% - Accent6 4 2 2 3 2 3" xfId="16105"/>
    <cellStyle name="20% - Accent6 4 2 2 3 2 3 2" xfId="39380"/>
    <cellStyle name="20% - Accent6 4 2 2 3 2 4" xfId="23090"/>
    <cellStyle name="20% - Accent6 4 2 2 3 2 4 2" xfId="46338"/>
    <cellStyle name="20% - Accent6 4 2 2 3 2 5" xfId="28764"/>
    <cellStyle name="20% - Accent6 4 2 2 3 3" xfId="8155"/>
    <cellStyle name="20% - Accent6 4 2 2 3 3 2" xfId="18770"/>
    <cellStyle name="20% - Accent6 4 2 2 3 3 2 2" xfId="42045"/>
    <cellStyle name="20% - Accent6 4 2 2 3 3 3" xfId="31430"/>
    <cellStyle name="20% - Accent6 4 2 2 3 4" xfId="13465"/>
    <cellStyle name="20% - Accent6 4 2 2 3 4 2" xfId="36740"/>
    <cellStyle name="20% - Accent6 4 2 2 3 5" xfId="23089"/>
    <cellStyle name="20% - Accent6 4 2 2 3 5 2" xfId="46337"/>
    <cellStyle name="20% - Accent6 4 2 2 3 6" xfId="26122"/>
    <cellStyle name="20% - Accent6 4 2 2 4" xfId="3781"/>
    <cellStyle name="20% - Accent6 4 2 2 4 2" xfId="6445"/>
    <cellStyle name="20% - Accent6 4 2 2 4 2 2" xfId="11788"/>
    <cellStyle name="20% - Accent6 4 2 2 4 2 2 2" xfId="22401"/>
    <cellStyle name="20% - Accent6 4 2 2 4 2 2 2 2" xfId="45676"/>
    <cellStyle name="20% - Accent6 4 2 2 4 2 2 3" xfId="35063"/>
    <cellStyle name="20% - Accent6 4 2 2 4 2 3" xfId="17095"/>
    <cellStyle name="20% - Accent6 4 2 2 4 2 3 2" xfId="40370"/>
    <cellStyle name="20% - Accent6 4 2 2 4 2 4" xfId="29755"/>
    <cellStyle name="20% - Accent6 4 2 2 4 3" xfId="9146"/>
    <cellStyle name="20% - Accent6 4 2 2 4 3 2" xfId="19761"/>
    <cellStyle name="20% - Accent6 4 2 2 4 3 2 2" xfId="43036"/>
    <cellStyle name="20% - Accent6 4 2 2 4 3 3" xfId="32421"/>
    <cellStyle name="20% - Accent6 4 2 2 4 4" xfId="14455"/>
    <cellStyle name="20% - Accent6 4 2 2 4 4 2" xfId="37730"/>
    <cellStyle name="20% - Accent6 4 2 2 4 5" xfId="23091"/>
    <cellStyle name="20% - Accent6 4 2 2 4 5 2" xfId="46339"/>
    <cellStyle name="20% - Accent6 4 2 2 4 6" xfId="27113"/>
    <cellStyle name="20% - Accent6 4 2 2 5" xfId="4267"/>
    <cellStyle name="20% - Accent6 4 2 2 5 2" xfId="9611"/>
    <cellStyle name="20% - Accent6 4 2 2 5 2 2" xfId="20226"/>
    <cellStyle name="20% - Accent6 4 2 2 5 2 2 2" xfId="43501"/>
    <cellStyle name="20% - Accent6 4 2 2 5 2 3" xfId="32886"/>
    <cellStyle name="20% - Accent6 4 2 2 5 3" xfId="14920"/>
    <cellStyle name="20% - Accent6 4 2 2 5 3 2" xfId="38195"/>
    <cellStyle name="20% - Accent6 4 2 2 5 4" xfId="27578"/>
    <cellStyle name="20% - Accent6 4 2 2 6" xfId="6969"/>
    <cellStyle name="20% - Accent6 4 2 2 6 2" xfId="17584"/>
    <cellStyle name="20% - Accent6 4 2 2 6 2 2" xfId="40859"/>
    <cellStyle name="20% - Accent6 4 2 2 6 3" xfId="30244"/>
    <cellStyle name="20% - Accent6 4 2 2 7" xfId="12280"/>
    <cellStyle name="20% - Accent6 4 2 2 7 2" xfId="35555"/>
    <cellStyle name="20% - Accent6 4 2 2 8" xfId="23084"/>
    <cellStyle name="20% - Accent6 4 2 2 8 2" xfId="46332"/>
    <cellStyle name="20% - Accent6 4 2 2 9" xfId="24936"/>
    <cellStyle name="20% - Accent6 4 2 2_Asset Register (new)" xfId="1367"/>
    <cellStyle name="20% - Accent6 4 2 3" xfId="1176"/>
    <cellStyle name="20% - Accent6 4 2 3 2" xfId="2743"/>
    <cellStyle name="20% - Accent6 4 2 3 2 2" xfId="5594"/>
    <cellStyle name="20% - Accent6 4 2 3 2 2 2" xfId="10937"/>
    <cellStyle name="20% - Accent6 4 2 3 2 2 2 2" xfId="21551"/>
    <cellStyle name="20% - Accent6 4 2 3 2 2 2 2 2" xfId="44826"/>
    <cellStyle name="20% - Accent6 4 2 3 2 2 2 3" xfId="34212"/>
    <cellStyle name="20% - Accent6 4 2 3 2 2 3" xfId="16245"/>
    <cellStyle name="20% - Accent6 4 2 3 2 2 3 2" xfId="39520"/>
    <cellStyle name="20% - Accent6 4 2 3 2 2 4" xfId="23094"/>
    <cellStyle name="20% - Accent6 4 2 3 2 2 4 2" xfId="46342"/>
    <cellStyle name="20% - Accent6 4 2 3 2 2 5" xfId="28904"/>
    <cellStyle name="20% - Accent6 4 2 3 2 3" xfId="8295"/>
    <cellStyle name="20% - Accent6 4 2 3 2 3 2" xfId="18910"/>
    <cellStyle name="20% - Accent6 4 2 3 2 3 2 2" xfId="42185"/>
    <cellStyle name="20% - Accent6 4 2 3 2 3 3" xfId="31570"/>
    <cellStyle name="20% - Accent6 4 2 3 2 4" xfId="13605"/>
    <cellStyle name="20% - Accent6 4 2 3 2 4 2" xfId="36880"/>
    <cellStyle name="20% - Accent6 4 2 3 2 5" xfId="23093"/>
    <cellStyle name="20% - Accent6 4 2 3 2 5 2" xfId="46341"/>
    <cellStyle name="20% - Accent6 4 2 3 2 6" xfId="26262"/>
    <cellStyle name="20% - Accent6 4 2 3 3" xfId="4407"/>
    <cellStyle name="20% - Accent6 4 2 3 3 2" xfId="9751"/>
    <cellStyle name="20% - Accent6 4 2 3 3 2 2" xfId="20366"/>
    <cellStyle name="20% - Accent6 4 2 3 3 2 2 2" xfId="43641"/>
    <cellStyle name="20% - Accent6 4 2 3 3 2 3" xfId="33026"/>
    <cellStyle name="20% - Accent6 4 2 3 3 3" xfId="15060"/>
    <cellStyle name="20% - Accent6 4 2 3 3 3 2" xfId="38335"/>
    <cellStyle name="20% - Accent6 4 2 3 3 4" xfId="23095"/>
    <cellStyle name="20% - Accent6 4 2 3 3 4 2" xfId="46343"/>
    <cellStyle name="20% - Accent6 4 2 3 3 5" xfId="27718"/>
    <cellStyle name="20% - Accent6 4 2 3 4" xfId="7109"/>
    <cellStyle name="20% - Accent6 4 2 3 4 2" xfId="17724"/>
    <cellStyle name="20% - Accent6 4 2 3 4 2 2" xfId="40999"/>
    <cellStyle name="20% - Accent6 4 2 3 4 3" xfId="30384"/>
    <cellStyle name="20% - Accent6 4 2 3 5" xfId="12420"/>
    <cellStyle name="20% - Accent6 4 2 3 5 2" xfId="35695"/>
    <cellStyle name="20% - Accent6 4 2 3 6" xfId="23092"/>
    <cellStyle name="20% - Accent6 4 2 3 6 2" xfId="46340"/>
    <cellStyle name="20% - Accent6 4 2 3 7" xfId="25076"/>
    <cellStyle name="20% - Accent6 4 2 4" xfId="1557"/>
    <cellStyle name="20% - Accent6 4 2 4 2" xfId="4577"/>
    <cellStyle name="20% - Accent6 4 2 4 2 2" xfId="9921"/>
    <cellStyle name="20% - Accent6 4 2 4 2 2 2" xfId="20536"/>
    <cellStyle name="20% - Accent6 4 2 4 2 2 2 2" xfId="43811"/>
    <cellStyle name="20% - Accent6 4 2 4 2 2 3" xfId="33196"/>
    <cellStyle name="20% - Accent6 4 2 4 2 3" xfId="15230"/>
    <cellStyle name="20% - Accent6 4 2 4 2 3 2" xfId="38505"/>
    <cellStyle name="20% - Accent6 4 2 4 2 4" xfId="23097"/>
    <cellStyle name="20% - Accent6 4 2 4 2 4 2" xfId="46345"/>
    <cellStyle name="20% - Accent6 4 2 4 2 5" xfId="27888"/>
    <cellStyle name="20% - Accent6 4 2 4 3" xfId="7279"/>
    <cellStyle name="20% - Accent6 4 2 4 3 2" xfId="17894"/>
    <cellStyle name="20% - Accent6 4 2 4 3 2 2" xfId="41169"/>
    <cellStyle name="20% - Accent6 4 2 4 3 3" xfId="30554"/>
    <cellStyle name="20% - Accent6 4 2 4 4" xfId="12590"/>
    <cellStyle name="20% - Accent6 4 2 4 4 2" xfId="35865"/>
    <cellStyle name="20% - Accent6 4 2 4 5" xfId="23096"/>
    <cellStyle name="20% - Accent6 4 2 4 5 2" xfId="46344"/>
    <cellStyle name="20% - Accent6 4 2 4 6" xfId="25246"/>
    <cellStyle name="20% - Accent6 4 2 5" xfId="2063"/>
    <cellStyle name="20% - Accent6 4 2 5 2" xfId="4956"/>
    <cellStyle name="20% - Accent6 4 2 5 2 2" xfId="10299"/>
    <cellStyle name="20% - Accent6 4 2 5 2 2 2" xfId="20914"/>
    <cellStyle name="20% - Accent6 4 2 5 2 2 2 2" xfId="44189"/>
    <cellStyle name="20% - Accent6 4 2 5 2 2 3" xfId="33574"/>
    <cellStyle name="20% - Accent6 4 2 5 2 3" xfId="15608"/>
    <cellStyle name="20% - Accent6 4 2 5 2 3 2" xfId="38883"/>
    <cellStyle name="20% - Accent6 4 2 5 2 4" xfId="28266"/>
    <cellStyle name="20% - Accent6 4 2 5 3" xfId="7657"/>
    <cellStyle name="20% - Accent6 4 2 5 3 2" xfId="18272"/>
    <cellStyle name="20% - Accent6 4 2 5 3 2 2" xfId="41547"/>
    <cellStyle name="20% - Accent6 4 2 5 3 3" xfId="30932"/>
    <cellStyle name="20% - Accent6 4 2 5 4" xfId="12968"/>
    <cellStyle name="20% - Accent6 4 2 5 4 2" xfId="36243"/>
    <cellStyle name="20% - Accent6 4 2 5 5" xfId="23098"/>
    <cellStyle name="20% - Accent6 4 2 5 5 2" xfId="46346"/>
    <cellStyle name="20% - Accent6 4 2 5 6" xfId="25624"/>
    <cellStyle name="20% - Accent6 4 2 6" xfId="2147"/>
    <cellStyle name="20% - Accent6 4 2 6 2" xfId="5021"/>
    <cellStyle name="20% - Accent6 4 2 6 2 2" xfId="10364"/>
    <cellStyle name="20% - Accent6 4 2 6 2 2 2" xfId="20979"/>
    <cellStyle name="20% - Accent6 4 2 6 2 2 2 2" xfId="44254"/>
    <cellStyle name="20% - Accent6 4 2 6 2 2 3" xfId="33639"/>
    <cellStyle name="20% - Accent6 4 2 6 2 3" xfId="15673"/>
    <cellStyle name="20% - Accent6 4 2 6 2 3 2" xfId="38948"/>
    <cellStyle name="20% - Accent6 4 2 6 2 4" xfId="28331"/>
    <cellStyle name="20% - Accent6 4 2 6 3" xfId="7722"/>
    <cellStyle name="20% - Accent6 4 2 6 3 2" xfId="18337"/>
    <cellStyle name="20% - Accent6 4 2 6 3 2 2" xfId="41612"/>
    <cellStyle name="20% - Accent6 4 2 6 3 3" xfId="30997"/>
    <cellStyle name="20% - Accent6 4 2 6 4" xfId="13033"/>
    <cellStyle name="20% - Accent6 4 2 6 4 2" xfId="36308"/>
    <cellStyle name="20% - Accent6 4 2 6 5" xfId="25689"/>
    <cellStyle name="20% - Accent6 4 2 7" xfId="2105"/>
    <cellStyle name="20% - Accent6 4 2 7 2" xfId="4985"/>
    <cellStyle name="20% - Accent6 4 2 7 2 2" xfId="10328"/>
    <cellStyle name="20% - Accent6 4 2 7 2 2 2" xfId="20943"/>
    <cellStyle name="20% - Accent6 4 2 7 2 2 2 2" xfId="44218"/>
    <cellStyle name="20% - Accent6 4 2 7 2 2 3" xfId="33603"/>
    <cellStyle name="20% - Accent6 4 2 7 2 3" xfId="15637"/>
    <cellStyle name="20% - Accent6 4 2 7 2 3 2" xfId="38912"/>
    <cellStyle name="20% - Accent6 4 2 7 2 4" xfId="28295"/>
    <cellStyle name="20% - Accent6 4 2 7 3" xfId="7686"/>
    <cellStyle name="20% - Accent6 4 2 7 3 2" xfId="18301"/>
    <cellStyle name="20% - Accent6 4 2 7 3 2 2" xfId="41576"/>
    <cellStyle name="20% - Accent6 4 2 7 3 3" xfId="30961"/>
    <cellStyle name="20% - Accent6 4 2 7 4" xfId="12997"/>
    <cellStyle name="20% - Accent6 4 2 7 4 2" xfId="36272"/>
    <cellStyle name="20% - Accent6 4 2 7 5" xfId="25653"/>
    <cellStyle name="20% - Accent6 4 2 8" xfId="1697"/>
    <cellStyle name="20% - Accent6 4 2 8 2" xfId="4689"/>
    <cellStyle name="20% - Accent6 4 2 8 2 2" xfId="10033"/>
    <cellStyle name="20% - Accent6 4 2 8 2 2 2" xfId="20648"/>
    <cellStyle name="20% - Accent6 4 2 8 2 2 2 2" xfId="43923"/>
    <cellStyle name="20% - Accent6 4 2 8 2 2 3" xfId="33308"/>
    <cellStyle name="20% - Accent6 4 2 8 2 3" xfId="15342"/>
    <cellStyle name="20% - Accent6 4 2 8 2 3 2" xfId="38617"/>
    <cellStyle name="20% - Accent6 4 2 8 2 4" xfId="28000"/>
    <cellStyle name="20% - Accent6 4 2 8 3" xfId="7391"/>
    <cellStyle name="20% - Accent6 4 2 8 3 2" xfId="18006"/>
    <cellStyle name="20% - Accent6 4 2 8 3 2 2" xfId="41281"/>
    <cellStyle name="20% - Accent6 4 2 8 3 3" xfId="30666"/>
    <cellStyle name="20% - Accent6 4 2 8 4" xfId="12702"/>
    <cellStyle name="20% - Accent6 4 2 8 4 2" xfId="35977"/>
    <cellStyle name="20% - Accent6 4 2 8 5" xfId="25358"/>
    <cellStyle name="20% - Accent6 4 2 9" xfId="2520"/>
    <cellStyle name="20% - Accent6 4 2 9 2" xfId="5371"/>
    <cellStyle name="20% - Accent6 4 2 9 2 2" xfId="10714"/>
    <cellStyle name="20% - Accent6 4 2 9 2 2 2" xfId="21328"/>
    <cellStyle name="20% - Accent6 4 2 9 2 2 2 2" xfId="44603"/>
    <cellStyle name="20% - Accent6 4 2 9 2 2 3" xfId="33989"/>
    <cellStyle name="20% - Accent6 4 2 9 2 3" xfId="16022"/>
    <cellStyle name="20% - Accent6 4 2 9 2 3 2" xfId="39297"/>
    <cellStyle name="20% - Accent6 4 2 9 2 4" xfId="28681"/>
    <cellStyle name="20% - Accent6 4 2 9 3" xfId="8072"/>
    <cellStyle name="20% - Accent6 4 2 9 3 2" xfId="18687"/>
    <cellStyle name="20% - Accent6 4 2 9 3 2 2" xfId="41962"/>
    <cellStyle name="20% - Accent6 4 2 9 3 3" xfId="31347"/>
    <cellStyle name="20% - Accent6 4 2 9 4" xfId="13382"/>
    <cellStyle name="20% - Accent6 4 2 9 4 2" xfId="36657"/>
    <cellStyle name="20% - Accent6 4 2 9 5" xfId="26039"/>
    <cellStyle name="20% - Accent6 4 2_Asset Register (new)" xfId="1368"/>
    <cellStyle name="20% - Accent6 4 3" xfId="646"/>
    <cellStyle name="20% - Accent6 4 3 10" xfId="12196"/>
    <cellStyle name="20% - Accent6 4 3 10 2" xfId="35471"/>
    <cellStyle name="20% - Accent6 4 3 11" xfId="23099"/>
    <cellStyle name="20% - Accent6 4 3 11 2" xfId="46347"/>
    <cellStyle name="20% - Accent6 4 3 12" xfId="24852"/>
    <cellStyle name="20% - Accent6 4 3 2" xfId="1106"/>
    <cellStyle name="20% - Accent6 4 3 2 2" xfId="2674"/>
    <cellStyle name="20% - Accent6 4 3 2 2 2" xfId="5525"/>
    <cellStyle name="20% - Accent6 4 3 2 2 2 2" xfId="10868"/>
    <cellStyle name="20% - Accent6 4 3 2 2 2 2 2" xfId="21482"/>
    <cellStyle name="20% - Accent6 4 3 2 2 2 2 2 2" xfId="44757"/>
    <cellStyle name="20% - Accent6 4 3 2 2 2 2 3" xfId="34143"/>
    <cellStyle name="20% - Accent6 4 3 2 2 2 3" xfId="16176"/>
    <cellStyle name="20% - Accent6 4 3 2 2 2 3 2" xfId="39451"/>
    <cellStyle name="20% - Accent6 4 3 2 2 2 4" xfId="23102"/>
    <cellStyle name="20% - Accent6 4 3 2 2 2 4 2" xfId="46350"/>
    <cellStyle name="20% - Accent6 4 3 2 2 2 5" xfId="28835"/>
    <cellStyle name="20% - Accent6 4 3 2 2 3" xfId="8226"/>
    <cellStyle name="20% - Accent6 4 3 2 2 3 2" xfId="18841"/>
    <cellStyle name="20% - Accent6 4 3 2 2 3 2 2" xfId="42116"/>
    <cellStyle name="20% - Accent6 4 3 2 2 3 3" xfId="31501"/>
    <cellStyle name="20% - Accent6 4 3 2 2 4" xfId="13536"/>
    <cellStyle name="20% - Accent6 4 3 2 2 4 2" xfId="36811"/>
    <cellStyle name="20% - Accent6 4 3 2 2 5" xfId="23101"/>
    <cellStyle name="20% - Accent6 4 3 2 2 5 2" xfId="46349"/>
    <cellStyle name="20% - Accent6 4 3 2 2 6" xfId="26193"/>
    <cellStyle name="20% - Accent6 4 3 2 3" xfId="3852"/>
    <cellStyle name="20% - Accent6 4 3 2 3 2" xfId="6516"/>
    <cellStyle name="20% - Accent6 4 3 2 3 2 2" xfId="11859"/>
    <cellStyle name="20% - Accent6 4 3 2 3 2 2 2" xfId="22472"/>
    <cellStyle name="20% - Accent6 4 3 2 3 2 2 2 2" xfId="45747"/>
    <cellStyle name="20% - Accent6 4 3 2 3 2 2 3" xfId="35134"/>
    <cellStyle name="20% - Accent6 4 3 2 3 2 3" xfId="17166"/>
    <cellStyle name="20% - Accent6 4 3 2 3 2 3 2" xfId="40441"/>
    <cellStyle name="20% - Accent6 4 3 2 3 2 4" xfId="29826"/>
    <cellStyle name="20% - Accent6 4 3 2 3 3" xfId="9217"/>
    <cellStyle name="20% - Accent6 4 3 2 3 3 2" xfId="19832"/>
    <cellStyle name="20% - Accent6 4 3 2 3 3 2 2" xfId="43107"/>
    <cellStyle name="20% - Accent6 4 3 2 3 3 3" xfId="32492"/>
    <cellStyle name="20% - Accent6 4 3 2 3 4" xfId="14526"/>
    <cellStyle name="20% - Accent6 4 3 2 3 4 2" xfId="37801"/>
    <cellStyle name="20% - Accent6 4 3 2 3 5" xfId="23103"/>
    <cellStyle name="20% - Accent6 4 3 2 3 5 2" xfId="46351"/>
    <cellStyle name="20% - Accent6 4 3 2 3 6" xfId="27184"/>
    <cellStyle name="20% - Accent6 4 3 2 4" xfId="4338"/>
    <cellStyle name="20% - Accent6 4 3 2 4 2" xfId="9682"/>
    <cellStyle name="20% - Accent6 4 3 2 4 2 2" xfId="20297"/>
    <cellStyle name="20% - Accent6 4 3 2 4 2 2 2" xfId="43572"/>
    <cellStyle name="20% - Accent6 4 3 2 4 2 3" xfId="32957"/>
    <cellStyle name="20% - Accent6 4 3 2 4 3" xfId="14991"/>
    <cellStyle name="20% - Accent6 4 3 2 4 3 2" xfId="38266"/>
    <cellStyle name="20% - Accent6 4 3 2 4 4" xfId="27649"/>
    <cellStyle name="20% - Accent6 4 3 2 5" xfId="7040"/>
    <cellStyle name="20% - Accent6 4 3 2 5 2" xfId="17655"/>
    <cellStyle name="20% - Accent6 4 3 2 5 2 2" xfId="40930"/>
    <cellStyle name="20% - Accent6 4 3 2 5 3" xfId="30315"/>
    <cellStyle name="20% - Accent6 4 3 2 6" xfId="12351"/>
    <cellStyle name="20% - Accent6 4 3 2 6 2" xfId="35626"/>
    <cellStyle name="20% - Accent6 4 3 2 7" xfId="23100"/>
    <cellStyle name="20% - Accent6 4 3 2 7 2" xfId="46348"/>
    <cellStyle name="20% - Accent6 4 3 2 8" xfId="25007"/>
    <cellStyle name="20% - Accent6 4 3 3" xfId="1463"/>
    <cellStyle name="20% - Accent6 4 3 3 2" xfId="2825"/>
    <cellStyle name="20% - Accent6 4 3 3 2 2" xfId="5676"/>
    <cellStyle name="20% - Accent6 4 3 3 2 2 2" xfId="11019"/>
    <cellStyle name="20% - Accent6 4 3 3 2 2 2 2" xfId="21633"/>
    <cellStyle name="20% - Accent6 4 3 3 2 2 2 2 2" xfId="44908"/>
    <cellStyle name="20% - Accent6 4 3 3 2 2 2 3" xfId="34294"/>
    <cellStyle name="20% - Accent6 4 3 3 2 2 3" xfId="16327"/>
    <cellStyle name="20% - Accent6 4 3 3 2 2 3 2" xfId="39602"/>
    <cellStyle name="20% - Accent6 4 3 3 2 2 4" xfId="28986"/>
    <cellStyle name="20% - Accent6 4 3 3 2 3" xfId="8377"/>
    <cellStyle name="20% - Accent6 4 3 3 2 3 2" xfId="18992"/>
    <cellStyle name="20% - Accent6 4 3 3 2 3 2 2" xfId="42267"/>
    <cellStyle name="20% - Accent6 4 3 3 2 3 3" xfId="31652"/>
    <cellStyle name="20% - Accent6 4 3 3 2 4" xfId="13687"/>
    <cellStyle name="20% - Accent6 4 3 3 2 4 2" xfId="36962"/>
    <cellStyle name="20% - Accent6 4 3 3 2 5" xfId="23105"/>
    <cellStyle name="20% - Accent6 4 3 3 2 5 2" xfId="46353"/>
    <cellStyle name="20% - Accent6 4 3 3 2 6" xfId="26344"/>
    <cellStyle name="20% - Accent6 4 3 3 3" xfId="3603"/>
    <cellStyle name="20% - Accent6 4 3 3 3 2" xfId="6381"/>
    <cellStyle name="20% - Accent6 4 3 3 3 2 2" xfId="11724"/>
    <cellStyle name="20% - Accent6 4 3 3 3 2 2 2" xfId="22337"/>
    <cellStyle name="20% - Accent6 4 3 3 3 2 2 2 2" xfId="45612"/>
    <cellStyle name="20% - Accent6 4 3 3 3 2 2 3" xfId="34999"/>
    <cellStyle name="20% - Accent6 4 3 3 3 2 3" xfId="17031"/>
    <cellStyle name="20% - Accent6 4 3 3 3 2 3 2" xfId="40306"/>
    <cellStyle name="20% - Accent6 4 3 3 3 2 4" xfId="29691"/>
    <cellStyle name="20% - Accent6 4 3 3 3 3" xfId="9082"/>
    <cellStyle name="20% - Accent6 4 3 3 3 3 2" xfId="19697"/>
    <cellStyle name="20% - Accent6 4 3 3 3 3 2 2" xfId="42972"/>
    <cellStyle name="20% - Accent6 4 3 3 3 3 3" xfId="32357"/>
    <cellStyle name="20% - Accent6 4 3 3 3 4" xfId="14391"/>
    <cellStyle name="20% - Accent6 4 3 3 3 4 2" xfId="37666"/>
    <cellStyle name="20% - Accent6 4 3 3 3 5" xfId="27049"/>
    <cellStyle name="20% - Accent6 4 3 3 4" xfId="4489"/>
    <cellStyle name="20% - Accent6 4 3 3 4 2" xfId="9833"/>
    <cellStyle name="20% - Accent6 4 3 3 4 2 2" xfId="20448"/>
    <cellStyle name="20% - Accent6 4 3 3 4 2 2 2" xfId="43723"/>
    <cellStyle name="20% - Accent6 4 3 3 4 2 3" xfId="33108"/>
    <cellStyle name="20% - Accent6 4 3 3 4 3" xfId="15142"/>
    <cellStyle name="20% - Accent6 4 3 3 4 3 2" xfId="38417"/>
    <cellStyle name="20% - Accent6 4 3 3 4 4" xfId="27800"/>
    <cellStyle name="20% - Accent6 4 3 3 5" xfId="7191"/>
    <cellStyle name="20% - Accent6 4 3 3 5 2" xfId="17806"/>
    <cellStyle name="20% - Accent6 4 3 3 5 2 2" xfId="41081"/>
    <cellStyle name="20% - Accent6 4 3 3 5 3" xfId="30466"/>
    <cellStyle name="20% - Accent6 4 3 3 6" xfId="12502"/>
    <cellStyle name="20% - Accent6 4 3 3 6 2" xfId="35777"/>
    <cellStyle name="20% - Accent6 4 3 3 7" xfId="23104"/>
    <cellStyle name="20% - Accent6 4 3 3 7 2" xfId="46352"/>
    <cellStyle name="20% - Accent6 4 3 3 8" xfId="25158"/>
    <cellStyle name="20% - Accent6 4 3 4" xfId="1785"/>
    <cellStyle name="20% - Accent6 4 3 4 2" xfId="4767"/>
    <cellStyle name="20% - Accent6 4 3 4 2 2" xfId="10111"/>
    <cellStyle name="20% - Accent6 4 3 4 2 2 2" xfId="20726"/>
    <cellStyle name="20% - Accent6 4 3 4 2 2 2 2" xfId="44001"/>
    <cellStyle name="20% - Accent6 4 3 4 2 2 3" xfId="33386"/>
    <cellStyle name="20% - Accent6 4 3 4 2 3" xfId="15420"/>
    <cellStyle name="20% - Accent6 4 3 4 2 3 2" xfId="38695"/>
    <cellStyle name="20% - Accent6 4 3 4 2 4" xfId="28078"/>
    <cellStyle name="20% - Accent6 4 3 4 3" xfId="7469"/>
    <cellStyle name="20% - Accent6 4 3 4 3 2" xfId="18084"/>
    <cellStyle name="20% - Accent6 4 3 4 3 2 2" xfId="41359"/>
    <cellStyle name="20% - Accent6 4 3 4 3 3" xfId="30744"/>
    <cellStyle name="20% - Accent6 4 3 4 4" xfId="12780"/>
    <cellStyle name="20% - Accent6 4 3 4 4 2" xfId="36055"/>
    <cellStyle name="20% - Accent6 4 3 4 5" xfId="23106"/>
    <cellStyle name="20% - Accent6 4 3 4 5 2" xfId="46354"/>
    <cellStyle name="20% - Accent6 4 3 4 6" xfId="25436"/>
    <cellStyle name="20% - Accent6 4 3 5" xfId="2519"/>
    <cellStyle name="20% - Accent6 4 3 5 2" xfId="5370"/>
    <cellStyle name="20% - Accent6 4 3 5 2 2" xfId="10713"/>
    <cellStyle name="20% - Accent6 4 3 5 2 2 2" xfId="21327"/>
    <cellStyle name="20% - Accent6 4 3 5 2 2 2 2" xfId="44602"/>
    <cellStyle name="20% - Accent6 4 3 5 2 2 3" xfId="33988"/>
    <cellStyle name="20% - Accent6 4 3 5 2 3" xfId="16021"/>
    <cellStyle name="20% - Accent6 4 3 5 2 3 2" xfId="39296"/>
    <cellStyle name="20% - Accent6 4 3 5 2 4" xfId="28680"/>
    <cellStyle name="20% - Accent6 4 3 5 3" xfId="8071"/>
    <cellStyle name="20% - Accent6 4 3 5 3 2" xfId="18686"/>
    <cellStyle name="20% - Accent6 4 3 5 3 2 2" xfId="41961"/>
    <cellStyle name="20% - Accent6 4 3 5 3 3" xfId="31346"/>
    <cellStyle name="20% - Accent6 4 3 5 4" xfId="13381"/>
    <cellStyle name="20% - Accent6 4 3 5 4 2" xfId="36656"/>
    <cellStyle name="20% - Accent6 4 3 5 5" xfId="26038"/>
    <cellStyle name="20% - Accent6 4 3 6" xfId="3059"/>
    <cellStyle name="20% - Accent6 4 3 6 2" xfId="5892"/>
    <cellStyle name="20% - Accent6 4 3 6 2 2" xfId="11235"/>
    <cellStyle name="20% - Accent6 4 3 6 2 2 2" xfId="21848"/>
    <cellStyle name="20% - Accent6 4 3 6 2 2 2 2" xfId="45123"/>
    <cellStyle name="20% - Accent6 4 3 6 2 2 3" xfId="34510"/>
    <cellStyle name="20% - Accent6 4 3 6 2 3" xfId="16542"/>
    <cellStyle name="20% - Accent6 4 3 6 2 3 2" xfId="39817"/>
    <cellStyle name="20% - Accent6 4 3 6 2 4" xfId="29202"/>
    <cellStyle name="20% - Accent6 4 3 6 3" xfId="8593"/>
    <cellStyle name="20% - Accent6 4 3 6 3 2" xfId="19208"/>
    <cellStyle name="20% - Accent6 4 3 6 3 2 2" xfId="42483"/>
    <cellStyle name="20% - Accent6 4 3 6 3 3" xfId="31868"/>
    <cellStyle name="20% - Accent6 4 3 6 4" xfId="13902"/>
    <cellStyle name="20% - Accent6 4 3 6 4 2" xfId="37177"/>
    <cellStyle name="20% - Accent6 4 3 6 5" xfId="26560"/>
    <cellStyle name="20% - Accent6 4 3 7" xfId="3382"/>
    <cellStyle name="20% - Accent6 4 3 7 2" xfId="6206"/>
    <cellStyle name="20% - Accent6 4 3 7 2 2" xfId="11549"/>
    <cellStyle name="20% - Accent6 4 3 7 2 2 2" xfId="22162"/>
    <cellStyle name="20% - Accent6 4 3 7 2 2 2 2" xfId="45437"/>
    <cellStyle name="20% - Accent6 4 3 7 2 2 3" xfId="34824"/>
    <cellStyle name="20% - Accent6 4 3 7 2 3" xfId="16856"/>
    <cellStyle name="20% - Accent6 4 3 7 2 3 2" xfId="40131"/>
    <cellStyle name="20% - Accent6 4 3 7 2 4" xfId="29516"/>
    <cellStyle name="20% - Accent6 4 3 7 3" xfId="8907"/>
    <cellStyle name="20% - Accent6 4 3 7 3 2" xfId="19522"/>
    <cellStyle name="20% - Accent6 4 3 7 3 2 2" xfId="42797"/>
    <cellStyle name="20% - Accent6 4 3 7 3 3" xfId="32182"/>
    <cellStyle name="20% - Accent6 4 3 7 4" xfId="14216"/>
    <cellStyle name="20% - Accent6 4 3 7 4 2" xfId="37491"/>
    <cellStyle name="20% - Accent6 4 3 7 5" xfId="26874"/>
    <cellStyle name="20% - Accent6 4 3 8" xfId="4183"/>
    <cellStyle name="20% - Accent6 4 3 8 2" xfId="9527"/>
    <cellStyle name="20% - Accent6 4 3 8 2 2" xfId="20142"/>
    <cellStyle name="20% - Accent6 4 3 8 2 2 2" xfId="43417"/>
    <cellStyle name="20% - Accent6 4 3 8 2 3" xfId="32802"/>
    <cellStyle name="20% - Accent6 4 3 8 3" xfId="14836"/>
    <cellStyle name="20% - Accent6 4 3 8 3 2" xfId="38111"/>
    <cellStyle name="20% - Accent6 4 3 8 4" xfId="27494"/>
    <cellStyle name="20% - Accent6 4 3 9" xfId="6885"/>
    <cellStyle name="20% - Accent6 4 3 9 2" xfId="17500"/>
    <cellStyle name="20% - Accent6 4 3 9 2 2" xfId="40775"/>
    <cellStyle name="20% - Accent6 4 3 9 3" xfId="30160"/>
    <cellStyle name="20% - Accent6 4 3_Asset Register (new)" xfId="1366"/>
    <cellStyle name="20% - Accent6 4 4" xfId="82"/>
    <cellStyle name="20% - Accent6 4 4 10" xfId="24663"/>
    <cellStyle name="20% - Accent6 4 4 2" xfId="1786"/>
    <cellStyle name="20% - Accent6 4 4 2 2" xfId="4768"/>
    <cellStyle name="20% - Accent6 4 4 2 2 2" xfId="10112"/>
    <cellStyle name="20% - Accent6 4 4 2 2 2 2" xfId="20727"/>
    <cellStyle name="20% - Accent6 4 4 2 2 2 2 2" xfId="44002"/>
    <cellStyle name="20% - Accent6 4 4 2 2 2 3" xfId="33387"/>
    <cellStyle name="20% - Accent6 4 4 2 2 3" xfId="15421"/>
    <cellStyle name="20% - Accent6 4 4 2 2 3 2" xfId="38696"/>
    <cellStyle name="20% - Accent6 4 4 2 2 4" xfId="23109"/>
    <cellStyle name="20% - Accent6 4 4 2 2 4 2" xfId="46357"/>
    <cellStyle name="20% - Accent6 4 4 2 2 5" xfId="28079"/>
    <cellStyle name="20% - Accent6 4 4 2 3" xfId="7470"/>
    <cellStyle name="20% - Accent6 4 4 2 3 2" xfId="18085"/>
    <cellStyle name="20% - Accent6 4 4 2 3 2 2" xfId="41360"/>
    <cellStyle name="20% - Accent6 4 4 2 3 3" xfId="30745"/>
    <cellStyle name="20% - Accent6 4 4 2 4" xfId="12781"/>
    <cellStyle name="20% - Accent6 4 4 2 4 2" xfId="36056"/>
    <cellStyle name="20% - Accent6 4 4 2 5" xfId="23108"/>
    <cellStyle name="20% - Accent6 4 4 2 5 2" xfId="46356"/>
    <cellStyle name="20% - Accent6 4 4 2 6" xfId="25437"/>
    <cellStyle name="20% - Accent6 4 4 3" xfId="2334"/>
    <cellStyle name="20% - Accent6 4 4 3 2" xfId="5185"/>
    <cellStyle name="20% - Accent6 4 4 3 2 2" xfId="10528"/>
    <cellStyle name="20% - Accent6 4 4 3 2 2 2" xfId="21142"/>
    <cellStyle name="20% - Accent6 4 4 3 2 2 2 2" xfId="44417"/>
    <cellStyle name="20% - Accent6 4 4 3 2 2 3" xfId="33803"/>
    <cellStyle name="20% - Accent6 4 4 3 2 3" xfId="15836"/>
    <cellStyle name="20% - Accent6 4 4 3 2 3 2" xfId="39111"/>
    <cellStyle name="20% - Accent6 4 4 3 2 4" xfId="28495"/>
    <cellStyle name="20% - Accent6 4 4 3 3" xfId="7886"/>
    <cellStyle name="20% - Accent6 4 4 3 3 2" xfId="18501"/>
    <cellStyle name="20% - Accent6 4 4 3 3 2 2" xfId="41776"/>
    <cellStyle name="20% - Accent6 4 4 3 3 3" xfId="31161"/>
    <cellStyle name="20% - Accent6 4 4 3 4" xfId="13196"/>
    <cellStyle name="20% - Accent6 4 4 3 4 2" xfId="36471"/>
    <cellStyle name="20% - Accent6 4 4 3 5" xfId="23110"/>
    <cellStyle name="20% - Accent6 4 4 3 5 2" xfId="46358"/>
    <cellStyle name="20% - Accent6 4 4 3 6" xfId="25853"/>
    <cellStyle name="20% - Accent6 4 4 4" xfId="3060"/>
    <cellStyle name="20% - Accent6 4 4 4 2" xfId="5893"/>
    <cellStyle name="20% - Accent6 4 4 4 2 2" xfId="11236"/>
    <cellStyle name="20% - Accent6 4 4 4 2 2 2" xfId="21849"/>
    <cellStyle name="20% - Accent6 4 4 4 2 2 2 2" xfId="45124"/>
    <cellStyle name="20% - Accent6 4 4 4 2 2 3" xfId="34511"/>
    <cellStyle name="20% - Accent6 4 4 4 2 3" xfId="16543"/>
    <cellStyle name="20% - Accent6 4 4 4 2 3 2" xfId="39818"/>
    <cellStyle name="20% - Accent6 4 4 4 2 4" xfId="29203"/>
    <cellStyle name="20% - Accent6 4 4 4 3" xfId="8594"/>
    <cellStyle name="20% - Accent6 4 4 4 3 2" xfId="19209"/>
    <cellStyle name="20% - Accent6 4 4 4 3 2 2" xfId="42484"/>
    <cellStyle name="20% - Accent6 4 4 4 3 3" xfId="31869"/>
    <cellStyle name="20% - Accent6 4 4 4 4" xfId="13903"/>
    <cellStyle name="20% - Accent6 4 4 4 4 2" xfId="37178"/>
    <cellStyle name="20% - Accent6 4 4 4 5" xfId="26561"/>
    <cellStyle name="20% - Accent6 4 4 5" xfId="3383"/>
    <cellStyle name="20% - Accent6 4 4 5 2" xfId="6207"/>
    <cellStyle name="20% - Accent6 4 4 5 2 2" xfId="11550"/>
    <cellStyle name="20% - Accent6 4 4 5 2 2 2" xfId="22163"/>
    <cellStyle name="20% - Accent6 4 4 5 2 2 2 2" xfId="45438"/>
    <cellStyle name="20% - Accent6 4 4 5 2 2 3" xfId="34825"/>
    <cellStyle name="20% - Accent6 4 4 5 2 3" xfId="16857"/>
    <cellStyle name="20% - Accent6 4 4 5 2 3 2" xfId="40132"/>
    <cellStyle name="20% - Accent6 4 4 5 2 4" xfId="29517"/>
    <cellStyle name="20% - Accent6 4 4 5 3" xfId="8908"/>
    <cellStyle name="20% - Accent6 4 4 5 3 2" xfId="19523"/>
    <cellStyle name="20% - Accent6 4 4 5 3 2 2" xfId="42798"/>
    <cellStyle name="20% - Accent6 4 4 5 3 3" xfId="32183"/>
    <cellStyle name="20% - Accent6 4 4 5 4" xfId="14217"/>
    <cellStyle name="20% - Accent6 4 4 5 4 2" xfId="37492"/>
    <cellStyle name="20% - Accent6 4 4 5 5" xfId="26875"/>
    <cellStyle name="20% - Accent6 4 4 6" xfId="3998"/>
    <cellStyle name="20% - Accent6 4 4 6 2" xfId="9342"/>
    <cellStyle name="20% - Accent6 4 4 6 2 2" xfId="19957"/>
    <cellStyle name="20% - Accent6 4 4 6 2 2 2" xfId="43232"/>
    <cellStyle name="20% - Accent6 4 4 6 2 3" xfId="32617"/>
    <cellStyle name="20% - Accent6 4 4 6 3" xfId="14651"/>
    <cellStyle name="20% - Accent6 4 4 6 3 2" xfId="37926"/>
    <cellStyle name="20% - Accent6 4 4 6 4" xfId="27309"/>
    <cellStyle name="20% - Accent6 4 4 7" xfId="6700"/>
    <cellStyle name="20% - Accent6 4 4 7 2" xfId="17315"/>
    <cellStyle name="20% - Accent6 4 4 7 2 2" xfId="40590"/>
    <cellStyle name="20% - Accent6 4 4 7 3" xfId="29975"/>
    <cellStyle name="20% - Accent6 4 4 8" xfId="12011"/>
    <cellStyle name="20% - Accent6 4 4 8 2" xfId="35286"/>
    <cellStyle name="20% - Accent6 4 4 9" xfId="23107"/>
    <cellStyle name="20% - Accent6 4 4 9 2" xfId="46355"/>
    <cellStyle name="20% - Accent6 4 5" xfId="1026"/>
    <cellStyle name="20% - Accent6 4 5 2" xfId="2602"/>
    <cellStyle name="20% - Accent6 4 5 2 2" xfId="5453"/>
    <cellStyle name="20% - Accent6 4 5 2 2 2" xfId="10796"/>
    <cellStyle name="20% - Accent6 4 5 2 2 2 2" xfId="21410"/>
    <cellStyle name="20% - Accent6 4 5 2 2 2 2 2" xfId="44685"/>
    <cellStyle name="20% - Accent6 4 5 2 2 2 3" xfId="34071"/>
    <cellStyle name="20% - Accent6 4 5 2 2 3" xfId="16104"/>
    <cellStyle name="20% - Accent6 4 5 2 2 3 2" xfId="39379"/>
    <cellStyle name="20% - Accent6 4 5 2 2 4" xfId="28763"/>
    <cellStyle name="20% - Accent6 4 5 2 3" xfId="8154"/>
    <cellStyle name="20% - Accent6 4 5 2 3 2" xfId="18769"/>
    <cellStyle name="20% - Accent6 4 5 2 3 2 2" xfId="42044"/>
    <cellStyle name="20% - Accent6 4 5 2 3 3" xfId="31429"/>
    <cellStyle name="20% - Accent6 4 5 2 4" xfId="13464"/>
    <cellStyle name="20% - Accent6 4 5 2 4 2" xfId="36739"/>
    <cellStyle name="20% - Accent6 4 5 2 5" xfId="23112"/>
    <cellStyle name="20% - Accent6 4 5 2 5 2" xfId="46360"/>
    <cellStyle name="20% - Accent6 4 5 2 6" xfId="26121"/>
    <cellStyle name="20% - Accent6 4 5 3" xfId="3780"/>
    <cellStyle name="20% - Accent6 4 5 3 2" xfId="6444"/>
    <cellStyle name="20% - Accent6 4 5 3 2 2" xfId="11787"/>
    <cellStyle name="20% - Accent6 4 5 3 2 2 2" xfId="22400"/>
    <cellStyle name="20% - Accent6 4 5 3 2 2 2 2" xfId="45675"/>
    <cellStyle name="20% - Accent6 4 5 3 2 2 3" xfId="35062"/>
    <cellStyle name="20% - Accent6 4 5 3 2 3" xfId="17094"/>
    <cellStyle name="20% - Accent6 4 5 3 2 3 2" xfId="40369"/>
    <cellStyle name="20% - Accent6 4 5 3 2 4" xfId="29754"/>
    <cellStyle name="20% - Accent6 4 5 3 3" xfId="9145"/>
    <cellStyle name="20% - Accent6 4 5 3 3 2" xfId="19760"/>
    <cellStyle name="20% - Accent6 4 5 3 3 2 2" xfId="43035"/>
    <cellStyle name="20% - Accent6 4 5 3 3 3" xfId="32420"/>
    <cellStyle name="20% - Accent6 4 5 3 4" xfId="14454"/>
    <cellStyle name="20% - Accent6 4 5 3 4 2" xfId="37729"/>
    <cellStyle name="20% - Accent6 4 5 3 5" xfId="27112"/>
    <cellStyle name="20% - Accent6 4 5 4" xfId="4266"/>
    <cellStyle name="20% - Accent6 4 5 4 2" xfId="9610"/>
    <cellStyle name="20% - Accent6 4 5 4 2 2" xfId="20225"/>
    <cellStyle name="20% - Accent6 4 5 4 2 2 2" xfId="43500"/>
    <cellStyle name="20% - Accent6 4 5 4 2 3" xfId="32885"/>
    <cellStyle name="20% - Accent6 4 5 4 3" xfId="14919"/>
    <cellStyle name="20% - Accent6 4 5 4 3 2" xfId="38194"/>
    <cellStyle name="20% - Accent6 4 5 4 4" xfId="27577"/>
    <cellStyle name="20% - Accent6 4 5 5" xfId="6968"/>
    <cellStyle name="20% - Accent6 4 5 5 2" xfId="17583"/>
    <cellStyle name="20% - Accent6 4 5 5 2 2" xfId="40858"/>
    <cellStyle name="20% - Accent6 4 5 5 3" xfId="30243"/>
    <cellStyle name="20% - Accent6 4 5 6" xfId="12279"/>
    <cellStyle name="20% - Accent6 4 5 6 2" xfId="35554"/>
    <cellStyle name="20% - Accent6 4 5 7" xfId="23111"/>
    <cellStyle name="20% - Accent6 4 5 7 2" xfId="46359"/>
    <cellStyle name="20% - Accent6 4 5 8" xfId="24935"/>
    <cellStyle name="20% - Accent6 4 6" xfId="1175"/>
    <cellStyle name="20% - Accent6 4 6 2" xfId="2742"/>
    <cellStyle name="20% - Accent6 4 6 2 2" xfId="5593"/>
    <cellStyle name="20% - Accent6 4 6 2 2 2" xfId="10936"/>
    <cellStyle name="20% - Accent6 4 6 2 2 2 2" xfId="21550"/>
    <cellStyle name="20% - Accent6 4 6 2 2 2 2 2" xfId="44825"/>
    <cellStyle name="20% - Accent6 4 6 2 2 2 3" xfId="34211"/>
    <cellStyle name="20% - Accent6 4 6 2 2 3" xfId="16244"/>
    <cellStyle name="20% - Accent6 4 6 2 2 3 2" xfId="39519"/>
    <cellStyle name="20% - Accent6 4 6 2 2 4" xfId="28903"/>
    <cellStyle name="20% - Accent6 4 6 2 3" xfId="8294"/>
    <cellStyle name="20% - Accent6 4 6 2 3 2" xfId="18909"/>
    <cellStyle name="20% - Accent6 4 6 2 3 2 2" xfId="42184"/>
    <cellStyle name="20% - Accent6 4 6 2 3 3" xfId="31569"/>
    <cellStyle name="20% - Accent6 4 6 2 4" xfId="13604"/>
    <cellStyle name="20% - Accent6 4 6 2 4 2" xfId="36879"/>
    <cellStyle name="20% - Accent6 4 6 2 5" xfId="26261"/>
    <cellStyle name="20% - Accent6 4 6 3" xfId="4406"/>
    <cellStyle name="20% - Accent6 4 6 3 2" xfId="9750"/>
    <cellStyle name="20% - Accent6 4 6 3 2 2" xfId="20365"/>
    <cellStyle name="20% - Accent6 4 6 3 2 2 2" xfId="43640"/>
    <cellStyle name="20% - Accent6 4 6 3 2 3" xfId="33025"/>
    <cellStyle name="20% - Accent6 4 6 3 3" xfId="15059"/>
    <cellStyle name="20% - Accent6 4 6 3 3 2" xfId="38334"/>
    <cellStyle name="20% - Accent6 4 6 3 4" xfId="27717"/>
    <cellStyle name="20% - Accent6 4 6 4" xfId="7108"/>
    <cellStyle name="20% - Accent6 4 6 4 2" xfId="17723"/>
    <cellStyle name="20% - Accent6 4 6 4 2 2" xfId="40998"/>
    <cellStyle name="20% - Accent6 4 6 4 3" xfId="30383"/>
    <cellStyle name="20% - Accent6 4 6 5" xfId="12419"/>
    <cellStyle name="20% - Accent6 4 6 5 2" xfId="35694"/>
    <cellStyle name="20% - Accent6 4 6 6" xfId="23113"/>
    <cellStyle name="20% - Accent6 4 6 6 2" xfId="46361"/>
    <cellStyle name="20% - Accent6 4 6 7" xfId="25075"/>
    <cellStyle name="20% - Accent6 4 7" xfId="1556"/>
    <cellStyle name="20% - Accent6 4 7 2" xfId="4576"/>
    <cellStyle name="20% - Accent6 4 7 2 2" xfId="9920"/>
    <cellStyle name="20% - Accent6 4 7 2 2 2" xfId="20535"/>
    <cellStyle name="20% - Accent6 4 7 2 2 2 2" xfId="43810"/>
    <cellStyle name="20% - Accent6 4 7 2 2 3" xfId="33195"/>
    <cellStyle name="20% - Accent6 4 7 2 3" xfId="15229"/>
    <cellStyle name="20% - Accent6 4 7 2 3 2" xfId="38504"/>
    <cellStyle name="20% - Accent6 4 7 2 4" xfId="27887"/>
    <cellStyle name="20% - Accent6 4 7 3" xfId="7278"/>
    <cellStyle name="20% - Accent6 4 7 3 2" xfId="17893"/>
    <cellStyle name="20% - Accent6 4 7 3 2 2" xfId="41168"/>
    <cellStyle name="20% - Accent6 4 7 3 3" xfId="30553"/>
    <cellStyle name="20% - Accent6 4 7 4" xfId="12589"/>
    <cellStyle name="20% - Accent6 4 7 4 2" xfId="35864"/>
    <cellStyle name="20% - Accent6 4 7 5" xfId="25245"/>
    <cellStyle name="20% - Accent6 4 8" xfId="2064"/>
    <cellStyle name="20% - Accent6 4 8 2" xfId="4957"/>
    <cellStyle name="20% - Accent6 4 8 2 2" xfId="10300"/>
    <cellStyle name="20% - Accent6 4 8 2 2 2" xfId="20915"/>
    <cellStyle name="20% - Accent6 4 8 2 2 2 2" xfId="44190"/>
    <cellStyle name="20% - Accent6 4 8 2 2 3" xfId="33575"/>
    <cellStyle name="20% - Accent6 4 8 2 3" xfId="15609"/>
    <cellStyle name="20% - Accent6 4 8 2 3 2" xfId="38884"/>
    <cellStyle name="20% - Accent6 4 8 2 4" xfId="28267"/>
    <cellStyle name="20% - Accent6 4 8 3" xfId="7658"/>
    <cellStyle name="20% - Accent6 4 8 3 2" xfId="18273"/>
    <cellStyle name="20% - Accent6 4 8 3 2 2" xfId="41548"/>
    <cellStyle name="20% - Accent6 4 8 3 3" xfId="30933"/>
    <cellStyle name="20% - Accent6 4 8 4" xfId="12969"/>
    <cellStyle name="20% - Accent6 4 8 4 2" xfId="36244"/>
    <cellStyle name="20% - Accent6 4 8 5" xfId="25625"/>
    <cellStyle name="20% - Accent6 4 9" xfId="1600"/>
    <cellStyle name="20% - Accent6 4 9 2" xfId="4609"/>
    <cellStyle name="20% - Accent6 4 9 2 2" xfId="9953"/>
    <cellStyle name="20% - Accent6 4 9 2 2 2" xfId="20568"/>
    <cellStyle name="20% - Accent6 4 9 2 2 2 2" xfId="43843"/>
    <cellStyle name="20% - Accent6 4 9 2 2 3" xfId="33228"/>
    <cellStyle name="20% - Accent6 4 9 2 3" xfId="15262"/>
    <cellStyle name="20% - Accent6 4 9 2 3 2" xfId="38537"/>
    <cellStyle name="20% - Accent6 4 9 2 4" xfId="27920"/>
    <cellStyle name="20% - Accent6 4 9 3" xfId="7311"/>
    <cellStyle name="20% - Accent6 4 9 3 2" xfId="17926"/>
    <cellStyle name="20% - Accent6 4 9 3 2 2" xfId="41201"/>
    <cellStyle name="20% - Accent6 4 9 3 3" xfId="30586"/>
    <cellStyle name="20% - Accent6 4 9 4" xfId="12622"/>
    <cellStyle name="20% - Accent6 4 9 4 2" xfId="35897"/>
    <cellStyle name="20% - Accent6 4 9 5" xfId="25278"/>
    <cellStyle name="20% - Accent6 4_Asset Register (new)" xfId="1369"/>
    <cellStyle name="20% - Accent6 5" xfId="83"/>
    <cellStyle name="20% - Accent6 5 10" xfId="23114"/>
    <cellStyle name="20% - Accent6 5 10 2" xfId="46362"/>
    <cellStyle name="20% - Accent6 5 11" xfId="24664"/>
    <cellStyle name="20% - Accent6 5 2" xfId="84"/>
    <cellStyle name="20% - Accent6 5 2 10" xfId="24665"/>
    <cellStyle name="20% - Accent6 5 2 2" xfId="1787"/>
    <cellStyle name="20% - Accent6 5 2 2 2" xfId="4769"/>
    <cellStyle name="20% - Accent6 5 2 2 2 2" xfId="10113"/>
    <cellStyle name="20% - Accent6 5 2 2 2 2 2" xfId="20728"/>
    <cellStyle name="20% - Accent6 5 2 2 2 2 2 2" xfId="44003"/>
    <cellStyle name="20% - Accent6 5 2 2 2 2 3" xfId="33388"/>
    <cellStyle name="20% - Accent6 5 2 2 2 3" xfId="15422"/>
    <cellStyle name="20% - Accent6 5 2 2 2 3 2" xfId="38697"/>
    <cellStyle name="20% - Accent6 5 2 2 2 4" xfId="28080"/>
    <cellStyle name="20% - Accent6 5 2 2 3" xfId="7471"/>
    <cellStyle name="20% - Accent6 5 2 2 3 2" xfId="18086"/>
    <cellStyle name="20% - Accent6 5 2 2 3 2 2" xfId="41361"/>
    <cellStyle name="20% - Accent6 5 2 2 3 3" xfId="30746"/>
    <cellStyle name="20% - Accent6 5 2 2 4" xfId="12782"/>
    <cellStyle name="20% - Accent6 5 2 2 4 2" xfId="36057"/>
    <cellStyle name="20% - Accent6 5 2 2 5" xfId="23116"/>
    <cellStyle name="20% - Accent6 5 2 2 5 2" xfId="46364"/>
    <cellStyle name="20% - Accent6 5 2 2 6" xfId="25438"/>
    <cellStyle name="20% - Accent6 5 2 3" xfId="2336"/>
    <cellStyle name="20% - Accent6 5 2 3 2" xfId="5187"/>
    <cellStyle name="20% - Accent6 5 2 3 2 2" xfId="10530"/>
    <cellStyle name="20% - Accent6 5 2 3 2 2 2" xfId="21144"/>
    <cellStyle name="20% - Accent6 5 2 3 2 2 2 2" xfId="44419"/>
    <cellStyle name="20% - Accent6 5 2 3 2 2 3" xfId="33805"/>
    <cellStyle name="20% - Accent6 5 2 3 2 3" xfId="15838"/>
    <cellStyle name="20% - Accent6 5 2 3 2 3 2" xfId="39113"/>
    <cellStyle name="20% - Accent6 5 2 3 2 4" xfId="28497"/>
    <cellStyle name="20% - Accent6 5 2 3 3" xfId="7888"/>
    <cellStyle name="20% - Accent6 5 2 3 3 2" xfId="18503"/>
    <cellStyle name="20% - Accent6 5 2 3 3 2 2" xfId="41778"/>
    <cellStyle name="20% - Accent6 5 2 3 3 3" xfId="31163"/>
    <cellStyle name="20% - Accent6 5 2 3 4" xfId="13198"/>
    <cellStyle name="20% - Accent6 5 2 3 4 2" xfId="36473"/>
    <cellStyle name="20% - Accent6 5 2 3 5" xfId="25855"/>
    <cellStyle name="20% - Accent6 5 2 4" xfId="3061"/>
    <cellStyle name="20% - Accent6 5 2 4 2" xfId="5894"/>
    <cellStyle name="20% - Accent6 5 2 4 2 2" xfId="11237"/>
    <cellStyle name="20% - Accent6 5 2 4 2 2 2" xfId="21850"/>
    <cellStyle name="20% - Accent6 5 2 4 2 2 2 2" xfId="45125"/>
    <cellStyle name="20% - Accent6 5 2 4 2 2 3" xfId="34512"/>
    <cellStyle name="20% - Accent6 5 2 4 2 3" xfId="16544"/>
    <cellStyle name="20% - Accent6 5 2 4 2 3 2" xfId="39819"/>
    <cellStyle name="20% - Accent6 5 2 4 2 4" xfId="29204"/>
    <cellStyle name="20% - Accent6 5 2 4 3" xfId="8595"/>
    <cellStyle name="20% - Accent6 5 2 4 3 2" xfId="19210"/>
    <cellStyle name="20% - Accent6 5 2 4 3 2 2" xfId="42485"/>
    <cellStyle name="20% - Accent6 5 2 4 3 3" xfId="31870"/>
    <cellStyle name="20% - Accent6 5 2 4 4" xfId="13904"/>
    <cellStyle name="20% - Accent6 5 2 4 4 2" xfId="37179"/>
    <cellStyle name="20% - Accent6 5 2 4 5" xfId="26562"/>
    <cellStyle name="20% - Accent6 5 2 5" xfId="3384"/>
    <cellStyle name="20% - Accent6 5 2 5 2" xfId="6208"/>
    <cellStyle name="20% - Accent6 5 2 5 2 2" xfId="11551"/>
    <cellStyle name="20% - Accent6 5 2 5 2 2 2" xfId="22164"/>
    <cellStyle name="20% - Accent6 5 2 5 2 2 2 2" xfId="45439"/>
    <cellStyle name="20% - Accent6 5 2 5 2 2 3" xfId="34826"/>
    <cellStyle name="20% - Accent6 5 2 5 2 3" xfId="16858"/>
    <cellStyle name="20% - Accent6 5 2 5 2 3 2" xfId="40133"/>
    <cellStyle name="20% - Accent6 5 2 5 2 4" xfId="29518"/>
    <cellStyle name="20% - Accent6 5 2 5 3" xfId="8909"/>
    <cellStyle name="20% - Accent6 5 2 5 3 2" xfId="19524"/>
    <cellStyle name="20% - Accent6 5 2 5 3 2 2" xfId="42799"/>
    <cellStyle name="20% - Accent6 5 2 5 3 3" xfId="32184"/>
    <cellStyle name="20% - Accent6 5 2 5 4" xfId="14218"/>
    <cellStyle name="20% - Accent6 5 2 5 4 2" xfId="37493"/>
    <cellStyle name="20% - Accent6 5 2 5 5" xfId="26876"/>
    <cellStyle name="20% - Accent6 5 2 6" xfId="4000"/>
    <cellStyle name="20% - Accent6 5 2 6 2" xfId="9344"/>
    <cellStyle name="20% - Accent6 5 2 6 2 2" xfId="19959"/>
    <cellStyle name="20% - Accent6 5 2 6 2 2 2" xfId="43234"/>
    <cellStyle name="20% - Accent6 5 2 6 2 3" xfId="32619"/>
    <cellStyle name="20% - Accent6 5 2 6 3" xfId="14653"/>
    <cellStyle name="20% - Accent6 5 2 6 3 2" xfId="37928"/>
    <cellStyle name="20% - Accent6 5 2 6 4" xfId="27311"/>
    <cellStyle name="20% - Accent6 5 2 7" xfId="6702"/>
    <cellStyle name="20% - Accent6 5 2 7 2" xfId="17317"/>
    <cellStyle name="20% - Accent6 5 2 7 2 2" xfId="40592"/>
    <cellStyle name="20% - Accent6 5 2 7 3" xfId="29977"/>
    <cellStyle name="20% - Accent6 5 2 8" xfId="12013"/>
    <cellStyle name="20% - Accent6 5 2 8 2" xfId="35288"/>
    <cellStyle name="20% - Accent6 5 2 9" xfId="23115"/>
    <cellStyle name="20% - Accent6 5 2 9 2" xfId="46363"/>
    <cellStyle name="20% - Accent6 5 3" xfId="1938"/>
    <cellStyle name="20% - Accent6 5 3 2" xfId="4886"/>
    <cellStyle name="20% - Accent6 5 3 2 2" xfId="10229"/>
    <cellStyle name="20% - Accent6 5 3 2 2 2" xfId="20844"/>
    <cellStyle name="20% - Accent6 5 3 2 2 2 2" xfId="44119"/>
    <cellStyle name="20% - Accent6 5 3 2 2 3" xfId="33504"/>
    <cellStyle name="20% - Accent6 5 3 2 3" xfId="15538"/>
    <cellStyle name="20% - Accent6 5 3 2 3 2" xfId="38813"/>
    <cellStyle name="20% - Accent6 5 3 2 4" xfId="28196"/>
    <cellStyle name="20% - Accent6 5 3 3" xfId="7587"/>
    <cellStyle name="20% - Accent6 5 3 3 2" xfId="18202"/>
    <cellStyle name="20% - Accent6 5 3 3 2 2" xfId="41477"/>
    <cellStyle name="20% - Accent6 5 3 3 3" xfId="30862"/>
    <cellStyle name="20% - Accent6 5 3 4" xfId="12898"/>
    <cellStyle name="20% - Accent6 5 3 4 2" xfId="36173"/>
    <cellStyle name="20% - Accent6 5 3 5" xfId="23117"/>
    <cellStyle name="20% - Accent6 5 3 5 2" xfId="46365"/>
    <cellStyle name="20% - Accent6 5 3 6" xfId="25554"/>
    <cellStyle name="20% - Accent6 5 4" xfId="2335"/>
    <cellStyle name="20% - Accent6 5 4 2" xfId="5186"/>
    <cellStyle name="20% - Accent6 5 4 2 2" xfId="10529"/>
    <cellStyle name="20% - Accent6 5 4 2 2 2" xfId="21143"/>
    <cellStyle name="20% - Accent6 5 4 2 2 2 2" xfId="44418"/>
    <cellStyle name="20% - Accent6 5 4 2 2 3" xfId="33804"/>
    <cellStyle name="20% - Accent6 5 4 2 3" xfId="15837"/>
    <cellStyle name="20% - Accent6 5 4 2 3 2" xfId="39112"/>
    <cellStyle name="20% - Accent6 5 4 2 4" xfId="28496"/>
    <cellStyle name="20% - Accent6 5 4 3" xfId="7887"/>
    <cellStyle name="20% - Accent6 5 4 3 2" xfId="18502"/>
    <cellStyle name="20% - Accent6 5 4 3 2 2" xfId="41777"/>
    <cellStyle name="20% - Accent6 5 4 3 3" xfId="31162"/>
    <cellStyle name="20% - Accent6 5 4 4" xfId="13197"/>
    <cellStyle name="20% - Accent6 5 4 4 2" xfId="36472"/>
    <cellStyle name="20% - Accent6 5 4 5" xfId="25854"/>
    <cellStyle name="20% - Accent6 5 5" xfId="3173"/>
    <cellStyle name="20% - Accent6 5 5 2" xfId="6006"/>
    <cellStyle name="20% - Accent6 5 5 2 2" xfId="11349"/>
    <cellStyle name="20% - Accent6 5 5 2 2 2" xfId="21962"/>
    <cellStyle name="20% - Accent6 5 5 2 2 2 2" xfId="45237"/>
    <cellStyle name="20% - Accent6 5 5 2 2 3" xfId="34624"/>
    <cellStyle name="20% - Accent6 5 5 2 3" xfId="16656"/>
    <cellStyle name="20% - Accent6 5 5 2 3 2" xfId="39931"/>
    <cellStyle name="20% - Accent6 5 5 2 4" xfId="29316"/>
    <cellStyle name="20% - Accent6 5 5 3" xfId="8707"/>
    <cellStyle name="20% - Accent6 5 5 3 2" xfId="19322"/>
    <cellStyle name="20% - Accent6 5 5 3 2 2" xfId="42597"/>
    <cellStyle name="20% - Accent6 5 5 3 3" xfId="31982"/>
    <cellStyle name="20% - Accent6 5 5 4" xfId="14016"/>
    <cellStyle name="20% - Accent6 5 5 4 2" xfId="37291"/>
    <cellStyle name="20% - Accent6 5 5 5" xfId="26674"/>
    <cellStyle name="20% - Accent6 5 6" xfId="3496"/>
    <cellStyle name="20% - Accent6 5 6 2" xfId="6320"/>
    <cellStyle name="20% - Accent6 5 6 2 2" xfId="11663"/>
    <cellStyle name="20% - Accent6 5 6 2 2 2" xfId="22276"/>
    <cellStyle name="20% - Accent6 5 6 2 2 2 2" xfId="45551"/>
    <cellStyle name="20% - Accent6 5 6 2 2 3" xfId="34938"/>
    <cellStyle name="20% - Accent6 5 6 2 3" xfId="16970"/>
    <cellStyle name="20% - Accent6 5 6 2 3 2" xfId="40245"/>
    <cellStyle name="20% - Accent6 5 6 2 4" xfId="29630"/>
    <cellStyle name="20% - Accent6 5 6 3" xfId="9021"/>
    <cellStyle name="20% - Accent6 5 6 3 2" xfId="19636"/>
    <cellStyle name="20% - Accent6 5 6 3 2 2" xfId="42911"/>
    <cellStyle name="20% - Accent6 5 6 3 3" xfId="32296"/>
    <cellStyle name="20% - Accent6 5 6 4" xfId="14330"/>
    <cellStyle name="20% - Accent6 5 6 4 2" xfId="37605"/>
    <cellStyle name="20% - Accent6 5 6 5" xfId="26988"/>
    <cellStyle name="20% - Accent6 5 7" xfId="3999"/>
    <cellStyle name="20% - Accent6 5 7 2" xfId="9343"/>
    <cellStyle name="20% - Accent6 5 7 2 2" xfId="19958"/>
    <cellStyle name="20% - Accent6 5 7 2 2 2" xfId="43233"/>
    <cellStyle name="20% - Accent6 5 7 2 3" xfId="32618"/>
    <cellStyle name="20% - Accent6 5 7 3" xfId="14652"/>
    <cellStyle name="20% - Accent6 5 7 3 2" xfId="37927"/>
    <cellStyle name="20% - Accent6 5 7 4" xfId="27310"/>
    <cellStyle name="20% - Accent6 5 8" xfId="6701"/>
    <cellStyle name="20% - Accent6 5 8 2" xfId="17316"/>
    <cellStyle name="20% - Accent6 5 8 2 2" xfId="40591"/>
    <cellStyle name="20% - Accent6 5 8 3" xfId="29976"/>
    <cellStyle name="20% - Accent6 5 9" xfId="12012"/>
    <cellStyle name="20% - Accent6 5 9 2" xfId="35287"/>
    <cellStyle name="20% - Accent6 6" xfId="85"/>
    <cellStyle name="20% - Accent6 6 10" xfId="23118"/>
    <cellStyle name="20% - Accent6 6 10 2" xfId="46366"/>
    <cellStyle name="20% - Accent6 6 11" xfId="24666"/>
    <cellStyle name="20% - Accent6 6 2" xfId="86"/>
    <cellStyle name="20% - Accent6 6 2 10" xfId="24667"/>
    <cellStyle name="20% - Accent6 6 2 2" xfId="1789"/>
    <cellStyle name="20% - Accent6 6 2 2 2" xfId="4771"/>
    <cellStyle name="20% - Accent6 6 2 2 2 2" xfId="10115"/>
    <cellStyle name="20% - Accent6 6 2 2 2 2 2" xfId="20730"/>
    <cellStyle name="20% - Accent6 6 2 2 2 2 2 2" xfId="44005"/>
    <cellStyle name="20% - Accent6 6 2 2 2 2 3" xfId="33390"/>
    <cellStyle name="20% - Accent6 6 2 2 2 3" xfId="15424"/>
    <cellStyle name="20% - Accent6 6 2 2 2 3 2" xfId="38699"/>
    <cellStyle name="20% - Accent6 6 2 2 2 4" xfId="28082"/>
    <cellStyle name="20% - Accent6 6 2 2 3" xfId="7473"/>
    <cellStyle name="20% - Accent6 6 2 2 3 2" xfId="18088"/>
    <cellStyle name="20% - Accent6 6 2 2 3 2 2" xfId="41363"/>
    <cellStyle name="20% - Accent6 6 2 2 3 3" xfId="30748"/>
    <cellStyle name="20% - Accent6 6 2 2 4" xfId="12784"/>
    <cellStyle name="20% - Accent6 6 2 2 4 2" xfId="36059"/>
    <cellStyle name="20% - Accent6 6 2 2 5" xfId="25440"/>
    <cellStyle name="20% - Accent6 6 2 3" xfId="2338"/>
    <cellStyle name="20% - Accent6 6 2 3 2" xfId="5189"/>
    <cellStyle name="20% - Accent6 6 2 3 2 2" xfId="10532"/>
    <cellStyle name="20% - Accent6 6 2 3 2 2 2" xfId="21146"/>
    <cellStyle name="20% - Accent6 6 2 3 2 2 2 2" xfId="44421"/>
    <cellStyle name="20% - Accent6 6 2 3 2 2 3" xfId="33807"/>
    <cellStyle name="20% - Accent6 6 2 3 2 3" xfId="15840"/>
    <cellStyle name="20% - Accent6 6 2 3 2 3 2" xfId="39115"/>
    <cellStyle name="20% - Accent6 6 2 3 2 4" xfId="28499"/>
    <cellStyle name="20% - Accent6 6 2 3 3" xfId="7890"/>
    <cellStyle name="20% - Accent6 6 2 3 3 2" xfId="18505"/>
    <cellStyle name="20% - Accent6 6 2 3 3 2 2" xfId="41780"/>
    <cellStyle name="20% - Accent6 6 2 3 3 3" xfId="31165"/>
    <cellStyle name="20% - Accent6 6 2 3 4" xfId="13200"/>
    <cellStyle name="20% - Accent6 6 2 3 4 2" xfId="36475"/>
    <cellStyle name="20% - Accent6 6 2 3 5" xfId="25857"/>
    <cellStyle name="20% - Accent6 6 2 4" xfId="3063"/>
    <cellStyle name="20% - Accent6 6 2 4 2" xfId="5896"/>
    <cellStyle name="20% - Accent6 6 2 4 2 2" xfId="11239"/>
    <cellStyle name="20% - Accent6 6 2 4 2 2 2" xfId="21852"/>
    <cellStyle name="20% - Accent6 6 2 4 2 2 2 2" xfId="45127"/>
    <cellStyle name="20% - Accent6 6 2 4 2 2 3" xfId="34514"/>
    <cellStyle name="20% - Accent6 6 2 4 2 3" xfId="16546"/>
    <cellStyle name="20% - Accent6 6 2 4 2 3 2" xfId="39821"/>
    <cellStyle name="20% - Accent6 6 2 4 2 4" xfId="29206"/>
    <cellStyle name="20% - Accent6 6 2 4 3" xfId="8597"/>
    <cellStyle name="20% - Accent6 6 2 4 3 2" xfId="19212"/>
    <cellStyle name="20% - Accent6 6 2 4 3 2 2" xfId="42487"/>
    <cellStyle name="20% - Accent6 6 2 4 3 3" xfId="31872"/>
    <cellStyle name="20% - Accent6 6 2 4 4" xfId="13906"/>
    <cellStyle name="20% - Accent6 6 2 4 4 2" xfId="37181"/>
    <cellStyle name="20% - Accent6 6 2 4 5" xfId="26564"/>
    <cellStyle name="20% - Accent6 6 2 5" xfId="3386"/>
    <cellStyle name="20% - Accent6 6 2 5 2" xfId="6210"/>
    <cellStyle name="20% - Accent6 6 2 5 2 2" xfId="11553"/>
    <cellStyle name="20% - Accent6 6 2 5 2 2 2" xfId="22166"/>
    <cellStyle name="20% - Accent6 6 2 5 2 2 2 2" xfId="45441"/>
    <cellStyle name="20% - Accent6 6 2 5 2 2 3" xfId="34828"/>
    <cellStyle name="20% - Accent6 6 2 5 2 3" xfId="16860"/>
    <cellStyle name="20% - Accent6 6 2 5 2 3 2" xfId="40135"/>
    <cellStyle name="20% - Accent6 6 2 5 2 4" xfId="29520"/>
    <cellStyle name="20% - Accent6 6 2 5 3" xfId="8911"/>
    <cellStyle name="20% - Accent6 6 2 5 3 2" xfId="19526"/>
    <cellStyle name="20% - Accent6 6 2 5 3 2 2" xfId="42801"/>
    <cellStyle name="20% - Accent6 6 2 5 3 3" xfId="32186"/>
    <cellStyle name="20% - Accent6 6 2 5 4" xfId="14220"/>
    <cellStyle name="20% - Accent6 6 2 5 4 2" xfId="37495"/>
    <cellStyle name="20% - Accent6 6 2 5 5" xfId="26878"/>
    <cellStyle name="20% - Accent6 6 2 6" xfId="4002"/>
    <cellStyle name="20% - Accent6 6 2 6 2" xfId="9346"/>
    <cellStyle name="20% - Accent6 6 2 6 2 2" xfId="19961"/>
    <cellStyle name="20% - Accent6 6 2 6 2 2 2" xfId="43236"/>
    <cellStyle name="20% - Accent6 6 2 6 2 3" xfId="32621"/>
    <cellStyle name="20% - Accent6 6 2 6 3" xfId="14655"/>
    <cellStyle name="20% - Accent6 6 2 6 3 2" xfId="37930"/>
    <cellStyle name="20% - Accent6 6 2 6 4" xfId="27313"/>
    <cellStyle name="20% - Accent6 6 2 7" xfId="6704"/>
    <cellStyle name="20% - Accent6 6 2 7 2" xfId="17319"/>
    <cellStyle name="20% - Accent6 6 2 7 2 2" xfId="40594"/>
    <cellStyle name="20% - Accent6 6 2 7 3" xfId="29979"/>
    <cellStyle name="20% - Accent6 6 2 8" xfId="12015"/>
    <cellStyle name="20% - Accent6 6 2 8 2" xfId="35290"/>
    <cellStyle name="20% - Accent6 6 2 9" xfId="23119"/>
    <cellStyle name="20% - Accent6 6 2 9 2" xfId="46367"/>
    <cellStyle name="20% - Accent6 6 3" xfId="1788"/>
    <cellStyle name="20% - Accent6 6 3 2" xfId="4770"/>
    <cellStyle name="20% - Accent6 6 3 2 2" xfId="10114"/>
    <cellStyle name="20% - Accent6 6 3 2 2 2" xfId="20729"/>
    <cellStyle name="20% - Accent6 6 3 2 2 2 2" xfId="44004"/>
    <cellStyle name="20% - Accent6 6 3 2 2 3" xfId="33389"/>
    <cellStyle name="20% - Accent6 6 3 2 3" xfId="15423"/>
    <cellStyle name="20% - Accent6 6 3 2 3 2" xfId="38698"/>
    <cellStyle name="20% - Accent6 6 3 2 4" xfId="28081"/>
    <cellStyle name="20% - Accent6 6 3 3" xfId="7472"/>
    <cellStyle name="20% - Accent6 6 3 3 2" xfId="18087"/>
    <cellStyle name="20% - Accent6 6 3 3 2 2" xfId="41362"/>
    <cellStyle name="20% - Accent6 6 3 3 3" xfId="30747"/>
    <cellStyle name="20% - Accent6 6 3 4" xfId="12783"/>
    <cellStyle name="20% - Accent6 6 3 4 2" xfId="36058"/>
    <cellStyle name="20% - Accent6 6 3 5" xfId="25439"/>
    <cellStyle name="20% - Accent6 6 4" xfId="2337"/>
    <cellStyle name="20% - Accent6 6 4 2" xfId="5188"/>
    <cellStyle name="20% - Accent6 6 4 2 2" xfId="10531"/>
    <cellStyle name="20% - Accent6 6 4 2 2 2" xfId="21145"/>
    <cellStyle name="20% - Accent6 6 4 2 2 2 2" xfId="44420"/>
    <cellStyle name="20% - Accent6 6 4 2 2 3" xfId="33806"/>
    <cellStyle name="20% - Accent6 6 4 2 3" xfId="15839"/>
    <cellStyle name="20% - Accent6 6 4 2 3 2" xfId="39114"/>
    <cellStyle name="20% - Accent6 6 4 2 4" xfId="28498"/>
    <cellStyle name="20% - Accent6 6 4 3" xfId="7889"/>
    <cellStyle name="20% - Accent6 6 4 3 2" xfId="18504"/>
    <cellStyle name="20% - Accent6 6 4 3 2 2" xfId="41779"/>
    <cellStyle name="20% - Accent6 6 4 3 3" xfId="31164"/>
    <cellStyle name="20% - Accent6 6 4 4" xfId="13199"/>
    <cellStyle name="20% - Accent6 6 4 4 2" xfId="36474"/>
    <cellStyle name="20% - Accent6 6 4 5" xfId="25856"/>
    <cellStyle name="20% - Accent6 6 5" xfId="3062"/>
    <cellStyle name="20% - Accent6 6 5 2" xfId="5895"/>
    <cellStyle name="20% - Accent6 6 5 2 2" xfId="11238"/>
    <cellStyle name="20% - Accent6 6 5 2 2 2" xfId="21851"/>
    <cellStyle name="20% - Accent6 6 5 2 2 2 2" xfId="45126"/>
    <cellStyle name="20% - Accent6 6 5 2 2 3" xfId="34513"/>
    <cellStyle name="20% - Accent6 6 5 2 3" xfId="16545"/>
    <cellStyle name="20% - Accent6 6 5 2 3 2" xfId="39820"/>
    <cellStyle name="20% - Accent6 6 5 2 4" xfId="29205"/>
    <cellStyle name="20% - Accent6 6 5 3" xfId="8596"/>
    <cellStyle name="20% - Accent6 6 5 3 2" xfId="19211"/>
    <cellStyle name="20% - Accent6 6 5 3 2 2" xfId="42486"/>
    <cellStyle name="20% - Accent6 6 5 3 3" xfId="31871"/>
    <cellStyle name="20% - Accent6 6 5 4" xfId="13905"/>
    <cellStyle name="20% - Accent6 6 5 4 2" xfId="37180"/>
    <cellStyle name="20% - Accent6 6 5 5" xfId="26563"/>
    <cellStyle name="20% - Accent6 6 6" xfId="3385"/>
    <cellStyle name="20% - Accent6 6 6 2" xfId="6209"/>
    <cellStyle name="20% - Accent6 6 6 2 2" xfId="11552"/>
    <cellStyle name="20% - Accent6 6 6 2 2 2" xfId="22165"/>
    <cellStyle name="20% - Accent6 6 6 2 2 2 2" xfId="45440"/>
    <cellStyle name="20% - Accent6 6 6 2 2 3" xfId="34827"/>
    <cellStyle name="20% - Accent6 6 6 2 3" xfId="16859"/>
    <cellStyle name="20% - Accent6 6 6 2 3 2" xfId="40134"/>
    <cellStyle name="20% - Accent6 6 6 2 4" xfId="29519"/>
    <cellStyle name="20% - Accent6 6 6 3" xfId="8910"/>
    <cellStyle name="20% - Accent6 6 6 3 2" xfId="19525"/>
    <cellStyle name="20% - Accent6 6 6 3 2 2" xfId="42800"/>
    <cellStyle name="20% - Accent6 6 6 3 3" xfId="32185"/>
    <cellStyle name="20% - Accent6 6 6 4" xfId="14219"/>
    <cellStyle name="20% - Accent6 6 6 4 2" xfId="37494"/>
    <cellStyle name="20% - Accent6 6 6 5" xfId="26877"/>
    <cellStyle name="20% - Accent6 6 7" xfId="4001"/>
    <cellStyle name="20% - Accent6 6 7 2" xfId="9345"/>
    <cellStyle name="20% - Accent6 6 7 2 2" xfId="19960"/>
    <cellStyle name="20% - Accent6 6 7 2 2 2" xfId="43235"/>
    <cellStyle name="20% - Accent6 6 7 2 3" xfId="32620"/>
    <cellStyle name="20% - Accent6 6 7 3" xfId="14654"/>
    <cellStyle name="20% - Accent6 6 7 3 2" xfId="37929"/>
    <cellStyle name="20% - Accent6 6 7 4" xfId="27312"/>
    <cellStyle name="20% - Accent6 6 8" xfId="6703"/>
    <cellStyle name="20% - Accent6 6 8 2" xfId="17318"/>
    <cellStyle name="20% - Accent6 6 8 2 2" xfId="40593"/>
    <cellStyle name="20% - Accent6 6 8 3" xfId="29978"/>
    <cellStyle name="20% - Accent6 6 9" xfId="12014"/>
    <cellStyle name="20% - Accent6 6 9 2" xfId="35289"/>
    <cellStyle name="20% - Accent6 7" xfId="87"/>
    <cellStyle name="20% - Accent6 7 10" xfId="23120"/>
    <cellStyle name="20% - Accent6 7 10 2" xfId="46368"/>
    <cellStyle name="20% - Accent6 7 11" xfId="24668"/>
    <cellStyle name="20% - Accent6 7 2" xfId="88"/>
    <cellStyle name="20% - Accent6 7 2 2" xfId="1791"/>
    <cellStyle name="20% - Accent6 7 2 2 2" xfId="4773"/>
    <cellStyle name="20% - Accent6 7 2 2 2 2" xfId="10117"/>
    <cellStyle name="20% - Accent6 7 2 2 2 2 2" xfId="20732"/>
    <cellStyle name="20% - Accent6 7 2 2 2 2 2 2" xfId="44007"/>
    <cellStyle name="20% - Accent6 7 2 2 2 2 3" xfId="33392"/>
    <cellStyle name="20% - Accent6 7 2 2 2 3" xfId="15426"/>
    <cellStyle name="20% - Accent6 7 2 2 2 3 2" xfId="38701"/>
    <cellStyle name="20% - Accent6 7 2 2 2 4" xfId="28084"/>
    <cellStyle name="20% - Accent6 7 2 2 3" xfId="7475"/>
    <cellStyle name="20% - Accent6 7 2 2 3 2" xfId="18090"/>
    <cellStyle name="20% - Accent6 7 2 2 3 2 2" xfId="41365"/>
    <cellStyle name="20% - Accent6 7 2 2 3 3" xfId="30750"/>
    <cellStyle name="20% - Accent6 7 2 2 4" xfId="12786"/>
    <cellStyle name="20% - Accent6 7 2 2 4 2" xfId="36061"/>
    <cellStyle name="20% - Accent6 7 2 2 5" xfId="25442"/>
    <cellStyle name="20% - Accent6 7 2 3" xfId="2340"/>
    <cellStyle name="20% - Accent6 7 2 3 2" xfId="5191"/>
    <cellStyle name="20% - Accent6 7 2 3 2 2" xfId="10534"/>
    <cellStyle name="20% - Accent6 7 2 3 2 2 2" xfId="21148"/>
    <cellStyle name="20% - Accent6 7 2 3 2 2 2 2" xfId="44423"/>
    <cellStyle name="20% - Accent6 7 2 3 2 2 3" xfId="33809"/>
    <cellStyle name="20% - Accent6 7 2 3 2 3" xfId="15842"/>
    <cellStyle name="20% - Accent6 7 2 3 2 3 2" xfId="39117"/>
    <cellStyle name="20% - Accent6 7 2 3 2 4" xfId="28501"/>
    <cellStyle name="20% - Accent6 7 2 3 3" xfId="7892"/>
    <cellStyle name="20% - Accent6 7 2 3 3 2" xfId="18507"/>
    <cellStyle name="20% - Accent6 7 2 3 3 2 2" xfId="41782"/>
    <cellStyle name="20% - Accent6 7 2 3 3 3" xfId="31167"/>
    <cellStyle name="20% - Accent6 7 2 3 4" xfId="13202"/>
    <cellStyle name="20% - Accent6 7 2 3 4 2" xfId="36477"/>
    <cellStyle name="20% - Accent6 7 2 3 5" xfId="25859"/>
    <cellStyle name="20% - Accent6 7 2 4" xfId="3065"/>
    <cellStyle name="20% - Accent6 7 2 4 2" xfId="5898"/>
    <cellStyle name="20% - Accent6 7 2 4 2 2" xfId="11241"/>
    <cellStyle name="20% - Accent6 7 2 4 2 2 2" xfId="21854"/>
    <cellStyle name="20% - Accent6 7 2 4 2 2 2 2" xfId="45129"/>
    <cellStyle name="20% - Accent6 7 2 4 2 2 3" xfId="34516"/>
    <cellStyle name="20% - Accent6 7 2 4 2 3" xfId="16548"/>
    <cellStyle name="20% - Accent6 7 2 4 2 3 2" xfId="39823"/>
    <cellStyle name="20% - Accent6 7 2 4 2 4" xfId="29208"/>
    <cellStyle name="20% - Accent6 7 2 4 3" xfId="8599"/>
    <cellStyle name="20% - Accent6 7 2 4 3 2" xfId="19214"/>
    <cellStyle name="20% - Accent6 7 2 4 3 2 2" xfId="42489"/>
    <cellStyle name="20% - Accent6 7 2 4 3 3" xfId="31874"/>
    <cellStyle name="20% - Accent6 7 2 4 4" xfId="13908"/>
    <cellStyle name="20% - Accent6 7 2 4 4 2" xfId="37183"/>
    <cellStyle name="20% - Accent6 7 2 4 5" xfId="26566"/>
    <cellStyle name="20% - Accent6 7 2 5" xfId="3388"/>
    <cellStyle name="20% - Accent6 7 2 5 2" xfId="6212"/>
    <cellStyle name="20% - Accent6 7 2 5 2 2" xfId="11555"/>
    <cellStyle name="20% - Accent6 7 2 5 2 2 2" xfId="22168"/>
    <cellStyle name="20% - Accent6 7 2 5 2 2 2 2" xfId="45443"/>
    <cellStyle name="20% - Accent6 7 2 5 2 2 3" xfId="34830"/>
    <cellStyle name="20% - Accent6 7 2 5 2 3" xfId="16862"/>
    <cellStyle name="20% - Accent6 7 2 5 2 3 2" xfId="40137"/>
    <cellStyle name="20% - Accent6 7 2 5 2 4" xfId="29522"/>
    <cellStyle name="20% - Accent6 7 2 5 3" xfId="8913"/>
    <cellStyle name="20% - Accent6 7 2 5 3 2" xfId="19528"/>
    <cellStyle name="20% - Accent6 7 2 5 3 2 2" xfId="42803"/>
    <cellStyle name="20% - Accent6 7 2 5 3 3" xfId="32188"/>
    <cellStyle name="20% - Accent6 7 2 5 4" xfId="14222"/>
    <cellStyle name="20% - Accent6 7 2 5 4 2" xfId="37497"/>
    <cellStyle name="20% - Accent6 7 2 5 5" xfId="26880"/>
    <cellStyle name="20% - Accent6 7 2 6" xfId="4004"/>
    <cellStyle name="20% - Accent6 7 2 6 2" xfId="9348"/>
    <cellStyle name="20% - Accent6 7 2 6 2 2" xfId="19963"/>
    <cellStyle name="20% - Accent6 7 2 6 2 2 2" xfId="43238"/>
    <cellStyle name="20% - Accent6 7 2 6 2 3" xfId="32623"/>
    <cellStyle name="20% - Accent6 7 2 6 3" xfId="14657"/>
    <cellStyle name="20% - Accent6 7 2 6 3 2" xfId="37932"/>
    <cellStyle name="20% - Accent6 7 2 6 4" xfId="27315"/>
    <cellStyle name="20% - Accent6 7 2 7" xfId="6706"/>
    <cellStyle name="20% - Accent6 7 2 7 2" xfId="17321"/>
    <cellStyle name="20% - Accent6 7 2 7 2 2" xfId="40596"/>
    <cellStyle name="20% - Accent6 7 2 7 3" xfId="29981"/>
    <cellStyle name="20% - Accent6 7 2 8" xfId="12017"/>
    <cellStyle name="20% - Accent6 7 2 8 2" xfId="35292"/>
    <cellStyle name="20% - Accent6 7 2 9" xfId="24669"/>
    <cellStyle name="20% - Accent6 7 3" xfId="1790"/>
    <cellStyle name="20% - Accent6 7 3 2" xfId="4772"/>
    <cellStyle name="20% - Accent6 7 3 2 2" xfId="10116"/>
    <cellStyle name="20% - Accent6 7 3 2 2 2" xfId="20731"/>
    <cellStyle name="20% - Accent6 7 3 2 2 2 2" xfId="44006"/>
    <cellStyle name="20% - Accent6 7 3 2 2 3" xfId="33391"/>
    <cellStyle name="20% - Accent6 7 3 2 3" xfId="15425"/>
    <cellStyle name="20% - Accent6 7 3 2 3 2" xfId="38700"/>
    <cellStyle name="20% - Accent6 7 3 2 4" xfId="28083"/>
    <cellStyle name="20% - Accent6 7 3 3" xfId="7474"/>
    <cellStyle name="20% - Accent6 7 3 3 2" xfId="18089"/>
    <cellStyle name="20% - Accent6 7 3 3 2 2" xfId="41364"/>
    <cellStyle name="20% - Accent6 7 3 3 3" xfId="30749"/>
    <cellStyle name="20% - Accent6 7 3 4" xfId="12785"/>
    <cellStyle name="20% - Accent6 7 3 4 2" xfId="36060"/>
    <cellStyle name="20% - Accent6 7 3 5" xfId="25441"/>
    <cellStyle name="20% - Accent6 7 4" xfId="2339"/>
    <cellStyle name="20% - Accent6 7 4 2" xfId="5190"/>
    <cellStyle name="20% - Accent6 7 4 2 2" xfId="10533"/>
    <cellStyle name="20% - Accent6 7 4 2 2 2" xfId="21147"/>
    <cellStyle name="20% - Accent6 7 4 2 2 2 2" xfId="44422"/>
    <cellStyle name="20% - Accent6 7 4 2 2 3" xfId="33808"/>
    <cellStyle name="20% - Accent6 7 4 2 3" xfId="15841"/>
    <cellStyle name="20% - Accent6 7 4 2 3 2" xfId="39116"/>
    <cellStyle name="20% - Accent6 7 4 2 4" xfId="28500"/>
    <cellStyle name="20% - Accent6 7 4 3" xfId="7891"/>
    <cellStyle name="20% - Accent6 7 4 3 2" xfId="18506"/>
    <cellStyle name="20% - Accent6 7 4 3 2 2" xfId="41781"/>
    <cellStyle name="20% - Accent6 7 4 3 3" xfId="31166"/>
    <cellStyle name="20% - Accent6 7 4 4" xfId="13201"/>
    <cellStyle name="20% - Accent6 7 4 4 2" xfId="36476"/>
    <cellStyle name="20% - Accent6 7 4 5" xfId="25858"/>
    <cellStyle name="20% - Accent6 7 5" xfId="3064"/>
    <cellStyle name="20% - Accent6 7 5 2" xfId="5897"/>
    <cellStyle name="20% - Accent6 7 5 2 2" xfId="11240"/>
    <cellStyle name="20% - Accent6 7 5 2 2 2" xfId="21853"/>
    <cellStyle name="20% - Accent6 7 5 2 2 2 2" xfId="45128"/>
    <cellStyle name="20% - Accent6 7 5 2 2 3" xfId="34515"/>
    <cellStyle name="20% - Accent6 7 5 2 3" xfId="16547"/>
    <cellStyle name="20% - Accent6 7 5 2 3 2" xfId="39822"/>
    <cellStyle name="20% - Accent6 7 5 2 4" xfId="29207"/>
    <cellStyle name="20% - Accent6 7 5 3" xfId="8598"/>
    <cellStyle name="20% - Accent6 7 5 3 2" xfId="19213"/>
    <cellStyle name="20% - Accent6 7 5 3 2 2" xfId="42488"/>
    <cellStyle name="20% - Accent6 7 5 3 3" xfId="31873"/>
    <cellStyle name="20% - Accent6 7 5 4" xfId="13907"/>
    <cellStyle name="20% - Accent6 7 5 4 2" xfId="37182"/>
    <cellStyle name="20% - Accent6 7 5 5" xfId="26565"/>
    <cellStyle name="20% - Accent6 7 6" xfId="3387"/>
    <cellStyle name="20% - Accent6 7 6 2" xfId="6211"/>
    <cellStyle name="20% - Accent6 7 6 2 2" xfId="11554"/>
    <cellStyle name="20% - Accent6 7 6 2 2 2" xfId="22167"/>
    <cellStyle name="20% - Accent6 7 6 2 2 2 2" xfId="45442"/>
    <cellStyle name="20% - Accent6 7 6 2 2 3" xfId="34829"/>
    <cellStyle name="20% - Accent6 7 6 2 3" xfId="16861"/>
    <cellStyle name="20% - Accent6 7 6 2 3 2" xfId="40136"/>
    <cellStyle name="20% - Accent6 7 6 2 4" xfId="29521"/>
    <cellStyle name="20% - Accent6 7 6 3" xfId="8912"/>
    <cellStyle name="20% - Accent6 7 6 3 2" xfId="19527"/>
    <cellStyle name="20% - Accent6 7 6 3 2 2" xfId="42802"/>
    <cellStyle name="20% - Accent6 7 6 3 3" xfId="32187"/>
    <cellStyle name="20% - Accent6 7 6 4" xfId="14221"/>
    <cellStyle name="20% - Accent6 7 6 4 2" xfId="37496"/>
    <cellStyle name="20% - Accent6 7 6 5" xfId="26879"/>
    <cellStyle name="20% - Accent6 7 7" xfId="4003"/>
    <cellStyle name="20% - Accent6 7 7 2" xfId="9347"/>
    <cellStyle name="20% - Accent6 7 7 2 2" xfId="19962"/>
    <cellStyle name="20% - Accent6 7 7 2 2 2" xfId="43237"/>
    <cellStyle name="20% - Accent6 7 7 2 3" xfId="32622"/>
    <cellStyle name="20% - Accent6 7 7 3" xfId="14656"/>
    <cellStyle name="20% - Accent6 7 7 3 2" xfId="37931"/>
    <cellStyle name="20% - Accent6 7 7 4" xfId="27314"/>
    <cellStyle name="20% - Accent6 7 8" xfId="6705"/>
    <cellStyle name="20% - Accent6 7 8 2" xfId="17320"/>
    <cellStyle name="20% - Accent6 7 8 2 2" xfId="40595"/>
    <cellStyle name="20% - Accent6 7 8 3" xfId="29980"/>
    <cellStyle name="20% - Accent6 7 9" xfId="12016"/>
    <cellStyle name="20% - Accent6 7 9 2" xfId="35291"/>
    <cellStyle name="20% - Accent6 8" xfId="89"/>
    <cellStyle name="20% - Accent6 8 10" xfId="24670"/>
    <cellStyle name="20% - Accent6 8 2" xfId="90"/>
    <cellStyle name="20% - Accent6 8 2 2" xfId="1793"/>
    <cellStyle name="20% - Accent6 8 2 2 2" xfId="4775"/>
    <cellStyle name="20% - Accent6 8 2 2 2 2" xfId="10119"/>
    <cellStyle name="20% - Accent6 8 2 2 2 2 2" xfId="20734"/>
    <cellStyle name="20% - Accent6 8 2 2 2 2 2 2" xfId="44009"/>
    <cellStyle name="20% - Accent6 8 2 2 2 2 3" xfId="33394"/>
    <cellStyle name="20% - Accent6 8 2 2 2 3" xfId="15428"/>
    <cellStyle name="20% - Accent6 8 2 2 2 3 2" xfId="38703"/>
    <cellStyle name="20% - Accent6 8 2 2 2 4" xfId="28086"/>
    <cellStyle name="20% - Accent6 8 2 2 3" xfId="7477"/>
    <cellStyle name="20% - Accent6 8 2 2 3 2" xfId="18092"/>
    <cellStyle name="20% - Accent6 8 2 2 3 2 2" xfId="41367"/>
    <cellStyle name="20% - Accent6 8 2 2 3 3" xfId="30752"/>
    <cellStyle name="20% - Accent6 8 2 2 4" xfId="12788"/>
    <cellStyle name="20% - Accent6 8 2 2 4 2" xfId="36063"/>
    <cellStyle name="20% - Accent6 8 2 2 5" xfId="25444"/>
    <cellStyle name="20% - Accent6 8 2 3" xfId="2342"/>
    <cellStyle name="20% - Accent6 8 2 3 2" xfId="5193"/>
    <cellStyle name="20% - Accent6 8 2 3 2 2" xfId="10536"/>
    <cellStyle name="20% - Accent6 8 2 3 2 2 2" xfId="21150"/>
    <cellStyle name="20% - Accent6 8 2 3 2 2 2 2" xfId="44425"/>
    <cellStyle name="20% - Accent6 8 2 3 2 2 3" xfId="33811"/>
    <cellStyle name="20% - Accent6 8 2 3 2 3" xfId="15844"/>
    <cellStyle name="20% - Accent6 8 2 3 2 3 2" xfId="39119"/>
    <cellStyle name="20% - Accent6 8 2 3 2 4" xfId="28503"/>
    <cellStyle name="20% - Accent6 8 2 3 3" xfId="7894"/>
    <cellStyle name="20% - Accent6 8 2 3 3 2" xfId="18509"/>
    <cellStyle name="20% - Accent6 8 2 3 3 2 2" xfId="41784"/>
    <cellStyle name="20% - Accent6 8 2 3 3 3" xfId="31169"/>
    <cellStyle name="20% - Accent6 8 2 3 4" xfId="13204"/>
    <cellStyle name="20% - Accent6 8 2 3 4 2" xfId="36479"/>
    <cellStyle name="20% - Accent6 8 2 3 5" xfId="25861"/>
    <cellStyle name="20% - Accent6 8 2 4" xfId="3067"/>
    <cellStyle name="20% - Accent6 8 2 4 2" xfId="5900"/>
    <cellStyle name="20% - Accent6 8 2 4 2 2" xfId="11243"/>
    <cellStyle name="20% - Accent6 8 2 4 2 2 2" xfId="21856"/>
    <cellStyle name="20% - Accent6 8 2 4 2 2 2 2" xfId="45131"/>
    <cellStyle name="20% - Accent6 8 2 4 2 2 3" xfId="34518"/>
    <cellStyle name="20% - Accent6 8 2 4 2 3" xfId="16550"/>
    <cellStyle name="20% - Accent6 8 2 4 2 3 2" xfId="39825"/>
    <cellStyle name="20% - Accent6 8 2 4 2 4" xfId="29210"/>
    <cellStyle name="20% - Accent6 8 2 4 3" xfId="8601"/>
    <cellStyle name="20% - Accent6 8 2 4 3 2" xfId="19216"/>
    <cellStyle name="20% - Accent6 8 2 4 3 2 2" xfId="42491"/>
    <cellStyle name="20% - Accent6 8 2 4 3 3" xfId="31876"/>
    <cellStyle name="20% - Accent6 8 2 4 4" xfId="13910"/>
    <cellStyle name="20% - Accent6 8 2 4 4 2" xfId="37185"/>
    <cellStyle name="20% - Accent6 8 2 4 5" xfId="26568"/>
    <cellStyle name="20% - Accent6 8 2 5" xfId="3390"/>
    <cellStyle name="20% - Accent6 8 2 5 2" xfId="6214"/>
    <cellStyle name="20% - Accent6 8 2 5 2 2" xfId="11557"/>
    <cellStyle name="20% - Accent6 8 2 5 2 2 2" xfId="22170"/>
    <cellStyle name="20% - Accent6 8 2 5 2 2 2 2" xfId="45445"/>
    <cellStyle name="20% - Accent6 8 2 5 2 2 3" xfId="34832"/>
    <cellStyle name="20% - Accent6 8 2 5 2 3" xfId="16864"/>
    <cellStyle name="20% - Accent6 8 2 5 2 3 2" xfId="40139"/>
    <cellStyle name="20% - Accent6 8 2 5 2 4" xfId="29524"/>
    <cellStyle name="20% - Accent6 8 2 5 3" xfId="8915"/>
    <cellStyle name="20% - Accent6 8 2 5 3 2" xfId="19530"/>
    <cellStyle name="20% - Accent6 8 2 5 3 2 2" xfId="42805"/>
    <cellStyle name="20% - Accent6 8 2 5 3 3" xfId="32190"/>
    <cellStyle name="20% - Accent6 8 2 5 4" xfId="14224"/>
    <cellStyle name="20% - Accent6 8 2 5 4 2" xfId="37499"/>
    <cellStyle name="20% - Accent6 8 2 5 5" xfId="26882"/>
    <cellStyle name="20% - Accent6 8 2 6" xfId="4006"/>
    <cellStyle name="20% - Accent6 8 2 6 2" xfId="9350"/>
    <cellStyle name="20% - Accent6 8 2 6 2 2" xfId="19965"/>
    <cellStyle name="20% - Accent6 8 2 6 2 2 2" xfId="43240"/>
    <cellStyle name="20% - Accent6 8 2 6 2 3" xfId="32625"/>
    <cellStyle name="20% - Accent6 8 2 6 3" xfId="14659"/>
    <cellStyle name="20% - Accent6 8 2 6 3 2" xfId="37934"/>
    <cellStyle name="20% - Accent6 8 2 6 4" xfId="27317"/>
    <cellStyle name="20% - Accent6 8 2 7" xfId="6708"/>
    <cellStyle name="20% - Accent6 8 2 7 2" xfId="17323"/>
    <cellStyle name="20% - Accent6 8 2 7 2 2" xfId="40598"/>
    <cellStyle name="20% - Accent6 8 2 7 3" xfId="29983"/>
    <cellStyle name="20% - Accent6 8 2 8" xfId="12019"/>
    <cellStyle name="20% - Accent6 8 2 8 2" xfId="35294"/>
    <cellStyle name="20% - Accent6 8 2 9" xfId="24671"/>
    <cellStyle name="20% - Accent6 8 3" xfId="1792"/>
    <cellStyle name="20% - Accent6 8 3 2" xfId="4774"/>
    <cellStyle name="20% - Accent6 8 3 2 2" xfId="10118"/>
    <cellStyle name="20% - Accent6 8 3 2 2 2" xfId="20733"/>
    <cellStyle name="20% - Accent6 8 3 2 2 2 2" xfId="44008"/>
    <cellStyle name="20% - Accent6 8 3 2 2 3" xfId="33393"/>
    <cellStyle name="20% - Accent6 8 3 2 3" xfId="15427"/>
    <cellStyle name="20% - Accent6 8 3 2 3 2" xfId="38702"/>
    <cellStyle name="20% - Accent6 8 3 2 4" xfId="28085"/>
    <cellStyle name="20% - Accent6 8 3 3" xfId="7476"/>
    <cellStyle name="20% - Accent6 8 3 3 2" xfId="18091"/>
    <cellStyle name="20% - Accent6 8 3 3 2 2" xfId="41366"/>
    <cellStyle name="20% - Accent6 8 3 3 3" xfId="30751"/>
    <cellStyle name="20% - Accent6 8 3 4" xfId="12787"/>
    <cellStyle name="20% - Accent6 8 3 4 2" xfId="36062"/>
    <cellStyle name="20% - Accent6 8 3 5" xfId="25443"/>
    <cellStyle name="20% - Accent6 8 4" xfId="2341"/>
    <cellStyle name="20% - Accent6 8 4 2" xfId="5192"/>
    <cellStyle name="20% - Accent6 8 4 2 2" xfId="10535"/>
    <cellStyle name="20% - Accent6 8 4 2 2 2" xfId="21149"/>
    <cellStyle name="20% - Accent6 8 4 2 2 2 2" xfId="44424"/>
    <cellStyle name="20% - Accent6 8 4 2 2 3" xfId="33810"/>
    <cellStyle name="20% - Accent6 8 4 2 3" xfId="15843"/>
    <cellStyle name="20% - Accent6 8 4 2 3 2" xfId="39118"/>
    <cellStyle name="20% - Accent6 8 4 2 4" xfId="28502"/>
    <cellStyle name="20% - Accent6 8 4 3" xfId="7893"/>
    <cellStyle name="20% - Accent6 8 4 3 2" xfId="18508"/>
    <cellStyle name="20% - Accent6 8 4 3 2 2" xfId="41783"/>
    <cellStyle name="20% - Accent6 8 4 3 3" xfId="31168"/>
    <cellStyle name="20% - Accent6 8 4 4" xfId="13203"/>
    <cellStyle name="20% - Accent6 8 4 4 2" xfId="36478"/>
    <cellStyle name="20% - Accent6 8 4 5" xfId="25860"/>
    <cellStyle name="20% - Accent6 8 5" xfId="3066"/>
    <cellStyle name="20% - Accent6 8 5 2" xfId="5899"/>
    <cellStyle name="20% - Accent6 8 5 2 2" xfId="11242"/>
    <cellStyle name="20% - Accent6 8 5 2 2 2" xfId="21855"/>
    <cellStyle name="20% - Accent6 8 5 2 2 2 2" xfId="45130"/>
    <cellStyle name="20% - Accent6 8 5 2 2 3" xfId="34517"/>
    <cellStyle name="20% - Accent6 8 5 2 3" xfId="16549"/>
    <cellStyle name="20% - Accent6 8 5 2 3 2" xfId="39824"/>
    <cellStyle name="20% - Accent6 8 5 2 4" xfId="29209"/>
    <cellStyle name="20% - Accent6 8 5 3" xfId="8600"/>
    <cellStyle name="20% - Accent6 8 5 3 2" xfId="19215"/>
    <cellStyle name="20% - Accent6 8 5 3 2 2" xfId="42490"/>
    <cellStyle name="20% - Accent6 8 5 3 3" xfId="31875"/>
    <cellStyle name="20% - Accent6 8 5 4" xfId="13909"/>
    <cellStyle name="20% - Accent6 8 5 4 2" xfId="37184"/>
    <cellStyle name="20% - Accent6 8 5 5" xfId="26567"/>
    <cellStyle name="20% - Accent6 8 6" xfId="3389"/>
    <cellStyle name="20% - Accent6 8 6 2" xfId="6213"/>
    <cellStyle name="20% - Accent6 8 6 2 2" xfId="11556"/>
    <cellStyle name="20% - Accent6 8 6 2 2 2" xfId="22169"/>
    <cellStyle name="20% - Accent6 8 6 2 2 2 2" xfId="45444"/>
    <cellStyle name="20% - Accent6 8 6 2 2 3" xfId="34831"/>
    <cellStyle name="20% - Accent6 8 6 2 3" xfId="16863"/>
    <cellStyle name="20% - Accent6 8 6 2 3 2" xfId="40138"/>
    <cellStyle name="20% - Accent6 8 6 2 4" xfId="29523"/>
    <cellStyle name="20% - Accent6 8 6 3" xfId="8914"/>
    <cellStyle name="20% - Accent6 8 6 3 2" xfId="19529"/>
    <cellStyle name="20% - Accent6 8 6 3 2 2" xfId="42804"/>
    <cellStyle name="20% - Accent6 8 6 3 3" xfId="32189"/>
    <cellStyle name="20% - Accent6 8 6 4" xfId="14223"/>
    <cellStyle name="20% - Accent6 8 6 4 2" xfId="37498"/>
    <cellStyle name="20% - Accent6 8 6 5" xfId="26881"/>
    <cellStyle name="20% - Accent6 8 7" xfId="4005"/>
    <cellStyle name="20% - Accent6 8 7 2" xfId="9349"/>
    <cellStyle name="20% - Accent6 8 7 2 2" xfId="19964"/>
    <cellStyle name="20% - Accent6 8 7 2 2 2" xfId="43239"/>
    <cellStyle name="20% - Accent6 8 7 2 3" xfId="32624"/>
    <cellStyle name="20% - Accent6 8 7 3" xfId="14658"/>
    <cellStyle name="20% - Accent6 8 7 3 2" xfId="37933"/>
    <cellStyle name="20% - Accent6 8 7 4" xfId="27316"/>
    <cellStyle name="20% - Accent6 8 8" xfId="6707"/>
    <cellStyle name="20% - Accent6 8 8 2" xfId="17322"/>
    <cellStyle name="20% - Accent6 8 8 2 2" xfId="40597"/>
    <cellStyle name="20% - Accent6 8 8 3" xfId="29982"/>
    <cellStyle name="20% - Accent6 8 9" xfId="12018"/>
    <cellStyle name="20% - Accent6 8 9 2" xfId="35293"/>
    <cellStyle name="20% - Accent6 9" xfId="91"/>
    <cellStyle name="20% - Accent6 9 2" xfId="1939"/>
    <cellStyle name="20% - Accent6 9 2 2" xfId="4887"/>
    <cellStyle name="20% - Accent6 9 2 2 2" xfId="10230"/>
    <cellStyle name="20% - Accent6 9 2 2 2 2" xfId="20845"/>
    <cellStyle name="20% - Accent6 9 2 2 2 2 2" xfId="44120"/>
    <cellStyle name="20% - Accent6 9 2 2 2 3" xfId="33505"/>
    <cellStyle name="20% - Accent6 9 2 2 3" xfId="15539"/>
    <cellStyle name="20% - Accent6 9 2 2 3 2" xfId="38814"/>
    <cellStyle name="20% - Accent6 9 2 2 4" xfId="28197"/>
    <cellStyle name="20% - Accent6 9 2 3" xfId="7588"/>
    <cellStyle name="20% - Accent6 9 2 3 2" xfId="18203"/>
    <cellStyle name="20% - Accent6 9 2 3 2 2" xfId="41478"/>
    <cellStyle name="20% - Accent6 9 2 3 3" xfId="30863"/>
    <cellStyle name="20% - Accent6 9 2 4" xfId="12899"/>
    <cellStyle name="20% - Accent6 9 2 4 2" xfId="36174"/>
    <cellStyle name="20% - Accent6 9 2 5" xfId="25555"/>
    <cellStyle name="20% - Accent6 9 3" xfId="2343"/>
    <cellStyle name="20% - Accent6 9 3 2" xfId="5194"/>
    <cellStyle name="20% - Accent6 9 3 2 2" xfId="10537"/>
    <cellStyle name="20% - Accent6 9 3 2 2 2" xfId="21151"/>
    <cellStyle name="20% - Accent6 9 3 2 2 2 2" xfId="44426"/>
    <cellStyle name="20% - Accent6 9 3 2 2 3" xfId="33812"/>
    <cellStyle name="20% - Accent6 9 3 2 3" xfId="15845"/>
    <cellStyle name="20% - Accent6 9 3 2 3 2" xfId="39120"/>
    <cellStyle name="20% - Accent6 9 3 2 4" xfId="28504"/>
    <cellStyle name="20% - Accent6 9 3 3" xfId="7895"/>
    <cellStyle name="20% - Accent6 9 3 3 2" xfId="18510"/>
    <cellStyle name="20% - Accent6 9 3 3 2 2" xfId="41785"/>
    <cellStyle name="20% - Accent6 9 3 3 3" xfId="31170"/>
    <cellStyle name="20% - Accent6 9 3 4" xfId="13205"/>
    <cellStyle name="20% - Accent6 9 3 4 2" xfId="36480"/>
    <cellStyle name="20% - Accent6 9 3 5" xfId="25862"/>
    <cellStyle name="20% - Accent6 9 4" xfId="3174"/>
    <cellStyle name="20% - Accent6 9 4 2" xfId="6007"/>
    <cellStyle name="20% - Accent6 9 4 2 2" xfId="11350"/>
    <cellStyle name="20% - Accent6 9 4 2 2 2" xfId="21963"/>
    <cellStyle name="20% - Accent6 9 4 2 2 2 2" xfId="45238"/>
    <cellStyle name="20% - Accent6 9 4 2 2 3" xfId="34625"/>
    <cellStyle name="20% - Accent6 9 4 2 3" xfId="16657"/>
    <cellStyle name="20% - Accent6 9 4 2 3 2" xfId="39932"/>
    <cellStyle name="20% - Accent6 9 4 2 4" xfId="29317"/>
    <cellStyle name="20% - Accent6 9 4 3" xfId="8708"/>
    <cellStyle name="20% - Accent6 9 4 3 2" xfId="19323"/>
    <cellStyle name="20% - Accent6 9 4 3 2 2" xfId="42598"/>
    <cellStyle name="20% - Accent6 9 4 3 3" xfId="31983"/>
    <cellStyle name="20% - Accent6 9 4 4" xfId="14017"/>
    <cellStyle name="20% - Accent6 9 4 4 2" xfId="37292"/>
    <cellStyle name="20% - Accent6 9 4 5" xfId="26675"/>
    <cellStyle name="20% - Accent6 9 5" xfId="3497"/>
    <cellStyle name="20% - Accent6 9 5 2" xfId="6321"/>
    <cellStyle name="20% - Accent6 9 5 2 2" xfId="11664"/>
    <cellStyle name="20% - Accent6 9 5 2 2 2" xfId="22277"/>
    <cellStyle name="20% - Accent6 9 5 2 2 2 2" xfId="45552"/>
    <cellStyle name="20% - Accent6 9 5 2 2 3" xfId="34939"/>
    <cellStyle name="20% - Accent6 9 5 2 3" xfId="16971"/>
    <cellStyle name="20% - Accent6 9 5 2 3 2" xfId="40246"/>
    <cellStyle name="20% - Accent6 9 5 2 4" xfId="29631"/>
    <cellStyle name="20% - Accent6 9 5 3" xfId="9022"/>
    <cellStyle name="20% - Accent6 9 5 3 2" xfId="19637"/>
    <cellStyle name="20% - Accent6 9 5 3 2 2" xfId="42912"/>
    <cellStyle name="20% - Accent6 9 5 3 3" xfId="32297"/>
    <cellStyle name="20% - Accent6 9 5 4" xfId="14331"/>
    <cellStyle name="20% - Accent6 9 5 4 2" xfId="37606"/>
    <cellStyle name="20% - Accent6 9 5 5" xfId="26989"/>
    <cellStyle name="20% - Accent6 9 6" xfId="4007"/>
    <cellStyle name="20% - Accent6 9 6 2" xfId="9351"/>
    <cellStyle name="20% - Accent6 9 6 2 2" xfId="19966"/>
    <cellStyle name="20% - Accent6 9 6 2 2 2" xfId="43241"/>
    <cellStyle name="20% - Accent6 9 6 2 3" xfId="32626"/>
    <cellStyle name="20% - Accent6 9 6 3" xfId="14660"/>
    <cellStyle name="20% - Accent6 9 6 3 2" xfId="37935"/>
    <cellStyle name="20% - Accent6 9 6 4" xfId="27318"/>
    <cellStyle name="20% - Accent6 9 7" xfId="6709"/>
    <cellStyle name="20% - Accent6 9 7 2" xfId="17324"/>
    <cellStyle name="20% - Accent6 9 7 2 2" xfId="40599"/>
    <cellStyle name="20% - Accent6 9 7 3" xfId="29984"/>
    <cellStyle name="20% - Accent6 9 8" xfId="12020"/>
    <cellStyle name="20% - Accent6 9 8 2" xfId="35295"/>
    <cellStyle name="20% - Accent6 9 9" xfId="24672"/>
    <cellStyle name="40% - Accent1 2" xfId="92"/>
    <cellStyle name="40% - Accent1 2 10" xfId="2919"/>
    <cellStyle name="40% - Accent1 2 11" xfId="4008"/>
    <cellStyle name="40% - Accent1 2 11 2" xfId="9352"/>
    <cellStyle name="40% - Accent1 2 11 2 2" xfId="19967"/>
    <cellStyle name="40% - Accent1 2 11 2 2 2" xfId="43242"/>
    <cellStyle name="40% - Accent1 2 11 2 3" xfId="32627"/>
    <cellStyle name="40% - Accent1 2 11 3" xfId="14661"/>
    <cellStyle name="40% - Accent1 2 11 3 2" xfId="37936"/>
    <cellStyle name="40% - Accent1 2 11 4" xfId="27319"/>
    <cellStyle name="40% - Accent1 2 12" xfId="6710"/>
    <cellStyle name="40% - Accent1 2 12 2" xfId="17325"/>
    <cellStyle name="40% - Accent1 2 12 2 2" xfId="40600"/>
    <cellStyle name="40% - Accent1 2 12 3" xfId="29985"/>
    <cellStyle name="40% - Accent1 2 13" xfId="12021"/>
    <cellStyle name="40% - Accent1 2 13 2" xfId="35296"/>
    <cellStyle name="40% - Accent1 2 14" xfId="24673"/>
    <cellStyle name="40% - Accent1 2 2" xfId="93"/>
    <cellStyle name="40% - Accent1 2 2 2" xfId="958"/>
    <cellStyle name="40% - Accent1 2 2 2 2" xfId="1795"/>
    <cellStyle name="40% - Accent1 2 2 2 2 2" xfId="3544"/>
    <cellStyle name="40% - Accent1 2 2 2 2 3" xfId="4777"/>
    <cellStyle name="40% - Accent1 2 2 2 2 3 2" xfId="10121"/>
    <cellStyle name="40% - Accent1 2 2 2 2 3 2 2" xfId="20736"/>
    <cellStyle name="40% - Accent1 2 2 2 2 3 2 2 2" xfId="44011"/>
    <cellStyle name="40% - Accent1 2 2 2 2 3 2 3" xfId="33396"/>
    <cellStyle name="40% - Accent1 2 2 2 2 3 3" xfId="15430"/>
    <cellStyle name="40% - Accent1 2 2 2 2 3 3 2" xfId="38705"/>
    <cellStyle name="40% - Accent1 2 2 2 2 3 4" xfId="28088"/>
    <cellStyle name="40% - Accent1 2 2 2 2 4" xfId="7479"/>
    <cellStyle name="40% - Accent1 2 2 2 2 4 2" xfId="18094"/>
    <cellStyle name="40% - Accent1 2 2 2 2 4 2 2" xfId="41369"/>
    <cellStyle name="40% - Accent1 2 2 2 2 4 3" xfId="30754"/>
    <cellStyle name="40% - Accent1 2 2 2 2 5" xfId="12790"/>
    <cellStyle name="40% - Accent1 2 2 2 2 5 2" xfId="36065"/>
    <cellStyle name="40% - Accent1 2 2 2 2 6" xfId="25446"/>
    <cellStyle name="40% - Accent1 2 2 2 3" xfId="3069"/>
    <cellStyle name="40% - Accent1 2 2 2 3 2" xfId="5902"/>
    <cellStyle name="40% - Accent1 2 2 2 3 2 2" xfId="11245"/>
    <cellStyle name="40% - Accent1 2 2 2 3 2 2 2" xfId="21858"/>
    <cellStyle name="40% - Accent1 2 2 2 3 2 2 2 2" xfId="45133"/>
    <cellStyle name="40% - Accent1 2 2 2 3 2 2 3" xfId="34520"/>
    <cellStyle name="40% - Accent1 2 2 2 3 2 3" xfId="16552"/>
    <cellStyle name="40% - Accent1 2 2 2 3 2 3 2" xfId="39827"/>
    <cellStyle name="40% - Accent1 2 2 2 3 2 4" xfId="29212"/>
    <cellStyle name="40% - Accent1 2 2 2 3 3" xfId="8603"/>
    <cellStyle name="40% - Accent1 2 2 2 3 3 2" xfId="19218"/>
    <cellStyle name="40% - Accent1 2 2 2 3 3 2 2" xfId="42493"/>
    <cellStyle name="40% - Accent1 2 2 2 3 3 3" xfId="31878"/>
    <cellStyle name="40% - Accent1 2 2 2 3 4" xfId="13912"/>
    <cellStyle name="40% - Accent1 2 2 2 3 4 2" xfId="37187"/>
    <cellStyle name="40% - Accent1 2 2 2 3 5" xfId="26570"/>
    <cellStyle name="40% - Accent1 2 2 2 4" xfId="3392"/>
    <cellStyle name="40% - Accent1 2 2 2 4 2" xfId="6216"/>
    <cellStyle name="40% - Accent1 2 2 2 4 2 2" xfId="11559"/>
    <cellStyle name="40% - Accent1 2 2 2 4 2 2 2" xfId="22172"/>
    <cellStyle name="40% - Accent1 2 2 2 4 2 2 2 2" xfId="45447"/>
    <cellStyle name="40% - Accent1 2 2 2 4 2 2 3" xfId="34834"/>
    <cellStyle name="40% - Accent1 2 2 2 4 2 3" xfId="16866"/>
    <cellStyle name="40% - Accent1 2 2 2 4 2 3 2" xfId="40141"/>
    <cellStyle name="40% - Accent1 2 2 2 4 2 4" xfId="29526"/>
    <cellStyle name="40% - Accent1 2 2 2 4 3" xfId="8917"/>
    <cellStyle name="40% - Accent1 2 2 2 4 3 2" xfId="19532"/>
    <cellStyle name="40% - Accent1 2 2 2 4 3 2 2" xfId="42807"/>
    <cellStyle name="40% - Accent1 2 2 2 4 3 3" xfId="32192"/>
    <cellStyle name="40% - Accent1 2 2 2 4 4" xfId="14226"/>
    <cellStyle name="40% - Accent1 2 2 2 4 4 2" xfId="37501"/>
    <cellStyle name="40% - Accent1 2 2 2 4 5" xfId="26884"/>
    <cellStyle name="40% - Accent1 2 2 2_Sheet1" xfId="3747"/>
    <cellStyle name="40% - Accent1 2 2 3" xfId="2345"/>
    <cellStyle name="40% - Accent1 2 2 3 2" xfId="5196"/>
    <cellStyle name="40% - Accent1 2 2 3 2 2" xfId="10539"/>
    <cellStyle name="40% - Accent1 2 2 3 2 2 2" xfId="21153"/>
    <cellStyle name="40% - Accent1 2 2 3 2 2 2 2" xfId="44428"/>
    <cellStyle name="40% - Accent1 2 2 3 2 2 3" xfId="33814"/>
    <cellStyle name="40% - Accent1 2 2 3 2 3" xfId="15847"/>
    <cellStyle name="40% - Accent1 2 2 3 2 3 2" xfId="39122"/>
    <cellStyle name="40% - Accent1 2 2 3 2 4" xfId="28506"/>
    <cellStyle name="40% - Accent1 2 2 3 3" xfId="7897"/>
    <cellStyle name="40% - Accent1 2 2 3 3 2" xfId="18512"/>
    <cellStyle name="40% - Accent1 2 2 3 3 2 2" xfId="41787"/>
    <cellStyle name="40% - Accent1 2 2 3 3 3" xfId="31172"/>
    <cellStyle name="40% - Accent1 2 2 3 4" xfId="13207"/>
    <cellStyle name="40% - Accent1 2 2 3 4 2" xfId="36482"/>
    <cellStyle name="40% - Accent1 2 2 3 5" xfId="25864"/>
    <cellStyle name="40% - Accent1 2 2 4" xfId="4009"/>
    <cellStyle name="40% - Accent1 2 2 4 2" xfId="9353"/>
    <cellStyle name="40% - Accent1 2 2 4 2 2" xfId="19968"/>
    <cellStyle name="40% - Accent1 2 2 4 2 2 2" xfId="43243"/>
    <cellStyle name="40% - Accent1 2 2 4 2 3" xfId="32628"/>
    <cellStyle name="40% - Accent1 2 2 4 3" xfId="14662"/>
    <cellStyle name="40% - Accent1 2 2 4 3 2" xfId="37937"/>
    <cellStyle name="40% - Accent1 2 2 4 4" xfId="27320"/>
    <cellStyle name="40% - Accent1 2 2 5" xfId="6711"/>
    <cellStyle name="40% - Accent1 2 2 5 2" xfId="17326"/>
    <cellStyle name="40% - Accent1 2 2 5 2 2" xfId="40601"/>
    <cellStyle name="40% - Accent1 2 2 5 3" xfId="29986"/>
    <cellStyle name="40% - Accent1 2 2 6" xfId="12022"/>
    <cellStyle name="40% - Accent1 2 2 6 2" xfId="35297"/>
    <cellStyle name="40% - Accent1 2 2 7" xfId="24674"/>
    <cellStyle name="40% - Accent1 2 2_Asset Register (new)" xfId="1364"/>
    <cellStyle name="40% - Accent1 2 3" xfId="648"/>
    <cellStyle name="40% - Accent1 2 3 2" xfId="1794"/>
    <cellStyle name="40% - Accent1 2 3 2 2" xfId="3697"/>
    <cellStyle name="40% - Accent1 2 3 2 2 2" xfId="23123"/>
    <cellStyle name="40% - Accent1 2 3 2 2 2 2" xfId="46371"/>
    <cellStyle name="40% - Accent1 2 3 2 3" xfId="4776"/>
    <cellStyle name="40% - Accent1 2 3 2 3 2" xfId="10120"/>
    <cellStyle name="40% - Accent1 2 3 2 3 2 2" xfId="20735"/>
    <cellStyle name="40% - Accent1 2 3 2 3 2 2 2" xfId="44010"/>
    <cellStyle name="40% - Accent1 2 3 2 3 2 3" xfId="33395"/>
    <cellStyle name="40% - Accent1 2 3 2 3 3" xfId="15429"/>
    <cellStyle name="40% - Accent1 2 3 2 3 3 2" xfId="38704"/>
    <cellStyle name="40% - Accent1 2 3 2 3 4" xfId="28087"/>
    <cellStyle name="40% - Accent1 2 3 2 4" xfId="7478"/>
    <cellStyle name="40% - Accent1 2 3 2 4 2" xfId="18093"/>
    <cellStyle name="40% - Accent1 2 3 2 4 2 2" xfId="41368"/>
    <cellStyle name="40% - Accent1 2 3 2 4 3" xfId="30753"/>
    <cellStyle name="40% - Accent1 2 3 2 5" xfId="12789"/>
    <cellStyle name="40% - Accent1 2 3 2 5 2" xfId="36064"/>
    <cellStyle name="40% - Accent1 2 3 2 6" xfId="23122"/>
    <cellStyle name="40% - Accent1 2 3 2 6 2" xfId="46370"/>
    <cellStyle name="40% - Accent1 2 3 2 7" xfId="25445"/>
    <cellStyle name="40% - Accent1 2 3 3" xfId="3068"/>
    <cellStyle name="40% - Accent1 2 3 3 2" xfId="5901"/>
    <cellStyle name="40% - Accent1 2 3 3 2 2" xfId="11244"/>
    <cellStyle name="40% - Accent1 2 3 3 2 2 2" xfId="21857"/>
    <cellStyle name="40% - Accent1 2 3 3 2 2 2 2" xfId="45132"/>
    <cellStyle name="40% - Accent1 2 3 3 2 2 3" xfId="34519"/>
    <cellStyle name="40% - Accent1 2 3 3 2 3" xfId="16551"/>
    <cellStyle name="40% - Accent1 2 3 3 2 3 2" xfId="39826"/>
    <cellStyle name="40% - Accent1 2 3 3 2 4" xfId="29211"/>
    <cellStyle name="40% - Accent1 2 3 3 3" xfId="8602"/>
    <cellStyle name="40% - Accent1 2 3 3 3 2" xfId="19217"/>
    <cellStyle name="40% - Accent1 2 3 3 3 2 2" xfId="42492"/>
    <cellStyle name="40% - Accent1 2 3 3 3 3" xfId="31877"/>
    <cellStyle name="40% - Accent1 2 3 3 4" xfId="13911"/>
    <cellStyle name="40% - Accent1 2 3 3 4 2" xfId="37186"/>
    <cellStyle name="40% - Accent1 2 3 3 5" xfId="23124"/>
    <cellStyle name="40% - Accent1 2 3 3 5 2" xfId="46372"/>
    <cellStyle name="40% - Accent1 2 3 3 6" xfId="26569"/>
    <cellStyle name="40% - Accent1 2 3 4" xfId="3391"/>
    <cellStyle name="40% - Accent1 2 3 4 2" xfId="6215"/>
    <cellStyle name="40% - Accent1 2 3 4 2 2" xfId="11558"/>
    <cellStyle name="40% - Accent1 2 3 4 2 2 2" xfId="22171"/>
    <cellStyle name="40% - Accent1 2 3 4 2 2 2 2" xfId="45446"/>
    <cellStyle name="40% - Accent1 2 3 4 2 2 3" xfId="34833"/>
    <cellStyle name="40% - Accent1 2 3 4 2 3" xfId="16865"/>
    <cellStyle name="40% - Accent1 2 3 4 2 3 2" xfId="40140"/>
    <cellStyle name="40% - Accent1 2 3 4 2 4" xfId="29525"/>
    <cellStyle name="40% - Accent1 2 3 4 3" xfId="8916"/>
    <cellStyle name="40% - Accent1 2 3 4 3 2" xfId="19531"/>
    <cellStyle name="40% - Accent1 2 3 4 3 2 2" xfId="42806"/>
    <cellStyle name="40% - Accent1 2 3 4 3 3" xfId="32191"/>
    <cellStyle name="40% - Accent1 2 3 4 4" xfId="14225"/>
    <cellStyle name="40% - Accent1 2 3 4 4 2" xfId="37500"/>
    <cellStyle name="40% - Accent1 2 3 4 5" xfId="26883"/>
    <cellStyle name="40% - Accent1 2 3 5" xfId="23121"/>
    <cellStyle name="40% - Accent1 2 3 5 2" xfId="46369"/>
    <cellStyle name="40% - Accent1 2 3_Sheet1" xfId="3914"/>
    <cellStyle name="40% - Accent1 2 4" xfId="1558"/>
    <cellStyle name="40% - Accent1 2 4 2" xfId="23126"/>
    <cellStyle name="40% - Accent1 2 4 2 2" xfId="23127"/>
    <cellStyle name="40% - Accent1 2 4 2 2 2" xfId="46375"/>
    <cellStyle name="40% - Accent1 2 4 2 3" xfId="46374"/>
    <cellStyle name="40% - Accent1 2 4 3" xfId="23128"/>
    <cellStyle name="40% - Accent1 2 4 3 2" xfId="46376"/>
    <cellStyle name="40% - Accent1 2 4 4" xfId="23125"/>
    <cellStyle name="40% - Accent1 2 4 4 2" xfId="46373"/>
    <cellStyle name="40% - Accent1 2 5" xfId="2062"/>
    <cellStyle name="40% - Accent1 2 5 2" xfId="23129"/>
    <cellStyle name="40% - Accent1 2 6" xfId="2146"/>
    <cellStyle name="40% - Accent1 2 7" xfId="2202"/>
    <cellStyle name="40% - Accent1 2 8" xfId="2238"/>
    <cellStyle name="40% - Accent1 2 9" xfId="2344"/>
    <cellStyle name="40% - Accent1 2 9 2" xfId="5195"/>
    <cellStyle name="40% - Accent1 2 9 2 2" xfId="10538"/>
    <cellStyle name="40% - Accent1 2 9 2 2 2" xfId="21152"/>
    <cellStyle name="40% - Accent1 2 9 2 2 2 2" xfId="44427"/>
    <cellStyle name="40% - Accent1 2 9 2 2 3" xfId="33813"/>
    <cellStyle name="40% - Accent1 2 9 2 3" xfId="15846"/>
    <cellStyle name="40% - Accent1 2 9 2 3 2" xfId="39121"/>
    <cellStyle name="40% - Accent1 2 9 2 4" xfId="28505"/>
    <cellStyle name="40% - Accent1 2 9 3" xfId="7896"/>
    <cellStyle name="40% - Accent1 2 9 3 2" xfId="18511"/>
    <cellStyle name="40% - Accent1 2 9 3 2 2" xfId="41786"/>
    <cellStyle name="40% - Accent1 2 9 3 3" xfId="31171"/>
    <cellStyle name="40% - Accent1 2 9 4" xfId="13206"/>
    <cellStyle name="40% - Accent1 2 9 4 2" xfId="36481"/>
    <cellStyle name="40% - Accent1 2 9 5" xfId="25863"/>
    <cellStyle name="40% - Accent1 2_Asset Register (new)" xfId="1365"/>
    <cellStyle name="40% - Accent1 3" xfId="94"/>
    <cellStyle name="40% - Accent1 3 10" xfId="2201"/>
    <cellStyle name="40% - Accent1 3 10 2" xfId="5066"/>
    <cellStyle name="40% - Accent1 3 10 2 2" xfId="10409"/>
    <cellStyle name="40% - Accent1 3 10 2 2 2" xfId="21023"/>
    <cellStyle name="40% - Accent1 3 10 2 2 2 2" xfId="44298"/>
    <cellStyle name="40% - Accent1 3 10 2 2 3" xfId="33684"/>
    <cellStyle name="40% - Accent1 3 10 2 3" xfId="15717"/>
    <cellStyle name="40% - Accent1 3 10 2 3 2" xfId="38992"/>
    <cellStyle name="40% - Accent1 3 10 2 4" xfId="28376"/>
    <cellStyle name="40% - Accent1 3 10 3" xfId="7767"/>
    <cellStyle name="40% - Accent1 3 10 3 2" xfId="18382"/>
    <cellStyle name="40% - Accent1 3 10 3 2 2" xfId="41657"/>
    <cellStyle name="40% - Accent1 3 10 3 3" xfId="31042"/>
    <cellStyle name="40% - Accent1 3 10 4" xfId="13077"/>
    <cellStyle name="40% - Accent1 3 10 4 2" xfId="36352"/>
    <cellStyle name="40% - Accent1 3 10 5" xfId="25734"/>
    <cellStyle name="40% - Accent1 3 11" xfId="2346"/>
    <cellStyle name="40% - Accent1 3 11 2" xfId="5197"/>
    <cellStyle name="40% - Accent1 3 11 2 2" xfId="10540"/>
    <cellStyle name="40% - Accent1 3 11 2 2 2" xfId="21154"/>
    <cellStyle name="40% - Accent1 3 11 2 2 2 2" xfId="44429"/>
    <cellStyle name="40% - Accent1 3 11 2 2 3" xfId="33815"/>
    <cellStyle name="40% - Accent1 3 11 2 3" xfId="15848"/>
    <cellStyle name="40% - Accent1 3 11 2 3 2" xfId="39123"/>
    <cellStyle name="40% - Accent1 3 11 2 4" xfId="28507"/>
    <cellStyle name="40% - Accent1 3 11 3" xfId="7898"/>
    <cellStyle name="40% - Accent1 3 11 3 2" xfId="18513"/>
    <cellStyle name="40% - Accent1 3 11 3 2 2" xfId="41788"/>
    <cellStyle name="40% - Accent1 3 11 3 3" xfId="31173"/>
    <cellStyle name="40% - Accent1 3 11 4" xfId="13208"/>
    <cellStyle name="40% - Accent1 3 11 4 2" xfId="36483"/>
    <cellStyle name="40% - Accent1 3 11 5" xfId="25865"/>
    <cellStyle name="40% - Accent1 3 12" xfId="2920"/>
    <cellStyle name="40% - Accent1 3 12 2" xfId="5764"/>
    <cellStyle name="40% - Accent1 3 12 2 2" xfId="11107"/>
    <cellStyle name="40% - Accent1 3 12 2 2 2" xfId="21721"/>
    <cellStyle name="40% - Accent1 3 12 2 2 2 2" xfId="44996"/>
    <cellStyle name="40% - Accent1 3 12 2 2 3" xfId="34382"/>
    <cellStyle name="40% - Accent1 3 12 2 3" xfId="16415"/>
    <cellStyle name="40% - Accent1 3 12 2 3 2" xfId="39690"/>
    <cellStyle name="40% - Accent1 3 12 2 4" xfId="29074"/>
    <cellStyle name="40% - Accent1 3 12 3" xfId="8465"/>
    <cellStyle name="40% - Accent1 3 12 3 2" xfId="19080"/>
    <cellStyle name="40% - Accent1 3 12 3 2 2" xfId="42355"/>
    <cellStyle name="40% - Accent1 3 12 3 3" xfId="31740"/>
    <cellStyle name="40% - Accent1 3 12 4" xfId="13775"/>
    <cellStyle name="40% - Accent1 3 12 4 2" xfId="37050"/>
    <cellStyle name="40% - Accent1 3 12 5" xfId="26432"/>
    <cellStyle name="40% - Accent1 3 13" xfId="3254"/>
    <cellStyle name="40% - Accent1 3 13 2" xfId="6078"/>
    <cellStyle name="40% - Accent1 3 13 2 2" xfId="11421"/>
    <cellStyle name="40% - Accent1 3 13 2 2 2" xfId="22034"/>
    <cellStyle name="40% - Accent1 3 13 2 2 2 2" xfId="45309"/>
    <cellStyle name="40% - Accent1 3 13 2 2 3" xfId="34696"/>
    <cellStyle name="40% - Accent1 3 13 2 3" xfId="16728"/>
    <cellStyle name="40% - Accent1 3 13 2 3 2" xfId="40003"/>
    <cellStyle name="40% - Accent1 3 13 2 4" xfId="29388"/>
    <cellStyle name="40% - Accent1 3 13 3" xfId="8779"/>
    <cellStyle name="40% - Accent1 3 13 3 2" xfId="19394"/>
    <cellStyle name="40% - Accent1 3 13 3 2 2" xfId="42669"/>
    <cellStyle name="40% - Accent1 3 13 3 3" xfId="32054"/>
    <cellStyle name="40% - Accent1 3 13 4" xfId="14088"/>
    <cellStyle name="40% - Accent1 3 13 4 2" xfId="37363"/>
    <cellStyle name="40% - Accent1 3 13 5" xfId="26746"/>
    <cellStyle name="40% - Accent1 3 14" xfId="4010"/>
    <cellStyle name="40% - Accent1 3 14 2" xfId="9354"/>
    <cellStyle name="40% - Accent1 3 14 2 2" xfId="19969"/>
    <cellStyle name="40% - Accent1 3 14 2 2 2" xfId="43244"/>
    <cellStyle name="40% - Accent1 3 14 2 3" xfId="32629"/>
    <cellStyle name="40% - Accent1 3 14 3" xfId="14663"/>
    <cellStyle name="40% - Accent1 3 14 3 2" xfId="37938"/>
    <cellStyle name="40% - Accent1 3 14 4" xfId="27321"/>
    <cellStyle name="40% - Accent1 3 15" xfId="6712"/>
    <cellStyle name="40% - Accent1 3 15 2" xfId="17327"/>
    <cellStyle name="40% - Accent1 3 15 2 2" xfId="40602"/>
    <cellStyle name="40% - Accent1 3 15 3" xfId="29987"/>
    <cellStyle name="40% - Accent1 3 16" xfId="12023"/>
    <cellStyle name="40% - Accent1 3 16 2" xfId="35298"/>
    <cellStyle name="40% - Accent1 3 17" xfId="23130"/>
    <cellStyle name="40% - Accent1 3 17 2" xfId="46377"/>
    <cellStyle name="40% - Accent1 3 18" xfId="24675"/>
    <cellStyle name="40% - Accent1 3 2" xfId="650"/>
    <cellStyle name="40% - Accent1 3 2 10" xfId="2921"/>
    <cellStyle name="40% - Accent1 3 2 10 2" xfId="5765"/>
    <cellStyle name="40% - Accent1 3 2 10 2 2" xfId="11108"/>
    <cellStyle name="40% - Accent1 3 2 10 2 2 2" xfId="21722"/>
    <cellStyle name="40% - Accent1 3 2 10 2 2 2 2" xfId="44997"/>
    <cellStyle name="40% - Accent1 3 2 10 2 2 3" xfId="34383"/>
    <cellStyle name="40% - Accent1 3 2 10 2 3" xfId="16416"/>
    <cellStyle name="40% - Accent1 3 2 10 2 3 2" xfId="39691"/>
    <cellStyle name="40% - Accent1 3 2 10 2 4" xfId="29075"/>
    <cellStyle name="40% - Accent1 3 2 10 3" xfId="8466"/>
    <cellStyle name="40% - Accent1 3 2 10 3 2" xfId="19081"/>
    <cellStyle name="40% - Accent1 3 2 10 3 2 2" xfId="42356"/>
    <cellStyle name="40% - Accent1 3 2 10 3 3" xfId="31741"/>
    <cellStyle name="40% - Accent1 3 2 10 4" xfId="13776"/>
    <cellStyle name="40% - Accent1 3 2 10 4 2" xfId="37051"/>
    <cellStyle name="40% - Accent1 3 2 10 5" xfId="26433"/>
    <cellStyle name="40% - Accent1 3 2 11" xfId="3255"/>
    <cellStyle name="40% - Accent1 3 2 11 2" xfId="6079"/>
    <cellStyle name="40% - Accent1 3 2 11 2 2" xfId="11422"/>
    <cellStyle name="40% - Accent1 3 2 11 2 2 2" xfId="22035"/>
    <cellStyle name="40% - Accent1 3 2 11 2 2 2 2" xfId="45310"/>
    <cellStyle name="40% - Accent1 3 2 11 2 2 3" xfId="34697"/>
    <cellStyle name="40% - Accent1 3 2 11 2 3" xfId="16729"/>
    <cellStyle name="40% - Accent1 3 2 11 2 3 2" xfId="40004"/>
    <cellStyle name="40% - Accent1 3 2 11 2 4" xfId="29389"/>
    <cellStyle name="40% - Accent1 3 2 11 3" xfId="8780"/>
    <cellStyle name="40% - Accent1 3 2 11 3 2" xfId="19395"/>
    <cellStyle name="40% - Accent1 3 2 11 3 2 2" xfId="42670"/>
    <cellStyle name="40% - Accent1 3 2 11 3 3" xfId="32055"/>
    <cellStyle name="40% - Accent1 3 2 11 4" xfId="14089"/>
    <cellStyle name="40% - Accent1 3 2 11 4 2" xfId="37364"/>
    <cellStyle name="40% - Accent1 3 2 11 5" xfId="26747"/>
    <cellStyle name="40% - Accent1 3 2 12" xfId="4186"/>
    <cellStyle name="40% - Accent1 3 2 12 2" xfId="9530"/>
    <cellStyle name="40% - Accent1 3 2 12 2 2" xfId="20145"/>
    <cellStyle name="40% - Accent1 3 2 12 2 2 2" xfId="43420"/>
    <cellStyle name="40% - Accent1 3 2 12 2 3" xfId="32805"/>
    <cellStyle name="40% - Accent1 3 2 12 3" xfId="14839"/>
    <cellStyle name="40% - Accent1 3 2 12 3 2" xfId="38114"/>
    <cellStyle name="40% - Accent1 3 2 12 4" xfId="27497"/>
    <cellStyle name="40% - Accent1 3 2 13" xfId="6888"/>
    <cellStyle name="40% - Accent1 3 2 13 2" xfId="17503"/>
    <cellStyle name="40% - Accent1 3 2 13 2 2" xfId="40778"/>
    <cellStyle name="40% - Accent1 3 2 13 3" xfId="30163"/>
    <cellStyle name="40% - Accent1 3 2 14" xfId="12199"/>
    <cellStyle name="40% - Accent1 3 2 14 2" xfId="35474"/>
    <cellStyle name="40% - Accent1 3 2 15" xfId="23131"/>
    <cellStyle name="40% - Accent1 3 2 15 2" xfId="46378"/>
    <cellStyle name="40% - Accent1 3 2 16" xfId="24855"/>
    <cellStyle name="40% - Accent1 3 2 2" xfId="1029"/>
    <cellStyle name="40% - Accent1 3 2 2 2" xfId="1466"/>
    <cellStyle name="40% - Accent1 3 2 2 2 2" xfId="2828"/>
    <cellStyle name="40% - Accent1 3 2 2 2 2 2" xfId="5679"/>
    <cellStyle name="40% - Accent1 3 2 2 2 2 2 2" xfId="11022"/>
    <cellStyle name="40% - Accent1 3 2 2 2 2 2 2 2" xfId="21636"/>
    <cellStyle name="40% - Accent1 3 2 2 2 2 2 2 2 2" xfId="44911"/>
    <cellStyle name="40% - Accent1 3 2 2 2 2 2 2 3" xfId="34297"/>
    <cellStyle name="40% - Accent1 3 2 2 2 2 2 3" xfId="16330"/>
    <cellStyle name="40% - Accent1 3 2 2 2 2 2 3 2" xfId="39605"/>
    <cellStyle name="40% - Accent1 3 2 2 2 2 2 4" xfId="23135"/>
    <cellStyle name="40% - Accent1 3 2 2 2 2 2 4 2" xfId="46382"/>
    <cellStyle name="40% - Accent1 3 2 2 2 2 2 5" xfId="28989"/>
    <cellStyle name="40% - Accent1 3 2 2 2 2 3" xfId="8380"/>
    <cellStyle name="40% - Accent1 3 2 2 2 2 3 2" xfId="18995"/>
    <cellStyle name="40% - Accent1 3 2 2 2 2 3 2 2" xfId="42270"/>
    <cellStyle name="40% - Accent1 3 2 2 2 2 3 3" xfId="31655"/>
    <cellStyle name="40% - Accent1 3 2 2 2 2 4" xfId="13690"/>
    <cellStyle name="40% - Accent1 3 2 2 2 2 4 2" xfId="36965"/>
    <cellStyle name="40% - Accent1 3 2 2 2 2 5" xfId="23134"/>
    <cellStyle name="40% - Accent1 3 2 2 2 2 5 2" xfId="46381"/>
    <cellStyle name="40% - Accent1 3 2 2 2 2 6" xfId="26347"/>
    <cellStyle name="40% - Accent1 3 2 2 2 3" xfId="4492"/>
    <cellStyle name="40% - Accent1 3 2 2 2 3 2" xfId="9836"/>
    <cellStyle name="40% - Accent1 3 2 2 2 3 2 2" xfId="20451"/>
    <cellStyle name="40% - Accent1 3 2 2 2 3 2 2 2" xfId="43726"/>
    <cellStyle name="40% - Accent1 3 2 2 2 3 2 3" xfId="33111"/>
    <cellStyle name="40% - Accent1 3 2 2 2 3 3" xfId="15145"/>
    <cellStyle name="40% - Accent1 3 2 2 2 3 3 2" xfId="38420"/>
    <cellStyle name="40% - Accent1 3 2 2 2 3 4" xfId="23136"/>
    <cellStyle name="40% - Accent1 3 2 2 2 3 4 2" xfId="46383"/>
    <cellStyle name="40% - Accent1 3 2 2 2 3 5" xfId="27803"/>
    <cellStyle name="40% - Accent1 3 2 2 2 4" xfId="7194"/>
    <cellStyle name="40% - Accent1 3 2 2 2 4 2" xfId="17809"/>
    <cellStyle name="40% - Accent1 3 2 2 2 4 2 2" xfId="41084"/>
    <cellStyle name="40% - Accent1 3 2 2 2 4 3" xfId="30469"/>
    <cellStyle name="40% - Accent1 3 2 2 2 5" xfId="12505"/>
    <cellStyle name="40% - Accent1 3 2 2 2 5 2" xfId="35780"/>
    <cellStyle name="40% - Accent1 3 2 2 2 6" xfId="23133"/>
    <cellStyle name="40% - Accent1 3 2 2 2 6 2" xfId="46380"/>
    <cellStyle name="40% - Accent1 3 2 2 2 7" xfId="25161"/>
    <cellStyle name="40% - Accent1 3 2 2 3" xfId="2605"/>
    <cellStyle name="40% - Accent1 3 2 2 3 2" xfId="5456"/>
    <cellStyle name="40% - Accent1 3 2 2 3 2 2" xfId="10799"/>
    <cellStyle name="40% - Accent1 3 2 2 3 2 2 2" xfId="21413"/>
    <cellStyle name="40% - Accent1 3 2 2 3 2 2 2 2" xfId="44688"/>
    <cellStyle name="40% - Accent1 3 2 2 3 2 2 3" xfId="34074"/>
    <cellStyle name="40% - Accent1 3 2 2 3 2 3" xfId="16107"/>
    <cellStyle name="40% - Accent1 3 2 2 3 2 3 2" xfId="39382"/>
    <cellStyle name="40% - Accent1 3 2 2 3 2 4" xfId="23138"/>
    <cellStyle name="40% - Accent1 3 2 2 3 2 4 2" xfId="46385"/>
    <cellStyle name="40% - Accent1 3 2 2 3 2 5" xfId="28766"/>
    <cellStyle name="40% - Accent1 3 2 2 3 3" xfId="8157"/>
    <cellStyle name="40% - Accent1 3 2 2 3 3 2" xfId="18772"/>
    <cellStyle name="40% - Accent1 3 2 2 3 3 2 2" xfId="42047"/>
    <cellStyle name="40% - Accent1 3 2 2 3 3 3" xfId="31432"/>
    <cellStyle name="40% - Accent1 3 2 2 3 4" xfId="13467"/>
    <cellStyle name="40% - Accent1 3 2 2 3 4 2" xfId="36742"/>
    <cellStyle name="40% - Accent1 3 2 2 3 5" xfId="23137"/>
    <cellStyle name="40% - Accent1 3 2 2 3 5 2" xfId="46384"/>
    <cellStyle name="40% - Accent1 3 2 2 3 6" xfId="26124"/>
    <cellStyle name="40% - Accent1 3 2 2 4" xfId="3783"/>
    <cellStyle name="40% - Accent1 3 2 2 4 2" xfId="6447"/>
    <cellStyle name="40% - Accent1 3 2 2 4 2 2" xfId="11790"/>
    <cellStyle name="40% - Accent1 3 2 2 4 2 2 2" xfId="22403"/>
    <cellStyle name="40% - Accent1 3 2 2 4 2 2 2 2" xfId="45678"/>
    <cellStyle name="40% - Accent1 3 2 2 4 2 2 3" xfId="35065"/>
    <cellStyle name="40% - Accent1 3 2 2 4 2 3" xfId="17097"/>
    <cellStyle name="40% - Accent1 3 2 2 4 2 3 2" xfId="40372"/>
    <cellStyle name="40% - Accent1 3 2 2 4 2 4" xfId="29757"/>
    <cellStyle name="40% - Accent1 3 2 2 4 3" xfId="9148"/>
    <cellStyle name="40% - Accent1 3 2 2 4 3 2" xfId="19763"/>
    <cellStyle name="40% - Accent1 3 2 2 4 3 2 2" xfId="43038"/>
    <cellStyle name="40% - Accent1 3 2 2 4 3 3" xfId="32423"/>
    <cellStyle name="40% - Accent1 3 2 2 4 4" xfId="14457"/>
    <cellStyle name="40% - Accent1 3 2 2 4 4 2" xfId="37732"/>
    <cellStyle name="40% - Accent1 3 2 2 4 5" xfId="23139"/>
    <cellStyle name="40% - Accent1 3 2 2 4 5 2" xfId="46386"/>
    <cellStyle name="40% - Accent1 3 2 2 4 6" xfId="27115"/>
    <cellStyle name="40% - Accent1 3 2 2 5" xfId="4269"/>
    <cellStyle name="40% - Accent1 3 2 2 5 2" xfId="9613"/>
    <cellStyle name="40% - Accent1 3 2 2 5 2 2" xfId="20228"/>
    <cellStyle name="40% - Accent1 3 2 2 5 2 2 2" xfId="43503"/>
    <cellStyle name="40% - Accent1 3 2 2 5 2 3" xfId="32888"/>
    <cellStyle name="40% - Accent1 3 2 2 5 3" xfId="14922"/>
    <cellStyle name="40% - Accent1 3 2 2 5 3 2" xfId="38197"/>
    <cellStyle name="40% - Accent1 3 2 2 5 4" xfId="27580"/>
    <cellStyle name="40% - Accent1 3 2 2 6" xfId="6971"/>
    <cellStyle name="40% - Accent1 3 2 2 6 2" xfId="17586"/>
    <cellStyle name="40% - Accent1 3 2 2 6 2 2" xfId="40861"/>
    <cellStyle name="40% - Accent1 3 2 2 6 3" xfId="30246"/>
    <cellStyle name="40% - Accent1 3 2 2 7" xfId="12282"/>
    <cellStyle name="40% - Accent1 3 2 2 7 2" xfId="35557"/>
    <cellStyle name="40% - Accent1 3 2 2 8" xfId="23132"/>
    <cellStyle name="40% - Accent1 3 2 2 8 2" xfId="46379"/>
    <cellStyle name="40% - Accent1 3 2 2 9" xfId="24938"/>
    <cellStyle name="40% - Accent1 3 2 2_Asset Register (new)" xfId="1361"/>
    <cellStyle name="40% - Accent1 3 2 3" xfId="1178"/>
    <cellStyle name="40% - Accent1 3 2 3 2" xfId="2745"/>
    <cellStyle name="40% - Accent1 3 2 3 2 2" xfId="5596"/>
    <cellStyle name="40% - Accent1 3 2 3 2 2 2" xfId="10939"/>
    <cellStyle name="40% - Accent1 3 2 3 2 2 2 2" xfId="21553"/>
    <cellStyle name="40% - Accent1 3 2 3 2 2 2 2 2" xfId="44828"/>
    <cellStyle name="40% - Accent1 3 2 3 2 2 2 3" xfId="34214"/>
    <cellStyle name="40% - Accent1 3 2 3 2 2 3" xfId="16247"/>
    <cellStyle name="40% - Accent1 3 2 3 2 2 3 2" xfId="39522"/>
    <cellStyle name="40% - Accent1 3 2 3 2 2 4" xfId="23142"/>
    <cellStyle name="40% - Accent1 3 2 3 2 2 4 2" xfId="46389"/>
    <cellStyle name="40% - Accent1 3 2 3 2 2 5" xfId="28906"/>
    <cellStyle name="40% - Accent1 3 2 3 2 3" xfId="8297"/>
    <cellStyle name="40% - Accent1 3 2 3 2 3 2" xfId="18912"/>
    <cellStyle name="40% - Accent1 3 2 3 2 3 2 2" xfId="42187"/>
    <cellStyle name="40% - Accent1 3 2 3 2 3 3" xfId="31572"/>
    <cellStyle name="40% - Accent1 3 2 3 2 4" xfId="13607"/>
    <cellStyle name="40% - Accent1 3 2 3 2 4 2" xfId="36882"/>
    <cellStyle name="40% - Accent1 3 2 3 2 5" xfId="23141"/>
    <cellStyle name="40% - Accent1 3 2 3 2 5 2" xfId="46388"/>
    <cellStyle name="40% - Accent1 3 2 3 2 6" xfId="26264"/>
    <cellStyle name="40% - Accent1 3 2 3 3" xfId="4409"/>
    <cellStyle name="40% - Accent1 3 2 3 3 2" xfId="9753"/>
    <cellStyle name="40% - Accent1 3 2 3 3 2 2" xfId="20368"/>
    <cellStyle name="40% - Accent1 3 2 3 3 2 2 2" xfId="43643"/>
    <cellStyle name="40% - Accent1 3 2 3 3 2 3" xfId="33028"/>
    <cellStyle name="40% - Accent1 3 2 3 3 3" xfId="15062"/>
    <cellStyle name="40% - Accent1 3 2 3 3 3 2" xfId="38337"/>
    <cellStyle name="40% - Accent1 3 2 3 3 4" xfId="23143"/>
    <cellStyle name="40% - Accent1 3 2 3 3 4 2" xfId="46390"/>
    <cellStyle name="40% - Accent1 3 2 3 3 5" xfId="27720"/>
    <cellStyle name="40% - Accent1 3 2 3 4" xfId="7111"/>
    <cellStyle name="40% - Accent1 3 2 3 4 2" xfId="17726"/>
    <cellStyle name="40% - Accent1 3 2 3 4 2 2" xfId="41001"/>
    <cellStyle name="40% - Accent1 3 2 3 4 3" xfId="30386"/>
    <cellStyle name="40% - Accent1 3 2 3 5" xfId="12422"/>
    <cellStyle name="40% - Accent1 3 2 3 5 2" xfId="35697"/>
    <cellStyle name="40% - Accent1 3 2 3 6" xfId="23140"/>
    <cellStyle name="40% - Accent1 3 2 3 6 2" xfId="46387"/>
    <cellStyle name="40% - Accent1 3 2 3 7" xfId="25078"/>
    <cellStyle name="40% - Accent1 3 2 4" xfId="1560"/>
    <cellStyle name="40% - Accent1 3 2 4 2" xfId="4579"/>
    <cellStyle name="40% - Accent1 3 2 4 2 2" xfId="9923"/>
    <cellStyle name="40% - Accent1 3 2 4 2 2 2" xfId="20538"/>
    <cellStyle name="40% - Accent1 3 2 4 2 2 2 2" xfId="43813"/>
    <cellStyle name="40% - Accent1 3 2 4 2 2 3" xfId="33198"/>
    <cellStyle name="40% - Accent1 3 2 4 2 3" xfId="15232"/>
    <cellStyle name="40% - Accent1 3 2 4 2 3 2" xfId="38507"/>
    <cellStyle name="40% - Accent1 3 2 4 2 4" xfId="23145"/>
    <cellStyle name="40% - Accent1 3 2 4 2 4 2" xfId="46392"/>
    <cellStyle name="40% - Accent1 3 2 4 2 5" xfId="27890"/>
    <cellStyle name="40% - Accent1 3 2 4 3" xfId="7281"/>
    <cellStyle name="40% - Accent1 3 2 4 3 2" xfId="17896"/>
    <cellStyle name="40% - Accent1 3 2 4 3 2 2" xfId="41171"/>
    <cellStyle name="40% - Accent1 3 2 4 3 3" xfId="30556"/>
    <cellStyle name="40% - Accent1 3 2 4 4" xfId="12592"/>
    <cellStyle name="40% - Accent1 3 2 4 4 2" xfId="35867"/>
    <cellStyle name="40% - Accent1 3 2 4 5" xfId="23144"/>
    <cellStyle name="40% - Accent1 3 2 4 5 2" xfId="46391"/>
    <cellStyle name="40% - Accent1 3 2 4 6" xfId="25248"/>
    <cellStyle name="40% - Accent1 3 2 5" xfId="2060"/>
    <cellStyle name="40% - Accent1 3 2 5 2" xfId="4954"/>
    <cellStyle name="40% - Accent1 3 2 5 2 2" xfId="10297"/>
    <cellStyle name="40% - Accent1 3 2 5 2 2 2" xfId="20912"/>
    <cellStyle name="40% - Accent1 3 2 5 2 2 2 2" xfId="44187"/>
    <cellStyle name="40% - Accent1 3 2 5 2 2 3" xfId="33572"/>
    <cellStyle name="40% - Accent1 3 2 5 2 3" xfId="15606"/>
    <cellStyle name="40% - Accent1 3 2 5 2 3 2" xfId="38881"/>
    <cellStyle name="40% - Accent1 3 2 5 2 4" xfId="28264"/>
    <cellStyle name="40% - Accent1 3 2 5 3" xfId="7655"/>
    <cellStyle name="40% - Accent1 3 2 5 3 2" xfId="18270"/>
    <cellStyle name="40% - Accent1 3 2 5 3 2 2" xfId="41545"/>
    <cellStyle name="40% - Accent1 3 2 5 3 3" xfId="30930"/>
    <cellStyle name="40% - Accent1 3 2 5 4" xfId="12966"/>
    <cellStyle name="40% - Accent1 3 2 5 4 2" xfId="36241"/>
    <cellStyle name="40% - Accent1 3 2 5 5" xfId="23146"/>
    <cellStyle name="40% - Accent1 3 2 5 5 2" xfId="46393"/>
    <cellStyle name="40% - Accent1 3 2 5 6" xfId="25622"/>
    <cellStyle name="40% - Accent1 3 2 6" xfId="2144"/>
    <cellStyle name="40% - Accent1 3 2 6 2" xfId="5019"/>
    <cellStyle name="40% - Accent1 3 2 6 2 2" xfId="10362"/>
    <cellStyle name="40% - Accent1 3 2 6 2 2 2" xfId="20977"/>
    <cellStyle name="40% - Accent1 3 2 6 2 2 2 2" xfId="44252"/>
    <cellStyle name="40% - Accent1 3 2 6 2 2 3" xfId="33637"/>
    <cellStyle name="40% - Accent1 3 2 6 2 3" xfId="15671"/>
    <cellStyle name="40% - Accent1 3 2 6 2 3 2" xfId="38946"/>
    <cellStyle name="40% - Accent1 3 2 6 2 4" xfId="28329"/>
    <cellStyle name="40% - Accent1 3 2 6 3" xfId="7720"/>
    <cellStyle name="40% - Accent1 3 2 6 3 2" xfId="18335"/>
    <cellStyle name="40% - Accent1 3 2 6 3 2 2" xfId="41610"/>
    <cellStyle name="40% - Accent1 3 2 6 3 3" xfId="30995"/>
    <cellStyle name="40% - Accent1 3 2 6 4" xfId="13031"/>
    <cellStyle name="40% - Accent1 3 2 6 4 2" xfId="36306"/>
    <cellStyle name="40% - Accent1 3 2 6 5" xfId="25687"/>
    <cellStyle name="40% - Accent1 3 2 7" xfId="2200"/>
    <cellStyle name="40% - Accent1 3 2 7 2" xfId="5065"/>
    <cellStyle name="40% - Accent1 3 2 7 2 2" xfId="10408"/>
    <cellStyle name="40% - Accent1 3 2 7 2 2 2" xfId="21022"/>
    <cellStyle name="40% - Accent1 3 2 7 2 2 2 2" xfId="44297"/>
    <cellStyle name="40% - Accent1 3 2 7 2 2 3" xfId="33683"/>
    <cellStyle name="40% - Accent1 3 2 7 2 3" xfId="15716"/>
    <cellStyle name="40% - Accent1 3 2 7 2 3 2" xfId="38991"/>
    <cellStyle name="40% - Accent1 3 2 7 2 4" xfId="28375"/>
    <cellStyle name="40% - Accent1 3 2 7 3" xfId="7766"/>
    <cellStyle name="40% - Accent1 3 2 7 3 2" xfId="18381"/>
    <cellStyle name="40% - Accent1 3 2 7 3 2 2" xfId="41656"/>
    <cellStyle name="40% - Accent1 3 2 7 3 3" xfId="31041"/>
    <cellStyle name="40% - Accent1 3 2 7 4" xfId="13076"/>
    <cellStyle name="40% - Accent1 3 2 7 4 2" xfId="36351"/>
    <cellStyle name="40% - Accent1 3 2 7 5" xfId="25733"/>
    <cellStyle name="40% - Accent1 3 2 8" xfId="2237"/>
    <cellStyle name="40% - Accent1 3 2 8 2" xfId="5093"/>
    <cellStyle name="40% - Accent1 3 2 8 2 2" xfId="10436"/>
    <cellStyle name="40% - Accent1 3 2 8 2 2 2" xfId="21050"/>
    <cellStyle name="40% - Accent1 3 2 8 2 2 2 2" xfId="44325"/>
    <cellStyle name="40% - Accent1 3 2 8 2 2 3" xfId="33711"/>
    <cellStyle name="40% - Accent1 3 2 8 2 3" xfId="15744"/>
    <cellStyle name="40% - Accent1 3 2 8 2 3 2" xfId="39019"/>
    <cellStyle name="40% - Accent1 3 2 8 2 4" xfId="28403"/>
    <cellStyle name="40% - Accent1 3 2 8 3" xfId="7794"/>
    <cellStyle name="40% - Accent1 3 2 8 3 2" xfId="18409"/>
    <cellStyle name="40% - Accent1 3 2 8 3 2 2" xfId="41684"/>
    <cellStyle name="40% - Accent1 3 2 8 3 3" xfId="31069"/>
    <cellStyle name="40% - Accent1 3 2 8 4" xfId="13104"/>
    <cellStyle name="40% - Accent1 3 2 8 4 2" xfId="36379"/>
    <cellStyle name="40% - Accent1 3 2 8 5" xfId="25761"/>
    <cellStyle name="40% - Accent1 3 2 9" xfId="2522"/>
    <cellStyle name="40% - Accent1 3 2 9 2" xfId="5373"/>
    <cellStyle name="40% - Accent1 3 2 9 2 2" xfId="10716"/>
    <cellStyle name="40% - Accent1 3 2 9 2 2 2" xfId="21330"/>
    <cellStyle name="40% - Accent1 3 2 9 2 2 2 2" xfId="44605"/>
    <cellStyle name="40% - Accent1 3 2 9 2 2 3" xfId="33991"/>
    <cellStyle name="40% - Accent1 3 2 9 2 3" xfId="16024"/>
    <cellStyle name="40% - Accent1 3 2 9 2 3 2" xfId="39299"/>
    <cellStyle name="40% - Accent1 3 2 9 2 4" xfId="28683"/>
    <cellStyle name="40% - Accent1 3 2 9 3" xfId="8074"/>
    <cellStyle name="40% - Accent1 3 2 9 3 2" xfId="18689"/>
    <cellStyle name="40% - Accent1 3 2 9 3 2 2" xfId="41964"/>
    <cellStyle name="40% - Accent1 3 2 9 3 3" xfId="31349"/>
    <cellStyle name="40% - Accent1 3 2 9 4" xfId="13384"/>
    <cellStyle name="40% - Accent1 3 2 9 4 2" xfId="36659"/>
    <cellStyle name="40% - Accent1 3 2 9 5" xfId="26041"/>
    <cellStyle name="40% - Accent1 3 2_Asset Register (new)" xfId="1362"/>
    <cellStyle name="40% - Accent1 3 3" xfId="649"/>
    <cellStyle name="40% - Accent1 3 3 10" xfId="12198"/>
    <cellStyle name="40% - Accent1 3 3 10 2" xfId="35473"/>
    <cellStyle name="40% - Accent1 3 3 11" xfId="23147"/>
    <cellStyle name="40% - Accent1 3 3 11 2" xfId="46394"/>
    <cellStyle name="40% - Accent1 3 3 12" xfId="24854"/>
    <cellStyle name="40% - Accent1 3 3 2" xfId="1107"/>
    <cellStyle name="40% - Accent1 3 3 2 2" xfId="2675"/>
    <cellStyle name="40% - Accent1 3 3 2 2 2" xfId="5526"/>
    <cellStyle name="40% - Accent1 3 3 2 2 2 2" xfId="10869"/>
    <cellStyle name="40% - Accent1 3 3 2 2 2 2 2" xfId="21483"/>
    <cellStyle name="40% - Accent1 3 3 2 2 2 2 2 2" xfId="44758"/>
    <cellStyle name="40% - Accent1 3 3 2 2 2 2 3" xfId="34144"/>
    <cellStyle name="40% - Accent1 3 3 2 2 2 3" xfId="16177"/>
    <cellStyle name="40% - Accent1 3 3 2 2 2 3 2" xfId="39452"/>
    <cellStyle name="40% - Accent1 3 3 2 2 2 4" xfId="23150"/>
    <cellStyle name="40% - Accent1 3 3 2 2 2 4 2" xfId="46397"/>
    <cellStyle name="40% - Accent1 3 3 2 2 2 5" xfId="28836"/>
    <cellStyle name="40% - Accent1 3 3 2 2 3" xfId="8227"/>
    <cellStyle name="40% - Accent1 3 3 2 2 3 2" xfId="18842"/>
    <cellStyle name="40% - Accent1 3 3 2 2 3 2 2" xfId="42117"/>
    <cellStyle name="40% - Accent1 3 3 2 2 3 3" xfId="31502"/>
    <cellStyle name="40% - Accent1 3 3 2 2 4" xfId="13537"/>
    <cellStyle name="40% - Accent1 3 3 2 2 4 2" xfId="36812"/>
    <cellStyle name="40% - Accent1 3 3 2 2 5" xfId="23149"/>
    <cellStyle name="40% - Accent1 3 3 2 2 5 2" xfId="46396"/>
    <cellStyle name="40% - Accent1 3 3 2 2 6" xfId="26194"/>
    <cellStyle name="40% - Accent1 3 3 2 3" xfId="3853"/>
    <cellStyle name="40% - Accent1 3 3 2 3 2" xfId="6517"/>
    <cellStyle name="40% - Accent1 3 3 2 3 2 2" xfId="11860"/>
    <cellStyle name="40% - Accent1 3 3 2 3 2 2 2" xfId="22473"/>
    <cellStyle name="40% - Accent1 3 3 2 3 2 2 2 2" xfId="45748"/>
    <cellStyle name="40% - Accent1 3 3 2 3 2 2 3" xfId="35135"/>
    <cellStyle name="40% - Accent1 3 3 2 3 2 3" xfId="17167"/>
    <cellStyle name="40% - Accent1 3 3 2 3 2 3 2" xfId="40442"/>
    <cellStyle name="40% - Accent1 3 3 2 3 2 4" xfId="29827"/>
    <cellStyle name="40% - Accent1 3 3 2 3 3" xfId="9218"/>
    <cellStyle name="40% - Accent1 3 3 2 3 3 2" xfId="19833"/>
    <cellStyle name="40% - Accent1 3 3 2 3 3 2 2" xfId="43108"/>
    <cellStyle name="40% - Accent1 3 3 2 3 3 3" xfId="32493"/>
    <cellStyle name="40% - Accent1 3 3 2 3 4" xfId="14527"/>
    <cellStyle name="40% - Accent1 3 3 2 3 4 2" xfId="37802"/>
    <cellStyle name="40% - Accent1 3 3 2 3 5" xfId="23151"/>
    <cellStyle name="40% - Accent1 3 3 2 3 5 2" xfId="46398"/>
    <cellStyle name="40% - Accent1 3 3 2 3 6" xfId="27185"/>
    <cellStyle name="40% - Accent1 3 3 2 4" xfId="4339"/>
    <cellStyle name="40% - Accent1 3 3 2 4 2" xfId="9683"/>
    <cellStyle name="40% - Accent1 3 3 2 4 2 2" xfId="20298"/>
    <cellStyle name="40% - Accent1 3 3 2 4 2 2 2" xfId="43573"/>
    <cellStyle name="40% - Accent1 3 3 2 4 2 3" xfId="32958"/>
    <cellStyle name="40% - Accent1 3 3 2 4 3" xfId="14992"/>
    <cellStyle name="40% - Accent1 3 3 2 4 3 2" xfId="38267"/>
    <cellStyle name="40% - Accent1 3 3 2 4 4" xfId="27650"/>
    <cellStyle name="40% - Accent1 3 3 2 5" xfId="7041"/>
    <cellStyle name="40% - Accent1 3 3 2 5 2" xfId="17656"/>
    <cellStyle name="40% - Accent1 3 3 2 5 2 2" xfId="40931"/>
    <cellStyle name="40% - Accent1 3 3 2 5 3" xfId="30316"/>
    <cellStyle name="40% - Accent1 3 3 2 6" xfId="12352"/>
    <cellStyle name="40% - Accent1 3 3 2 6 2" xfId="35627"/>
    <cellStyle name="40% - Accent1 3 3 2 7" xfId="23148"/>
    <cellStyle name="40% - Accent1 3 3 2 7 2" xfId="46395"/>
    <cellStyle name="40% - Accent1 3 3 2 8" xfId="25008"/>
    <cellStyle name="40% - Accent1 3 3 3" xfId="1465"/>
    <cellStyle name="40% - Accent1 3 3 3 2" xfId="2827"/>
    <cellStyle name="40% - Accent1 3 3 3 2 2" xfId="5678"/>
    <cellStyle name="40% - Accent1 3 3 3 2 2 2" xfId="11021"/>
    <cellStyle name="40% - Accent1 3 3 3 2 2 2 2" xfId="21635"/>
    <cellStyle name="40% - Accent1 3 3 3 2 2 2 2 2" xfId="44910"/>
    <cellStyle name="40% - Accent1 3 3 3 2 2 2 3" xfId="34296"/>
    <cellStyle name="40% - Accent1 3 3 3 2 2 3" xfId="16329"/>
    <cellStyle name="40% - Accent1 3 3 3 2 2 3 2" xfId="39604"/>
    <cellStyle name="40% - Accent1 3 3 3 2 2 4" xfId="28988"/>
    <cellStyle name="40% - Accent1 3 3 3 2 3" xfId="8379"/>
    <cellStyle name="40% - Accent1 3 3 3 2 3 2" xfId="18994"/>
    <cellStyle name="40% - Accent1 3 3 3 2 3 2 2" xfId="42269"/>
    <cellStyle name="40% - Accent1 3 3 3 2 3 3" xfId="31654"/>
    <cellStyle name="40% - Accent1 3 3 3 2 4" xfId="13689"/>
    <cellStyle name="40% - Accent1 3 3 3 2 4 2" xfId="36964"/>
    <cellStyle name="40% - Accent1 3 3 3 2 5" xfId="23153"/>
    <cellStyle name="40% - Accent1 3 3 3 2 5 2" xfId="46400"/>
    <cellStyle name="40% - Accent1 3 3 3 2 6" xfId="26346"/>
    <cellStyle name="40% - Accent1 3 3 3 3" xfId="3696"/>
    <cellStyle name="40% - Accent1 3 3 3 3 2" xfId="6413"/>
    <cellStyle name="40% - Accent1 3 3 3 3 2 2" xfId="11756"/>
    <cellStyle name="40% - Accent1 3 3 3 3 2 2 2" xfId="22369"/>
    <cellStyle name="40% - Accent1 3 3 3 3 2 2 2 2" xfId="45644"/>
    <cellStyle name="40% - Accent1 3 3 3 3 2 2 3" xfId="35031"/>
    <cellStyle name="40% - Accent1 3 3 3 3 2 3" xfId="17063"/>
    <cellStyle name="40% - Accent1 3 3 3 3 2 3 2" xfId="40338"/>
    <cellStyle name="40% - Accent1 3 3 3 3 2 4" xfId="29723"/>
    <cellStyle name="40% - Accent1 3 3 3 3 3" xfId="9114"/>
    <cellStyle name="40% - Accent1 3 3 3 3 3 2" xfId="19729"/>
    <cellStyle name="40% - Accent1 3 3 3 3 3 2 2" xfId="43004"/>
    <cellStyle name="40% - Accent1 3 3 3 3 3 3" xfId="32389"/>
    <cellStyle name="40% - Accent1 3 3 3 3 4" xfId="14423"/>
    <cellStyle name="40% - Accent1 3 3 3 3 4 2" xfId="37698"/>
    <cellStyle name="40% - Accent1 3 3 3 3 5" xfId="27081"/>
    <cellStyle name="40% - Accent1 3 3 3 4" xfId="4491"/>
    <cellStyle name="40% - Accent1 3 3 3 4 2" xfId="9835"/>
    <cellStyle name="40% - Accent1 3 3 3 4 2 2" xfId="20450"/>
    <cellStyle name="40% - Accent1 3 3 3 4 2 2 2" xfId="43725"/>
    <cellStyle name="40% - Accent1 3 3 3 4 2 3" xfId="33110"/>
    <cellStyle name="40% - Accent1 3 3 3 4 3" xfId="15144"/>
    <cellStyle name="40% - Accent1 3 3 3 4 3 2" xfId="38419"/>
    <cellStyle name="40% - Accent1 3 3 3 4 4" xfId="27802"/>
    <cellStyle name="40% - Accent1 3 3 3 5" xfId="7193"/>
    <cellStyle name="40% - Accent1 3 3 3 5 2" xfId="17808"/>
    <cellStyle name="40% - Accent1 3 3 3 5 2 2" xfId="41083"/>
    <cellStyle name="40% - Accent1 3 3 3 5 3" xfId="30468"/>
    <cellStyle name="40% - Accent1 3 3 3 6" xfId="12504"/>
    <cellStyle name="40% - Accent1 3 3 3 6 2" xfId="35779"/>
    <cellStyle name="40% - Accent1 3 3 3 7" xfId="23152"/>
    <cellStyle name="40% - Accent1 3 3 3 7 2" xfId="46399"/>
    <cellStyle name="40% - Accent1 3 3 3 8" xfId="25160"/>
    <cellStyle name="40% - Accent1 3 3 4" xfId="1796"/>
    <cellStyle name="40% - Accent1 3 3 4 2" xfId="4778"/>
    <cellStyle name="40% - Accent1 3 3 4 2 2" xfId="10122"/>
    <cellStyle name="40% - Accent1 3 3 4 2 2 2" xfId="20737"/>
    <cellStyle name="40% - Accent1 3 3 4 2 2 2 2" xfId="44012"/>
    <cellStyle name="40% - Accent1 3 3 4 2 2 3" xfId="33397"/>
    <cellStyle name="40% - Accent1 3 3 4 2 3" xfId="15431"/>
    <cellStyle name="40% - Accent1 3 3 4 2 3 2" xfId="38706"/>
    <cellStyle name="40% - Accent1 3 3 4 2 4" xfId="28089"/>
    <cellStyle name="40% - Accent1 3 3 4 3" xfId="7480"/>
    <cellStyle name="40% - Accent1 3 3 4 3 2" xfId="18095"/>
    <cellStyle name="40% - Accent1 3 3 4 3 2 2" xfId="41370"/>
    <cellStyle name="40% - Accent1 3 3 4 3 3" xfId="30755"/>
    <cellStyle name="40% - Accent1 3 3 4 4" xfId="12791"/>
    <cellStyle name="40% - Accent1 3 3 4 4 2" xfId="36066"/>
    <cellStyle name="40% - Accent1 3 3 4 5" xfId="23154"/>
    <cellStyle name="40% - Accent1 3 3 4 5 2" xfId="46401"/>
    <cellStyle name="40% - Accent1 3 3 4 6" xfId="25447"/>
    <cellStyle name="40% - Accent1 3 3 5" xfId="2521"/>
    <cellStyle name="40% - Accent1 3 3 5 2" xfId="5372"/>
    <cellStyle name="40% - Accent1 3 3 5 2 2" xfId="10715"/>
    <cellStyle name="40% - Accent1 3 3 5 2 2 2" xfId="21329"/>
    <cellStyle name="40% - Accent1 3 3 5 2 2 2 2" xfId="44604"/>
    <cellStyle name="40% - Accent1 3 3 5 2 2 3" xfId="33990"/>
    <cellStyle name="40% - Accent1 3 3 5 2 3" xfId="16023"/>
    <cellStyle name="40% - Accent1 3 3 5 2 3 2" xfId="39298"/>
    <cellStyle name="40% - Accent1 3 3 5 2 4" xfId="28682"/>
    <cellStyle name="40% - Accent1 3 3 5 3" xfId="8073"/>
    <cellStyle name="40% - Accent1 3 3 5 3 2" xfId="18688"/>
    <cellStyle name="40% - Accent1 3 3 5 3 2 2" xfId="41963"/>
    <cellStyle name="40% - Accent1 3 3 5 3 3" xfId="31348"/>
    <cellStyle name="40% - Accent1 3 3 5 4" xfId="13383"/>
    <cellStyle name="40% - Accent1 3 3 5 4 2" xfId="36658"/>
    <cellStyle name="40% - Accent1 3 3 5 5" xfId="26040"/>
    <cellStyle name="40% - Accent1 3 3 6" xfId="3070"/>
    <cellStyle name="40% - Accent1 3 3 6 2" xfId="5903"/>
    <cellStyle name="40% - Accent1 3 3 6 2 2" xfId="11246"/>
    <cellStyle name="40% - Accent1 3 3 6 2 2 2" xfId="21859"/>
    <cellStyle name="40% - Accent1 3 3 6 2 2 2 2" xfId="45134"/>
    <cellStyle name="40% - Accent1 3 3 6 2 2 3" xfId="34521"/>
    <cellStyle name="40% - Accent1 3 3 6 2 3" xfId="16553"/>
    <cellStyle name="40% - Accent1 3 3 6 2 3 2" xfId="39828"/>
    <cellStyle name="40% - Accent1 3 3 6 2 4" xfId="29213"/>
    <cellStyle name="40% - Accent1 3 3 6 3" xfId="8604"/>
    <cellStyle name="40% - Accent1 3 3 6 3 2" xfId="19219"/>
    <cellStyle name="40% - Accent1 3 3 6 3 2 2" xfId="42494"/>
    <cellStyle name="40% - Accent1 3 3 6 3 3" xfId="31879"/>
    <cellStyle name="40% - Accent1 3 3 6 4" xfId="13913"/>
    <cellStyle name="40% - Accent1 3 3 6 4 2" xfId="37188"/>
    <cellStyle name="40% - Accent1 3 3 6 5" xfId="26571"/>
    <cellStyle name="40% - Accent1 3 3 7" xfId="3393"/>
    <cellStyle name="40% - Accent1 3 3 7 2" xfId="6217"/>
    <cellStyle name="40% - Accent1 3 3 7 2 2" xfId="11560"/>
    <cellStyle name="40% - Accent1 3 3 7 2 2 2" xfId="22173"/>
    <cellStyle name="40% - Accent1 3 3 7 2 2 2 2" xfId="45448"/>
    <cellStyle name="40% - Accent1 3 3 7 2 2 3" xfId="34835"/>
    <cellStyle name="40% - Accent1 3 3 7 2 3" xfId="16867"/>
    <cellStyle name="40% - Accent1 3 3 7 2 3 2" xfId="40142"/>
    <cellStyle name="40% - Accent1 3 3 7 2 4" xfId="29527"/>
    <cellStyle name="40% - Accent1 3 3 7 3" xfId="8918"/>
    <cellStyle name="40% - Accent1 3 3 7 3 2" xfId="19533"/>
    <cellStyle name="40% - Accent1 3 3 7 3 2 2" xfId="42808"/>
    <cellStyle name="40% - Accent1 3 3 7 3 3" xfId="32193"/>
    <cellStyle name="40% - Accent1 3 3 7 4" xfId="14227"/>
    <cellStyle name="40% - Accent1 3 3 7 4 2" xfId="37502"/>
    <cellStyle name="40% - Accent1 3 3 7 5" xfId="26885"/>
    <cellStyle name="40% - Accent1 3 3 8" xfId="4185"/>
    <cellStyle name="40% - Accent1 3 3 8 2" xfId="9529"/>
    <cellStyle name="40% - Accent1 3 3 8 2 2" xfId="20144"/>
    <cellStyle name="40% - Accent1 3 3 8 2 2 2" xfId="43419"/>
    <cellStyle name="40% - Accent1 3 3 8 2 3" xfId="32804"/>
    <cellStyle name="40% - Accent1 3 3 8 3" xfId="14838"/>
    <cellStyle name="40% - Accent1 3 3 8 3 2" xfId="38113"/>
    <cellStyle name="40% - Accent1 3 3 8 4" xfId="27496"/>
    <cellStyle name="40% - Accent1 3 3 9" xfId="6887"/>
    <cellStyle name="40% - Accent1 3 3 9 2" xfId="17502"/>
    <cellStyle name="40% - Accent1 3 3 9 2 2" xfId="40777"/>
    <cellStyle name="40% - Accent1 3 3 9 3" xfId="30162"/>
    <cellStyle name="40% - Accent1 3 3_Asset Register (new)" xfId="1360"/>
    <cellStyle name="40% - Accent1 3 4" xfId="95"/>
    <cellStyle name="40% - Accent1 3 4 10" xfId="24676"/>
    <cellStyle name="40% - Accent1 3 4 2" xfId="1797"/>
    <cellStyle name="40% - Accent1 3 4 2 2" xfId="4779"/>
    <cellStyle name="40% - Accent1 3 4 2 2 2" xfId="10123"/>
    <cellStyle name="40% - Accent1 3 4 2 2 2 2" xfId="20738"/>
    <cellStyle name="40% - Accent1 3 4 2 2 2 2 2" xfId="44013"/>
    <cellStyle name="40% - Accent1 3 4 2 2 2 3" xfId="33398"/>
    <cellStyle name="40% - Accent1 3 4 2 2 3" xfId="15432"/>
    <cellStyle name="40% - Accent1 3 4 2 2 3 2" xfId="38707"/>
    <cellStyle name="40% - Accent1 3 4 2 2 4" xfId="23157"/>
    <cellStyle name="40% - Accent1 3 4 2 2 4 2" xfId="46404"/>
    <cellStyle name="40% - Accent1 3 4 2 2 5" xfId="28090"/>
    <cellStyle name="40% - Accent1 3 4 2 3" xfId="7481"/>
    <cellStyle name="40% - Accent1 3 4 2 3 2" xfId="18096"/>
    <cellStyle name="40% - Accent1 3 4 2 3 2 2" xfId="41371"/>
    <cellStyle name="40% - Accent1 3 4 2 3 3" xfId="30756"/>
    <cellStyle name="40% - Accent1 3 4 2 4" xfId="12792"/>
    <cellStyle name="40% - Accent1 3 4 2 4 2" xfId="36067"/>
    <cellStyle name="40% - Accent1 3 4 2 5" xfId="23156"/>
    <cellStyle name="40% - Accent1 3 4 2 5 2" xfId="46403"/>
    <cellStyle name="40% - Accent1 3 4 2 6" xfId="25448"/>
    <cellStyle name="40% - Accent1 3 4 3" xfId="2347"/>
    <cellStyle name="40% - Accent1 3 4 3 2" xfId="5198"/>
    <cellStyle name="40% - Accent1 3 4 3 2 2" xfId="10541"/>
    <cellStyle name="40% - Accent1 3 4 3 2 2 2" xfId="21155"/>
    <cellStyle name="40% - Accent1 3 4 3 2 2 2 2" xfId="44430"/>
    <cellStyle name="40% - Accent1 3 4 3 2 2 3" xfId="33816"/>
    <cellStyle name="40% - Accent1 3 4 3 2 3" xfId="15849"/>
    <cellStyle name="40% - Accent1 3 4 3 2 3 2" xfId="39124"/>
    <cellStyle name="40% - Accent1 3 4 3 2 4" xfId="28508"/>
    <cellStyle name="40% - Accent1 3 4 3 3" xfId="7899"/>
    <cellStyle name="40% - Accent1 3 4 3 3 2" xfId="18514"/>
    <cellStyle name="40% - Accent1 3 4 3 3 2 2" xfId="41789"/>
    <cellStyle name="40% - Accent1 3 4 3 3 3" xfId="31174"/>
    <cellStyle name="40% - Accent1 3 4 3 4" xfId="13209"/>
    <cellStyle name="40% - Accent1 3 4 3 4 2" xfId="36484"/>
    <cellStyle name="40% - Accent1 3 4 3 5" xfId="23158"/>
    <cellStyle name="40% - Accent1 3 4 3 5 2" xfId="46405"/>
    <cellStyle name="40% - Accent1 3 4 3 6" xfId="25866"/>
    <cellStyle name="40% - Accent1 3 4 4" xfId="3071"/>
    <cellStyle name="40% - Accent1 3 4 4 2" xfId="5904"/>
    <cellStyle name="40% - Accent1 3 4 4 2 2" xfId="11247"/>
    <cellStyle name="40% - Accent1 3 4 4 2 2 2" xfId="21860"/>
    <cellStyle name="40% - Accent1 3 4 4 2 2 2 2" xfId="45135"/>
    <cellStyle name="40% - Accent1 3 4 4 2 2 3" xfId="34522"/>
    <cellStyle name="40% - Accent1 3 4 4 2 3" xfId="16554"/>
    <cellStyle name="40% - Accent1 3 4 4 2 3 2" xfId="39829"/>
    <cellStyle name="40% - Accent1 3 4 4 2 4" xfId="29214"/>
    <cellStyle name="40% - Accent1 3 4 4 3" xfId="8605"/>
    <cellStyle name="40% - Accent1 3 4 4 3 2" xfId="19220"/>
    <cellStyle name="40% - Accent1 3 4 4 3 2 2" xfId="42495"/>
    <cellStyle name="40% - Accent1 3 4 4 3 3" xfId="31880"/>
    <cellStyle name="40% - Accent1 3 4 4 4" xfId="13914"/>
    <cellStyle name="40% - Accent1 3 4 4 4 2" xfId="37189"/>
    <cellStyle name="40% - Accent1 3 4 4 5" xfId="26572"/>
    <cellStyle name="40% - Accent1 3 4 5" xfId="3394"/>
    <cellStyle name="40% - Accent1 3 4 5 2" xfId="6218"/>
    <cellStyle name="40% - Accent1 3 4 5 2 2" xfId="11561"/>
    <cellStyle name="40% - Accent1 3 4 5 2 2 2" xfId="22174"/>
    <cellStyle name="40% - Accent1 3 4 5 2 2 2 2" xfId="45449"/>
    <cellStyle name="40% - Accent1 3 4 5 2 2 3" xfId="34836"/>
    <cellStyle name="40% - Accent1 3 4 5 2 3" xfId="16868"/>
    <cellStyle name="40% - Accent1 3 4 5 2 3 2" xfId="40143"/>
    <cellStyle name="40% - Accent1 3 4 5 2 4" xfId="29528"/>
    <cellStyle name="40% - Accent1 3 4 5 3" xfId="8919"/>
    <cellStyle name="40% - Accent1 3 4 5 3 2" xfId="19534"/>
    <cellStyle name="40% - Accent1 3 4 5 3 2 2" xfId="42809"/>
    <cellStyle name="40% - Accent1 3 4 5 3 3" xfId="32194"/>
    <cellStyle name="40% - Accent1 3 4 5 4" xfId="14228"/>
    <cellStyle name="40% - Accent1 3 4 5 4 2" xfId="37503"/>
    <cellStyle name="40% - Accent1 3 4 5 5" xfId="26886"/>
    <cellStyle name="40% - Accent1 3 4 6" xfId="4011"/>
    <cellStyle name="40% - Accent1 3 4 6 2" xfId="9355"/>
    <cellStyle name="40% - Accent1 3 4 6 2 2" xfId="19970"/>
    <cellStyle name="40% - Accent1 3 4 6 2 2 2" xfId="43245"/>
    <cellStyle name="40% - Accent1 3 4 6 2 3" xfId="32630"/>
    <cellStyle name="40% - Accent1 3 4 6 3" xfId="14664"/>
    <cellStyle name="40% - Accent1 3 4 6 3 2" xfId="37939"/>
    <cellStyle name="40% - Accent1 3 4 6 4" xfId="27322"/>
    <cellStyle name="40% - Accent1 3 4 7" xfId="6713"/>
    <cellStyle name="40% - Accent1 3 4 7 2" xfId="17328"/>
    <cellStyle name="40% - Accent1 3 4 7 2 2" xfId="40603"/>
    <cellStyle name="40% - Accent1 3 4 7 3" xfId="29988"/>
    <cellStyle name="40% - Accent1 3 4 8" xfId="12024"/>
    <cellStyle name="40% - Accent1 3 4 8 2" xfId="35299"/>
    <cellStyle name="40% - Accent1 3 4 9" xfId="23155"/>
    <cellStyle name="40% - Accent1 3 4 9 2" xfId="46402"/>
    <cellStyle name="40% - Accent1 3 5" xfId="1028"/>
    <cellStyle name="40% - Accent1 3 5 2" xfId="2604"/>
    <cellStyle name="40% - Accent1 3 5 2 2" xfId="5455"/>
    <cellStyle name="40% - Accent1 3 5 2 2 2" xfId="10798"/>
    <cellStyle name="40% - Accent1 3 5 2 2 2 2" xfId="21412"/>
    <cellStyle name="40% - Accent1 3 5 2 2 2 2 2" xfId="44687"/>
    <cellStyle name="40% - Accent1 3 5 2 2 2 3" xfId="34073"/>
    <cellStyle name="40% - Accent1 3 5 2 2 3" xfId="16106"/>
    <cellStyle name="40% - Accent1 3 5 2 2 3 2" xfId="39381"/>
    <cellStyle name="40% - Accent1 3 5 2 2 4" xfId="23161"/>
    <cellStyle name="40% - Accent1 3 5 2 2 4 2" xfId="46408"/>
    <cellStyle name="40% - Accent1 3 5 2 2 5" xfId="28765"/>
    <cellStyle name="40% - Accent1 3 5 2 3" xfId="8156"/>
    <cellStyle name="40% - Accent1 3 5 2 3 2" xfId="18771"/>
    <cellStyle name="40% - Accent1 3 5 2 3 2 2" xfId="42046"/>
    <cellStyle name="40% - Accent1 3 5 2 3 3" xfId="31431"/>
    <cellStyle name="40% - Accent1 3 5 2 4" xfId="13466"/>
    <cellStyle name="40% - Accent1 3 5 2 4 2" xfId="36741"/>
    <cellStyle name="40% - Accent1 3 5 2 5" xfId="23160"/>
    <cellStyle name="40% - Accent1 3 5 2 5 2" xfId="46407"/>
    <cellStyle name="40% - Accent1 3 5 2 6" xfId="26123"/>
    <cellStyle name="40% - Accent1 3 5 3" xfId="3782"/>
    <cellStyle name="40% - Accent1 3 5 3 2" xfId="6446"/>
    <cellStyle name="40% - Accent1 3 5 3 2 2" xfId="11789"/>
    <cellStyle name="40% - Accent1 3 5 3 2 2 2" xfId="22402"/>
    <cellStyle name="40% - Accent1 3 5 3 2 2 2 2" xfId="45677"/>
    <cellStyle name="40% - Accent1 3 5 3 2 2 3" xfId="35064"/>
    <cellStyle name="40% - Accent1 3 5 3 2 3" xfId="17096"/>
    <cellStyle name="40% - Accent1 3 5 3 2 3 2" xfId="40371"/>
    <cellStyle name="40% - Accent1 3 5 3 2 4" xfId="29756"/>
    <cellStyle name="40% - Accent1 3 5 3 3" xfId="9147"/>
    <cellStyle name="40% - Accent1 3 5 3 3 2" xfId="19762"/>
    <cellStyle name="40% - Accent1 3 5 3 3 2 2" xfId="43037"/>
    <cellStyle name="40% - Accent1 3 5 3 3 3" xfId="32422"/>
    <cellStyle name="40% - Accent1 3 5 3 4" xfId="14456"/>
    <cellStyle name="40% - Accent1 3 5 3 4 2" xfId="37731"/>
    <cellStyle name="40% - Accent1 3 5 3 5" xfId="23162"/>
    <cellStyle name="40% - Accent1 3 5 3 5 2" xfId="46409"/>
    <cellStyle name="40% - Accent1 3 5 3 6" xfId="27114"/>
    <cellStyle name="40% - Accent1 3 5 4" xfId="4268"/>
    <cellStyle name="40% - Accent1 3 5 4 2" xfId="9612"/>
    <cellStyle name="40% - Accent1 3 5 4 2 2" xfId="20227"/>
    <cellStyle name="40% - Accent1 3 5 4 2 2 2" xfId="43502"/>
    <cellStyle name="40% - Accent1 3 5 4 2 3" xfId="32887"/>
    <cellStyle name="40% - Accent1 3 5 4 3" xfId="14921"/>
    <cellStyle name="40% - Accent1 3 5 4 3 2" xfId="38196"/>
    <cellStyle name="40% - Accent1 3 5 4 4" xfId="27579"/>
    <cellStyle name="40% - Accent1 3 5 5" xfId="6970"/>
    <cellStyle name="40% - Accent1 3 5 5 2" xfId="17585"/>
    <cellStyle name="40% - Accent1 3 5 5 2 2" xfId="40860"/>
    <cellStyle name="40% - Accent1 3 5 5 3" xfId="30245"/>
    <cellStyle name="40% - Accent1 3 5 6" xfId="12281"/>
    <cellStyle name="40% - Accent1 3 5 6 2" xfId="35556"/>
    <cellStyle name="40% - Accent1 3 5 7" xfId="23159"/>
    <cellStyle name="40% - Accent1 3 5 7 2" xfId="46406"/>
    <cellStyle name="40% - Accent1 3 5 8" xfId="24937"/>
    <cellStyle name="40% - Accent1 3 6" xfId="1177"/>
    <cellStyle name="40% - Accent1 3 6 2" xfId="2744"/>
    <cellStyle name="40% - Accent1 3 6 2 2" xfId="5595"/>
    <cellStyle name="40% - Accent1 3 6 2 2 2" xfId="10938"/>
    <cellStyle name="40% - Accent1 3 6 2 2 2 2" xfId="21552"/>
    <cellStyle name="40% - Accent1 3 6 2 2 2 2 2" xfId="44827"/>
    <cellStyle name="40% - Accent1 3 6 2 2 2 3" xfId="34213"/>
    <cellStyle name="40% - Accent1 3 6 2 2 3" xfId="16246"/>
    <cellStyle name="40% - Accent1 3 6 2 2 3 2" xfId="39521"/>
    <cellStyle name="40% - Accent1 3 6 2 2 4" xfId="23165"/>
    <cellStyle name="40% - Accent1 3 6 2 2 4 2" xfId="46412"/>
    <cellStyle name="40% - Accent1 3 6 2 2 5" xfId="28905"/>
    <cellStyle name="40% - Accent1 3 6 2 3" xfId="8296"/>
    <cellStyle name="40% - Accent1 3 6 2 3 2" xfId="18911"/>
    <cellStyle name="40% - Accent1 3 6 2 3 2 2" xfId="42186"/>
    <cellStyle name="40% - Accent1 3 6 2 3 3" xfId="31571"/>
    <cellStyle name="40% - Accent1 3 6 2 4" xfId="13606"/>
    <cellStyle name="40% - Accent1 3 6 2 4 2" xfId="36881"/>
    <cellStyle name="40% - Accent1 3 6 2 5" xfId="23164"/>
    <cellStyle name="40% - Accent1 3 6 2 5 2" xfId="46411"/>
    <cellStyle name="40% - Accent1 3 6 2 6" xfId="26263"/>
    <cellStyle name="40% - Accent1 3 6 3" xfId="4408"/>
    <cellStyle name="40% - Accent1 3 6 3 2" xfId="9752"/>
    <cellStyle name="40% - Accent1 3 6 3 2 2" xfId="20367"/>
    <cellStyle name="40% - Accent1 3 6 3 2 2 2" xfId="43642"/>
    <cellStyle name="40% - Accent1 3 6 3 2 3" xfId="33027"/>
    <cellStyle name="40% - Accent1 3 6 3 3" xfId="15061"/>
    <cellStyle name="40% - Accent1 3 6 3 3 2" xfId="38336"/>
    <cellStyle name="40% - Accent1 3 6 3 4" xfId="23166"/>
    <cellStyle name="40% - Accent1 3 6 3 4 2" xfId="46413"/>
    <cellStyle name="40% - Accent1 3 6 3 5" xfId="27719"/>
    <cellStyle name="40% - Accent1 3 6 4" xfId="7110"/>
    <cellStyle name="40% - Accent1 3 6 4 2" xfId="17725"/>
    <cellStyle name="40% - Accent1 3 6 4 2 2" xfId="41000"/>
    <cellStyle name="40% - Accent1 3 6 4 3" xfId="30385"/>
    <cellStyle name="40% - Accent1 3 6 5" xfId="12421"/>
    <cellStyle name="40% - Accent1 3 6 5 2" xfId="35696"/>
    <cellStyle name="40% - Accent1 3 6 6" xfId="23163"/>
    <cellStyle name="40% - Accent1 3 6 6 2" xfId="46410"/>
    <cellStyle name="40% - Accent1 3 6 7" xfId="25077"/>
    <cellStyle name="40% - Accent1 3 7" xfId="1559"/>
    <cellStyle name="40% - Accent1 3 7 2" xfId="4578"/>
    <cellStyle name="40% - Accent1 3 7 2 2" xfId="9922"/>
    <cellStyle name="40% - Accent1 3 7 2 2 2" xfId="20537"/>
    <cellStyle name="40% - Accent1 3 7 2 2 2 2" xfId="43812"/>
    <cellStyle name="40% - Accent1 3 7 2 2 3" xfId="33197"/>
    <cellStyle name="40% - Accent1 3 7 2 3" xfId="15231"/>
    <cellStyle name="40% - Accent1 3 7 2 3 2" xfId="38506"/>
    <cellStyle name="40% - Accent1 3 7 2 4" xfId="23168"/>
    <cellStyle name="40% - Accent1 3 7 2 4 2" xfId="46415"/>
    <cellStyle name="40% - Accent1 3 7 2 5" xfId="27889"/>
    <cellStyle name="40% - Accent1 3 7 3" xfId="7280"/>
    <cellStyle name="40% - Accent1 3 7 3 2" xfId="17895"/>
    <cellStyle name="40% - Accent1 3 7 3 2 2" xfId="41170"/>
    <cellStyle name="40% - Accent1 3 7 3 3" xfId="30555"/>
    <cellStyle name="40% - Accent1 3 7 4" xfId="12591"/>
    <cellStyle name="40% - Accent1 3 7 4 2" xfId="35866"/>
    <cellStyle name="40% - Accent1 3 7 5" xfId="23167"/>
    <cellStyle name="40% - Accent1 3 7 5 2" xfId="46414"/>
    <cellStyle name="40% - Accent1 3 7 6" xfId="25247"/>
    <cellStyle name="40% - Accent1 3 8" xfId="2061"/>
    <cellStyle name="40% - Accent1 3 8 2" xfId="4955"/>
    <cellStyle name="40% - Accent1 3 8 2 2" xfId="10298"/>
    <cellStyle name="40% - Accent1 3 8 2 2 2" xfId="20913"/>
    <cellStyle name="40% - Accent1 3 8 2 2 2 2" xfId="44188"/>
    <cellStyle name="40% - Accent1 3 8 2 2 3" xfId="33573"/>
    <cellStyle name="40% - Accent1 3 8 2 3" xfId="15607"/>
    <cellStyle name="40% - Accent1 3 8 2 3 2" xfId="38882"/>
    <cellStyle name="40% - Accent1 3 8 2 4" xfId="28265"/>
    <cellStyle name="40% - Accent1 3 8 3" xfId="7656"/>
    <cellStyle name="40% - Accent1 3 8 3 2" xfId="18271"/>
    <cellStyle name="40% - Accent1 3 8 3 2 2" xfId="41546"/>
    <cellStyle name="40% - Accent1 3 8 3 3" xfId="30931"/>
    <cellStyle name="40% - Accent1 3 8 4" xfId="12967"/>
    <cellStyle name="40% - Accent1 3 8 4 2" xfId="36242"/>
    <cellStyle name="40% - Accent1 3 8 5" xfId="23169"/>
    <cellStyle name="40% - Accent1 3 8 5 2" xfId="46416"/>
    <cellStyle name="40% - Accent1 3 8 6" xfId="25623"/>
    <cellStyle name="40% - Accent1 3 9" xfId="2145"/>
    <cellStyle name="40% - Accent1 3 9 2" xfId="5020"/>
    <cellStyle name="40% - Accent1 3 9 2 2" xfId="10363"/>
    <cellStyle name="40% - Accent1 3 9 2 2 2" xfId="20978"/>
    <cellStyle name="40% - Accent1 3 9 2 2 2 2" xfId="44253"/>
    <cellStyle name="40% - Accent1 3 9 2 2 3" xfId="33638"/>
    <cellStyle name="40% - Accent1 3 9 2 3" xfId="15672"/>
    <cellStyle name="40% - Accent1 3 9 2 3 2" xfId="38947"/>
    <cellStyle name="40% - Accent1 3 9 2 4" xfId="28330"/>
    <cellStyle name="40% - Accent1 3 9 3" xfId="7721"/>
    <cellStyle name="40% - Accent1 3 9 3 2" xfId="18336"/>
    <cellStyle name="40% - Accent1 3 9 3 2 2" xfId="41611"/>
    <cellStyle name="40% - Accent1 3 9 3 3" xfId="30996"/>
    <cellStyle name="40% - Accent1 3 9 4" xfId="13032"/>
    <cellStyle name="40% - Accent1 3 9 4 2" xfId="36307"/>
    <cellStyle name="40% - Accent1 3 9 5" xfId="25688"/>
    <cellStyle name="40% - Accent1 3_Asset Register (new)" xfId="1363"/>
    <cellStyle name="40% - Accent1 4" xfId="96"/>
    <cellStyle name="40% - Accent1 4 10" xfId="2199"/>
    <cellStyle name="40% - Accent1 4 10 2" xfId="5064"/>
    <cellStyle name="40% - Accent1 4 10 2 2" xfId="10407"/>
    <cellStyle name="40% - Accent1 4 10 2 2 2" xfId="21021"/>
    <cellStyle name="40% - Accent1 4 10 2 2 2 2" xfId="44296"/>
    <cellStyle name="40% - Accent1 4 10 2 2 3" xfId="33682"/>
    <cellStyle name="40% - Accent1 4 10 2 3" xfId="15715"/>
    <cellStyle name="40% - Accent1 4 10 2 3 2" xfId="38990"/>
    <cellStyle name="40% - Accent1 4 10 2 4" xfId="28374"/>
    <cellStyle name="40% - Accent1 4 10 3" xfId="7765"/>
    <cellStyle name="40% - Accent1 4 10 3 2" xfId="18380"/>
    <cellStyle name="40% - Accent1 4 10 3 2 2" xfId="41655"/>
    <cellStyle name="40% - Accent1 4 10 3 3" xfId="31040"/>
    <cellStyle name="40% - Accent1 4 10 4" xfId="13075"/>
    <cellStyle name="40% - Accent1 4 10 4 2" xfId="36350"/>
    <cellStyle name="40% - Accent1 4 10 5" xfId="25732"/>
    <cellStyle name="40% - Accent1 4 11" xfId="2348"/>
    <cellStyle name="40% - Accent1 4 11 2" xfId="5199"/>
    <cellStyle name="40% - Accent1 4 11 2 2" xfId="10542"/>
    <cellStyle name="40% - Accent1 4 11 2 2 2" xfId="21156"/>
    <cellStyle name="40% - Accent1 4 11 2 2 2 2" xfId="44431"/>
    <cellStyle name="40% - Accent1 4 11 2 2 3" xfId="33817"/>
    <cellStyle name="40% - Accent1 4 11 2 3" xfId="15850"/>
    <cellStyle name="40% - Accent1 4 11 2 3 2" xfId="39125"/>
    <cellStyle name="40% - Accent1 4 11 2 4" xfId="28509"/>
    <cellStyle name="40% - Accent1 4 11 3" xfId="7900"/>
    <cellStyle name="40% - Accent1 4 11 3 2" xfId="18515"/>
    <cellStyle name="40% - Accent1 4 11 3 2 2" xfId="41790"/>
    <cellStyle name="40% - Accent1 4 11 3 3" xfId="31175"/>
    <cellStyle name="40% - Accent1 4 11 4" xfId="13210"/>
    <cellStyle name="40% - Accent1 4 11 4 2" xfId="36485"/>
    <cellStyle name="40% - Accent1 4 11 5" xfId="25867"/>
    <cellStyle name="40% - Accent1 4 12" xfId="2922"/>
    <cellStyle name="40% - Accent1 4 12 2" xfId="5766"/>
    <cellStyle name="40% - Accent1 4 12 2 2" xfId="11109"/>
    <cellStyle name="40% - Accent1 4 12 2 2 2" xfId="21723"/>
    <cellStyle name="40% - Accent1 4 12 2 2 2 2" xfId="44998"/>
    <cellStyle name="40% - Accent1 4 12 2 2 3" xfId="34384"/>
    <cellStyle name="40% - Accent1 4 12 2 3" xfId="16417"/>
    <cellStyle name="40% - Accent1 4 12 2 3 2" xfId="39692"/>
    <cellStyle name="40% - Accent1 4 12 2 4" xfId="29076"/>
    <cellStyle name="40% - Accent1 4 12 3" xfId="8467"/>
    <cellStyle name="40% - Accent1 4 12 3 2" xfId="19082"/>
    <cellStyle name="40% - Accent1 4 12 3 2 2" xfId="42357"/>
    <cellStyle name="40% - Accent1 4 12 3 3" xfId="31742"/>
    <cellStyle name="40% - Accent1 4 12 4" xfId="13777"/>
    <cellStyle name="40% - Accent1 4 12 4 2" xfId="37052"/>
    <cellStyle name="40% - Accent1 4 12 5" xfId="26434"/>
    <cellStyle name="40% - Accent1 4 13" xfId="3256"/>
    <cellStyle name="40% - Accent1 4 13 2" xfId="6080"/>
    <cellStyle name="40% - Accent1 4 13 2 2" xfId="11423"/>
    <cellStyle name="40% - Accent1 4 13 2 2 2" xfId="22036"/>
    <cellStyle name="40% - Accent1 4 13 2 2 2 2" xfId="45311"/>
    <cellStyle name="40% - Accent1 4 13 2 2 3" xfId="34698"/>
    <cellStyle name="40% - Accent1 4 13 2 3" xfId="16730"/>
    <cellStyle name="40% - Accent1 4 13 2 3 2" xfId="40005"/>
    <cellStyle name="40% - Accent1 4 13 2 4" xfId="29390"/>
    <cellStyle name="40% - Accent1 4 13 3" xfId="8781"/>
    <cellStyle name="40% - Accent1 4 13 3 2" xfId="19396"/>
    <cellStyle name="40% - Accent1 4 13 3 2 2" xfId="42671"/>
    <cellStyle name="40% - Accent1 4 13 3 3" xfId="32056"/>
    <cellStyle name="40% - Accent1 4 13 4" xfId="14090"/>
    <cellStyle name="40% - Accent1 4 13 4 2" xfId="37365"/>
    <cellStyle name="40% - Accent1 4 13 5" xfId="26748"/>
    <cellStyle name="40% - Accent1 4 14" xfId="4012"/>
    <cellStyle name="40% - Accent1 4 14 2" xfId="9356"/>
    <cellStyle name="40% - Accent1 4 14 2 2" xfId="19971"/>
    <cellStyle name="40% - Accent1 4 14 2 2 2" xfId="43246"/>
    <cellStyle name="40% - Accent1 4 14 2 3" xfId="32631"/>
    <cellStyle name="40% - Accent1 4 14 3" xfId="14665"/>
    <cellStyle name="40% - Accent1 4 14 3 2" xfId="37940"/>
    <cellStyle name="40% - Accent1 4 14 4" xfId="27323"/>
    <cellStyle name="40% - Accent1 4 15" xfId="6714"/>
    <cellStyle name="40% - Accent1 4 15 2" xfId="17329"/>
    <cellStyle name="40% - Accent1 4 15 2 2" xfId="40604"/>
    <cellStyle name="40% - Accent1 4 15 3" xfId="29989"/>
    <cellStyle name="40% - Accent1 4 16" xfId="12025"/>
    <cellStyle name="40% - Accent1 4 16 2" xfId="35300"/>
    <cellStyle name="40% - Accent1 4 17" xfId="23170"/>
    <cellStyle name="40% - Accent1 4 17 2" xfId="46417"/>
    <cellStyle name="40% - Accent1 4 18" xfId="24677"/>
    <cellStyle name="40% - Accent1 4 2" xfId="652"/>
    <cellStyle name="40% - Accent1 4 2 10" xfId="2923"/>
    <cellStyle name="40% - Accent1 4 2 10 2" xfId="5767"/>
    <cellStyle name="40% - Accent1 4 2 10 2 2" xfId="11110"/>
    <cellStyle name="40% - Accent1 4 2 10 2 2 2" xfId="21724"/>
    <cellStyle name="40% - Accent1 4 2 10 2 2 2 2" xfId="44999"/>
    <cellStyle name="40% - Accent1 4 2 10 2 2 3" xfId="34385"/>
    <cellStyle name="40% - Accent1 4 2 10 2 3" xfId="16418"/>
    <cellStyle name="40% - Accent1 4 2 10 2 3 2" xfId="39693"/>
    <cellStyle name="40% - Accent1 4 2 10 2 4" xfId="29077"/>
    <cellStyle name="40% - Accent1 4 2 10 3" xfId="8468"/>
    <cellStyle name="40% - Accent1 4 2 10 3 2" xfId="19083"/>
    <cellStyle name="40% - Accent1 4 2 10 3 2 2" xfId="42358"/>
    <cellStyle name="40% - Accent1 4 2 10 3 3" xfId="31743"/>
    <cellStyle name="40% - Accent1 4 2 10 4" xfId="13778"/>
    <cellStyle name="40% - Accent1 4 2 10 4 2" xfId="37053"/>
    <cellStyle name="40% - Accent1 4 2 10 5" xfId="26435"/>
    <cellStyle name="40% - Accent1 4 2 11" xfId="3257"/>
    <cellStyle name="40% - Accent1 4 2 11 2" xfId="6081"/>
    <cellStyle name="40% - Accent1 4 2 11 2 2" xfId="11424"/>
    <cellStyle name="40% - Accent1 4 2 11 2 2 2" xfId="22037"/>
    <cellStyle name="40% - Accent1 4 2 11 2 2 2 2" xfId="45312"/>
    <cellStyle name="40% - Accent1 4 2 11 2 2 3" xfId="34699"/>
    <cellStyle name="40% - Accent1 4 2 11 2 3" xfId="16731"/>
    <cellStyle name="40% - Accent1 4 2 11 2 3 2" xfId="40006"/>
    <cellStyle name="40% - Accent1 4 2 11 2 4" xfId="29391"/>
    <cellStyle name="40% - Accent1 4 2 11 3" xfId="8782"/>
    <cellStyle name="40% - Accent1 4 2 11 3 2" xfId="19397"/>
    <cellStyle name="40% - Accent1 4 2 11 3 2 2" xfId="42672"/>
    <cellStyle name="40% - Accent1 4 2 11 3 3" xfId="32057"/>
    <cellStyle name="40% - Accent1 4 2 11 4" xfId="14091"/>
    <cellStyle name="40% - Accent1 4 2 11 4 2" xfId="37366"/>
    <cellStyle name="40% - Accent1 4 2 11 5" xfId="26749"/>
    <cellStyle name="40% - Accent1 4 2 12" xfId="4188"/>
    <cellStyle name="40% - Accent1 4 2 12 2" xfId="9532"/>
    <cellStyle name="40% - Accent1 4 2 12 2 2" xfId="20147"/>
    <cellStyle name="40% - Accent1 4 2 12 2 2 2" xfId="43422"/>
    <cellStyle name="40% - Accent1 4 2 12 2 3" xfId="32807"/>
    <cellStyle name="40% - Accent1 4 2 12 3" xfId="14841"/>
    <cellStyle name="40% - Accent1 4 2 12 3 2" xfId="38116"/>
    <cellStyle name="40% - Accent1 4 2 12 4" xfId="27499"/>
    <cellStyle name="40% - Accent1 4 2 13" xfId="6890"/>
    <cellStyle name="40% - Accent1 4 2 13 2" xfId="17505"/>
    <cellStyle name="40% - Accent1 4 2 13 2 2" xfId="40780"/>
    <cellStyle name="40% - Accent1 4 2 13 3" xfId="30165"/>
    <cellStyle name="40% - Accent1 4 2 14" xfId="12201"/>
    <cellStyle name="40% - Accent1 4 2 14 2" xfId="35476"/>
    <cellStyle name="40% - Accent1 4 2 15" xfId="23171"/>
    <cellStyle name="40% - Accent1 4 2 15 2" xfId="46418"/>
    <cellStyle name="40% - Accent1 4 2 16" xfId="24857"/>
    <cellStyle name="40% - Accent1 4 2 2" xfId="1031"/>
    <cellStyle name="40% - Accent1 4 2 2 2" xfId="1468"/>
    <cellStyle name="40% - Accent1 4 2 2 2 2" xfId="2830"/>
    <cellStyle name="40% - Accent1 4 2 2 2 2 2" xfId="5681"/>
    <cellStyle name="40% - Accent1 4 2 2 2 2 2 2" xfId="11024"/>
    <cellStyle name="40% - Accent1 4 2 2 2 2 2 2 2" xfId="21638"/>
    <cellStyle name="40% - Accent1 4 2 2 2 2 2 2 2 2" xfId="44913"/>
    <cellStyle name="40% - Accent1 4 2 2 2 2 2 2 3" xfId="34299"/>
    <cellStyle name="40% - Accent1 4 2 2 2 2 2 3" xfId="16332"/>
    <cellStyle name="40% - Accent1 4 2 2 2 2 2 3 2" xfId="39607"/>
    <cellStyle name="40% - Accent1 4 2 2 2 2 2 4" xfId="23175"/>
    <cellStyle name="40% - Accent1 4 2 2 2 2 2 4 2" xfId="46422"/>
    <cellStyle name="40% - Accent1 4 2 2 2 2 2 5" xfId="28991"/>
    <cellStyle name="40% - Accent1 4 2 2 2 2 3" xfId="8382"/>
    <cellStyle name="40% - Accent1 4 2 2 2 2 3 2" xfId="18997"/>
    <cellStyle name="40% - Accent1 4 2 2 2 2 3 2 2" xfId="42272"/>
    <cellStyle name="40% - Accent1 4 2 2 2 2 3 3" xfId="31657"/>
    <cellStyle name="40% - Accent1 4 2 2 2 2 4" xfId="13692"/>
    <cellStyle name="40% - Accent1 4 2 2 2 2 4 2" xfId="36967"/>
    <cellStyle name="40% - Accent1 4 2 2 2 2 5" xfId="23174"/>
    <cellStyle name="40% - Accent1 4 2 2 2 2 5 2" xfId="46421"/>
    <cellStyle name="40% - Accent1 4 2 2 2 2 6" xfId="26349"/>
    <cellStyle name="40% - Accent1 4 2 2 2 3" xfId="4494"/>
    <cellStyle name="40% - Accent1 4 2 2 2 3 2" xfId="9838"/>
    <cellStyle name="40% - Accent1 4 2 2 2 3 2 2" xfId="20453"/>
    <cellStyle name="40% - Accent1 4 2 2 2 3 2 2 2" xfId="43728"/>
    <cellStyle name="40% - Accent1 4 2 2 2 3 2 3" xfId="33113"/>
    <cellStyle name="40% - Accent1 4 2 2 2 3 3" xfId="15147"/>
    <cellStyle name="40% - Accent1 4 2 2 2 3 3 2" xfId="38422"/>
    <cellStyle name="40% - Accent1 4 2 2 2 3 4" xfId="23176"/>
    <cellStyle name="40% - Accent1 4 2 2 2 3 4 2" xfId="46423"/>
    <cellStyle name="40% - Accent1 4 2 2 2 3 5" xfId="27805"/>
    <cellStyle name="40% - Accent1 4 2 2 2 4" xfId="7196"/>
    <cellStyle name="40% - Accent1 4 2 2 2 4 2" xfId="17811"/>
    <cellStyle name="40% - Accent1 4 2 2 2 4 2 2" xfId="41086"/>
    <cellStyle name="40% - Accent1 4 2 2 2 4 3" xfId="30471"/>
    <cellStyle name="40% - Accent1 4 2 2 2 5" xfId="12507"/>
    <cellStyle name="40% - Accent1 4 2 2 2 5 2" xfId="35782"/>
    <cellStyle name="40% - Accent1 4 2 2 2 6" xfId="23173"/>
    <cellStyle name="40% - Accent1 4 2 2 2 6 2" xfId="46420"/>
    <cellStyle name="40% - Accent1 4 2 2 2 7" xfId="25163"/>
    <cellStyle name="40% - Accent1 4 2 2 3" xfId="2607"/>
    <cellStyle name="40% - Accent1 4 2 2 3 2" xfId="5458"/>
    <cellStyle name="40% - Accent1 4 2 2 3 2 2" xfId="10801"/>
    <cellStyle name="40% - Accent1 4 2 2 3 2 2 2" xfId="21415"/>
    <cellStyle name="40% - Accent1 4 2 2 3 2 2 2 2" xfId="44690"/>
    <cellStyle name="40% - Accent1 4 2 2 3 2 2 3" xfId="34076"/>
    <cellStyle name="40% - Accent1 4 2 2 3 2 3" xfId="16109"/>
    <cellStyle name="40% - Accent1 4 2 2 3 2 3 2" xfId="39384"/>
    <cellStyle name="40% - Accent1 4 2 2 3 2 4" xfId="23178"/>
    <cellStyle name="40% - Accent1 4 2 2 3 2 4 2" xfId="46425"/>
    <cellStyle name="40% - Accent1 4 2 2 3 2 5" xfId="28768"/>
    <cellStyle name="40% - Accent1 4 2 2 3 3" xfId="8159"/>
    <cellStyle name="40% - Accent1 4 2 2 3 3 2" xfId="18774"/>
    <cellStyle name="40% - Accent1 4 2 2 3 3 2 2" xfId="42049"/>
    <cellStyle name="40% - Accent1 4 2 2 3 3 3" xfId="31434"/>
    <cellStyle name="40% - Accent1 4 2 2 3 4" xfId="13469"/>
    <cellStyle name="40% - Accent1 4 2 2 3 4 2" xfId="36744"/>
    <cellStyle name="40% - Accent1 4 2 2 3 5" xfId="23177"/>
    <cellStyle name="40% - Accent1 4 2 2 3 5 2" xfId="46424"/>
    <cellStyle name="40% - Accent1 4 2 2 3 6" xfId="26126"/>
    <cellStyle name="40% - Accent1 4 2 2 4" xfId="3785"/>
    <cellStyle name="40% - Accent1 4 2 2 4 2" xfId="6449"/>
    <cellStyle name="40% - Accent1 4 2 2 4 2 2" xfId="11792"/>
    <cellStyle name="40% - Accent1 4 2 2 4 2 2 2" xfId="22405"/>
    <cellStyle name="40% - Accent1 4 2 2 4 2 2 2 2" xfId="45680"/>
    <cellStyle name="40% - Accent1 4 2 2 4 2 2 3" xfId="35067"/>
    <cellStyle name="40% - Accent1 4 2 2 4 2 3" xfId="17099"/>
    <cellStyle name="40% - Accent1 4 2 2 4 2 3 2" xfId="40374"/>
    <cellStyle name="40% - Accent1 4 2 2 4 2 4" xfId="29759"/>
    <cellStyle name="40% - Accent1 4 2 2 4 3" xfId="9150"/>
    <cellStyle name="40% - Accent1 4 2 2 4 3 2" xfId="19765"/>
    <cellStyle name="40% - Accent1 4 2 2 4 3 2 2" xfId="43040"/>
    <cellStyle name="40% - Accent1 4 2 2 4 3 3" xfId="32425"/>
    <cellStyle name="40% - Accent1 4 2 2 4 4" xfId="14459"/>
    <cellStyle name="40% - Accent1 4 2 2 4 4 2" xfId="37734"/>
    <cellStyle name="40% - Accent1 4 2 2 4 5" xfId="23179"/>
    <cellStyle name="40% - Accent1 4 2 2 4 5 2" xfId="46426"/>
    <cellStyle name="40% - Accent1 4 2 2 4 6" xfId="27117"/>
    <cellStyle name="40% - Accent1 4 2 2 5" xfId="4271"/>
    <cellStyle name="40% - Accent1 4 2 2 5 2" xfId="9615"/>
    <cellStyle name="40% - Accent1 4 2 2 5 2 2" xfId="20230"/>
    <cellStyle name="40% - Accent1 4 2 2 5 2 2 2" xfId="43505"/>
    <cellStyle name="40% - Accent1 4 2 2 5 2 3" xfId="32890"/>
    <cellStyle name="40% - Accent1 4 2 2 5 3" xfId="14924"/>
    <cellStyle name="40% - Accent1 4 2 2 5 3 2" xfId="38199"/>
    <cellStyle name="40% - Accent1 4 2 2 5 4" xfId="27582"/>
    <cellStyle name="40% - Accent1 4 2 2 6" xfId="6973"/>
    <cellStyle name="40% - Accent1 4 2 2 6 2" xfId="17588"/>
    <cellStyle name="40% - Accent1 4 2 2 6 2 2" xfId="40863"/>
    <cellStyle name="40% - Accent1 4 2 2 6 3" xfId="30248"/>
    <cellStyle name="40% - Accent1 4 2 2 7" xfId="12284"/>
    <cellStyle name="40% - Accent1 4 2 2 7 2" xfId="35559"/>
    <cellStyle name="40% - Accent1 4 2 2 8" xfId="23172"/>
    <cellStyle name="40% - Accent1 4 2 2 8 2" xfId="46419"/>
    <cellStyle name="40% - Accent1 4 2 2 9" xfId="24940"/>
    <cellStyle name="40% - Accent1 4 2 2_Asset Register (new)" xfId="1357"/>
    <cellStyle name="40% - Accent1 4 2 3" xfId="1180"/>
    <cellStyle name="40% - Accent1 4 2 3 2" xfId="2747"/>
    <cellStyle name="40% - Accent1 4 2 3 2 2" xfId="5598"/>
    <cellStyle name="40% - Accent1 4 2 3 2 2 2" xfId="10941"/>
    <cellStyle name="40% - Accent1 4 2 3 2 2 2 2" xfId="21555"/>
    <cellStyle name="40% - Accent1 4 2 3 2 2 2 2 2" xfId="44830"/>
    <cellStyle name="40% - Accent1 4 2 3 2 2 2 3" xfId="34216"/>
    <cellStyle name="40% - Accent1 4 2 3 2 2 3" xfId="16249"/>
    <cellStyle name="40% - Accent1 4 2 3 2 2 3 2" xfId="39524"/>
    <cellStyle name="40% - Accent1 4 2 3 2 2 4" xfId="23182"/>
    <cellStyle name="40% - Accent1 4 2 3 2 2 4 2" xfId="46429"/>
    <cellStyle name="40% - Accent1 4 2 3 2 2 5" xfId="28908"/>
    <cellStyle name="40% - Accent1 4 2 3 2 3" xfId="8299"/>
    <cellStyle name="40% - Accent1 4 2 3 2 3 2" xfId="18914"/>
    <cellStyle name="40% - Accent1 4 2 3 2 3 2 2" xfId="42189"/>
    <cellStyle name="40% - Accent1 4 2 3 2 3 3" xfId="31574"/>
    <cellStyle name="40% - Accent1 4 2 3 2 4" xfId="13609"/>
    <cellStyle name="40% - Accent1 4 2 3 2 4 2" xfId="36884"/>
    <cellStyle name="40% - Accent1 4 2 3 2 5" xfId="23181"/>
    <cellStyle name="40% - Accent1 4 2 3 2 5 2" xfId="46428"/>
    <cellStyle name="40% - Accent1 4 2 3 2 6" xfId="26266"/>
    <cellStyle name="40% - Accent1 4 2 3 3" xfId="4411"/>
    <cellStyle name="40% - Accent1 4 2 3 3 2" xfId="9755"/>
    <cellStyle name="40% - Accent1 4 2 3 3 2 2" xfId="20370"/>
    <cellStyle name="40% - Accent1 4 2 3 3 2 2 2" xfId="43645"/>
    <cellStyle name="40% - Accent1 4 2 3 3 2 3" xfId="33030"/>
    <cellStyle name="40% - Accent1 4 2 3 3 3" xfId="15064"/>
    <cellStyle name="40% - Accent1 4 2 3 3 3 2" xfId="38339"/>
    <cellStyle name="40% - Accent1 4 2 3 3 4" xfId="23183"/>
    <cellStyle name="40% - Accent1 4 2 3 3 4 2" xfId="46430"/>
    <cellStyle name="40% - Accent1 4 2 3 3 5" xfId="27722"/>
    <cellStyle name="40% - Accent1 4 2 3 4" xfId="7113"/>
    <cellStyle name="40% - Accent1 4 2 3 4 2" xfId="17728"/>
    <cellStyle name="40% - Accent1 4 2 3 4 2 2" xfId="41003"/>
    <cellStyle name="40% - Accent1 4 2 3 4 3" xfId="30388"/>
    <cellStyle name="40% - Accent1 4 2 3 5" xfId="12424"/>
    <cellStyle name="40% - Accent1 4 2 3 5 2" xfId="35699"/>
    <cellStyle name="40% - Accent1 4 2 3 6" xfId="23180"/>
    <cellStyle name="40% - Accent1 4 2 3 6 2" xfId="46427"/>
    <cellStyle name="40% - Accent1 4 2 3 7" xfId="25080"/>
    <cellStyle name="40% - Accent1 4 2 4" xfId="1562"/>
    <cellStyle name="40% - Accent1 4 2 4 2" xfId="4581"/>
    <cellStyle name="40% - Accent1 4 2 4 2 2" xfId="9925"/>
    <cellStyle name="40% - Accent1 4 2 4 2 2 2" xfId="20540"/>
    <cellStyle name="40% - Accent1 4 2 4 2 2 2 2" xfId="43815"/>
    <cellStyle name="40% - Accent1 4 2 4 2 2 3" xfId="33200"/>
    <cellStyle name="40% - Accent1 4 2 4 2 3" xfId="15234"/>
    <cellStyle name="40% - Accent1 4 2 4 2 3 2" xfId="38509"/>
    <cellStyle name="40% - Accent1 4 2 4 2 4" xfId="23185"/>
    <cellStyle name="40% - Accent1 4 2 4 2 4 2" xfId="46432"/>
    <cellStyle name="40% - Accent1 4 2 4 2 5" xfId="27892"/>
    <cellStyle name="40% - Accent1 4 2 4 3" xfId="7283"/>
    <cellStyle name="40% - Accent1 4 2 4 3 2" xfId="17898"/>
    <cellStyle name="40% - Accent1 4 2 4 3 2 2" xfId="41173"/>
    <cellStyle name="40% - Accent1 4 2 4 3 3" xfId="30558"/>
    <cellStyle name="40% - Accent1 4 2 4 4" xfId="12594"/>
    <cellStyle name="40% - Accent1 4 2 4 4 2" xfId="35869"/>
    <cellStyle name="40% - Accent1 4 2 4 5" xfId="23184"/>
    <cellStyle name="40% - Accent1 4 2 4 5 2" xfId="46431"/>
    <cellStyle name="40% - Accent1 4 2 4 6" xfId="25250"/>
    <cellStyle name="40% - Accent1 4 2 5" xfId="2058"/>
    <cellStyle name="40% - Accent1 4 2 5 2" xfId="4952"/>
    <cellStyle name="40% - Accent1 4 2 5 2 2" xfId="10295"/>
    <cellStyle name="40% - Accent1 4 2 5 2 2 2" xfId="20910"/>
    <cellStyle name="40% - Accent1 4 2 5 2 2 2 2" xfId="44185"/>
    <cellStyle name="40% - Accent1 4 2 5 2 2 3" xfId="33570"/>
    <cellStyle name="40% - Accent1 4 2 5 2 3" xfId="15604"/>
    <cellStyle name="40% - Accent1 4 2 5 2 3 2" xfId="38879"/>
    <cellStyle name="40% - Accent1 4 2 5 2 4" xfId="28262"/>
    <cellStyle name="40% - Accent1 4 2 5 3" xfId="7653"/>
    <cellStyle name="40% - Accent1 4 2 5 3 2" xfId="18268"/>
    <cellStyle name="40% - Accent1 4 2 5 3 2 2" xfId="41543"/>
    <cellStyle name="40% - Accent1 4 2 5 3 3" xfId="30928"/>
    <cellStyle name="40% - Accent1 4 2 5 4" xfId="12964"/>
    <cellStyle name="40% - Accent1 4 2 5 4 2" xfId="36239"/>
    <cellStyle name="40% - Accent1 4 2 5 5" xfId="23186"/>
    <cellStyle name="40% - Accent1 4 2 5 5 2" xfId="46433"/>
    <cellStyle name="40% - Accent1 4 2 5 6" xfId="25620"/>
    <cellStyle name="40% - Accent1 4 2 6" xfId="2142"/>
    <cellStyle name="40% - Accent1 4 2 6 2" xfId="5017"/>
    <cellStyle name="40% - Accent1 4 2 6 2 2" xfId="10360"/>
    <cellStyle name="40% - Accent1 4 2 6 2 2 2" xfId="20975"/>
    <cellStyle name="40% - Accent1 4 2 6 2 2 2 2" xfId="44250"/>
    <cellStyle name="40% - Accent1 4 2 6 2 2 3" xfId="33635"/>
    <cellStyle name="40% - Accent1 4 2 6 2 3" xfId="15669"/>
    <cellStyle name="40% - Accent1 4 2 6 2 3 2" xfId="38944"/>
    <cellStyle name="40% - Accent1 4 2 6 2 4" xfId="28327"/>
    <cellStyle name="40% - Accent1 4 2 6 3" xfId="7718"/>
    <cellStyle name="40% - Accent1 4 2 6 3 2" xfId="18333"/>
    <cellStyle name="40% - Accent1 4 2 6 3 2 2" xfId="41608"/>
    <cellStyle name="40% - Accent1 4 2 6 3 3" xfId="30993"/>
    <cellStyle name="40% - Accent1 4 2 6 4" xfId="13029"/>
    <cellStyle name="40% - Accent1 4 2 6 4 2" xfId="36304"/>
    <cellStyle name="40% - Accent1 4 2 6 5" xfId="25685"/>
    <cellStyle name="40% - Accent1 4 2 7" xfId="2198"/>
    <cellStyle name="40% - Accent1 4 2 7 2" xfId="5063"/>
    <cellStyle name="40% - Accent1 4 2 7 2 2" xfId="10406"/>
    <cellStyle name="40% - Accent1 4 2 7 2 2 2" xfId="21020"/>
    <cellStyle name="40% - Accent1 4 2 7 2 2 2 2" xfId="44295"/>
    <cellStyle name="40% - Accent1 4 2 7 2 2 3" xfId="33681"/>
    <cellStyle name="40% - Accent1 4 2 7 2 3" xfId="15714"/>
    <cellStyle name="40% - Accent1 4 2 7 2 3 2" xfId="38989"/>
    <cellStyle name="40% - Accent1 4 2 7 2 4" xfId="28373"/>
    <cellStyle name="40% - Accent1 4 2 7 3" xfId="7764"/>
    <cellStyle name="40% - Accent1 4 2 7 3 2" xfId="18379"/>
    <cellStyle name="40% - Accent1 4 2 7 3 2 2" xfId="41654"/>
    <cellStyle name="40% - Accent1 4 2 7 3 3" xfId="31039"/>
    <cellStyle name="40% - Accent1 4 2 7 4" xfId="13074"/>
    <cellStyle name="40% - Accent1 4 2 7 4 2" xfId="36349"/>
    <cellStyle name="40% - Accent1 4 2 7 5" xfId="25731"/>
    <cellStyle name="40% - Accent1 4 2 8" xfId="2236"/>
    <cellStyle name="40% - Accent1 4 2 8 2" xfId="5092"/>
    <cellStyle name="40% - Accent1 4 2 8 2 2" xfId="10435"/>
    <cellStyle name="40% - Accent1 4 2 8 2 2 2" xfId="21049"/>
    <cellStyle name="40% - Accent1 4 2 8 2 2 2 2" xfId="44324"/>
    <cellStyle name="40% - Accent1 4 2 8 2 2 3" xfId="33710"/>
    <cellStyle name="40% - Accent1 4 2 8 2 3" xfId="15743"/>
    <cellStyle name="40% - Accent1 4 2 8 2 3 2" xfId="39018"/>
    <cellStyle name="40% - Accent1 4 2 8 2 4" xfId="28402"/>
    <cellStyle name="40% - Accent1 4 2 8 3" xfId="7793"/>
    <cellStyle name="40% - Accent1 4 2 8 3 2" xfId="18408"/>
    <cellStyle name="40% - Accent1 4 2 8 3 2 2" xfId="41683"/>
    <cellStyle name="40% - Accent1 4 2 8 3 3" xfId="31068"/>
    <cellStyle name="40% - Accent1 4 2 8 4" xfId="13103"/>
    <cellStyle name="40% - Accent1 4 2 8 4 2" xfId="36378"/>
    <cellStyle name="40% - Accent1 4 2 8 5" xfId="25760"/>
    <cellStyle name="40% - Accent1 4 2 9" xfId="2524"/>
    <cellStyle name="40% - Accent1 4 2 9 2" xfId="5375"/>
    <cellStyle name="40% - Accent1 4 2 9 2 2" xfId="10718"/>
    <cellStyle name="40% - Accent1 4 2 9 2 2 2" xfId="21332"/>
    <cellStyle name="40% - Accent1 4 2 9 2 2 2 2" xfId="44607"/>
    <cellStyle name="40% - Accent1 4 2 9 2 2 3" xfId="33993"/>
    <cellStyle name="40% - Accent1 4 2 9 2 3" xfId="16026"/>
    <cellStyle name="40% - Accent1 4 2 9 2 3 2" xfId="39301"/>
    <cellStyle name="40% - Accent1 4 2 9 2 4" xfId="28685"/>
    <cellStyle name="40% - Accent1 4 2 9 3" xfId="8076"/>
    <cellStyle name="40% - Accent1 4 2 9 3 2" xfId="18691"/>
    <cellStyle name="40% - Accent1 4 2 9 3 2 2" xfId="41966"/>
    <cellStyle name="40% - Accent1 4 2 9 3 3" xfId="31351"/>
    <cellStyle name="40% - Accent1 4 2 9 4" xfId="13386"/>
    <cellStyle name="40% - Accent1 4 2 9 4 2" xfId="36661"/>
    <cellStyle name="40% - Accent1 4 2 9 5" xfId="26043"/>
    <cellStyle name="40% - Accent1 4 2_Asset Register (new)" xfId="1358"/>
    <cellStyle name="40% - Accent1 4 3" xfId="651"/>
    <cellStyle name="40% - Accent1 4 3 10" xfId="12200"/>
    <cellStyle name="40% - Accent1 4 3 10 2" xfId="35475"/>
    <cellStyle name="40% - Accent1 4 3 11" xfId="23187"/>
    <cellStyle name="40% - Accent1 4 3 11 2" xfId="46434"/>
    <cellStyle name="40% - Accent1 4 3 12" xfId="24856"/>
    <cellStyle name="40% - Accent1 4 3 2" xfId="1108"/>
    <cellStyle name="40% - Accent1 4 3 2 2" xfId="2676"/>
    <cellStyle name="40% - Accent1 4 3 2 2 2" xfId="5527"/>
    <cellStyle name="40% - Accent1 4 3 2 2 2 2" xfId="10870"/>
    <cellStyle name="40% - Accent1 4 3 2 2 2 2 2" xfId="21484"/>
    <cellStyle name="40% - Accent1 4 3 2 2 2 2 2 2" xfId="44759"/>
    <cellStyle name="40% - Accent1 4 3 2 2 2 2 3" xfId="34145"/>
    <cellStyle name="40% - Accent1 4 3 2 2 2 3" xfId="16178"/>
    <cellStyle name="40% - Accent1 4 3 2 2 2 3 2" xfId="39453"/>
    <cellStyle name="40% - Accent1 4 3 2 2 2 4" xfId="23190"/>
    <cellStyle name="40% - Accent1 4 3 2 2 2 4 2" xfId="46437"/>
    <cellStyle name="40% - Accent1 4 3 2 2 2 5" xfId="28837"/>
    <cellStyle name="40% - Accent1 4 3 2 2 3" xfId="8228"/>
    <cellStyle name="40% - Accent1 4 3 2 2 3 2" xfId="18843"/>
    <cellStyle name="40% - Accent1 4 3 2 2 3 2 2" xfId="42118"/>
    <cellStyle name="40% - Accent1 4 3 2 2 3 3" xfId="31503"/>
    <cellStyle name="40% - Accent1 4 3 2 2 4" xfId="13538"/>
    <cellStyle name="40% - Accent1 4 3 2 2 4 2" xfId="36813"/>
    <cellStyle name="40% - Accent1 4 3 2 2 5" xfId="23189"/>
    <cellStyle name="40% - Accent1 4 3 2 2 5 2" xfId="46436"/>
    <cellStyle name="40% - Accent1 4 3 2 2 6" xfId="26195"/>
    <cellStyle name="40% - Accent1 4 3 2 3" xfId="3854"/>
    <cellStyle name="40% - Accent1 4 3 2 3 2" xfId="6518"/>
    <cellStyle name="40% - Accent1 4 3 2 3 2 2" xfId="11861"/>
    <cellStyle name="40% - Accent1 4 3 2 3 2 2 2" xfId="22474"/>
    <cellStyle name="40% - Accent1 4 3 2 3 2 2 2 2" xfId="45749"/>
    <cellStyle name="40% - Accent1 4 3 2 3 2 2 3" xfId="35136"/>
    <cellStyle name="40% - Accent1 4 3 2 3 2 3" xfId="17168"/>
    <cellStyle name="40% - Accent1 4 3 2 3 2 3 2" xfId="40443"/>
    <cellStyle name="40% - Accent1 4 3 2 3 2 4" xfId="29828"/>
    <cellStyle name="40% - Accent1 4 3 2 3 3" xfId="9219"/>
    <cellStyle name="40% - Accent1 4 3 2 3 3 2" xfId="19834"/>
    <cellStyle name="40% - Accent1 4 3 2 3 3 2 2" xfId="43109"/>
    <cellStyle name="40% - Accent1 4 3 2 3 3 3" xfId="32494"/>
    <cellStyle name="40% - Accent1 4 3 2 3 4" xfId="14528"/>
    <cellStyle name="40% - Accent1 4 3 2 3 4 2" xfId="37803"/>
    <cellStyle name="40% - Accent1 4 3 2 3 5" xfId="23191"/>
    <cellStyle name="40% - Accent1 4 3 2 3 5 2" xfId="46438"/>
    <cellStyle name="40% - Accent1 4 3 2 3 6" xfId="27186"/>
    <cellStyle name="40% - Accent1 4 3 2 4" xfId="4340"/>
    <cellStyle name="40% - Accent1 4 3 2 4 2" xfId="9684"/>
    <cellStyle name="40% - Accent1 4 3 2 4 2 2" xfId="20299"/>
    <cellStyle name="40% - Accent1 4 3 2 4 2 2 2" xfId="43574"/>
    <cellStyle name="40% - Accent1 4 3 2 4 2 3" xfId="32959"/>
    <cellStyle name="40% - Accent1 4 3 2 4 3" xfId="14993"/>
    <cellStyle name="40% - Accent1 4 3 2 4 3 2" xfId="38268"/>
    <cellStyle name="40% - Accent1 4 3 2 4 4" xfId="27651"/>
    <cellStyle name="40% - Accent1 4 3 2 5" xfId="7042"/>
    <cellStyle name="40% - Accent1 4 3 2 5 2" xfId="17657"/>
    <cellStyle name="40% - Accent1 4 3 2 5 2 2" xfId="40932"/>
    <cellStyle name="40% - Accent1 4 3 2 5 3" xfId="30317"/>
    <cellStyle name="40% - Accent1 4 3 2 6" xfId="12353"/>
    <cellStyle name="40% - Accent1 4 3 2 6 2" xfId="35628"/>
    <cellStyle name="40% - Accent1 4 3 2 7" xfId="23188"/>
    <cellStyle name="40% - Accent1 4 3 2 7 2" xfId="46435"/>
    <cellStyle name="40% - Accent1 4 3 2 8" xfId="25009"/>
    <cellStyle name="40% - Accent1 4 3 3" xfId="1467"/>
    <cellStyle name="40% - Accent1 4 3 3 2" xfId="2829"/>
    <cellStyle name="40% - Accent1 4 3 3 2 2" xfId="5680"/>
    <cellStyle name="40% - Accent1 4 3 3 2 2 2" xfId="11023"/>
    <cellStyle name="40% - Accent1 4 3 3 2 2 2 2" xfId="21637"/>
    <cellStyle name="40% - Accent1 4 3 3 2 2 2 2 2" xfId="44912"/>
    <cellStyle name="40% - Accent1 4 3 3 2 2 2 3" xfId="34298"/>
    <cellStyle name="40% - Accent1 4 3 3 2 2 3" xfId="16331"/>
    <cellStyle name="40% - Accent1 4 3 3 2 2 3 2" xfId="39606"/>
    <cellStyle name="40% - Accent1 4 3 3 2 2 4" xfId="28990"/>
    <cellStyle name="40% - Accent1 4 3 3 2 3" xfId="8381"/>
    <cellStyle name="40% - Accent1 4 3 3 2 3 2" xfId="18996"/>
    <cellStyle name="40% - Accent1 4 3 3 2 3 2 2" xfId="42271"/>
    <cellStyle name="40% - Accent1 4 3 3 2 3 3" xfId="31656"/>
    <cellStyle name="40% - Accent1 4 3 3 2 4" xfId="13691"/>
    <cellStyle name="40% - Accent1 4 3 3 2 4 2" xfId="36966"/>
    <cellStyle name="40% - Accent1 4 3 3 2 5" xfId="23193"/>
    <cellStyle name="40% - Accent1 4 3 3 2 5 2" xfId="46440"/>
    <cellStyle name="40% - Accent1 4 3 3 2 6" xfId="26348"/>
    <cellStyle name="40% - Accent1 4 3 3 3" xfId="3695"/>
    <cellStyle name="40% - Accent1 4 3 3 3 2" xfId="6412"/>
    <cellStyle name="40% - Accent1 4 3 3 3 2 2" xfId="11755"/>
    <cellStyle name="40% - Accent1 4 3 3 3 2 2 2" xfId="22368"/>
    <cellStyle name="40% - Accent1 4 3 3 3 2 2 2 2" xfId="45643"/>
    <cellStyle name="40% - Accent1 4 3 3 3 2 2 3" xfId="35030"/>
    <cellStyle name="40% - Accent1 4 3 3 3 2 3" xfId="17062"/>
    <cellStyle name="40% - Accent1 4 3 3 3 2 3 2" xfId="40337"/>
    <cellStyle name="40% - Accent1 4 3 3 3 2 4" xfId="29722"/>
    <cellStyle name="40% - Accent1 4 3 3 3 3" xfId="9113"/>
    <cellStyle name="40% - Accent1 4 3 3 3 3 2" xfId="19728"/>
    <cellStyle name="40% - Accent1 4 3 3 3 3 2 2" xfId="43003"/>
    <cellStyle name="40% - Accent1 4 3 3 3 3 3" xfId="32388"/>
    <cellStyle name="40% - Accent1 4 3 3 3 4" xfId="14422"/>
    <cellStyle name="40% - Accent1 4 3 3 3 4 2" xfId="37697"/>
    <cellStyle name="40% - Accent1 4 3 3 3 5" xfId="27080"/>
    <cellStyle name="40% - Accent1 4 3 3 4" xfId="4493"/>
    <cellStyle name="40% - Accent1 4 3 3 4 2" xfId="9837"/>
    <cellStyle name="40% - Accent1 4 3 3 4 2 2" xfId="20452"/>
    <cellStyle name="40% - Accent1 4 3 3 4 2 2 2" xfId="43727"/>
    <cellStyle name="40% - Accent1 4 3 3 4 2 3" xfId="33112"/>
    <cellStyle name="40% - Accent1 4 3 3 4 3" xfId="15146"/>
    <cellStyle name="40% - Accent1 4 3 3 4 3 2" xfId="38421"/>
    <cellStyle name="40% - Accent1 4 3 3 4 4" xfId="27804"/>
    <cellStyle name="40% - Accent1 4 3 3 5" xfId="7195"/>
    <cellStyle name="40% - Accent1 4 3 3 5 2" xfId="17810"/>
    <cellStyle name="40% - Accent1 4 3 3 5 2 2" xfId="41085"/>
    <cellStyle name="40% - Accent1 4 3 3 5 3" xfId="30470"/>
    <cellStyle name="40% - Accent1 4 3 3 6" xfId="12506"/>
    <cellStyle name="40% - Accent1 4 3 3 6 2" xfId="35781"/>
    <cellStyle name="40% - Accent1 4 3 3 7" xfId="23192"/>
    <cellStyle name="40% - Accent1 4 3 3 7 2" xfId="46439"/>
    <cellStyle name="40% - Accent1 4 3 3 8" xfId="25162"/>
    <cellStyle name="40% - Accent1 4 3 4" xfId="1798"/>
    <cellStyle name="40% - Accent1 4 3 4 2" xfId="4780"/>
    <cellStyle name="40% - Accent1 4 3 4 2 2" xfId="10124"/>
    <cellStyle name="40% - Accent1 4 3 4 2 2 2" xfId="20739"/>
    <cellStyle name="40% - Accent1 4 3 4 2 2 2 2" xfId="44014"/>
    <cellStyle name="40% - Accent1 4 3 4 2 2 3" xfId="33399"/>
    <cellStyle name="40% - Accent1 4 3 4 2 3" xfId="15433"/>
    <cellStyle name="40% - Accent1 4 3 4 2 3 2" xfId="38708"/>
    <cellStyle name="40% - Accent1 4 3 4 2 4" xfId="28091"/>
    <cellStyle name="40% - Accent1 4 3 4 3" xfId="7482"/>
    <cellStyle name="40% - Accent1 4 3 4 3 2" xfId="18097"/>
    <cellStyle name="40% - Accent1 4 3 4 3 2 2" xfId="41372"/>
    <cellStyle name="40% - Accent1 4 3 4 3 3" xfId="30757"/>
    <cellStyle name="40% - Accent1 4 3 4 4" xfId="12793"/>
    <cellStyle name="40% - Accent1 4 3 4 4 2" xfId="36068"/>
    <cellStyle name="40% - Accent1 4 3 4 5" xfId="23194"/>
    <cellStyle name="40% - Accent1 4 3 4 5 2" xfId="46441"/>
    <cellStyle name="40% - Accent1 4 3 4 6" xfId="25449"/>
    <cellStyle name="40% - Accent1 4 3 5" xfId="2523"/>
    <cellStyle name="40% - Accent1 4 3 5 2" xfId="5374"/>
    <cellStyle name="40% - Accent1 4 3 5 2 2" xfId="10717"/>
    <cellStyle name="40% - Accent1 4 3 5 2 2 2" xfId="21331"/>
    <cellStyle name="40% - Accent1 4 3 5 2 2 2 2" xfId="44606"/>
    <cellStyle name="40% - Accent1 4 3 5 2 2 3" xfId="33992"/>
    <cellStyle name="40% - Accent1 4 3 5 2 3" xfId="16025"/>
    <cellStyle name="40% - Accent1 4 3 5 2 3 2" xfId="39300"/>
    <cellStyle name="40% - Accent1 4 3 5 2 4" xfId="28684"/>
    <cellStyle name="40% - Accent1 4 3 5 3" xfId="8075"/>
    <cellStyle name="40% - Accent1 4 3 5 3 2" xfId="18690"/>
    <cellStyle name="40% - Accent1 4 3 5 3 2 2" xfId="41965"/>
    <cellStyle name="40% - Accent1 4 3 5 3 3" xfId="31350"/>
    <cellStyle name="40% - Accent1 4 3 5 4" xfId="13385"/>
    <cellStyle name="40% - Accent1 4 3 5 4 2" xfId="36660"/>
    <cellStyle name="40% - Accent1 4 3 5 5" xfId="26042"/>
    <cellStyle name="40% - Accent1 4 3 6" xfId="3072"/>
    <cellStyle name="40% - Accent1 4 3 6 2" xfId="5905"/>
    <cellStyle name="40% - Accent1 4 3 6 2 2" xfId="11248"/>
    <cellStyle name="40% - Accent1 4 3 6 2 2 2" xfId="21861"/>
    <cellStyle name="40% - Accent1 4 3 6 2 2 2 2" xfId="45136"/>
    <cellStyle name="40% - Accent1 4 3 6 2 2 3" xfId="34523"/>
    <cellStyle name="40% - Accent1 4 3 6 2 3" xfId="16555"/>
    <cellStyle name="40% - Accent1 4 3 6 2 3 2" xfId="39830"/>
    <cellStyle name="40% - Accent1 4 3 6 2 4" xfId="29215"/>
    <cellStyle name="40% - Accent1 4 3 6 3" xfId="8606"/>
    <cellStyle name="40% - Accent1 4 3 6 3 2" xfId="19221"/>
    <cellStyle name="40% - Accent1 4 3 6 3 2 2" xfId="42496"/>
    <cellStyle name="40% - Accent1 4 3 6 3 3" xfId="31881"/>
    <cellStyle name="40% - Accent1 4 3 6 4" xfId="13915"/>
    <cellStyle name="40% - Accent1 4 3 6 4 2" xfId="37190"/>
    <cellStyle name="40% - Accent1 4 3 6 5" xfId="26573"/>
    <cellStyle name="40% - Accent1 4 3 7" xfId="3395"/>
    <cellStyle name="40% - Accent1 4 3 7 2" xfId="6219"/>
    <cellStyle name="40% - Accent1 4 3 7 2 2" xfId="11562"/>
    <cellStyle name="40% - Accent1 4 3 7 2 2 2" xfId="22175"/>
    <cellStyle name="40% - Accent1 4 3 7 2 2 2 2" xfId="45450"/>
    <cellStyle name="40% - Accent1 4 3 7 2 2 3" xfId="34837"/>
    <cellStyle name="40% - Accent1 4 3 7 2 3" xfId="16869"/>
    <cellStyle name="40% - Accent1 4 3 7 2 3 2" xfId="40144"/>
    <cellStyle name="40% - Accent1 4 3 7 2 4" xfId="29529"/>
    <cellStyle name="40% - Accent1 4 3 7 3" xfId="8920"/>
    <cellStyle name="40% - Accent1 4 3 7 3 2" xfId="19535"/>
    <cellStyle name="40% - Accent1 4 3 7 3 2 2" xfId="42810"/>
    <cellStyle name="40% - Accent1 4 3 7 3 3" xfId="32195"/>
    <cellStyle name="40% - Accent1 4 3 7 4" xfId="14229"/>
    <cellStyle name="40% - Accent1 4 3 7 4 2" xfId="37504"/>
    <cellStyle name="40% - Accent1 4 3 7 5" xfId="26887"/>
    <cellStyle name="40% - Accent1 4 3 8" xfId="4187"/>
    <cellStyle name="40% - Accent1 4 3 8 2" xfId="9531"/>
    <cellStyle name="40% - Accent1 4 3 8 2 2" xfId="20146"/>
    <cellStyle name="40% - Accent1 4 3 8 2 2 2" xfId="43421"/>
    <cellStyle name="40% - Accent1 4 3 8 2 3" xfId="32806"/>
    <cellStyle name="40% - Accent1 4 3 8 3" xfId="14840"/>
    <cellStyle name="40% - Accent1 4 3 8 3 2" xfId="38115"/>
    <cellStyle name="40% - Accent1 4 3 8 4" xfId="27498"/>
    <cellStyle name="40% - Accent1 4 3 9" xfId="6889"/>
    <cellStyle name="40% - Accent1 4 3 9 2" xfId="17504"/>
    <cellStyle name="40% - Accent1 4 3 9 2 2" xfId="40779"/>
    <cellStyle name="40% - Accent1 4 3 9 3" xfId="30164"/>
    <cellStyle name="40% - Accent1 4 3_Asset Register (new)" xfId="1356"/>
    <cellStyle name="40% - Accent1 4 4" xfId="97"/>
    <cellStyle name="40% - Accent1 4 4 10" xfId="24678"/>
    <cellStyle name="40% - Accent1 4 4 2" xfId="1799"/>
    <cellStyle name="40% - Accent1 4 4 2 2" xfId="4781"/>
    <cellStyle name="40% - Accent1 4 4 2 2 2" xfId="10125"/>
    <cellStyle name="40% - Accent1 4 4 2 2 2 2" xfId="20740"/>
    <cellStyle name="40% - Accent1 4 4 2 2 2 2 2" xfId="44015"/>
    <cellStyle name="40% - Accent1 4 4 2 2 2 3" xfId="33400"/>
    <cellStyle name="40% - Accent1 4 4 2 2 3" xfId="15434"/>
    <cellStyle name="40% - Accent1 4 4 2 2 3 2" xfId="38709"/>
    <cellStyle name="40% - Accent1 4 4 2 2 4" xfId="23197"/>
    <cellStyle name="40% - Accent1 4 4 2 2 4 2" xfId="46444"/>
    <cellStyle name="40% - Accent1 4 4 2 2 5" xfId="28092"/>
    <cellStyle name="40% - Accent1 4 4 2 3" xfId="7483"/>
    <cellStyle name="40% - Accent1 4 4 2 3 2" xfId="18098"/>
    <cellStyle name="40% - Accent1 4 4 2 3 2 2" xfId="41373"/>
    <cellStyle name="40% - Accent1 4 4 2 3 3" xfId="30758"/>
    <cellStyle name="40% - Accent1 4 4 2 4" xfId="12794"/>
    <cellStyle name="40% - Accent1 4 4 2 4 2" xfId="36069"/>
    <cellStyle name="40% - Accent1 4 4 2 5" xfId="23196"/>
    <cellStyle name="40% - Accent1 4 4 2 5 2" xfId="46443"/>
    <cellStyle name="40% - Accent1 4 4 2 6" xfId="25450"/>
    <cellStyle name="40% - Accent1 4 4 3" xfId="2349"/>
    <cellStyle name="40% - Accent1 4 4 3 2" xfId="5200"/>
    <cellStyle name="40% - Accent1 4 4 3 2 2" xfId="10543"/>
    <cellStyle name="40% - Accent1 4 4 3 2 2 2" xfId="21157"/>
    <cellStyle name="40% - Accent1 4 4 3 2 2 2 2" xfId="44432"/>
    <cellStyle name="40% - Accent1 4 4 3 2 2 3" xfId="33818"/>
    <cellStyle name="40% - Accent1 4 4 3 2 3" xfId="15851"/>
    <cellStyle name="40% - Accent1 4 4 3 2 3 2" xfId="39126"/>
    <cellStyle name="40% - Accent1 4 4 3 2 4" xfId="28510"/>
    <cellStyle name="40% - Accent1 4 4 3 3" xfId="7901"/>
    <cellStyle name="40% - Accent1 4 4 3 3 2" xfId="18516"/>
    <cellStyle name="40% - Accent1 4 4 3 3 2 2" xfId="41791"/>
    <cellStyle name="40% - Accent1 4 4 3 3 3" xfId="31176"/>
    <cellStyle name="40% - Accent1 4 4 3 4" xfId="13211"/>
    <cellStyle name="40% - Accent1 4 4 3 4 2" xfId="36486"/>
    <cellStyle name="40% - Accent1 4 4 3 5" xfId="23198"/>
    <cellStyle name="40% - Accent1 4 4 3 5 2" xfId="46445"/>
    <cellStyle name="40% - Accent1 4 4 3 6" xfId="25868"/>
    <cellStyle name="40% - Accent1 4 4 4" xfId="3073"/>
    <cellStyle name="40% - Accent1 4 4 4 2" xfId="5906"/>
    <cellStyle name="40% - Accent1 4 4 4 2 2" xfId="11249"/>
    <cellStyle name="40% - Accent1 4 4 4 2 2 2" xfId="21862"/>
    <cellStyle name="40% - Accent1 4 4 4 2 2 2 2" xfId="45137"/>
    <cellStyle name="40% - Accent1 4 4 4 2 2 3" xfId="34524"/>
    <cellStyle name="40% - Accent1 4 4 4 2 3" xfId="16556"/>
    <cellStyle name="40% - Accent1 4 4 4 2 3 2" xfId="39831"/>
    <cellStyle name="40% - Accent1 4 4 4 2 4" xfId="29216"/>
    <cellStyle name="40% - Accent1 4 4 4 3" xfId="8607"/>
    <cellStyle name="40% - Accent1 4 4 4 3 2" xfId="19222"/>
    <cellStyle name="40% - Accent1 4 4 4 3 2 2" xfId="42497"/>
    <cellStyle name="40% - Accent1 4 4 4 3 3" xfId="31882"/>
    <cellStyle name="40% - Accent1 4 4 4 4" xfId="13916"/>
    <cellStyle name="40% - Accent1 4 4 4 4 2" xfId="37191"/>
    <cellStyle name="40% - Accent1 4 4 4 5" xfId="26574"/>
    <cellStyle name="40% - Accent1 4 4 5" xfId="3396"/>
    <cellStyle name="40% - Accent1 4 4 5 2" xfId="6220"/>
    <cellStyle name="40% - Accent1 4 4 5 2 2" xfId="11563"/>
    <cellStyle name="40% - Accent1 4 4 5 2 2 2" xfId="22176"/>
    <cellStyle name="40% - Accent1 4 4 5 2 2 2 2" xfId="45451"/>
    <cellStyle name="40% - Accent1 4 4 5 2 2 3" xfId="34838"/>
    <cellStyle name="40% - Accent1 4 4 5 2 3" xfId="16870"/>
    <cellStyle name="40% - Accent1 4 4 5 2 3 2" xfId="40145"/>
    <cellStyle name="40% - Accent1 4 4 5 2 4" xfId="29530"/>
    <cellStyle name="40% - Accent1 4 4 5 3" xfId="8921"/>
    <cellStyle name="40% - Accent1 4 4 5 3 2" xfId="19536"/>
    <cellStyle name="40% - Accent1 4 4 5 3 2 2" xfId="42811"/>
    <cellStyle name="40% - Accent1 4 4 5 3 3" xfId="32196"/>
    <cellStyle name="40% - Accent1 4 4 5 4" xfId="14230"/>
    <cellStyle name="40% - Accent1 4 4 5 4 2" xfId="37505"/>
    <cellStyle name="40% - Accent1 4 4 5 5" xfId="26888"/>
    <cellStyle name="40% - Accent1 4 4 6" xfId="4013"/>
    <cellStyle name="40% - Accent1 4 4 6 2" xfId="9357"/>
    <cellStyle name="40% - Accent1 4 4 6 2 2" xfId="19972"/>
    <cellStyle name="40% - Accent1 4 4 6 2 2 2" xfId="43247"/>
    <cellStyle name="40% - Accent1 4 4 6 2 3" xfId="32632"/>
    <cellStyle name="40% - Accent1 4 4 6 3" xfId="14666"/>
    <cellStyle name="40% - Accent1 4 4 6 3 2" xfId="37941"/>
    <cellStyle name="40% - Accent1 4 4 6 4" xfId="27324"/>
    <cellStyle name="40% - Accent1 4 4 7" xfId="6715"/>
    <cellStyle name="40% - Accent1 4 4 7 2" xfId="17330"/>
    <cellStyle name="40% - Accent1 4 4 7 2 2" xfId="40605"/>
    <cellStyle name="40% - Accent1 4 4 7 3" xfId="29990"/>
    <cellStyle name="40% - Accent1 4 4 8" xfId="12026"/>
    <cellStyle name="40% - Accent1 4 4 8 2" xfId="35301"/>
    <cellStyle name="40% - Accent1 4 4 9" xfId="23195"/>
    <cellStyle name="40% - Accent1 4 4 9 2" xfId="46442"/>
    <cellStyle name="40% - Accent1 4 5" xfId="1030"/>
    <cellStyle name="40% - Accent1 4 5 2" xfId="2606"/>
    <cellStyle name="40% - Accent1 4 5 2 2" xfId="5457"/>
    <cellStyle name="40% - Accent1 4 5 2 2 2" xfId="10800"/>
    <cellStyle name="40% - Accent1 4 5 2 2 2 2" xfId="21414"/>
    <cellStyle name="40% - Accent1 4 5 2 2 2 2 2" xfId="44689"/>
    <cellStyle name="40% - Accent1 4 5 2 2 2 3" xfId="34075"/>
    <cellStyle name="40% - Accent1 4 5 2 2 3" xfId="16108"/>
    <cellStyle name="40% - Accent1 4 5 2 2 3 2" xfId="39383"/>
    <cellStyle name="40% - Accent1 4 5 2 2 4" xfId="28767"/>
    <cellStyle name="40% - Accent1 4 5 2 3" xfId="8158"/>
    <cellStyle name="40% - Accent1 4 5 2 3 2" xfId="18773"/>
    <cellStyle name="40% - Accent1 4 5 2 3 2 2" xfId="42048"/>
    <cellStyle name="40% - Accent1 4 5 2 3 3" xfId="31433"/>
    <cellStyle name="40% - Accent1 4 5 2 4" xfId="13468"/>
    <cellStyle name="40% - Accent1 4 5 2 4 2" xfId="36743"/>
    <cellStyle name="40% - Accent1 4 5 2 5" xfId="23200"/>
    <cellStyle name="40% - Accent1 4 5 2 5 2" xfId="46447"/>
    <cellStyle name="40% - Accent1 4 5 2 6" xfId="26125"/>
    <cellStyle name="40% - Accent1 4 5 3" xfId="3784"/>
    <cellStyle name="40% - Accent1 4 5 3 2" xfId="6448"/>
    <cellStyle name="40% - Accent1 4 5 3 2 2" xfId="11791"/>
    <cellStyle name="40% - Accent1 4 5 3 2 2 2" xfId="22404"/>
    <cellStyle name="40% - Accent1 4 5 3 2 2 2 2" xfId="45679"/>
    <cellStyle name="40% - Accent1 4 5 3 2 2 3" xfId="35066"/>
    <cellStyle name="40% - Accent1 4 5 3 2 3" xfId="17098"/>
    <cellStyle name="40% - Accent1 4 5 3 2 3 2" xfId="40373"/>
    <cellStyle name="40% - Accent1 4 5 3 2 4" xfId="29758"/>
    <cellStyle name="40% - Accent1 4 5 3 3" xfId="9149"/>
    <cellStyle name="40% - Accent1 4 5 3 3 2" xfId="19764"/>
    <cellStyle name="40% - Accent1 4 5 3 3 2 2" xfId="43039"/>
    <cellStyle name="40% - Accent1 4 5 3 3 3" xfId="32424"/>
    <cellStyle name="40% - Accent1 4 5 3 4" xfId="14458"/>
    <cellStyle name="40% - Accent1 4 5 3 4 2" xfId="37733"/>
    <cellStyle name="40% - Accent1 4 5 3 5" xfId="27116"/>
    <cellStyle name="40% - Accent1 4 5 4" xfId="4270"/>
    <cellStyle name="40% - Accent1 4 5 4 2" xfId="9614"/>
    <cellStyle name="40% - Accent1 4 5 4 2 2" xfId="20229"/>
    <cellStyle name="40% - Accent1 4 5 4 2 2 2" xfId="43504"/>
    <cellStyle name="40% - Accent1 4 5 4 2 3" xfId="32889"/>
    <cellStyle name="40% - Accent1 4 5 4 3" xfId="14923"/>
    <cellStyle name="40% - Accent1 4 5 4 3 2" xfId="38198"/>
    <cellStyle name="40% - Accent1 4 5 4 4" xfId="27581"/>
    <cellStyle name="40% - Accent1 4 5 5" xfId="6972"/>
    <cellStyle name="40% - Accent1 4 5 5 2" xfId="17587"/>
    <cellStyle name="40% - Accent1 4 5 5 2 2" xfId="40862"/>
    <cellStyle name="40% - Accent1 4 5 5 3" xfId="30247"/>
    <cellStyle name="40% - Accent1 4 5 6" xfId="12283"/>
    <cellStyle name="40% - Accent1 4 5 6 2" xfId="35558"/>
    <cellStyle name="40% - Accent1 4 5 7" xfId="23199"/>
    <cellStyle name="40% - Accent1 4 5 7 2" xfId="46446"/>
    <cellStyle name="40% - Accent1 4 5 8" xfId="24939"/>
    <cellStyle name="40% - Accent1 4 6" xfId="1179"/>
    <cellStyle name="40% - Accent1 4 6 2" xfId="2746"/>
    <cellStyle name="40% - Accent1 4 6 2 2" xfId="5597"/>
    <cellStyle name="40% - Accent1 4 6 2 2 2" xfId="10940"/>
    <cellStyle name="40% - Accent1 4 6 2 2 2 2" xfId="21554"/>
    <cellStyle name="40% - Accent1 4 6 2 2 2 2 2" xfId="44829"/>
    <cellStyle name="40% - Accent1 4 6 2 2 2 3" xfId="34215"/>
    <cellStyle name="40% - Accent1 4 6 2 2 3" xfId="16248"/>
    <cellStyle name="40% - Accent1 4 6 2 2 3 2" xfId="39523"/>
    <cellStyle name="40% - Accent1 4 6 2 2 4" xfId="28907"/>
    <cellStyle name="40% - Accent1 4 6 2 3" xfId="8298"/>
    <cellStyle name="40% - Accent1 4 6 2 3 2" xfId="18913"/>
    <cellStyle name="40% - Accent1 4 6 2 3 2 2" xfId="42188"/>
    <cellStyle name="40% - Accent1 4 6 2 3 3" xfId="31573"/>
    <cellStyle name="40% - Accent1 4 6 2 4" xfId="13608"/>
    <cellStyle name="40% - Accent1 4 6 2 4 2" xfId="36883"/>
    <cellStyle name="40% - Accent1 4 6 2 5" xfId="26265"/>
    <cellStyle name="40% - Accent1 4 6 3" xfId="4410"/>
    <cellStyle name="40% - Accent1 4 6 3 2" xfId="9754"/>
    <cellStyle name="40% - Accent1 4 6 3 2 2" xfId="20369"/>
    <cellStyle name="40% - Accent1 4 6 3 2 2 2" xfId="43644"/>
    <cellStyle name="40% - Accent1 4 6 3 2 3" xfId="33029"/>
    <cellStyle name="40% - Accent1 4 6 3 3" xfId="15063"/>
    <cellStyle name="40% - Accent1 4 6 3 3 2" xfId="38338"/>
    <cellStyle name="40% - Accent1 4 6 3 4" xfId="27721"/>
    <cellStyle name="40% - Accent1 4 6 4" xfId="7112"/>
    <cellStyle name="40% - Accent1 4 6 4 2" xfId="17727"/>
    <cellStyle name="40% - Accent1 4 6 4 2 2" xfId="41002"/>
    <cellStyle name="40% - Accent1 4 6 4 3" xfId="30387"/>
    <cellStyle name="40% - Accent1 4 6 5" xfId="12423"/>
    <cellStyle name="40% - Accent1 4 6 5 2" xfId="35698"/>
    <cellStyle name="40% - Accent1 4 6 6" xfId="23201"/>
    <cellStyle name="40% - Accent1 4 6 6 2" xfId="46448"/>
    <cellStyle name="40% - Accent1 4 6 7" xfId="25079"/>
    <cellStyle name="40% - Accent1 4 7" xfId="1561"/>
    <cellStyle name="40% - Accent1 4 7 2" xfId="4580"/>
    <cellStyle name="40% - Accent1 4 7 2 2" xfId="9924"/>
    <cellStyle name="40% - Accent1 4 7 2 2 2" xfId="20539"/>
    <cellStyle name="40% - Accent1 4 7 2 2 2 2" xfId="43814"/>
    <cellStyle name="40% - Accent1 4 7 2 2 3" xfId="33199"/>
    <cellStyle name="40% - Accent1 4 7 2 3" xfId="15233"/>
    <cellStyle name="40% - Accent1 4 7 2 3 2" xfId="38508"/>
    <cellStyle name="40% - Accent1 4 7 2 4" xfId="27891"/>
    <cellStyle name="40% - Accent1 4 7 3" xfId="7282"/>
    <cellStyle name="40% - Accent1 4 7 3 2" xfId="17897"/>
    <cellStyle name="40% - Accent1 4 7 3 2 2" xfId="41172"/>
    <cellStyle name="40% - Accent1 4 7 3 3" xfId="30557"/>
    <cellStyle name="40% - Accent1 4 7 4" xfId="12593"/>
    <cellStyle name="40% - Accent1 4 7 4 2" xfId="35868"/>
    <cellStyle name="40% - Accent1 4 7 5" xfId="25249"/>
    <cellStyle name="40% - Accent1 4 8" xfId="2059"/>
    <cellStyle name="40% - Accent1 4 8 2" xfId="4953"/>
    <cellStyle name="40% - Accent1 4 8 2 2" xfId="10296"/>
    <cellStyle name="40% - Accent1 4 8 2 2 2" xfId="20911"/>
    <cellStyle name="40% - Accent1 4 8 2 2 2 2" xfId="44186"/>
    <cellStyle name="40% - Accent1 4 8 2 2 3" xfId="33571"/>
    <cellStyle name="40% - Accent1 4 8 2 3" xfId="15605"/>
    <cellStyle name="40% - Accent1 4 8 2 3 2" xfId="38880"/>
    <cellStyle name="40% - Accent1 4 8 2 4" xfId="28263"/>
    <cellStyle name="40% - Accent1 4 8 3" xfId="7654"/>
    <cellStyle name="40% - Accent1 4 8 3 2" xfId="18269"/>
    <cellStyle name="40% - Accent1 4 8 3 2 2" xfId="41544"/>
    <cellStyle name="40% - Accent1 4 8 3 3" xfId="30929"/>
    <cellStyle name="40% - Accent1 4 8 4" xfId="12965"/>
    <cellStyle name="40% - Accent1 4 8 4 2" xfId="36240"/>
    <cellStyle name="40% - Accent1 4 8 5" xfId="25621"/>
    <cellStyle name="40% - Accent1 4 9" xfId="2143"/>
    <cellStyle name="40% - Accent1 4 9 2" xfId="5018"/>
    <cellStyle name="40% - Accent1 4 9 2 2" xfId="10361"/>
    <cellStyle name="40% - Accent1 4 9 2 2 2" xfId="20976"/>
    <cellStyle name="40% - Accent1 4 9 2 2 2 2" xfId="44251"/>
    <cellStyle name="40% - Accent1 4 9 2 2 3" xfId="33636"/>
    <cellStyle name="40% - Accent1 4 9 2 3" xfId="15670"/>
    <cellStyle name="40% - Accent1 4 9 2 3 2" xfId="38945"/>
    <cellStyle name="40% - Accent1 4 9 2 4" xfId="28328"/>
    <cellStyle name="40% - Accent1 4 9 3" xfId="7719"/>
    <cellStyle name="40% - Accent1 4 9 3 2" xfId="18334"/>
    <cellStyle name="40% - Accent1 4 9 3 2 2" xfId="41609"/>
    <cellStyle name="40% - Accent1 4 9 3 3" xfId="30994"/>
    <cellStyle name="40% - Accent1 4 9 4" xfId="13030"/>
    <cellStyle name="40% - Accent1 4 9 4 2" xfId="36305"/>
    <cellStyle name="40% - Accent1 4 9 5" xfId="25686"/>
    <cellStyle name="40% - Accent1 4_Asset Register (new)" xfId="1359"/>
    <cellStyle name="40% - Accent1 5" xfId="98"/>
    <cellStyle name="40% - Accent1 5 10" xfId="23202"/>
    <cellStyle name="40% - Accent1 5 10 2" xfId="46449"/>
    <cellStyle name="40% - Accent1 5 11" xfId="24679"/>
    <cellStyle name="40% - Accent1 5 2" xfId="99"/>
    <cellStyle name="40% - Accent1 5 2 10" xfId="24680"/>
    <cellStyle name="40% - Accent1 5 2 2" xfId="1800"/>
    <cellStyle name="40% - Accent1 5 2 2 2" xfId="4782"/>
    <cellStyle name="40% - Accent1 5 2 2 2 2" xfId="10126"/>
    <cellStyle name="40% - Accent1 5 2 2 2 2 2" xfId="20741"/>
    <cellStyle name="40% - Accent1 5 2 2 2 2 2 2" xfId="44016"/>
    <cellStyle name="40% - Accent1 5 2 2 2 2 3" xfId="33401"/>
    <cellStyle name="40% - Accent1 5 2 2 2 3" xfId="15435"/>
    <cellStyle name="40% - Accent1 5 2 2 2 3 2" xfId="38710"/>
    <cellStyle name="40% - Accent1 5 2 2 2 4" xfId="28093"/>
    <cellStyle name="40% - Accent1 5 2 2 3" xfId="7484"/>
    <cellStyle name="40% - Accent1 5 2 2 3 2" xfId="18099"/>
    <cellStyle name="40% - Accent1 5 2 2 3 2 2" xfId="41374"/>
    <cellStyle name="40% - Accent1 5 2 2 3 3" xfId="30759"/>
    <cellStyle name="40% - Accent1 5 2 2 4" xfId="12795"/>
    <cellStyle name="40% - Accent1 5 2 2 4 2" xfId="36070"/>
    <cellStyle name="40% - Accent1 5 2 2 5" xfId="23204"/>
    <cellStyle name="40% - Accent1 5 2 2 5 2" xfId="46451"/>
    <cellStyle name="40% - Accent1 5 2 2 6" xfId="25451"/>
    <cellStyle name="40% - Accent1 5 2 3" xfId="2351"/>
    <cellStyle name="40% - Accent1 5 2 3 2" xfId="5202"/>
    <cellStyle name="40% - Accent1 5 2 3 2 2" xfId="10545"/>
    <cellStyle name="40% - Accent1 5 2 3 2 2 2" xfId="21159"/>
    <cellStyle name="40% - Accent1 5 2 3 2 2 2 2" xfId="44434"/>
    <cellStyle name="40% - Accent1 5 2 3 2 2 3" xfId="33820"/>
    <cellStyle name="40% - Accent1 5 2 3 2 3" xfId="15853"/>
    <cellStyle name="40% - Accent1 5 2 3 2 3 2" xfId="39128"/>
    <cellStyle name="40% - Accent1 5 2 3 2 4" xfId="28512"/>
    <cellStyle name="40% - Accent1 5 2 3 3" xfId="7903"/>
    <cellStyle name="40% - Accent1 5 2 3 3 2" xfId="18518"/>
    <cellStyle name="40% - Accent1 5 2 3 3 2 2" xfId="41793"/>
    <cellStyle name="40% - Accent1 5 2 3 3 3" xfId="31178"/>
    <cellStyle name="40% - Accent1 5 2 3 4" xfId="13213"/>
    <cellStyle name="40% - Accent1 5 2 3 4 2" xfId="36488"/>
    <cellStyle name="40% - Accent1 5 2 3 5" xfId="25870"/>
    <cellStyle name="40% - Accent1 5 2 4" xfId="3074"/>
    <cellStyle name="40% - Accent1 5 2 4 2" xfId="5907"/>
    <cellStyle name="40% - Accent1 5 2 4 2 2" xfId="11250"/>
    <cellStyle name="40% - Accent1 5 2 4 2 2 2" xfId="21863"/>
    <cellStyle name="40% - Accent1 5 2 4 2 2 2 2" xfId="45138"/>
    <cellStyle name="40% - Accent1 5 2 4 2 2 3" xfId="34525"/>
    <cellStyle name="40% - Accent1 5 2 4 2 3" xfId="16557"/>
    <cellStyle name="40% - Accent1 5 2 4 2 3 2" xfId="39832"/>
    <cellStyle name="40% - Accent1 5 2 4 2 4" xfId="29217"/>
    <cellStyle name="40% - Accent1 5 2 4 3" xfId="8608"/>
    <cellStyle name="40% - Accent1 5 2 4 3 2" xfId="19223"/>
    <cellStyle name="40% - Accent1 5 2 4 3 2 2" xfId="42498"/>
    <cellStyle name="40% - Accent1 5 2 4 3 3" xfId="31883"/>
    <cellStyle name="40% - Accent1 5 2 4 4" xfId="13917"/>
    <cellStyle name="40% - Accent1 5 2 4 4 2" xfId="37192"/>
    <cellStyle name="40% - Accent1 5 2 4 5" xfId="26575"/>
    <cellStyle name="40% - Accent1 5 2 5" xfId="3397"/>
    <cellStyle name="40% - Accent1 5 2 5 2" xfId="6221"/>
    <cellStyle name="40% - Accent1 5 2 5 2 2" xfId="11564"/>
    <cellStyle name="40% - Accent1 5 2 5 2 2 2" xfId="22177"/>
    <cellStyle name="40% - Accent1 5 2 5 2 2 2 2" xfId="45452"/>
    <cellStyle name="40% - Accent1 5 2 5 2 2 3" xfId="34839"/>
    <cellStyle name="40% - Accent1 5 2 5 2 3" xfId="16871"/>
    <cellStyle name="40% - Accent1 5 2 5 2 3 2" xfId="40146"/>
    <cellStyle name="40% - Accent1 5 2 5 2 4" xfId="29531"/>
    <cellStyle name="40% - Accent1 5 2 5 3" xfId="8922"/>
    <cellStyle name="40% - Accent1 5 2 5 3 2" xfId="19537"/>
    <cellStyle name="40% - Accent1 5 2 5 3 2 2" xfId="42812"/>
    <cellStyle name="40% - Accent1 5 2 5 3 3" xfId="32197"/>
    <cellStyle name="40% - Accent1 5 2 5 4" xfId="14231"/>
    <cellStyle name="40% - Accent1 5 2 5 4 2" xfId="37506"/>
    <cellStyle name="40% - Accent1 5 2 5 5" xfId="26889"/>
    <cellStyle name="40% - Accent1 5 2 6" xfId="4015"/>
    <cellStyle name="40% - Accent1 5 2 6 2" xfId="9359"/>
    <cellStyle name="40% - Accent1 5 2 6 2 2" xfId="19974"/>
    <cellStyle name="40% - Accent1 5 2 6 2 2 2" xfId="43249"/>
    <cellStyle name="40% - Accent1 5 2 6 2 3" xfId="32634"/>
    <cellStyle name="40% - Accent1 5 2 6 3" xfId="14668"/>
    <cellStyle name="40% - Accent1 5 2 6 3 2" xfId="37943"/>
    <cellStyle name="40% - Accent1 5 2 6 4" xfId="27326"/>
    <cellStyle name="40% - Accent1 5 2 7" xfId="6717"/>
    <cellStyle name="40% - Accent1 5 2 7 2" xfId="17332"/>
    <cellStyle name="40% - Accent1 5 2 7 2 2" xfId="40607"/>
    <cellStyle name="40% - Accent1 5 2 7 3" xfId="29992"/>
    <cellStyle name="40% - Accent1 5 2 8" xfId="12028"/>
    <cellStyle name="40% - Accent1 5 2 8 2" xfId="35303"/>
    <cellStyle name="40% - Accent1 5 2 9" xfId="23203"/>
    <cellStyle name="40% - Accent1 5 2 9 2" xfId="46450"/>
    <cellStyle name="40% - Accent1 5 3" xfId="1940"/>
    <cellStyle name="40% - Accent1 5 3 2" xfId="4888"/>
    <cellStyle name="40% - Accent1 5 3 2 2" xfId="10231"/>
    <cellStyle name="40% - Accent1 5 3 2 2 2" xfId="20846"/>
    <cellStyle name="40% - Accent1 5 3 2 2 2 2" xfId="44121"/>
    <cellStyle name="40% - Accent1 5 3 2 2 3" xfId="33506"/>
    <cellStyle name="40% - Accent1 5 3 2 3" xfId="15540"/>
    <cellStyle name="40% - Accent1 5 3 2 3 2" xfId="38815"/>
    <cellStyle name="40% - Accent1 5 3 2 4" xfId="28198"/>
    <cellStyle name="40% - Accent1 5 3 3" xfId="7589"/>
    <cellStyle name="40% - Accent1 5 3 3 2" xfId="18204"/>
    <cellStyle name="40% - Accent1 5 3 3 2 2" xfId="41479"/>
    <cellStyle name="40% - Accent1 5 3 3 3" xfId="30864"/>
    <cellStyle name="40% - Accent1 5 3 4" xfId="12900"/>
    <cellStyle name="40% - Accent1 5 3 4 2" xfId="36175"/>
    <cellStyle name="40% - Accent1 5 3 5" xfId="23205"/>
    <cellStyle name="40% - Accent1 5 3 5 2" xfId="46452"/>
    <cellStyle name="40% - Accent1 5 3 6" xfId="25556"/>
    <cellStyle name="40% - Accent1 5 4" xfId="2350"/>
    <cellStyle name="40% - Accent1 5 4 2" xfId="5201"/>
    <cellStyle name="40% - Accent1 5 4 2 2" xfId="10544"/>
    <cellStyle name="40% - Accent1 5 4 2 2 2" xfId="21158"/>
    <cellStyle name="40% - Accent1 5 4 2 2 2 2" xfId="44433"/>
    <cellStyle name="40% - Accent1 5 4 2 2 3" xfId="33819"/>
    <cellStyle name="40% - Accent1 5 4 2 3" xfId="15852"/>
    <cellStyle name="40% - Accent1 5 4 2 3 2" xfId="39127"/>
    <cellStyle name="40% - Accent1 5 4 2 4" xfId="28511"/>
    <cellStyle name="40% - Accent1 5 4 3" xfId="7902"/>
    <cellStyle name="40% - Accent1 5 4 3 2" xfId="18517"/>
    <cellStyle name="40% - Accent1 5 4 3 2 2" xfId="41792"/>
    <cellStyle name="40% - Accent1 5 4 3 3" xfId="31177"/>
    <cellStyle name="40% - Accent1 5 4 4" xfId="13212"/>
    <cellStyle name="40% - Accent1 5 4 4 2" xfId="36487"/>
    <cellStyle name="40% - Accent1 5 4 5" xfId="25869"/>
    <cellStyle name="40% - Accent1 5 5" xfId="3175"/>
    <cellStyle name="40% - Accent1 5 5 2" xfId="6008"/>
    <cellStyle name="40% - Accent1 5 5 2 2" xfId="11351"/>
    <cellStyle name="40% - Accent1 5 5 2 2 2" xfId="21964"/>
    <cellStyle name="40% - Accent1 5 5 2 2 2 2" xfId="45239"/>
    <cellStyle name="40% - Accent1 5 5 2 2 3" xfId="34626"/>
    <cellStyle name="40% - Accent1 5 5 2 3" xfId="16658"/>
    <cellStyle name="40% - Accent1 5 5 2 3 2" xfId="39933"/>
    <cellStyle name="40% - Accent1 5 5 2 4" xfId="29318"/>
    <cellStyle name="40% - Accent1 5 5 3" xfId="8709"/>
    <cellStyle name="40% - Accent1 5 5 3 2" xfId="19324"/>
    <cellStyle name="40% - Accent1 5 5 3 2 2" xfId="42599"/>
    <cellStyle name="40% - Accent1 5 5 3 3" xfId="31984"/>
    <cellStyle name="40% - Accent1 5 5 4" xfId="14018"/>
    <cellStyle name="40% - Accent1 5 5 4 2" xfId="37293"/>
    <cellStyle name="40% - Accent1 5 5 5" xfId="26676"/>
    <cellStyle name="40% - Accent1 5 6" xfId="3498"/>
    <cellStyle name="40% - Accent1 5 6 2" xfId="6322"/>
    <cellStyle name="40% - Accent1 5 6 2 2" xfId="11665"/>
    <cellStyle name="40% - Accent1 5 6 2 2 2" xfId="22278"/>
    <cellStyle name="40% - Accent1 5 6 2 2 2 2" xfId="45553"/>
    <cellStyle name="40% - Accent1 5 6 2 2 3" xfId="34940"/>
    <cellStyle name="40% - Accent1 5 6 2 3" xfId="16972"/>
    <cellStyle name="40% - Accent1 5 6 2 3 2" xfId="40247"/>
    <cellStyle name="40% - Accent1 5 6 2 4" xfId="29632"/>
    <cellStyle name="40% - Accent1 5 6 3" xfId="9023"/>
    <cellStyle name="40% - Accent1 5 6 3 2" xfId="19638"/>
    <cellStyle name="40% - Accent1 5 6 3 2 2" xfId="42913"/>
    <cellStyle name="40% - Accent1 5 6 3 3" xfId="32298"/>
    <cellStyle name="40% - Accent1 5 6 4" xfId="14332"/>
    <cellStyle name="40% - Accent1 5 6 4 2" xfId="37607"/>
    <cellStyle name="40% - Accent1 5 6 5" xfId="26990"/>
    <cellStyle name="40% - Accent1 5 7" xfId="4014"/>
    <cellStyle name="40% - Accent1 5 7 2" xfId="9358"/>
    <cellStyle name="40% - Accent1 5 7 2 2" xfId="19973"/>
    <cellStyle name="40% - Accent1 5 7 2 2 2" xfId="43248"/>
    <cellStyle name="40% - Accent1 5 7 2 3" xfId="32633"/>
    <cellStyle name="40% - Accent1 5 7 3" xfId="14667"/>
    <cellStyle name="40% - Accent1 5 7 3 2" xfId="37942"/>
    <cellStyle name="40% - Accent1 5 7 4" xfId="27325"/>
    <cellStyle name="40% - Accent1 5 8" xfId="6716"/>
    <cellStyle name="40% - Accent1 5 8 2" xfId="17331"/>
    <cellStyle name="40% - Accent1 5 8 2 2" xfId="40606"/>
    <cellStyle name="40% - Accent1 5 8 3" xfId="29991"/>
    <cellStyle name="40% - Accent1 5 9" xfId="12027"/>
    <cellStyle name="40% - Accent1 5 9 2" xfId="35302"/>
    <cellStyle name="40% - Accent1 6" xfId="100"/>
    <cellStyle name="40% - Accent1 6 10" xfId="23206"/>
    <cellStyle name="40% - Accent1 6 10 2" xfId="46453"/>
    <cellStyle name="40% - Accent1 6 11" xfId="24681"/>
    <cellStyle name="40% - Accent1 6 2" xfId="101"/>
    <cellStyle name="40% - Accent1 6 2 10" xfId="24682"/>
    <cellStyle name="40% - Accent1 6 2 2" xfId="1941"/>
    <cellStyle name="40% - Accent1 6 2 2 2" xfId="4889"/>
    <cellStyle name="40% - Accent1 6 2 2 2 2" xfId="10232"/>
    <cellStyle name="40% - Accent1 6 2 2 2 2 2" xfId="20847"/>
    <cellStyle name="40% - Accent1 6 2 2 2 2 2 2" xfId="44122"/>
    <cellStyle name="40% - Accent1 6 2 2 2 2 3" xfId="33507"/>
    <cellStyle name="40% - Accent1 6 2 2 2 3" xfId="15541"/>
    <cellStyle name="40% - Accent1 6 2 2 2 3 2" xfId="38816"/>
    <cellStyle name="40% - Accent1 6 2 2 2 4" xfId="28199"/>
    <cellStyle name="40% - Accent1 6 2 2 3" xfId="7590"/>
    <cellStyle name="40% - Accent1 6 2 2 3 2" xfId="18205"/>
    <cellStyle name="40% - Accent1 6 2 2 3 2 2" xfId="41480"/>
    <cellStyle name="40% - Accent1 6 2 2 3 3" xfId="30865"/>
    <cellStyle name="40% - Accent1 6 2 2 4" xfId="12901"/>
    <cellStyle name="40% - Accent1 6 2 2 4 2" xfId="36176"/>
    <cellStyle name="40% - Accent1 6 2 2 5" xfId="25557"/>
    <cellStyle name="40% - Accent1 6 2 3" xfId="2353"/>
    <cellStyle name="40% - Accent1 6 2 3 2" xfId="5204"/>
    <cellStyle name="40% - Accent1 6 2 3 2 2" xfId="10547"/>
    <cellStyle name="40% - Accent1 6 2 3 2 2 2" xfId="21161"/>
    <cellStyle name="40% - Accent1 6 2 3 2 2 2 2" xfId="44436"/>
    <cellStyle name="40% - Accent1 6 2 3 2 2 3" xfId="33822"/>
    <cellStyle name="40% - Accent1 6 2 3 2 3" xfId="15855"/>
    <cellStyle name="40% - Accent1 6 2 3 2 3 2" xfId="39130"/>
    <cellStyle name="40% - Accent1 6 2 3 2 4" xfId="28514"/>
    <cellStyle name="40% - Accent1 6 2 3 3" xfId="7905"/>
    <cellStyle name="40% - Accent1 6 2 3 3 2" xfId="18520"/>
    <cellStyle name="40% - Accent1 6 2 3 3 2 2" xfId="41795"/>
    <cellStyle name="40% - Accent1 6 2 3 3 3" xfId="31180"/>
    <cellStyle name="40% - Accent1 6 2 3 4" xfId="13215"/>
    <cellStyle name="40% - Accent1 6 2 3 4 2" xfId="36490"/>
    <cellStyle name="40% - Accent1 6 2 3 5" xfId="25872"/>
    <cellStyle name="40% - Accent1 6 2 4" xfId="3176"/>
    <cellStyle name="40% - Accent1 6 2 4 2" xfId="6009"/>
    <cellStyle name="40% - Accent1 6 2 4 2 2" xfId="11352"/>
    <cellStyle name="40% - Accent1 6 2 4 2 2 2" xfId="21965"/>
    <cellStyle name="40% - Accent1 6 2 4 2 2 2 2" xfId="45240"/>
    <cellStyle name="40% - Accent1 6 2 4 2 2 3" xfId="34627"/>
    <cellStyle name="40% - Accent1 6 2 4 2 3" xfId="16659"/>
    <cellStyle name="40% - Accent1 6 2 4 2 3 2" xfId="39934"/>
    <cellStyle name="40% - Accent1 6 2 4 2 4" xfId="29319"/>
    <cellStyle name="40% - Accent1 6 2 4 3" xfId="8710"/>
    <cellStyle name="40% - Accent1 6 2 4 3 2" xfId="19325"/>
    <cellStyle name="40% - Accent1 6 2 4 3 2 2" xfId="42600"/>
    <cellStyle name="40% - Accent1 6 2 4 3 3" xfId="31985"/>
    <cellStyle name="40% - Accent1 6 2 4 4" xfId="14019"/>
    <cellStyle name="40% - Accent1 6 2 4 4 2" xfId="37294"/>
    <cellStyle name="40% - Accent1 6 2 4 5" xfId="26677"/>
    <cellStyle name="40% - Accent1 6 2 5" xfId="3499"/>
    <cellStyle name="40% - Accent1 6 2 5 2" xfId="6323"/>
    <cellStyle name="40% - Accent1 6 2 5 2 2" xfId="11666"/>
    <cellStyle name="40% - Accent1 6 2 5 2 2 2" xfId="22279"/>
    <cellStyle name="40% - Accent1 6 2 5 2 2 2 2" xfId="45554"/>
    <cellStyle name="40% - Accent1 6 2 5 2 2 3" xfId="34941"/>
    <cellStyle name="40% - Accent1 6 2 5 2 3" xfId="16973"/>
    <cellStyle name="40% - Accent1 6 2 5 2 3 2" xfId="40248"/>
    <cellStyle name="40% - Accent1 6 2 5 2 4" xfId="29633"/>
    <cellStyle name="40% - Accent1 6 2 5 3" xfId="9024"/>
    <cellStyle name="40% - Accent1 6 2 5 3 2" xfId="19639"/>
    <cellStyle name="40% - Accent1 6 2 5 3 2 2" xfId="42914"/>
    <cellStyle name="40% - Accent1 6 2 5 3 3" xfId="32299"/>
    <cellStyle name="40% - Accent1 6 2 5 4" xfId="14333"/>
    <cellStyle name="40% - Accent1 6 2 5 4 2" xfId="37608"/>
    <cellStyle name="40% - Accent1 6 2 5 5" xfId="26991"/>
    <cellStyle name="40% - Accent1 6 2 6" xfId="4017"/>
    <cellStyle name="40% - Accent1 6 2 6 2" xfId="9361"/>
    <cellStyle name="40% - Accent1 6 2 6 2 2" xfId="19976"/>
    <cellStyle name="40% - Accent1 6 2 6 2 2 2" xfId="43251"/>
    <cellStyle name="40% - Accent1 6 2 6 2 3" xfId="32636"/>
    <cellStyle name="40% - Accent1 6 2 6 3" xfId="14670"/>
    <cellStyle name="40% - Accent1 6 2 6 3 2" xfId="37945"/>
    <cellStyle name="40% - Accent1 6 2 6 4" xfId="27328"/>
    <cellStyle name="40% - Accent1 6 2 7" xfId="6719"/>
    <cellStyle name="40% - Accent1 6 2 7 2" xfId="17334"/>
    <cellStyle name="40% - Accent1 6 2 7 2 2" xfId="40609"/>
    <cellStyle name="40% - Accent1 6 2 7 3" xfId="29994"/>
    <cellStyle name="40% - Accent1 6 2 8" xfId="12030"/>
    <cellStyle name="40% - Accent1 6 2 8 2" xfId="35305"/>
    <cellStyle name="40% - Accent1 6 2 9" xfId="23207"/>
    <cellStyle name="40% - Accent1 6 2 9 2" xfId="46454"/>
    <cellStyle name="40% - Accent1 6 3" xfId="1801"/>
    <cellStyle name="40% - Accent1 6 3 2" xfId="4783"/>
    <cellStyle name="40% - Accent1 6 3 2 2" xfId="10127"/>
    <cellStyle name="40% - Accent1 6 3 2 2 2" xfId="20742"/>
    <cellStyle name="40% - Accent1 6 3 2 2 2 2" xfId="44017"/>
    <cellStyle name="40% - Accent1 6 3 2 2 3" xfId="33402"/>
    <cellStyle name="40% - Accent1 6 3 2 3" xfId="15436"/>
    <cellStyle name="40% - Accent1 6 3 2 3 2" xfId="38711"/>
    <cellStyle name="40% - Accent1 6 3 2 4" xfId="28094"/>
    <cellStyle name="40% - Accent1 6 3 3" xfId="7485"/>
    <cellStyle name="40% - Accent1 6 3 3 2" xfId="18100"/>
    <cellStyle name="40% - Accent1 6 3 3 2 2" xfId="41375"/>
    <cellStyle name="40% - Accent1 6 3 3 3" xfId="30760"/>
    <cellStyle name="40% - Accent1 6 3 4" xfId="12796"/>
    <cellStyle name="40% - Accent1 6 3 4 2" xfId="36071"/>
    <cellStyle name="40% - Accent1 6 3 5" xfId="25452"/>
    <cellStyle name="40% - Accent1 6 4" xfId="2352"/>
    <cellStyle name="40% - Accent1 6 4 2" xfId="5203"/>
    <cellStyle name="40% - Accent1 6 4 2 2" xfId="10546"/>
    <cellStyle name="40% - Accent1 6 4 2 2 2" xfId="21160"/>
    <cellStyle name="40% - Accent1 6 4 2 2 2 2" xfId="44435"/>
    <cellStyle name="40% - Accent1 6 4 2 2 3" xfId="33821"/>
    <cellStyle name="40% - Accent1 6 4 2 3" xfId="15854"/>
    <cellStyle name="40% - Accent1 6 4 2 3 2" xfId="39129"/>
    <cellStyle name="40% - Accent1 6 4 2 4" xfId="28513"/>
    <cellStyle name="40% - Accent1 6 4 3" xfId="7904"/>
    <cellStyle name="40% - Accent1 6 4 3 2" xfId="18519"/>
    <cellStyle name="40% - Accent1 6 4 3 2 2" xfId="41794"/>
    <cellStyle name="40% - Accent1 6 4 3 3" xfId="31179"/>
    <cellStyle name="40% - Accent1 6 4 4" xfId="13214"/>
    <cellStyle name="40% - Accent1 6 4 4 2" xfId="36489"/>
    <cellStyle name="40% - Accent1 6 4 5" xfId="25871"/>
    <cellStyle name="40% - Accent1 6 5" xfId="3075"/>
    <cellStyle name="40% - Accent1 6 5 2" xfId="5908"/>
    <cellStyle name="40% - Accent1 6 5 2 2" xfId="11251"/>
    <cellStyle name="40% - Accent1 6 5 2 2 2" xfId="21864"/>
    <cellStyle name="40% - Accent1 6 5 2 2 2 2" xfId="45139"/>
    <cellStyle name="40% - Accent1 6 5 2 2 3" xfId="34526"/>
    <cellStyle name="40% - Accent1 6 5 2 3" xfId="16558"/>
    <cellStyle name="40% - Accent1 6 5 2 3 2" xfId="39833"/>
    <cellStyle name="40% - Accent1 6 5 2 4" xfId="29218"/>
    <cellStyle name="40% - Accent1 6 5 3" xfId="8609"/>
    <cellStyle name="40% - Accent1 6 5 3 2" xfId="19224"/>
    <cellStyle name="40% - Accent1 6 5 3 2 2" xfId="42499"/>
    <cellStyle name="40% - Accent1 6 5 3 3" xfId="31884"/>
    <cellStyle name="40% - Accent1 6 5 4" xfId="13918"/>
    <cellStyle name="40% - Accent1 6 5 4 2" xfId="37193"/>
    <cellStyle name="40% - Accent1 6 5 5" xfId="26576"/>
    <cellStyle name="40% - Accent1 6 6" xfId="3398"/>
    <cellStyle name="40% - Accent1 6 6 2" xfId="6222"/>
    <cellStyle name="40% - Accent1 6 6 2 2" xfId="11565"/>
    <cellStyle name="40% - Accent1 6 6 2 2 2" xfId="22178"/>
    <cellStyle name="40% - Accent1 6 6 2 2 2 2" xfId="45453"/>
    <cellStyle name="40% - Accent1 6 6 2 2 3" xfId="34840"/>
    <cellStyle name="40% - Accent1 6 6 2 3" xfId="16872"/>
    <cellStyle name="40% - Accent1 6 6 2 3 2" xfId="40147"/>
    <cellStyle name="40% - Accent1 6 6 2 4" xfId="29532"/>
    <cellStyle name="40% - Accent1 6 6 3" xfId="8923"/>
    <cellStyle name="40% - Accent1 6 6 3 2" xfId="19538"/>
    <cellStyle name="40% - Accent1 6 6 3 2 2" xfId="42813"/>
    <cellStyle name="40% - Accent1 6 6 3 3" xfId="32198"/>
    <cellStyle name="40% - Accent1 6 6 4" xfId="14232"/>
    <cellStyle name="40% - Accent1 6 6 4 2" xfId="37507"/>
    <cellStyle name="40% - Accent1 6 6 5" xfId="26890"/>
    <cellStyle name="40% - Accent1 6 7" xfId="4016"/>
    <cellStyle name="40% - Accent1 6 7 2" xfId="9360"/>
    <cellStyle name="40% - Accent1 6 7 2 2" xfId="19975"/>
    <cellStyle name="40% - Accent1 6 7 2 2 2" xfId="43250"/>
    <cellStyle name="40% - Accent1 6 7 2 3" xfId="32635"/>
    <cellStyle name="40% - Accent1 6 7 3" xfId="14669"/>
    <cellStyle name="40% - Accent1 6 7 3 2" xfId="37944"/>
    <cellStyle name="40% - Accent1 6 7 4" xfId="27327"/>
    <cellStyle name="40% - Accent1 6 8" xfId="6718"/>
    <cellStyle name="40% - Accent1 6 8 2" xfId="17333"/>
    <cellStyle name="40% - Accent1 6 8 2 2" xfId="40608"/>
    <cellStyle name="40% - Accent1 6 8 3" xfId="29993"/>
    <cellStyle name="40% - Accent1 6 9" xfId="12029"/>
    <cellStyle name="40% - Accent1 6 9 2" xfId="35304"/>
    <cellStyle name="40% - Accent1 7" xfId="102"/>
    <cellStyle name="40% - Accent1 7 10" xfId="23208"/>
    <cellStyle name="40% - Accent1 7 10 2" xfId="46455"/>
    <cellStyle name="40% - Accent1 7 11" xfId="24683"/>
    <cellStyle name="40% - Accent1 7 2" xfId="103"/>
    <cellStyle name="40% - Accent1 7 2 2" xfId="1803"/>
    <cellStyle name="40% - Accent1 7 2 2 2" xfId="4785"/>
    <cellStyle name="40% - Accent1 7 2 2 2 2" xfId="10129"/>
    <cellStyle name="40% - Accent1 7 2 2 2 2 2" xfId="20744"/>
    <cellStyle name="40% - Accent1 7 2 2 2 2 2 2" xfId="44019"/>
    <cellStyle name="40% - Accent1 7 2 2 2 2 3" xfId="33404"/>
    <cellStyle name="40% - Accent1 7 2 2 2 3" xfId="15438"/>
    <cellStyle name="40% - Accent1 7 2 2 2 3 2" xfId="38713"/>
    <cellStyle name="40% - Accent1 7 2 2 2 4" xfId="28096"/>
    <cellStyle name="40% - Accent1 7 2 2 3" xfId="7487"/>
    <cellStyle name="40% - Accent1 7 2 2 3 2" xfId="18102"/>
    <cellStyle name="40% - Accent1 7 2 2 3 2 2" xfId="41377"/>
    <cellStyle name="40% - Accent1 7 2 2 3 3" xfId="30762"/>
    <cellStyle name="40% - Accent1 7 2 2 4" xfId="12798"/>
    <cellStyle name="40% - Accent1 7 2 2 4 2" xfId="36073"/>
    <cellStyle name="40% - Accent1 7 2 2 5" xfId="25454"/>
    <cellStyle name="40% - Accent1 7 2 3" xfId="2355"/>
    <cellStyle name="40% - Accent1 7 2 3 2" xfId="5206"/>
    <cellStyle name="40% - Accent1 7 2 3 2 2" xfId="10549"/>
    <cellStyle name="40% - Accent1 7 2 3 2 2 2" xfId="21163"/>
    <cellStyle name="40% - Accent1 7 2 3 2 2 2 2" xfId="44438"/>
    <cellStyle name="40% - Accent1 7 2 3 2 2 3" xfId="33824"/>
    <cellStyle name="40% - Accent1 7 2 3 2 3" xfId="15857"/>
    <cellStyle name="40% - Accent1 7 2 3 2 3 2" xfId="39132"/>
    <cellStyle name="40% - Accent1 7 2 3 2 4" xfId="28516"/>
    <cellStyle name="40% - Accent1 7 2 3 3" xfId="7907"/>
    <cellStyle name="40% - Accent1 7 2 3 3 2" xfId="18522"/>
    <cellStyle name="40% - Accent1 7 2 3 3 2 2" xfId="41797"/>
    <cellStyle name="40% - Accent1 7 2 3 3 3" xfId="31182"/>
    <cellStyle name="40% - Accent1 7 2 3 4" xfId="13217"/>
    <cellStyle name="40% - Accent1 7 2 3 4 2" xfId="36492"/>
    <cellStyle name="40% - Accent1 7 2 3 5" xfId="25874"/>
    <cellStyle name="40% - Accent1 7 2 4" xfId="3077"/>
    <cellStyle name="40% - Accent1 7 2 4 2" xfId="5910"/>
    <cellStyle name="40% - Accent1 7 2 4 2 2" xfId="11253"/>
    <cellStyle name="40% - Accent1 7 2 4 2 2 2" xfId="21866"/>
    <cellStyle name="40% - Accent1 7 2 4 2 2 2 2" xfId="45141"/>
    <cellStyle name="40% - Accent1 7 2 4 2 2 3" xfId="34528"/>
    <cellStyle name="40% - Accent1 7 2 4 2 3" xfId="16560"/>
    <cellStyle name="40% - Accent1 7 2 4 2 3 2" xfId="39835"/>
    <cellStyle name="40% - Accent1 7 2 4 2 4" xfId="29220"/>
    <cellStyle name="40% - Accent1 7 2 4 3" xfId="8611"/>
    <cellStyle name="40% - Accent1 7 2 4 3 2" xfId="19226"/>
    <cellStyle name="40% - Accent1 7 2 4 3 2 2" xfId="42501"/>
    <cellStyle name="40% - Accent1 7 2 4 3 3" xfId="31886"/>
    <cellStyle name="40% - Accent1 7 2 4 4" xfId="13920"/>
    <cellStyle name="40% - Accent1 7 2 4 4 2" xfId="37195"/>
    <cellStyle name="40% - Accent1 7 2 4 5" xfId="26578"/>
    <cellStyle name="40% - Accent1 7 2 5" xfId="3400"/>
    <cellStyle name="40% - Accent1 7 2 5 2" xfId="6224"/>
    <cellStyle name="40% - Accent1 7 2 5 2 2" xfId="11567"/>
    <cellStyle name="40% - Accent1 7 2 5 2 2 2" xfId="22180"/>
    <cellStyle name="40% - Accent1 7 2 5 2 2 2 2" xfId="45455"/>
    <cellStyle name="40% - Accent1 7 2 5 2 2 3" xfId="34842"/>
    <cellStyle name="40% - Accent1 7 2 5 2 3" xfId="16874"/>
    <cellStyle name="40% - Accent1 7 2 5 2 3 2" xfId="40149"/>
    <cellStyle name="40% - Accent1 7 2 5 2 4" xfId="29534"/>
    <cellStyle name="40% - Accent1 7 2 5 3" xfId="8925"/>
    <cellStyle name="40% - Accent1 7 2 5 3 2" xfId="19540"/>
    <cellStyle name="40% - Accent1 7 2 5 3 2 2" xfId="42815"/>
    <cellStyle name="40% - Accent1 7 2 5 3 3" xfId="32200"/>
    <cellStyle name="40% - Accent1 7 2 5 4" xfId="14234"/>
    <cellStyle name="40% - Accent1 7 2 5 4 2" xfId="37509"/>
    <cellStyle name="40% - Accent1 7 2 5 5" xfId="26892"/>
    <cellStyle name="40% - Accent1 7 2 6" xfId="4019"/>
    <cellStyle name="40% - Accent1 7 2 6 2" xfId="9363"/>
    <cellStyle name="40% - Accent1 7 2 6 2 2" xfId="19978"/>
    <cellStyle name="40% - Accent1 7 2 6 2 2 2" xfId="43253"/>
    <cellStyle name="40% - Accent1 7 2 6 2 3" xfId="32638"/>
    <cellStyle name="40% - Accent1 7 2 6 3" xfId="14672"/>
    <cellStyle name="40% - Accent1 7 2 6 3 2" xfId="37947"/>
    <cellStyle name="40% - Accent1 7 2 6 4" xfId="27330"/>
    <cellStyle name="40% - Accent1 7 2 7" xfId="6721"/>
    <cellStyle name="40% - Accent1 7 2 7 2" xfId="17336"/>
    <cellStyle name="40% - Accent1 7 2 7 2 2" xfId="40611"/>
    <cellStyle name="40% - Accent1 7 2 7 3" xfId="29996"/>
    <cellStyle name="40% - Accent1 7 2 8" xfId="12032"/>
    <cellStyle name="40% - Accent1 7 2 8 2" xfId="35307"/>
    <cellStyle name="40% - Accent1 7 2 9" xfId="24684"/>
    <cellStyle name="40% - Accent1 7 3" xfId="1802"/>
    <cellStyle name="40% - Accent1 7 3 2" xfId="4784"/>
    <cellStyle name="40% - Accent1 7 3 2 2" xfId="10128"/>
    <cellStyle name="40% - Accent1 7 3 2 2 2" xfId="20743"/>
    <cellStyle name="40% - Accent1 7 3 2 2 2 2" xfId="44018"/>
    <cellStyle name="40% - Accent1 7 3 2 2 3" xfId="33403"/>
    <cellStyle name="40% - Accent1 7 3 2 3" xfId="15437"/>
    <cellStyle name="40% - Accent1 7 3 2 3 2" xfId="38712"/>
    <cellStyle name="40% - Accent1 7 3 2 4" xfId="28095"/>
    <cellStyle name="40% - Accent1 7 3 3" xfId="7486"/>
    <cellStyle name="40% - Accent1 7 3 3 2" xfId="18101"/>
    <cellStyle name="40% - Accent1 7 3 3 2 2" xfId="41376"/>
    <cellStyle name="40% - Accent1 7 3 3 3" xfId="30761"/>
    <cellStyle name="40% - Accent1 7 3 4" xfId="12797"/>
    <cellStyle name="40% - Accent1 7 3 4 2" xfId="36072"/>
    <cellStyle name="40% - Accent1 7 3 5" xfId="25453"/>
    <cellStyle name="40% - Accent1 7 4" xfId="2354"/>
    <cellStyle name="40% - Accent1 7 4 2" xfId="5205"/>
    <cellStyle name="40% - Accent1 7 4 2 2" xfId="10548"/>
    <cellStyle name="40% - Accent1 7 4 2 2 2" xfId="21162"/>
    <cellStyle name="40% - Accent1 7 4 2 2 2 2" xfId="44437"/>
    <cellStyle name="40% - Accent1 7 4 2 2 3" xfId="33823"/>
    <cellStyle name="40% - Accent1 7 4 2 3" xfId="15856"/>
    <cellStyle name="40% - Accent1 7 4 2 3 2" xfId="39131"/>
    <cellStyle name="40% - Accent1 7 4 2 4" xfId="28515"/>
    <cellStyle name="40% - Accent1 7 4 3" xfId="7906"/>
    <cellStyle name="40% - Accent1 7 4 3 2" xfId="18521"/>
    <cellStyle name="40% - Accent1 7 4 3 2 2" xfId="41796"/>
    <cellStyle name="40% - Accent1 7 4 3 3" xfId="31181"/>
    <cellStyle name="40% - Accent1 7 4 4" xfId="13216"/>
    <cellStyle name="40% - Accent1 7 4 4 2" xfId="36491"/>
    <cellStyle name="40% - Accent1 7 4 5" xfId="25873"/>
    <cellStyle name="40% - Accent1 7 5" xfId="3076"/>
    <cellStyle name="40% - Accent1 7 5 2" xfId="5909"/>
    <cellStyle name="40% - Accent1 7 5 2 2" xfId="11252"/>
    <cellStyle name="40% - Accent1 7 5 2 2 2" xfId="21865"/>
    <cellStyle name="40% - Accent1 7 5 2 2 2 2" xfId="45140"/>
    <cellStyle name="40% - Accent1 7 5 2 2 3" xfId="34527"/>
    <cellStyle name="40% - Accent1 7 5 2 3" xfId="16559"/>
    <cellStyle name="40% - Accent1 7 5 2 3 2" xfId="39834"/>
    <cellStyle name="40% - Accent1 7 5 2 4" xfId="29219"/>
    <cellStyle name="40% - Accent1 7 5 3" xfId="8610"/>
    <cellStyle name="40% - Accent1 7 5 3 2" xfId="19225"/>
    <cellStyle name="40% - Accent1 7 5 3 2 2" xfId="42500"/>
    <cellStyle name="40% - Accent1 7 5 3 3" xfId="31885"/>
    <cellStyle name="40% - Accent1 7 5 4" xfId="13919"/>
    <cellStyle name="40% - Accent1 7 5 4 2" xfId="37194"/>
    <cellStyle name="40% - Accent1 7 5 5" xfId="26577"/>
    <cellStyle name="40% - Accent1 7 6" xfId="3399"/>
    <cellStyle name="40% - Accent1 7 6 2" xfId="6223"/>
    <cellStyle name="40% - Accent1 7 6 2 2" xfId="11566"/>
    <cellStyle name="40% - Accent1 7 6 2 2 2" xfId="22179"/>
    <cellStyle name="40% - Accent1 7 6 2 2 2 2" xfId="45454"/>
    <cellStyle name="40% - Accent1 7 6 2 2 3" xfId="34841"/>
    <cellStyle name="40% - Accent1 7 6 2 3" xfId="16873"/>
    <cellStyle name="40% - Accent1 7 6 2 3 2" xfId="40148"/>
    <cellStyle name="40% - Accent1 7 6 2 4" xfId="29533"/>
    <cellStyle name="40% - Accent1 7 6 3" xfId="8924"/>
    <cellStyle name="40% - Accent1 7 6 3 2" xfId="19539"/>
    <cellStyle name="40% - Accent1 7 6 3 2 2" xfId="42814"/>
    <cellStyle name="40% - Accent1 7 6 3 3" xfId="32199"/>
    <cellStyle name="40% - Accent1 7 6 4" xfId="14233"/>
    <cellStyle name="40% - Accent1 7 6 4 2" xfId="37508"/>
    <cellStyle name="40% - Accent1 7 6 5" xfId="26891"/>
    <cellStyle name="40% - Accent1 7 7" xfId="4018"/>
    <cellStyle name="40% - Accent1 7 7 2" xfId="9362"/>
    <cellStyle name="40% - Accent1 7 7 2 2" xfId="19977"/>
    <cellStyle name="40% - Accent1 7 7 2 2 2" xfId="43252"/>
    <cellStyle name="40% - Accent1 7 7 2 3" xfId="32637"/>
    <cellStyle name="40% - Accent1 7 7 3" xfId="14671"/>
    <cellStyle name="40% - Accent1 7 7 3 2" xfId="37946"/>
    <cellStyle name="40% - Accent1 7 7 4" xfId="27329"/>
    <cellStyle name="40% - Accent1 7 8" xfId="6720"/>
    <cellStyle name="40% - Accent1 7 8 2" xfId="17335"/>
    <cellStyle name="40% - Accent1 7 8 2 2" xfId="40610"/>
    <cellStyle name="40% - Accent1 7 8 3" xfId="29995"/>
    <cellStyle name="40% - Accent1 7 9" xfId="12031"/>
    <cellStyle name="40% - Accent1 7 9 2" xfId="35306"/>
    <cellStyle name="40% - Accent1 8" xfId="104"/>
    <cellStyle name="40% - Accent1 8 10" xfId="24685"/>
    <cellStyle name="40% - Accent1 8 2" xfId="105"/>
    <cellStyle name="40% - Accent1 8 2 2" xfId="1805"/>
    <cellStyle name="40% - Accent1 8 2 2 2" xfId="4787"/>
    <cellStyle name="40% - Accent1 8 2 2 2 2" xfId="10131"/>
    <cellStyle name="40% - Accent1 8 2 2 2 2 2" xfId="20746"/>
    <cellStyle name="40% - Accent1 8 2 2 2 2 2 2" xfId="44021"/>
    <cellStyle name="40% - Accent1 8 2 2 2 2 3" xfId="33406"/>
    <cellStyle name="40% - Accent1 8 2 2 2 3" xfId="15440"/>
    <cellStyle name="40% - Accent1 8 2 2 2 3 2" xfId="38715"/>
    <cellStyle name="40% - Accent1 8 2 2 2 4" xfId="28098"/>
    <cellStyle name="40% - Accent1 8 2 2 3" xfId="7489"/>
    <cellStyle name="40% - Accent1 8 2 2 3 2" xfId="18104"/>
    <cellStyle name="40% - Accent1 8 2 2 3 2 2" xfId="41379"/>
    <cellStyle name="40% - Accent1 8 2 2 3 3" xfId="30764"/>
    <cellStyle name="40% - Accent1 8 2 2 4" xfId="12800"/>
    <cellStyle name="40% - Accent1 8 2 2 4 2" xfId="36075"/>
    <cellStyle name="40% - Accent1 8 2 2 5" xfId="25456"/>
    <cellStyle name="40% - Accent1 8 2 3" xfId="2357"/>
    <cellStyle name="40% - Accent1 8 2 3 2" xfId="5208"/>
    <cellStyle name="40% - Accent1 8 2 3 2 2" xfId="10551"/>
    <cellStyle name="40% - Accent1 8 2 3 2 2 2" xfId="21165"/>
    <cellStyle name="40% - Accent1 8 2 3 2 2 2 2" xfId="44440"/>
    <cellStyle name="40% - Accent1 8 2 3 2 2 3" xfId="33826"/>
    <cellStyle name="40% - Accent1 8 2 3 2 3" xfId="15859"/>
    <cellStyle name="40% - Accent1 8 2 3 2 3 2" xfId="39134"/>
    <cellStyle name="40% - Accent1 8 2 3 2 4" xfId="28518"/>
    <cellStyle name="40% - Accent1 8 2 3 3" xfId="7909"/>
    <cellStyle name="40% - Accent1 8 2 3 3 2" xfId="18524"/>
    <cellStyle name="40% - Accent1 8 2 3 3 2 2" xfId="41799"/>
    <cellStyle name="40% - Accent1 8 2 3 3 3" xfId="31184"/>
    <cellStyle name="40% - Accent1 8 2 3 4" xfId="13219"/>
    <cellStyle name="40% - Accent1 8 2 3 4 2" xfId="36494"/>
    <cellStyle name="40% - Accent1 8 2 3 5" xfId="25876"/>
    <cellStyle name="40% - Accent1 8 2 4" xfId="3079"/>
    <cellStyle name="40% - Accent1 8 2 4 2" xfId="5912"/>
    <cellStyle name="40% - Accent1 8 2 4 2 2" xfId="11255"/>
    <cellStyle name="40% - Accent1 8 2 4 2 2 2" xfId="21868"/>
    <cellStyle name="40% - Accent1 8 2 4 2 2 2 2" xfId="45143"/>
    <cellStyle name="40% - Accent1 8 2 4 2 2 3" xfId="34530"/>
    <cellStyle name="40% - Accent1 8 2 4 2 3" xfId="16562"/>
    <cellStyle name="40% - Accent1 8 2 4 2 3 2" xfId="39837"/>
    <cellStyle name="40% - Accent1 8 2 4 2 4" xfId="29222"/>
    <cellStyle name="40% - Accent1 8 2 4 3" xfId="8613"/>
    <cellStyle name="40% - Accent1 8 2 4 3 2" xfId="19228"/>
    <cellStyle name="40% - Accent1 8 2 4 3 2 2" xfId="42503"/>
    <cellStyle name="40% - Accent1 8 2 4 3 3" xfId="31888"/>
    <cellStyle name="40% - Accent1 8 2 4 4" xfId="13922"/>
    <cellStyle name="40% - Accent1 8 2 4 4 2" xfId="37197"/>
    <cellStyle name="40% - Accent1 8 2 4 5" xfId="26580"/>
    <cellStyle name="40% - Accent1 8 2 5" xfId="3402"/>
    <cellStyle name="40% - Accent1 8 2 5 2" xfId="6226"/>
    <cellStyle name="40% - Accent1 8 2 5 2 2" xfId="11569"/>
    <cellStyle name="40% - Accent1 8 2 5 2 2 2" xfId="22182"/>
    <cellStyle name="40% - Accent1 8 2 5 2 2 2 2" xfId="45457"/>
    <cellStyle name="40% - Accent1 8 2 5 2 2 3" xfId="34844"/>
    <cellStyle name="40% - Accent1 8 2 5 2 3" xfId="16876"/>
    <cellStyle name="40% - Accent1 8 2 5 2 3 2" xfId="40151"/>
    <cellStyle name="40% - Accent1 8 2 5 2 4" xfId="29536"/>
    <cellStyle name="40% - Accent1 8 2 5 3" xfId="8927"/>
    <cellStyle name="40% - Accent1 8 2 5 3 2" xfId="19542"/>
    <cellStyle name="40% - Accent1 8 2 5 3 2 2" xfId="42817"/>
    <cellStyle name="40% - Accent1 8 2 5 3 3" xfId="32202"/>
    <cellStyle name="40% - Accent1 8 2 5 4" xfId="14236"/>
    <cellStyle name="40% - Accent1 8 2 5 4 2" xfId="37511"/>
    <cellStyle name="40% - Accent1 8 2 5 5" xfId="26894"/>
    <cellStyle name="40% - Accent1 8 2 6" xfId="4021"/>
    <cellStyle name="40% - Accent1 8 2 6 2" xfId="9365"/>
    <cellStyle name="40% - Accent1 8 2 6 2 2" xfId="19980"/>
    <cellStyle name="40% - Accent1 8 2 6 2 2 2" xfId="43255"/>
    <cellStyle name="40% - Accent1 8 2 6 2 3" xfId="32640"/>
    <cellStyle name="40% - Accent1 8 2 6 3" xfId="14674"/>
    <cellStyle name="40% - Accent1 8 2 6 3 2" xfId="37949"/>
    <cellStyle name="40% - Accent1 8 2 6 4" xfId="27332"/>
    <cellStyle name="40% - Accent1 8 2 7" xfId="6723"/>
    <cellStyle name="40% - Accent1 8 2 7 2" xfId="17338"/>
    <cellStyle name="40% - Accent1 8 2 7 2 2" xfId="40613"/>
    <cellStyle name="40% - Accent1 8 2 7 3" xfId="29998"/>
    <cellStyle name="40% - Accent1 8 2 8" xfId="12034"/>
    <cellStyle name="40% - Accent1 8 2 8 2" xfId="35309"/>
    <cellStyle name="40% - Accent1 8 2 9" xfId="24686"/>
    <cellStyle name="40% - Accent1 8 3" xfId="1804"/>
    <cellStyle name="40% - Accent1 8 3 2" xfId="4786"/>
    <cellStyle name="40% - Accent1 8 3 2 2" xfId="10130"/>
    <cellStyle name="40% - Accent1 8 3 2 2 2" xfId="20745"/>
    <cellStyle name="40% - Accent1 8 3 2 2 2 2" xfId="44020"/>
    <cellStyle name="40% - Accent1 8 3 2 2 3" xfId="33405"/>
    <cellStyle name="40% - Accent1 8 3 2 3" xfId="15439"/>
    <cellStyle name="40% - Accent1 8 3 2 3 2" xfId="38714"/>
    <cellStyle name="40% - Accent1 8 3 2 4" xfId="28097"/>
    <cellStyle name="40% - Accent1 8 3 3" xfId="7488"/>
    <cellStyle name="40% - Accent1 8 3 3 2" xfId="18103"/>
    <cellStyle name="40% - Accent1 8 3 3 2 2" xfId="41378"/>
    <cellStyle name="40% - Accent1 8 3 3 3" xfId="30763"/>
    <cellStyle name="40% - Accent1 8 3 4" xfId="12799"/>
    <cellStyle name="40% - Accent1 8 3 4 2" xfId="36074"/>
    <cellStyle name="40% - Accent1 8 3 5" xfId="25455"/>
    <cellStyle name="40% - Accent1 8 4" xfId="2356"/>
    <cellStyle name="40% - Accent1 8 4 2" xfId="5207"/>
    <cellStyle name="40% - Accent1 8 4 2 2" xfId="10550"/>
    <cellStyle name="40% - Accent1 8 4 2 2 2" xfId="21164"/>
    <cellStyle name="40% - Accent1 8 4 2 2 2 2" xfId="44439"/>
    <cellStyle name="40% - Accent1 8 4 2 2 3" xfId="33825"/>
    <cellStyle name="40% - Accent1 8 4 2 3" xfId="15858"/>
    <cellStyle name="40% - Accent1 8 4 2 3 2" xfId="39133"/>
    <cellStyle name="40% - Accent1 8 4 2 4" xfId="28517"/>
    <cellStyle name="40% - Accent1 8 4 3" xfId="7908"/>
    <cellStyle name="40% - Accent1 8 4 3 2" xfId="18523"/>
    <cellStyle name="40% - Accent1 8 4 3 2 2" xfId="41798"/>
    <cellStyle name="40% - Accent1 8 4 3 3" xfId="31183"/>
    <cellStyle name="40% - Accent1 8 4 4" xfId="13218"/>
    <cellStyle name="40% - Accent1 8 4 4 2" xfId="36493"/>
    <cellStyle name="40% - Accent1 8 4 5" xfId="25875"/>
    <cellStyle name="40% - Accent1 8 5" xfId="3078"/>
    <cellStyle name="40% - Accent1 8 5 2" xfId="5911"/>
    <cellStyle name="40% - Accent1 8 5 2 2" xfId="11254"/>
    <cellStyle name="40% - Accent1 8 5 2 2 2" xfId="21867"/>
    <cellStyle name="40% - Accent1 8 5 2 2 2 2" xfId="45142"/>
    <cellStyle name="40% - Accent1 8 5 2 2 3" xfId="34529"/>
    <cellStyle name="40% - Accent1 8 5 2 3" xfId="16561"/>
    <cellStyle name="40% - Accent1 8 5 2 3 2" xfId="39836"/>
    <cellStyle name="40% - Accent1 8 5 2 4" xfId="29221"/>
    <cellStyle name="40% - Accent1 8 5 3" xfId="8612"/>
    <cellStyle name="40% - Accent1 8 5 3 2" xfId="19227"/>
    <cellStyle name="40% - Accent1 8 5 3 2 2" xfId="42502"/>
    <cellStyle name="40% - Accent1 8 5 3 3" xfId="31887"/>
    <cellStyle name="40% - Accent1 8 5 4" xfId="13921"/>
    <cellStyle name="40% - Accent1 8 5 4 2" xfId="37196"/>
    <cellStyle name="40% - Accent1 8 5 5" xfId="26579"/>
    <cellStyle name="40% - Accent1 8 6" xfId="3401"/>
    <cellStyle name="40% - Accent1 8 6 2" xfId="6225"/>
    <cellStyle name="40% - Accent1 8 6 2 2" xfId="11568"/>
    <cellStyle name="40% - Accent1 8 6 2 2 2" xfId="22181"/>
    <cellStyle name="40% - Accent1 8 6 2 2 2 2" xfId="45456"/>
    <cellStyle name="40% - Accent1 8 6 2 2 3" xfId="34843"/>
    <cellStyle name="40% - Accent1 8 6 2 3" xfId="16875"/>
    <cellStyle name="40% - Accent1 8 6 2 3 2" xfId="40150"/>
    <cellStyle name="40% - Accent1 8 6 2 4" xfId="29535"/>
    <cellStyle name="40% - Accent1 8 6 3" xfId="8926"/>
    <cellStyle name="40% - Accent1 8 6 3 2" xfId="19541"/>
    <cellStyle name="40% - Accent1 8 6 3 2 2" xfId="42816"/>
    <cellStyle name="40% - Accent1 8 6 3 3" xfId="32201"/>
    <cellStyle name="40% - Accent1 8 6 4" xfId="14235"/>
    <cellStyle name="40% - Accent1 8 6 4 2" xfId="37510"/>
    <cellStyle name="40% - Accent1 8 6 5" xfId="26893"/>
    <cellStyle name="40% - Accent1 8 7" xfId="4020"/>
    <cellStyle name="40% - Accent1 8 7 2" xfId="9364"/>
    <cellStyle name="40% - Accent1 8 7 2 2" xfId="19979"/>
    <cellStyle name="40% - Accent1 8 7 2 2 2" xfId="43254"/>
    <cellStyle name="40% - Accent1 8 7 2 3" xfId="32639"/>
    <cellStyle name="40% - Accent1 8 7 3" xfId="14673"/>
    <cellStyle name="40% - Accent1 8 7 3 2" xfId="37948"/>
    <cellStyle name="40% - Accent1 8 7 4" xfId="27331"/>
    <cellStyle name="40% - Accent1 8 8" xfId="6722"/>
    <cellStyle name="40% - Accent1 8 8 2" xfId="17337"/>
    <cellStyle name="40% - Accent1 8 8 2 2" xfId="40612"/>
    <cellStyle name="40% - Accent1 8 8 3" xfId="29997"/>
    <cellStyle name="40% - Accent1 8 9" xfId="12033"/>
    <cellStyle name="40% - Accent1 8 9 2" xfId="35308"/>
    <cellStyle name="40% - Accent1 9" xfId="106"/>
    <cellStyle name="40% - Accent1 9 2" xfId="1806"/>
    <cellStyle name="40% - Accent1 9 2 2" xfId="4788"/>
    <cellStyle name="40% - Accent1 9 2 2 2" xfId="10132"/>
    <cellStyle name="40% - Accent1 9 2 2 2 2" xfId="20747"/>
    <cellStyle name="40% - Accent1 9 2 2 2 2 2" xfId="44022"/>
    <cellStyle name="40% - Accent1 9 2 2 2 3" xfId="33407"/>
    <cellStyle name="40% - Accent1 9 2 2 3" xfId="15441"/>
    <cellStyle name="40% - Accent1 9 2 2 3 2" xfId="38716"/>
    <cellStyle name="40% - Accent1 9 2 2 4" xfId="28099"/>
    <cellStyle name="40% - Accent1 9 2 3" xfId="7490"/>
    <cellStyle name="40% - Accent1 9 2 3 2" xfId="18105"/>
    <cellStyle name="40% - Accent1 9 2 3 2 2" xfId="41380"/>
    <cellStyle name="40% - Accent1 9 2 3 3" xfId="30765"/>
    <cellStyle name="40% - Accent1 9 2 4" xfId="12801"/>
    <cellStyle name="40% - Accent1 9 2 4 2" xfId="36076"/>
    <cellStyle name="40% - Accent1 9 2 5" xfId="25457"/>
    <cellStyle name="40% - Accent1 9 3" xfId="2358"/>
    <cellStyle name="40% - Accent1 9 3 2" xfId="5209"/>
    <cellStyle name="40% - Accent1 9 3 2 2" xfId="10552"/>
    <cellStyle name="40% - Accent1 9 3 2 2 2" xfId="21166"/>
    <cellStyle name="40% - Accent1 9 3 2 2 2 2" xfId="44441"/>
    <cellStyle name="40% - Accent1 9 3 2 2 3" xfId="33827"/>
    <cellStyle name="40% - Accent1 9 3 2 3" xfId="15860"/>
    <cellStyle name="40% - Accent1 9 3 2 3 2" xfId="39135"/>
    <cellStyle name="40% - Accent1 9 3 2 4" xfId="28519"/>
    <cellStyle name="40% - Accent1 9 3 3" xfId="7910"/>
    <cellStyle name="40% - Accent1 9 3 3 2" xfId="18525"/>
    <cellStyle name="40% - Accent1 9 3 3 2 2" xfId="41800"/>
    <cellStyle name="40% - Accent1 9 3 3 3" xfId="31185"/>
    <cellStyle name="40% - Accent1 9 3 4" xfId="13220"/>
    <cellStyle name="40% - Accent1 9 3 4 2" xfId="36495"/>
    <cellStyle name="40% - Accent1 9 3 5" xfId="25877"/>
    <cellStyle name="40% - Accent1 9 4" xfId="3080"/>
    <cellStyle name="40% - Accent1 9 4 2" xfId="5913"/>
    <cellStyle name="40% - Accent1 9 4 2 2" xfId="11256"/>
    <cellStyle name="40% - Accent1 9 4 2 2 2" xfId="21869"/>
    <cellStyle name="40% - Accent1 9 4 2 2 2 2" xfId="45144"/>
    <cellStyle name="40% - Accent1 9 4 2 2 3" xfId="34531"/>
    <cellStyle name="40% - Accent1 9 4 2 3" xfId="16563"/>
    <cellStyle name="40% - Accent1 9 4 2 3 2" xfId="39838"/>
    <cellStyle name="40% - Accent1 9 4 2 4" xfId="29223"/>
    <cellStyle name="40% - Accent1 9 4 3" xfId="8614"/>
    <cellStyle name="40% - Accent1 9 4 3 2" xfId="19229"/>
    <cellStyle name="40% - Accent1 9 4 3 2 2" xfId="42504"/>
    <cellStyle name="40% - Accent1 9 4 3 3" xfId="31889"/>
    <cellStyle name="40% - Accent1 9 4 4" xfId="13923"/>
    <cellStyle name="40% - Accent1 9 4 4 2" xfId="37198"/>
    <cellStyle name="40% - Accent1 9 4 5" xfId="26581"/>
    <cellStyle name="40% - Accent1 9 5" xfId="3403"/>
    <cellStyle name="40% - Accent1 9 5 2" xfId="6227"/>
    <cellStyle name="40% - Accent1 9 5 2 2" xfId="11570"/>
    <cellStyle name="40% - Accent1 9 5 2 2 2" xfId="22183"/>
    <cellStyle name="40% - Accent1 9 5 2 2 2 2" xfId="45458"/>
    <cellStyle name="40% - Accent1 9 5 2 2 3" xfId="34845"/>
    <cellStyle name="40% - Accent1 9 5 2 3" xfId="16877"/>
    <cellStyle name="40% - Accent1 9 5 2 3 2" xfId="40152"/>
    <cellStyle name="40% - Accent1 9 5 2 4" xfId="29537"/>
    <cellStyle name="40% - Accent1 9 5 3" xfId="8928"/>
    <cellStyle name="40% - Accent1 9 5 3 2" xfId="19543"/>
    <cellStyle name="40% - Accent1 9 5 3 2 2" xfId="42818"/>
    <cellStyle name="40% - Accent1 9 5 3 3" xfId="32203"/>
    <cellStyle name="40% - Accent1 9 5 4" xfId="14237"/>
    <cellStyle name="40% - Accent1 9 5 4 2" xfId="37512"/>
    <cellStyle name="40% - Accent1 9 5 5" xfId="26895"/>
    <cellStyle name="40% - Accent1 9 6" xfId="4022"/>
    <cellStyle name="40% - Accent1 9 6 2" xfId="9366"/>
    <cellStyle name="40% - Accent1 9 6 2 2" xfId="19981"/>
    <cellStyle name="40% - Accent1 9 6 2 2 2" xfId="43256"/>
    <cellStyle name="40% - Accent1 9 6 2 3" xfId="32641"/>
    <cellStyle name="40% - Accent1 9 6 3" xfId="14675"/>
    <cellStyle name="40% - Accent1 9 6 3 2" xfId="37950"/>
    <cellStyle name="40% - Accent1 9 6 4" xfId="27333"/>
    <cellStyle name="40% - Accent1 9 7" xfId="6724"/>
    <cellStyle name="40% - Accent1 9 7 2" xfId="17339"/>
    <cellStyle name="40% - Accent1 9 7 2 2" xfId="40614"/>
    <cellStyle name="40% - Accent1 9 7 3" xfId="29999"/>
    <cellStyle name="40% - Accent1 9 8" xfId="12035"/>
    <cellStyle name="40% - Accent1 9 8 2" xfId="35310"/>
    <cellStyle name="40% - Accent1 9 9" xfId="24687"/>
    <cellStyle name="40% - Accent2 2" xfId="107"/>
    <cellStyle name="40% - Accent2 2 10" xfId="2924"/>
    <cellStyle name="40% - Accent2 2 11" xfId="4023"/>
    <cellStyle name="40% - Accent2 2 11 2" xfId="9367"/>
    <cellStyle name="40% - Accent2 2 11 2 2" xfId="19982"/>
    <cellStyle name="40% - Accent2 2 11 2 2 2" xfId="43257"/>
    <cellStyle name="40% - Accent2 2 11 2 3" xfId="32642"/>
    <cellStyle name="40% - Accent2 2 11 3" xfId="14676"/>
    <cellStyle name="40% - Accent2 2 11 3 2" xfId="37951"/>
    <cellStyle name="40% - Accent2 2 11 4" xfId="27334"/>
    <cellStyle name="40% - Accent2 2 12" xfId="6725"/>
    <cellStyle name="40% - Accent2 2 12 2" xfId="17340"/>
    <cellStyle name="40% - Accent2 2 12 2 2" xfId="40615"/>
    <cellStyle name="40% - Accent2 2 12 3" xfId="30000"/>
    <cellStyle name="40% - Accent2 2 13" xfId="12036"/>
    <cellStyle name="40% - Accent2 2 13 2" xfId="35311"/>
    <cellStyle name="40% - Accent2 2 14" xfId="24688"/>
    <cellStyle name="40% - Accent2 2 2" xfId="108"/>
    <cellStyle name="40% - Accent2 2 2 2" xfId="959"/>
    <cellStyle name="40% - Accent2 2 2 2 2" xfId="1808"/>
    <cellStyle name="40% - Accent2 2 2 2 2 2" xfId="3722"/>
    <cellStyle name="40% - Accent2 2 2 2 2 3" xfId="4790"/>
    <cellStyle name="40% - Accent2 2 2 2 2 3 2" xfId="10134"/>
    <cellStyle name="40% - Accent2 2 2 2 2 3 2 2" xfId="20749"/>
    <cellStyle name="40% - Accent2 2 2 2 2 3 2 2 2" xfId="44024"/>
    <cellStyle name="40% - Accent2 2 2 2 2 3 2 3" xfId="33409"/>
    <cellStyle name="40% - Accent2 2 2 2 2 3 3" xfId="15443"/>
    <cellStyle name="40% - Accent2 2 2 2 2 3 3 2" xfId="38718"/>
    <cellStyle name="40% - Accent2 2 2 2 2 3 4" xfId="28101"/>
    <cellStyle name="40% - Accent2 2 2 2 2 4" xfId="7492"/>
    <cellStyle name="40% - Accent2 2 2 2 2 4 2" xfId="18107"/>
    <cellStyle name="40% - Accent2 2 2 2 2 4 2 2" xfId="41382"/>
    <cellStyle name="40% - Accent2 2 2 2 2 4 3" xfId="30767"/>
    <cellStyle name="40% - Accent2 2 2 2 2 5" xfId="12803"/>
    <cellStyle name="40% - Accent2 2 2 2 2 5 2" xfId="36078"/>
    <cellStyle name="40% - Accent2 2 2 2 2 6" xfId="25459"/>
    <cellStyle name="40% - Accent2 2 2 2 3" xfId="3082"/>
    <cellStyle name="40% - Accent2 2 2 2 3 2" xfId="5915"/>
    <cellStyle name="40% - Accent2 2 2 2 3 2 2" xfId="11258"/>
    <cellStyle name="40% - Accent2 2 2 2 3 2 2 2" xfId="21871"/>
    <cellStyle name="40% - Accent2 2 2 2 3 2 2 2 2" xfId="45146"/>
    <cellStyle name="40% - Accent2 2 2 2 3 2 2 3" xfId="34533"/>
    <cellStyle name="40% - Accent2 2 2 2 3 2 3" xfId="16565"/>
    <cellStyle name="40% - Accent2 2 2 2 3 2 3 2" xfId="39840"/>
    <cellStyle name="40% - Accent2 2 2 2 3 2 4" xfId="29225"/>
    <cellStyle name="40% - Accent2 2 2 2 3 3" xfId="8616"/>
    <cellStyle name="40% - Accent2 2 2 2 3 3 2" xfId="19231"/>
    <cellStyle name="40% - Accent2 2 2 2 3 3 2 2" xfId="42506"/>
    <cellStyle name="40% - Accent2 2 2 2 3 3 3" xfId="31891"/>
    <cellStyle name="40% - Accent2 2 2 2 3 4" xfId="13925"/>
    <cellStyle name="40% - Accent2 2 2 2 3 4 2" xfId="37200"/>
    <cellStyle name="40% - Accent2 2 2 2 3 5" xfId="26583"/>
    <cellStyle name="40% - Accent2 2 2 2 4" xfId="3405"/>
    <cellStyle name="40% - Accent2 2 2 2 4 2" xfId="6229"/>
    <cellStyle name="40% - Accent2 2 2 2 4 2 2" xfId="11572"/>
    <cellStyle name="40% - Accent2 2 2 2 4 2 2 2" xfId="22185"/>
    <cellStyle name="40% - Accent2 2 2 2 4 2 2 2 2" xfId="45460"/>
    <cellStyle name="40% - Accent2 2 2 2 4 2 2 3" xfId="34847"/>
    <cellStyle name="40% - Accent2 2 2 2 4 2 3" xfId="16879"/>
    <cellStyle name="40% - Accent2 2 2 2 4 2 3 2" xfId="40154"/>
    <cellStyle name="40% - Accent2 2 2 2 4 2 4" xfId="29539"/>
    <cellStyle name="40% - Accent2 2 2 2 4 3" xfId="8930"/>
    <cellStyle name="40% - Accent2 2 2 2 4 3 2" xfId="19545"/>
    <cellStyle name="40% - Accent2 2 2 2 4 3 2 2" xfId="42820"/>
    <cellStyle name="40% - Accent2 2 2 2 4 3 3" xfId="32205"/>
    <cellStyle name="40% - Accent2 2 2 2 4 4" xfId="14239"/>
    <cellStyle name="40% - Accent2 2 2 2 4 4 2" xfId="37514"/>
    <cellStyle name="40% - Accent2 2 2 2 4 5" xfId="26897"/>
    <cellStyle name="40% - Accent2 2 2 2_Sheet1" xfId="3711"/>
    <cellStyle name="40% - Accent2 2 2 3" xfId="2360"/>
    <cellStyle name="40% - Accent2 2 2 3 2" xfId="5211"/>
    <cellStyle name="40% - Accent2 2 2 3 2 2" xfId="10554"/>
    <cellStyle name="40% - Accent2 2 2 3 2 2 2" xfId="21168"/>
    <cellStyle name="40% - Accent2 2 2 3 2 2 2 2" xfId="44443"/>
    <cellStyle name="40% - Accent2 2 2 3 2 2 3" xfId="33829"/>
    <cellStyle name="40% - Accent2 2 2 3 2 3" xfId="15862"/>
    <cellStyle name="40% - Accent2 2 2 3 2 3 2" xfId="39137"/>
    <cellStyle name="40% - Accent2 2 2 3 2 4" xfId="28521"/>
    <cellStyle name="40% - Accent2 2 2 3 3" xfId="7912"/>
    <cellStyle name="40% - Accent2 2 2 3 3 2" xfId="18527"/>
    <cellStyle name="40% - Accent2 2 2 3 3 2 2" xfId="41802"/>
    <cellStyle name="40% - Accent2 2 2 3 3 3" xfId="31187"/>
    <cellStyle name="40% - Accent2 2 2 3 4" xfId="13222"/>
    <cellStyle name="40% - Accent2 2 2 3 4 2" xfId="36497"/>
    <cellStyle name="40% - Accent2 2 2 3 5" xfId="25879"/>
    <cellStyle name="40% - Accent2 2 2 4" xfId="4024"/>
    <cellStyle name="40% - Accent2 2 2 4 2" xfId="9368"/>
    <cellStyle name="40% - Accent2 2 2 4 2 2" xfId="19983"/>
    <cellStyle name="40% - Accent2 2 2 4 2 2 2" xfId="43258"/>
    <cellStyle name="40% - Accent2 2 2 4 2 3" xfId="32643"/>
    <cellStyle name="40% - Accent2 2 2 4 3" xfId="14677"/>
    <cellStyle name="40% - Accent2 2 2 4 3 2" xfId="37952"/>
    <cellStyle name="40% - Accent2 2 2 4 4" xfId="27335"/>
    <cellStyle name="40% - Accent2 2 2 5" xfId="6726"/>
    <cellStyle name="40% - Accent2 2 2 5 2" xfId="17341"/>
    <cellStyle name="40% - Accent2 2 2 5 2 2" xfId="40616"/>
    <cellStyle name="40% - Accent2 2 2 5 3" xfId="30001"/>
    <cellStyle name="40% - Accent2 2 2 6" xfId="12037"/>
    <cellStyle name="40% - Accent2 2 2 6 2" xfId="35312"/>
    <cellStyle name="40% - Accent2 2 2 7" xfId="24689"/>
    <cellStyle name="40% - Accent2 2 2_Asset Register (new)" xfId="1354"/>
    <cellStyle name="40% - Accent2 2 3" xfId="653"/>
    <cellStyle name="40% - Accent2 2 3 2" xfId="1807"/>
    <cellStyle name="40% - Accent2 2 3 2 2" xfId="3694"/>
    <cellStyle name="40% - Accent2 2 3 2 2 2" xfId="23211"/>
    <cellStyle name="40% - Accent2 2 3 2 2 2 2" xfId="46458"/>
    <cellStyle name="40% - Accent2 2 3 2 3" xfId="4789"/>
    <cellStyle name="40% - Accent2 2 3 2 3 2" xfId="10133"/>
    <cellStyle name="40% - Accent2 2 3 2 3 2 2" xfId="20748"/>
    <cellStyle name="40% - Accent2 2 3 2 3 2 2 2" xfId="44023"/>
    <cellStyle name="40% - Accent2 2 3 2 3 2 3" xfId="33408"/>
    <cellStyle name="40% - Accent2 2 3 2 3 3" xfId="15442"/>
    <cellStyle name="40% - Accent2 2 3 2 3 3 2" xfId="38717"/>
    <cellStyle name="40% - Accent2 2 3 2 3 4" xfId="28100"/>
    <cellStyle name="40% - Accent2 2 3 2 4" xfId="7491"/>
    <cellStyle name="40% - Accent2 2 3 2 4 2" xfId="18106"/>
    <cellStyle name="40% - Accent2 2 3 2 4 2 2" xfId="41381"/>
    <cellStyle name="40% - Accent2 2 3 2 4 3" xfId="30766"/>
    <cellStyle name="40% - Accent2 2 3 2 5" xfId="12802"/>
    <cellStyle name="40% - Accent2 2 3 2 5 2" xfId="36077"/>
    <cellStyle name="40% - Accent2 2 3 2 6" xfId="23210"/>
    <cellStyle name="40% - Accent2 2 3 2 6 2" xfId="46457"/>
    <cellStyle name="40% - Accent2 2 3 2 7" xfId="25458"/>
    <cellStyle name="40% - Accent2 2 3 3" xfId="3081"/>
    <cellStyle name="40% - Accent2 2 3 3 2" xfId="5914"/>
    <cellStyle name="40% - Accent2 2 3 3 2 2" xfId="11257"/>
    <cellStyle name="40% - Accent2 2 3 3 2 2 2" xfId="21870"/>
    <cellStyle name="40% - Accent2 2 3 3 2 2 2 2" xfId="45145"/>
    <cellStyle name="40% - Accent2 2 3 3 2 2 3" xfId="34532"/>
    <cellStyle name="40% - Accent2 2 3 3 2 3" xfId="16564"/>
    <cellStyle name="40% - Accent2 2 3 3 2 3 2" xfId="39839"/>
    <cellStyle name="40% - Accent2 2 3 3 2 4" xfId="29224"/>
    <cellStyle name="40% - Accent2 2 3 3 3" xfId="8615"/>
    <cellStyle name="40% - Accent2 2 3 3 3 2" xfId="19230"/>
    <cellStyle name="40% - Accent2 2 3 3 3 2 2" xfId="42505"/>
    <cellStyle name="40% - Accent2 2 3 3 3 3" xfId="31890"/>
    <cellStyle name="40% - Accent2 2 3 3 4" xfId="13924"/>
    <cellStyle name="40% - Accent2 2 3 3 4 2" xfId="37199"/>
    <cellStyle name="40% - Accent2 2 3 3 5" xfId="23212"/>
    <cellStyle name="40% - Accent2 2 3 3 5 2" xfId="46459"/>
    <cellStyle name="40% - Accent2 2 3 3 6" xfId="26582"/>
    <cellStyle name="40% - Accent2 2 3 4" xfId="3404"/>
    <cellStyle name="40% - Accent2 2 3 4 2" xfId="6228"/>
    <cellStyle name="40% - Accent2 2 3 4 2 2" xfId="11571"/>
    <cellStyle name="40% - Accent2 2 3 4 2 2 2" xfId="22184"/>
    <cellStyle name="40% - Accent2 2 3 4 2 2 2 2" xfId="45459"/>
    <cellStyle name="40% - Accent2 2 3 4 2 2 3" xfId="34846"/>
    <cellStyle name="40% - Accent2 2 3 4 2 3" xfId="16878"/>
    <cellStyle name="40% - Accent2 2 3 4 2 3 2" xfId="40153"/>
    <cellStyle name="40% - Accent2 2 3 4 2 4" xfId="29538"/>
    <cellStyle name="40% - Accent2 2 3 4 3" xfId="8929"/>
    <cellStyle name="40% - Accent2 2 3 4 3 2" xfId="19544"/>
    <cellStyle name="40% - Accent2 2 3 4 3 2 2" xfId="42819"/>
    <cellStyle name="40% - Accent2 2 3 4 3 3" xfId="32204"/>
    <cellStyle name="40% - Accent2 2 3 4 4" xfId="14238"/>
    <cellStyle name="40% - Accent2 2 3 4 4 2" xfId="37513"/>
    <cellStyle name="40% - Accent2 2 3 4 5" xfId="26896"/>
    <cellStyle name="40% - Accent2 2 3 5" xfId="23209"/>
    <cellStyle name="40% - Accent2 2 3 5 2" xfId="46456"/>
    <cellStyle name="40% - Accent2 2 3_Sheet1" xfId="3746"/>
    <cellStyle name="40% - Accent2 2 4" xfId="1563"/>
    <cellStyle name="40% - Accent2 2 4 2" xfId="23214"/>
    <cellStyle name="40% - Accent2 2 4 2 2" xfId="23215"/>
    <cellStyle name="40% - Accent2 2 4 2 2 2" xfId="46462"/>
    <cellStyle name="40% - Accent2 2 4 2 3" xfId="46461"/>
    <cellStyle name="40% - Accent2 2 4 3" xfId="23216"/>
    <cellStyle name="40% - Accent2 2 4 3 2" xfId="46463"/>
    <cellStyle name="40% - Accent2 2 4 4" xfId="23213"/>
    <cellStyle name="40% - Accent2 2 4 4 2" xfId="46460"/>
    <cellStyle name="40% - Accent2 2 5" xfId="2056"/>
    <cellStyle name="40% - Accent2 2 5 2" xfId="23217"/>
    <cellStyle name="40% - Accent2 2 6" xfId="2141"/>
    <cellStyle name="40% - Accent2 2 7" xfId="2197"/>
    <cellStyle name="40% - Accent2 2 8" xfId="2235"/>
    <cellStyle name="40% - Accent2 2 9" xfId="2359"/>
    <cellStyle name="40% - Accent2 2 9 2" xfId="5210"/>
    <cellStyle name="40% - Accent2 2 9 2 2" xfId="10553"/>
    <cellStyle name="40% - Accent2 2 9 2 2 2" xfId="21167"/>
    <cellStyle name="40% - Accent2 2 9 2 2 2 2" xfId="44442"/>
    <cellStyle name="40% - Accent2 2 9 2 2 3" xfId="33828"/>
    <cellStyle name="40% - Accent2 2 9 2 3" xfId="15861"/>
    <cellStyle name="40% - Accent2 2 9 2 3 2" xfId="39136"/>
    <cellStyle name="40% - Accent2 2 9 2 4" xfId="28520"/>
    <cellStyle name="40% - Accent2 2 9 3" xfId="7911"/>
    <cellStyle name="40% - Accent2 2 9 3 2" xfId="18526"/>
    <cellStyle name="40% - Accent2 2 9 3 2 2" xfId="41801"/>
    <cellStyle name="40% - Accent2 2 9 3 3" xfId="31186"/>
    <cellStyle name="40% - Accent2 2 9 4" xfId="13221"/>
    <cellStyle name="40% - Accent2 2 9 4 2" xfId="36496"/>
    <cellStyle name="40% - Accent2 2 9 5" xfId="25878"/>
    <cellStyle name="40% - Accent2 2_Asset Register (new)" xfId="1355"/>
    <cellStyle name="40% - Accent2 3" xfId="109"/>
    <cellStyle name="40% - Accent2 3 10" xfId="2196"/>
    <cellStyle name="40% - Accent2 3 10 2" xfId="5062"/>
    <cellStyle name="40% - Accent2 3 10 2 2" xfId="10405"/>
    <cellStyle name="40% - Accent2 3 10 2 2 2" xfId="21019"/>
    <cellStyle name="40% - Accent2 3 10 2 2 2 2" xfId="44294"/>
    <cellStyle name="40% - Accent2 3 10 2 2 3" xfId="33680"/>
    <cellStyle name="40% - Accent2 3 10 2 3" xfId="15713"/>
    <cellStyle name="40% - Accent2 3 10 2 3 2" xfId="38988"/>
    <cellStyle name="40% - Accent2 3 10 2 4" xfId="28372"/>
    <cellStyle name="40% - Accent2 3 10 3" xfId="7763"/>
    <cellStyle name="40% - Accent2 3 10 3 2" xfId="18378"/>
    <cellStyle name="40% - Accent2 3 10 3 2 2" xfId="41653"/>
    <cellStyle name="40% - Accent2 3 10 3 3" xfId="31038"/>
    <cellStyle name="40% - Accent2 3 10 4" xfId="13073"/>
    <cellStyle name="40% - Accent2 3 10 4 2" xfId="36348"/>
    <cellStyle name="40% - Accent2 3 10 5" xfId="25730"/>
    <cellStyle name="40% - Accent2 3 11" xfId="2361"/>
    <cellStyle name="40% - Accent2 3 11 2" xfId="5212"/>
    <cellStyle name="40% - Accent2 3 11 2 2" xfId="10555"/>
    <cellStyle name="40% - Accent2 3 11 2 2 2" xfId="21169"/>
    <cellStyle name="40% - Accent2 3 11 2 2 2 2" xfId="44444"/>
    <cellStyle name="40% - Accent2 3 11 2 2 3" xfId="33830"/>
    <cellStyle name="40% - Accent2 3 11 2 3" xfId="15863"/>
    <cellStyle name="40% - Accent2 3 11 2 3 2" xfId="39138"/>
    <cellStyle name="40% - Accent2 3 11 2 4" xfId="28522"/>
    <cellStyle name="40% - Accent2 3 11 3" xfId="7913"/>
    <cellStyle name="40% - Accent2 3 11 3 2" xfId="18528"/>
    <cellStyle name="40% - Accent2 3 11 3 2 2" xfId="41803"/>
    <cellStyle name="40% - Accent2 3 11 3 3" xfId="31188"/>
    <cellStyle name="40% - Accent2 3 11 4" xfId="13223"/>
    <cellStyle name="40% - Accent2 3 11 4 2" xfId="36498"/>
    <cellStyle name="40% - Accent2 3 11 5" xfId="25880"/>
    <cellStyle name="40% - Accent2 3 12" xfId="2925"/>
    <cellStyle name="40% - Accent2 3 12 2" xfId="5768"/>
    <cellStyle name="40% - Accent2 3 12 2 2" xfId="11111"/>
    <cellStyle name="40% - Accent2 3 12 2 2 2" xfId="21725"/>
    <cellStyle name="40% - Accent2 3 12 2 2 2 2" xfId="45000"/>
    <cellStyle name="40% - Accent2 3 12 2 2 3" xfId="34386"/>
    <cellStyle name="40% - Accent2 3 12 2 3" xfId="16419"/>
    <cellStyle name="40% - Accent2 3 12 2 3 2" xfId="39694"/>
    <cellStyle name="40% - Accent2 3 12 2 4" xfId="29078"/>
    <cellStyle name="40% - Accent2 3 12 3" xfId="8469"/>
    <cellStyle name="40% - Accent2 3 12 3 2" xfId="19084"/>
    <cellStyle name="40% - Accent2 3 12 3 2 2" xfId="42359"/>
    <cellStyle name="40% - Accent2 3 12 3 3" xfId="31744"/>
    <cellStyle name="40% - Accent2 3 12 4" xfId="13779"/>
    <cellStyle name="40% - Accent2 3 12 4 2" xfId="37054"/>
    <cellStyle name="40% - Accent2 3 12 5" xfId="26436"/>
    <cellStyle name="40% - Accent2 3 13" xfId="3258"/>
    <cellStyle name="40% - Accent2 3 13 2" xfId="6082"/>
    <cellStyle name="40% - Accent2 3 13 2 2" xfId="11425"/>
    <cellStyle name="40% - Accent2 3 13 2 2 2" xfId="22038"/>
    <cellStyle name="40% - Accent2 3 13 2 2 2 2" xfId="45313"/>
    <cellStyle name="40% - Accent2 3 13 2 2 3" xfId="34700"/>
    <cellStyle name="40% - Accent2 3 13 2 3" xfId="16732"/>
    <cellStyle name="40% - Accent2 3 13 2 3 2" xfId="40007"/>
    <cellStyle name="40% - Accent2 3 13 2 4" xfId="29392"/>
    <cellStyle name="40% - Accent2 3 13 3" xfId="8783"/>
    <cellStyle name="40% - Accent2 3 13 3 2" xfId="19398"/>
    <cellStyle name="40% - Accent2 3 13 3 2 2" xfId="42673"/>
    <cellStyle name="40% - Accent2 3 13 3 3" xfId="32058"/>
    <cellStyle name="40% - Accent2 3 13 4" xfId="14092"/>
    <cellStyle name="40% - Accent2 3 13 4 2" xfId="37367"/>
    <cellStyle name="40% - Accent2 3 13 5" xfId="26750"/>
    <cellStyle name="40% - Accent2 3 14" xfId="4025"/>
    <cellStyle name="40% - Accent2 3 14 2" xfId="9369"/>
    <cellStyle name="40% - Accent2 3 14 2 2" xfId="19984"/>
    <cellStyle name="40% - Accent2 3 14 2 2 2" xfId="43259"/>
    <cellStyle name="40% - Accent2 3 14 2 3" xfId="32644"/>
    <cellStyle name="40% - Accent2 3 14 3" xfId="14678"/>
    <cellStyle name="40% - Accent2 3 14 3 2" xfId="37953"/>
    <cellStyle name="40% - Accent2 3 14 4" xfId="27336"/>
    <cellStyle name="40% - Accent2 3 15" xfId="6727"/>
    <cellStyle name="40% - Accent2 3 15 2" xfId="17342"/>
    <cellStyle name="40% - Accent2 3 15 2 2" xfId="40617"/>
    <cellStyle name="40% - Accent2 3 15 3" xfId="30002"/>
    <cellStyle name="40% - Accent2 3 16" xfId="12038"/>
    <cellStyle name="40% - Accent2 3 16 2" xfId="35313"/>
    <cellStyle name="40% - Accent2 3 17" xfId="23218"/>
    <cellStyle name="40% - Accent2 3 17 2" xfId="46464"/>
    <cellStyle name="40% - Accent2 3 18" xfId="24690"/>
    <cellStyle name="40% - Accent2 3 2" xfId="655"/>
    <cellStyle name="40% - Accent2 3 2 10" xfId="2926"/>
    <cellStyle name="40% - Accent2 3 2 10 2" xfId="5769"/>
    <cellStyle name="40% - Accent2 3 2 10 2 2" xfId="11112"/>
    <cellStyle name="40% - Accent2 3 2 10 2 2 2" xfId="21726"/>
    <cellStyle name="40% - Accent2 3 2 10 2 2 2 2" xfId="45001"/>
    <cellStyle name="40% - Accent2 3 2 10 2 2 3" xfId="34387"/>
    <cellStyle name="40% - Accent2 3 2 10 2 3" xfId="16420"/>
    <cellStyle name="40% - Accent2 3 2 10 2 3 2" xfId="39695"/>
    <cellStyle name="40% - Accent2 3 2 10 2 4" xfId="29079"/>
    <cellStyle name="40% - Accent2 3 2 10 3" xfId="8470"/>
    <cellStyle name="40% - Accent2 3 2 10 3 2" xfId="19085"/>
    <cellStyle name="40% - Accent2 3 2 10 3 2 2" xfId="42360"/>
    <cellStyle name="40% - Accent2 3 2 10 3 3" xfId="31745"/>
    <cellStyle name="40% - Accent2 3 2 10 4" xfId="13780"/>
    <cellStyle name="40% - Accent2 3 2 10 4 2" xfId="37055"/>
    <cellStyle name="40% - Accent2 3 2 10 5" xfId="26437"/>
    <cellStyle name="40% - Accent2 3 2 11" xfId="3259"/>
    <cellStyle name="40% - Accent2 3 2 11 2" xfId="6083"/>
    <cellStyle name="40% - Accent2 3 2 11 2 2" xfId="11426"/>
    <cellStyle name="40% - Accent2 3 2 11 2 2 2" xfId="22039"/>
    <cellStyle name="40% - Accent2 3 2 11 2 2 2 2" xfId="45314"/>
    <cellStyle name="40% - Accent2 3 2 11 2 2 3" xfId="34701"/>
    <cellStyle name="40% - Accent2 3 2 11 2 3" xfId="16733"/>
    <cellStyle name="40% - Accent2 3 2 11 2 3 2" xfId="40008"/>
    <cellStyle name="40% - Accent2 3 2 11 2 4" xfId="29393"/>
    <cellStyle name="40% - Accent2 3 2 11 3" xfId="8784"/>
    <cellStyle name="40% - Accent2 3 2 11 3 2" xfId="19399"/>
    <cellStyle name="40% - Accent2 3 2 11 3 2 2" xfId="42674"/>
    <cellStyle name="40% - Accent2 3 2 11 3 3" xfId="32059"/>
    <cellStyle name="40% - Accent2 3 2 11 4" xfId="14093"/>
    <cellStyle name="40% - Accent2 3 2 11 4 2" xfId="37368"/>
    <cellStyle name="40% - Accent2 3 2 11 5" xfId="26751"/>
    <cellStyle name="40% - Accent2 3 2 12" xfId="4190"/>
    <cellStyle name="40% - Accent2 3 2 12 2" xfId="9534"/>
    <cellStyle name="40% - Accent2 3 2 12 2 2" xfId="20149"/>
    <cellStyle name="40% - Accent2 3 2 12 2 2 2" xfId="43424"/>
    <cellStyle name="40% - Accent2 3 2 12 2 3" xfId="32809"/>
    <cellStyle name="40% - Accent2 3 2 12 3" xfId="14843"/>
    <cellStyle name="40% - Accent2 3 2 12 3 2" xfId="38118"/>
    <cellStyle name="40% - Accent2 3 2 12 4" xfId="27501"/>
    <cellStyle name="40% - Accent2 3 2 13" xfId="6892"/>
    <cellStyle name="40% - Accent2 3 2 13 2" xfId="17507"/>
    <cellStyle name="40% - Accent2 3 2 13 2 2" xfId="40782"/>
    <cellStyle name="40% - Accent2 3 2 13 3" xfId="30167"/>
    <cellStyle name="40% - Accent2 3 2 14" xfId="12203"/>
    <cellStyle name="40% - Accent2 3 2 14 2" xfId="35478"/>
    <cellStyle name="40% - Accent2 3 2 15" xfId="23219"/>
    <cellStyle name="40% - Accent2 3 2 15 2" xfId="46465"/>
    <cellStyle name="40% - Accent2 3 2 16" xfId="24859"/>
    <cellStyle name="40% - Accent2 3 2 2" xfId="1033"/>
    <cellStyle name="40% - Accent2 3 2 2 2" xfId="1470"/>
    <cellStyle name="40% - Accent2 3 2 2 2 2" xfId="2832"/>
    <cellStyle name="40% - Accent2 3 2 2 2 2 2" xfId="5683"/>
    <cellStyle name="40% - Accent2 3 2 2 2 2 2 2" xfId="11026"/>
    <cellStyle name="40% - Accent2 3 2 2 2 2 2 2 2" xfId="21640"/>
    <cellStyle name="40% - Accent2 3 2 2 2 2 2 2 2 2" xfId="44915"/>
    <cellStyle name="40% - Accent2 3 2 2 2 2 2 2 3" xfId="34301"/>
    <cellStyle name="40% - Accent2 3 2 2 2 2 2 3" xfId="16334"/>
    <cellStyle name="40% - Accent2 3 2 2 2 2 2 3 2" xfId="39609"/>
    <cellStyle name="40% - Accent2 3 2 2 2 2 2 4" xfId="23223"/>
    <cellStyle name="40% - Accent2 3 2 2 2 2 2 4 2" xfId="46469"/>
    <cellStyle name="40% - Accent2 3 2 2 2 2 2 5" xfId="28993"/>
    <cellStyle name="40% - Accent2 3 2 2 2 2 3" xfId="8384"/>
    <cellStyle name="40% - Accent2 3 2 2 2 2 3 2" xfId="18999"/>
    <cellStyle name="40% - Accent2 3 2 2 2 2 3 2 2" xfId="42274"/>
    <cellStyle name="40% - Accent2 3 2 2 2 2 3 3" xfId="31659"/>
    <cellStyle name="40% - Accent2 3 2 2 2 2 4" xfId="13694"/>
    <cellStyle name="40% - Accent2 3 2 2 2 2 4 2" xfId="36969"/>
    <cellStyle name="40% - Accent2 3 2 2 2 2 5" xfId="23222"/>
    <cellStyle name="40% - Accent2 3 2 2 2 2 5 2" xfId="46468"/>
    <cellStyle name="40% - Accent2 3 2 2 2 2 6" xfId="26351"/>
    <cellStyle name="40% - Accent2 3 2 2 2 3" xfId="4496"/>
    <cellStyle name="40% - Accent2 3 2 2 2 3 2" xfId="9840"/>
    <cellStyle name="40% - Accent2 3 2 2 2 3 2 2" xfId="20455"/>
    <cellStyle name="40% - Accent2 3 2 2 2 3 2 2 2" xfId="43730"/>
    <cellStyle name="40% - Accent2 3 2 2 2 3 2 3" xfId="33115"/>
    <cellStyle name="40% - Accent2 3 2 2 2 3 3" xfId="15149"/>
    <cellStyle name="40% - Accent2 3 2 2 2 3 3 2" xfId="38424"/>
    <cellStyle name="40% - Accent2 3 2 2 2 3 4" xfId="23224"/>
    <cellStyle name="40% - Accent2 3 2 2 2 3 4 2" xfId="46470"/>
    <cellStyle name="40% - Accent2 3 2 2 2 3 5" xfId="27807"/>
    <cellStyle name="40% - Accent2 3 2 2 2 4" xfId="7198"/>
    <cellStyle name="40% - Accent2 3 2 2 2 4 2" xfId="17813"/>
    <cellStyle name="40% - Accent2 3 2 2 2 4 2 2" xfId="41088"/>
    <cellStyle name="40% - Accent2 3 2 2 2 4 3" xfId="30473"/>
    <cellStyle name="40% - Accent2 3 2 2 2 5" xfId="12509"/>
    <cellStyle name="40% - Accent2 3 2 2 2 5 2" xfId="35784"/>
    <cellStyle name="40% - Accent2 3 2 2 2 6" xfId="23221"/>
    <cellStyle name="40% - Accent2 3 2 2 2 6 2" xfId="46467"/>
    <cellStyle name="40% - Accent2 3 2 2 2 7" xfId="25165"/>
    <cellStyle name="40% - Accent2 3 2 2 3" xfId="2609"/>
    <cellStyle name="40% - Accent2 3 2 2 3 2" xfId="5460"/>
    <cellStyle name="40% - Accent2 3 2 2 3 2 2" xfId="10803"/>
    <cellStyle name="40% - Accent2 3 2 2 3 2 2 2" xfId="21417"/>
    <cellStyle name="40% - Accent2 3 2 2 3 2 2 2 2" xfId="44692"/>
    <cellStyle name="40% - Accent2 3 2 2 3 2 2 3" xfId="34078"/>
    <cellStyle name="40% - Accent2 3 2 2 3 2 3" xfId="16111"/>
    <cellStyle name="40% - Accent2 3 2 2 3 2 3 2" xfId="39386"/>
    <cellStyle name="40% - Accent2 3 2 2 3 2 4" xfId="23226"/>
    <cellStyle name="40% - Accent2 3 2 2 3 2 4 2" xfId="46472"/>
    <cellStyle name="40% - Accent2 3 2 2 3 2 5" xfId="28770"/>
    <cellStyle name="40% - Accent2 3 2 2 3 3" xfId="8161"/>
    <cellStyle name="40% - Accent2 3 2 2 3 3 2" xfId="18776"/>
    <cellStyle name="40% - Accent2 3 2 2 3 3 2 2" xfId="42051"/>
    <cellStyle name="40% - Accent2 3 2 2 3 3 3" xfId="31436"/>
    <cellStyle name="40% - Accent2 3 2 2 3 4" xfId="13471"/>
    <cellStyle name="40% - Accent2 3 2 2 3 4 2" xfId="36746"/>
    <cellStyle name="40% - Accent2 3 2 2 3 5" xfId="23225"/>
    <cellStyle name="40% - Accent2 3 2 2 3 5 2" xfId="46471"/>
    <cellStyle name="40% - Accent2 3 2 2 3 6" xfId="26128"/>
    <cellStyle name="40% - Accent2 3 2 2 4" xfId="3787"/>
    <cellStyle name="40% - Accent2 3 2 2 4 2" xfId="6451"/>
    <cellStyle name="40% - Accent2 3 2 2 4 2 2" xfId="11794"/>
    <cellStyle name="40% - Accent2 3 2 2 4 2 2 2" xfId="22407"/>
    <cellStyle name="40% - Accent2 3 2 2 4 2 2 2 2" xfId="45682"/>
    <cellStyle name="40% - Accent2 3 2 2 4 2 2 3" xfId="35069"/>
    <cellStyle name="40% - Accent2 3 2 2 4 2 3" xfId="17101"/>
    <cellStyle name="40% - Accent2 3 2 2 4 2 3 2" xfId="40376"/>
    <cellStyle name="40% - Accent2 3 2 2 4 2 4" xfId="29761"/>
    <cellStyle name="40% - Accent2 3 2 2 4 3" xfId="9152"/>
    <cellStyle name="40% - Accent2 3 2 2 4 3 2" xfId="19767"/>
    <cellStyle name="40% - Accent2 3 2 2 4 3 2 2" xfId="43042"/>
    <cellStyle name="40% - Accent2 3 2 2 4 3 3" xfId="32427"/>
    <cellStyle name="40% - Accent2 3 2 2 4 4" xfId="14461"/>
    <cellStyle name="40% - Accent2 3 2 2 4 4 2" xfId="37736"/>
    <cellStyle name="40% - Accent2 3 2 2 4 5" xfId="23227"/>
    <cellStyle name="40% - Accent2 3 2 2 4 5 2" xfId="46473"/>
    <cellStyle name="40% - Accent2 3 2 2 4 6" xfId="27119"/>
    <cellStyle name="40% - Accent2 3 2 2 5" xfId="4273"/>
    <cellStyle name="40% - Accent2 3 2 2 5 2" xfId="9617"/>
    <cellStyle name="40% - Accent2 3 2 2 5 2 2" xfId="20232"/>
    <cellStyle name="40% - Accent2 3 2 2 5 2 2 2" xfId="43507"/>
    <cellStyle name="40% - Accent2 3 2 2 5 2 3" xfId="32892"/>
    <cellStyle name="40% - Accent2 3 2 2 5 3" xfId="14926"/>
    <cellStyle name="40% - Accent2 3 2 2 5 3 2" xfId="38201"/>
    <cellStyle name="40% - Accent2 3 2 2 5 4" xfId="27584"/>
    <cellStyle name="40% - Accent2 3 2 2 6" xfId="6975"/>
    <cellStyle name="40% - Accent2 3 2 2 6 2" xfId="17590"/>
    <cellStyle name="40% - Accent2 3 2 2 6 2 2" xfId="40865"/>
    <cellStyle name="40% - Accent2 3 2 2 6 3" xfId="30250"/>
    <cellStyle name="40% - Accent2 3 2 2 7" xfId="12286"/>
    <cellStyle name="40% - Accent2 3 2 2 7 2" xfId="35561"/>
    <cellStyle name="40% - Accent2 3 2 2 8" xfId="23220"/>
    <cellStyle name="40% - Accent2 3 2 2 8 2" xfId="46466"/>
    <cellStyle name="40% - Accent2 3 2 2 9" xfId="24942"/>
    <cellStyle name="40% - Accent2 3 2 2_Asset Register (new)" xfId="1351"/>
    <cellStyle name="40% - Accent2 3 2 3" xfId="1182"/>
    <cellStyle name="40% - Accent2 3 2 3 2" xfId="2749"/>
    <cellStyle name="40% - Accent2 3 2 3 2 2" xfId="5600"/>
    <cellStyle name="40% - Accent2 3 2 3 2 2 2" xfId="10943"/>
    <cellStyle name="40% - Accent2 3 2 3 2 2 2 2" xfId="21557"/>
    <cellStyle name="40% - Accent2 3 2 3 2 2 2 2 2" xfId="44832"/>
    <cellStyle name="40% - Accent2 3 2 3 2 2 2 3" xfId="34218"/>
    <cellStyle name="40% - Accent2 3 2 3 2 2 3" xfId="16251"/>
    <cellStyle name="40% - Accent2 3 2 3 2 2 3 2" xfId="39526"/>
    <cellStyle name="40% - Accent2 3 2 3 2 2 4" xfId="23230"/>
    <cellStyle name="40% - Accent2 3 2 3 2 2 4 2" xfId="46476"/>
    <cellStyle name="40% - Accent2 3 2 3 2 2 5" xfId="28910"/>
    <cellStyle name="40% - Accent2 3 2 3 2 3" xfId="8301"/>
    <cellStyle name="40% - Accent2 3 2 3 2 3 2" xfId="18916"/>
    <cellStyle name="40% - Accent2 3 2 3 2 3 2 2" xfId="42191"/>
    <cellStyle name="40% - Accent2 3 2 3 2 3 3" xfId="31576"/>
    <cellStyle name="40% - Accent2 3 2 3 2 4" xfId="13611"/>
    <cellStyle name="40% - Accent2 3 2 3 2 4 2" xfId="36886"/>
    <cellStyle name="40% - Accent2 3 2 3 2 5" xfId="23229"/>
    <cellStyle name="40% - Accent2 3 2 3 2 5 2" xfId="46475"/>
    <cellStyle name="40% - Accent2 3 2 3 2 6" xfId="26268"/>
    <cellStyle name="40% - Accent2 3 2 3 3" xfId="4413"/>
    <cellStyle name="40% - Accent2 3 2 3 3 2" xfId="9757"/>
    <cellStyle name="40% - Accent2 3 2 3 3 2 2" xfId="20372"/>
    <cellStyle name="40% - Accent2 3 2 3 3 2 2 2" xfId="43647"/>
    <cellStyle name="40% - Accent2 3 2 3 3 2 3" xfId="33032"/>
    <cellStyle name="40% - Accent2 3 2 3 3 3" xfId="15066"/>
    <cellStyle name="40% - Accent2 3 2 3 3 3 2" xfId="38341"/>
    <cellStyle name="40% - Accent2 3 2 3 3 4" xfId="23231"/>
    <cellStyle name="40% - Accent2 3 2 3 3 4 2" xfId="46477"/>
    <cellStyle name="40% - Accent2 3 2 3 3 5" xfId="27724"/>
    <cellStyle name="40% - Accent2 3 2 3 4" xfId="7115"/>
    <cellStyle name="40% - Accent2 3 2 3 4 2" xfId="17730"/>
    <cellStyle name="40% - Accent2 3 2 3 4 2 2" xfId="41005"/>
    <cellStyle name="40% - Accent2 3 2 3 4 3" xfId="30390"/>
    <cellStyle name="40% - Accent2 3 2 3 5" xfId="12426"/>
    <cellStyle name="40% - Accent2 3 2 3 5 2" xfId="35701"/>
    <cellStyle name="40% - Accent2 3 2 3 6" xfId="23228"/>
    <cellStyle name="40% - Accent2 3 2 3 6 2" xfId="46474"/>
    <cellStyle name="40% - Accent2 3 2 3 7" xfId="25082"/>
    <cellStyle name="40% - Accent2 3 2 4" xfId="1565"/>
    <cellStyle name="40% - Accent2 3 2 4 2" xfId="4583"/>
    <cellStyle name="40% - Accent2 3 2 4 2 2" xfId="9927"/>
    <cellStyle name="40% - Accent2 3 2 4 2 2 2" xfId="20542"/>
    <cellStyle name="40% - Accent2 3 2 4 2 2 2 2" xfId="43817"/>
    <cellStyle name="40% - Accent2 3 2 4 2 2 3" xfId="33202"/>
    <cellStyle name="40% - Accent2 3 2 4 2 3" xfId="15236"/>
    <cellStyle name="40% - Accent2 3 2 4 2 3 2" xfId="38511"/>
    <cellStyle name="40% - Accent2 3 2 4 2 4" xfId="23233"/>
    <cellStyle name="40% - Accent2 3 2 4 2 4 2" xfId="46479"/>
    <cellStyle name="40% - Accent2 3 2 4 2 5" xfId="27894"/>
    <cellStyle name="40% - Accent2 3 2 4 3" xfId="7285"/>
    <cellStyle name="40% - Accent2 3 2 4 3 2" xfId="17900"/>
    <cellStyle name="40% - Accent2 3 2 4 3 2 2" xfId="41175"/>
    <cellStyle name="40% - Accent2 3 2 4 3 3" xfId="30560"/>
    <cellStyle name="40% - Accent2 3 2 4 4" xfId="12596"/>
    <cellStyle name="40% - Accent2 3 2 4 4 2" xfId="35871"/>
    <cellStyle name="40% - Accent2 3 2 4 5" xfId="23232"/>
    <cellStyle name="40% - Accent2 3 2 4 5 2" xfId="46478"/>
    <cellStyle name="40% - Accent2 3 2 4 6" xfId="25252"/>
    <cellStyle name="40% - Accent2 3 2 5" xfId="1690"/>
    <cellStyle name="40% - Accent2 3 2 5 2" xfId="4682"/>
    <cellStyle name="40% - Accent2 3 2 5 2 2" xfId="10026"/>
    <cellStyle name="40% - Accent2 3 2 5 2 2 2" xfId="20641"/>
    <cellStyle name="40% - Accent2 3 2 5 2 2 2 2" xfId="43916"/>
    <cellStyle name="40% - Accent2 3 2 5 2 2 3" xfId="33301"/>
    <cellStyle name="40% - Accent2 3 2 5 2 3" xfId="15335"/>
    <cellStyle name="40% - Accent2 3 2 5 2 3 2" xfId="38610"/>
    <cellStyle name="40% - Accent2 3 2 5 2 4" xfId="27993"/>
    <cellStyle name="40% - Accent2 3 2 5 3" xfId="7384"/>
    <cellStyle name="40% - Accent2 3 2 5 3 2" xfId="17999"/>
    <cellStyle name="40% - Accent2 3 2 5 3 2 2" xfId="41274"/>
    <cellStyle name="40% - Accent2 3 2 5 3 3" xfId="30659"/>
    <cellStyle name="40% - Accent2 3 2 5 4" xfId="12695"/>
    <cellStyle name="40% - Accent2 3 2 5 4 2" xfId="35970"/>
    <cellStyle name="40% - Accent2 3 2 5 5" xfId="23234"/>
    <cellStyle name="40% - Accent2 3 2 5 5 2" xfId="46480"/>
    <cellStyle name="40% - Accent2 3 2 5 6" xfId="25351"/>
    <cellStyle name="40% - Accent2 3 2 6" xfId="2139"/>
    <cellStyle name="40% - Accent2 3 2 6 2" xfId="5015"/>
    <cellStyle name="40% - Accent2 3 2 6 2 2" xfId="10358"/>
    <cellStyle name="40% - Accent2 3 2 6 2 2 2" xfId="20973"/>
    <cellStyle name="40% - Accent2 3 2 6 2 2 2 2" xfId="44248"/>
    <cellStyle name="40% - Accent2 3 2 6 2 2 3" xfId="33633"/>
    <cellStyle name="40% - Accent2 3 2 6 2 3" xfId="15667"/>
    <cellStyle name="40% - Accent2 3 2 6 2 3 2" xfId="38942"/>
    <cellStyle name="40% - Accent2 3 2 6 2 4" xfId="28325"/>
    <cellStyle name="40% - Accent2 3 2 6 3" xfId="7716"/>
    <cellStyle name="40% - Accent2 3 2 6 3 2" xfId="18331"/>
    <cellStyle name="40% - Accent2 3 2 6 3 2 2" xfId="41606"/>
    <cellStyle name="40% - Accent2 3 2 6 3 3" xfId="30991"/>
    <cellStyle name="40% - Accent2 3 2 6 4" xfId="13027"/>
    <cellStyle name="40% - Accent2 3 2 6 4 2" xfId="36302"/>
    <cellStyle name="40% - Accent2 3 2 6 5" xfId="25683"/>
    <cellStyle name="40% - Accent2 3 2 7" xfId="2195"/>
    <cellStyle name="40% - Accent2 3 2 7 2" xfId="5061"/>
    <cellStyle name="40% - Accent2 3 2 7 2 2" xfId="10404"/>
    <cellStyle name="40% - Accent2 3 2 7 2 2 2" xfId="21018"/>
    <cellStyle name="40% - Accent2 3 2 7 2 2 2 2" xfId="44293"/>
    <cellStyle name="40% - Accent2 3 2 7 2 2 3" xfId="33679"/>
    <cellStyle name="40% - Accent2 3 2 7 2 3" xfId="15712"/>
    <cellStyle name="40% - Accent2 3 2 7 2 3 2" xfId="38987"/>
    <cellStyle name="40% - Accent2 3 2 7 2 4" xfId="28371"/>
    <cellStyle name="40% - Accent2 3 2 7 3" xfId="7762"/>
    <cellStyle name="40% - Accent2 3 2 7 3 2" xfId="18377"/>
    <cellStyle name="40% - Accent2 3 2 7 3 2 2" xfId="41652"/>
    <cellStyle name="40% - Accent2 3 2 7 3 3" xfId="31037"/>
    <cellStyle name="40% - Accent2 3 2 7 4" xfId="13072"/>
    <cellStyle name="40% - Accent2 3 2 7 4 2" xfId="36347"/>
    <cellStyle name="40% - Accent2 3 2 7 5" xfId="25729"/>
    <cellStyle name="40% - Accent2 3 2 8" xfId="2234"/>
    <cellStyle name="40% - Accent2 3 2 8 2" xfId="5091"/>
    <cellStyle name="40% - Accent2 3 2 8 2 2" xfId="10434"/>
    <cellStyle name="40% - Accent2 3 2 8 2 2 2" xfId="21048"/>
    <cellStyle name="40% - Accent2 3 2 8 2 2 2 2" xfId="44323"/>
    <cellStyle name="40% - Accent2 3 2 8 2 2 3" xfId="33709"/>
    <cellStyle name="40% - Accent2 3 2 8 2 3" xfId="15742"/>
    <cellStyle name="40% - Accent2 3 2 8 2 3 2" xfId="39017"/>
    <cellStyle name="40% - Accent2 3 2 8 2 4" xfId="28401"/>
    <cellStyle name="40% - Accent2 3 2 8 3" xfId="7792"/>
    <cellStyle name="40% - Accent2 3 2 8 3 2" xfId="18407"/>
    <cellStyle name="40% - Accent2 3 2 8 3 2 2" xfId="41682"/>
    <cellStyle name="40% - Accent2 3 2 8 3 3" xfId="31067"/>
    <cellStyle name="40% - Accent2 3 2 8 4" xfId="13102"/>
    <cellStyle name="40% - Accent2 3 2 8 4 2" xfId="36377"/>
    <cellStyle name="40% - Accent2 3 2 8 5" xfId="25759"/>
    <cellStyle name="40% - Accent2 3 2 9" xfId="2526"/>
    <cellStyle name="40% - Accent2 3 2 9 2" xfId="5377"/>
    <cellStyle name="40% - Accent2 3 2 9 2 2" xfId="10720"/>
    <cellStyle name="40% - Accent2 3 2 9 2 2 2" xfId="21334"/>
    <cellStyle name="40% - Accent2 3 2 9 2 2 2 2" xfId="44609"/>
    <cellStyle name="40% - Accent2 3 2 9 2 2 3" xfId="33995"/>
    <cellStyle name="40% - Accent2 3 2 9 2 3" xfId="16028"/>
    <cellStyle name="40% - Accent2 3 2 9 2 3 2" xfId="39303"/>
    <cellStyle name="40% - Accent2 3 2 9 2 4" xfId="28687"/>
    <cellStyle name="40% - Accent2 3 2 9 3" xfId="8078"/>
    <cellStyle name="40% - Accent2 3 2 9 3 2" xfId="18693"/>
    <cellStyle name="40% - Accent2 3 2 9 3 2 2" xfId="41968"/>
    <cellStyle name="40% - Accent2 3 2 9 3 3" xfId="31353"/>
    <cellStyle name="40% - Accent2 3 2 9 4" xfId="13388"/>
    <cellStyle name="40% - Accent2 3 2 9 4 2" xfId="36663"/>
    <cellStyle name="40% - Accent2 3 2 9 5" xfId="26045"/>
    <cellStyle name="40% - Accent2 3 2_Asset Register (new)" xfId="1352"/>
    <cellStyle name="40% - Accent2 3 3" xfId="654"/>
    <cellStyle name="40% - Accent2 3 3 10" xfId="12202"/>
    <cellStyle name="40% - Accent2 3 3 10 2" xfId="35477"/>
    <cellStyle name="40% - Accent2 3 3 11" xfId="23235"/>
    <cellStyle name="40% - Accent2 3 3 11 2" xfId="46481"/>
    <cellStyle name="40% - Accent2 3 3 12" xfId="24858"/>
    <cellStyle name="40% - Accent2 3 3 2" xfId="1109"/>
    <cellStyle name="40% - Accent2 3 3 2 2" xfId="2677"/>
    <cellStyle name="40% - Accent2 3 3 2 2 2" xfId="5528"/>
    <cellStyle name="40% - Accent2 3 3 2 2 2 2" xfId="10871"/>
    <cellStyle name="40% - Accent2 3 3 2 2 2 2 2" xfId="21485"/>
    <cellStyle name="40% - Accent2 3 3 2 2 2 2 2 2" xfId="44760"/>
    <cellStyle name="40% - Accent2 3 3 2 2 2 2 3" xfId="34146"/>
    <cellStyle name="40% - Accent2 3 3 2 2 2 3" xfId="16179"/>
    <cellStyle name="40% - Accent2 3 3 2 2 2 3 2" xfId="39454"/>
    <cellStyle name="40% - Accent2 3 3 2 2 2 4" xfId="23238"/>
    <cellStyle name="40% - Accent2 3 3 2 2 2 4 2" xfId="46484"/>
    <cellStyle name="40% - Accent2 3 3 2 2 2 5" xfId="28838"/>
    <cellStyle name="40% - Accent2 3 3 2 2 3" xfId="8229"/>
    <cellStyle name="40% - Accent2 3 3 2 2 3 2" xfId="18844"/>
    <cellStyle name="40% - Accent2 3 3 2 2 3 2 2" xfId="42119"/>
    <cellStyle name="40% - Accent2 3 3 2 2 3 3" xfId="31504"/>
    <cellStyle name="40% - Accent2 3 3 2 2 4" xfId="13539"/>
    <cellStyle name="40% - Accent2 3 3 2 2 4 2" xfId="36814"/>
    <cellStyle name="40% - Accent2 3 3 2 2 5" xfId="23237"/>
    <cellStyle name="40% - Accent2 3 3 2 2 5 2" xfId="46483"/>
    <cellStyle name="40% - Accent2 3 3 2 2 6" xfId="26196"/>
    <cellStyle name="40% - Accent2 3 3 2 3" xfId="3855"/>
    <cellStyle name="40% - Accent2 3 3 2 3 2" xfId="6519"/>
    <cellStyle name="40% - Accent2 3 3 2 3 2 2" xfId="11862"/>
    <cellStyle name="40% - Accent2 3 3 2 3 2 2 2" xfId="22475"/>
    <cellStyle name="40% - Accent2 3 3 2 3 2 2 2 2" xfId="45750"/>
    <cellStyle name="40% - Accent2 3 3 2 3 2 2 3" xfId="35137"/>
    <cellStyle name="40% - Accent2 3 3 2 3 2 3" xfId="17169"/>
    <cellStyle name="40% - Accent2 3 3 2 3 2 3 2" xfId="40444"/>
    <cellStyle name="40% - Accent2 3 3 2 3 2 4" xfId="29829"/>
    <cellStyle name="40% - Accent2 3 3 2 3 3" xfId="9220"/>
    <cellStyle name="40% - Accent2 3 3 2 3 3 2" xfId="19835"/>
    <cellStyle name="40% - Accent2 3 3 2 3 3 2 2" xfId="43110"/>
    <cellStyle name="40% - Accent2 3 3 2 3 3 3" xfId="32495"/>
    <cellStyle name="40% - Accent2 3 3 2 3 4" xfId="14529"/>
    <cellStyle name="40% - Accent2 3 3 2 3 4 2" xfId="37804"/>
    <cellStyle name="40% - Accent2 3 3 2 3 5" xfId="23239"/>
    <cellStyle name="40% - Accent2 3 3 2 3 5 2" xfId="46485"/>
    <cellStyle name="40% - Accent2 3 3 2 3 6" xfId="27187"/>
    <cellStyle name="40% - Accent2 3 3 2 4" xfId="4341"/>
    <cellStyle name="40% - Accent2 3 3 2 4 2" xfId="9685"/>
    <cellStyle name="40% - Accent2 3 3 2 4 2 2" xfId="20300"/>
    <cellStyle name="40% - Accent2 3 3 2 4 2 2 2" xfId="43575"/>
    <cellStyle name="40% - Accent2 3 3 2 4 2 3" xfId="32960"/>
    <cellStyle name="40% - Accent2 3 3 2 4 3" xfId="14994"/>
    <cellStyle name="40% - Accent2 3 3 2 4 3 2" xfId="38269"/>
    <cellStyle name="40% - Accent2 3 3 2 4 4" xfId="27652"/>
    <cellStyle name="40% - Accent2 3 3 2 5" xfId="7043"/>
    <cellStyle name="40% - Accent2 3 3 2 5 2" xfId="17658"/>
    <cellStyle name="40% - Accent2 3 3 2 5 2 2" xfId="40933"/>
    <cellStyle name="40% - Accent2 3 3 2 5 3" xfId="30318"/>
    <cellStyle name="40% - Accent2 3 3 2 6" xfId="12354"/>
    <cellStyle name="40% - Accent2 3 3 2 6 2" xfId="35629"/>
    <cellStyle name="40% - Accent2 3 3 2 7" xfId="23236"/>
    <cellStyle name="40% - Accent2 3 3 2 7 2" xfId="46482"/>
    <cellStyle name="40% - Accent2 3 3 2 8" xfId="25010"/>
    <cellStyle name="40% - Accent2 3 3 3" xfId="1469"/>
    <cellStyle name="40% - Accent2 3 3 3 2" xfId="2831"/>
    <cellStyle name="40% - Accent2 3 3 3 2 2" xfId="5682"/>
    <cellStyle name="40% - Accent2 3 3 3 2 2 2" xfId="11025"/>
    <cellStyle name="40% - Accent2 3 3 3 2 2 2 2" xfId="21639"/>
    <cellStyle name="40% - Accent2 3 3 3 2 2 2 2 2" xfId="44914"/>
    <cellStyle name="40% - Accent2 3 3 3 2 2 2 3" xfId="34300"/>
    <cellStyle name="40% - Accent2 3 3 3 2 2 3" xfId="16333"/>
    <cellStyle name="40% - Accent2 3 3 3 2 2 3 2" xfId="39608"/>
    <cellStyle name="40% - Accent2 3 3 3 2 2 4" xfId="28992"/>
    <cellStyle name="40% - Accent2 3 3 3 2 3" xfId="8383"/>
    <cellStyle name="40% - Accent2 3 3 3 2 3 2" xfId="18998"/>
    <cellStyle name="40% - Accent2 3 3 3 2 3 2 2" xfId="42273"/>
    <cellStyle name="40% - Accent2 3 3 3 2 3 3" xfId="31658"/>
    <cellStyle name="40% - Accent2 3 3 3 2 4" xfId="13693"/>
    <cellStyle name="40% - Accent2 3 3 3 2 4 2" xfId="36968"/>
    <cellStyle name="40% - Accent2 3 3 3 2 5" xfId="23241"/>
    <cellStyle name="40% - Accent2 3 3 3 2 5 2" xfId="46487"/>
    <cellStyle name="40% - Accent2 3 3 3 2 6" xfId="26350"/>
    <cellStyle name="40% - Accent2 3 3 3 3" xfId="3566"/>
    <cellStyle name="40% - Accent2 3 3 3 3 2" xfId="6373"/>
    <cellStyle name="40% - Accent2 3 3 3 3 2 2" xfId="11716"/>
    <cellStyle name="40% - Accent2 3 3 3 3 2 2 2" xfId="22329"/>
    <cellStyle name="40% - Accent2 3 3 3 3 2 2 2 2" xfId="45604"/>
    <cellStyle name="40% - Accent2 3 3 3 3 2 2 3" xfId="34991"/>
    <cellStyle name="40% - Accent2 3 3 3 3 2 3" xfId="17023"/>
    <cellStyle name="40% - Accent2 3 3 3 3 2 3 2" xfId="40298"/>
    <cellStyle name="40% - Accent2 3 3 3 3 2 4" xfId="29683"/>
    <cellStyle name="40% - Accent2 3 3 3 3 3" xfId="9074"/>
    <cellStyle name="40% - Accent2 3 3 3 3 3 2" xfId="19689"/>
    <cellStyle name="40% - Accent2 3 3 3 3 3 2 2" xfId="42964"/>
    <cellStyle name="40% - Accent2 3 3 3 3 3 3" xfId="32349"/>
    <cellStyle name="40% - Accent2 3 3 3 3 4" xfId="14383"/>
    <cellStyle name="40% - Accent2 3 3 3 3 4 2" xfId="37658"/>
    <cellStyle name="40% - Accent2 3 3 3 3 5" xfId="27041"/>
    <cellStyle name="40% - Accent2 3 3 3 4" xfId="4495"/>
    <cellStyle name="40% - Accent2 3 3 3 4 2" xfId="9839"/>
    <cellStyle name="40% - Accent2 3 3 3 4 2 2" xfId="20454"/>
    <cellStyle name="40% - Accent2 3 3 3 4 2 2 2" xfId="43729"/>
    <cellStyle name="40% - Accent2 3 3 3 4 2 3" xfId="33114"/>
    <cellStyle name="40% - Accent2 3 3 3 4 3" xfId="15148"/>
    <cellStyle name="40% - Accent2 3 3 3 4 3 2" xfId="38423"/>
    <cellStyle name="40% - Accent2 3 3 3 4 4" xfId="27806"/>
    <cellStyle name="40% - Accent2 3 3 3 5" xfId="7197"/>
    <cellStyle name="40% - Accent2 3 3 3 5 2" xfId="17812"/>
    <cellStyle name="40% - Accent2 3 3 3 5 2 2" xfId="41087"/>
    <cellStyle name="40% - Accent2 3 3 3 5 3" xfId="30472"/>
    <cellStyle name="40% - Accent2 3 3 3 6" xfId="12508"/>
    <cellStyle name="40% - Accent2 3 3 3 6 2" xfId="35783"/>
    <cellStyle name="40% - Accent2 3 3 3 7" xfId="23240"/>
    <cellStyle name="40% - Accent2 3 3 3 7 2" xfId="46486"/>
    <cellStyle name="40% - Accent2 3 3 3 8" xfId="25164"/>
    <cellStyle name="40% - Accent2 3 3 4" xfId="1942"/>
    <cellStyle name="40% - Accent2 3 3 4 2" xfId="4890"/>
    <cellStyle name="40% - Accent2 3 3 4 2 2" xfId="10233"/>
    <cellStyle name="40% - Accent2 3 3 4 2 2 2" xfId="20848"/>
    <cellStyle name="40% - Accent2 3 3 4 2 2 2 2" xfId="44123"/>
    <cellStyle name="40% - Accent2 3 3 4 2 2 3" xfId="33508"/>
    <cellStyle name="40% - Accent2 3 3 4 2 3" xfId="15542"/>
    <cellStyle name="40% - Accent2 3 3 4 2 3 2" xfId="38817"/>
    <cellStyle name="40% - Accent2 3 3 4 2 4" xfId="28200"/>
    <cellStyle name="40% - Accent2 3 3 4 3" xfId="7591"/>
    <cellStyle name="40% - Accent2 3 3 4 3 2" xfId="18206"/>
    <cellStyle name="40% - Accent2 3 3 4 3 2 2" xfId="41481"/>
    <cellStyle name="40% - Accent2 3 3 4 3 3" xfId="30866"/>
    <cellStyle name="40% - Accent2 3 3 4 4" xfId="12902"/>
    <cellStyle name="40% - Accent2 3 3 4 4 2" xfId="36177"/>
    <cellStyle name="40% - Accent2 3 3 4 5" xfId="23242"/>
    <cellStyle name="40% - Accent2 3 3 4 5 2" xfId="46488"/>
    <cellStyle name="40% - Accent2 3 3 4 6" xfId="25558"/>
    <cellStyle name="40% - Accent2 3 3 5" xfId="2525"/>
    <cellStyle name="40% - Accent2 3 3 5 2" xfId="5376"/>
    <cellStyle name="40% - Accent2 3 3 5 2 2" xfId="10719"/>
    <cellStyle name="40% - Accent2 3 3 5 2 2 2" xfId="21333"/>
    <cellStyle name="40% - Accent2 3 3 5 2 2 2 2" xfId="44608"/>
    <cellStyle name="40% - Accent2 3 3 5 2 2 3" xfId="33994"/>
    <cellStyle name="40% - Accent2 3 3 5 2 3" xfId="16027"/>
    <cellStyle name="40% - Accent2 3 3 5 2 3 2" xfId="39302"/>
    <cellStyle name="40% - Accent2 3 3 5 2 4" xfId="28686"/>
    <cellStyle name="40% - Accent2 3 3 5 3" xfId="8077"/>
    <cellStyle name="40% - Accent2 3 3 5 3 2" xfId="18692"/>
    <cellStyle name="40% - Accent2 3 3 5 3 2 2" xfId="41967"/>
    <cellStyle name="40% - Accent2 3 3 5 3 3" xfId="31352"/>
    <cellStyle name="40% - Accent2 3 3 5 4" xfId="13387"/>
    <cellStyle name="40% - Accent2 3 3 5 4 2" xfId="36662"/>
    <cellStyle name="40% - Accent2 3 3 5 5" xfId="26044"/>
    <cellStyle name="40% - Accent2 3 3 6" xfId="3177"/>
    <cellStyle name="40% - Accent2 3 3 6 2" xfId="6010"/>
    <cellStyle name="40% - Accent2 3 3 6 2 2" xfId="11353"/>
    <cellStyle name="40% - Accent2 3 3 6 2 2 2" xfId="21966"/>
    <cellStyle name="40% - Accent2 3 3 6 2 2 2 2" xfId="45241"/>
    <cellStyle name="40% - Accent2 3 3 6 2 2 3" xfId="34628"/>
    <cellStyle name="40% - Accent2 3 3 6 2 3" xfId="16660"/>
    <cellStyle name="40% - Accent2 3 3 6 2 3 2" xfId="39935"/>
    <cellStyle name="40% - Accent2 3 3 6 2 4" xfId="29320"/>
    <cellStyle name="40% - Accent2 3 3 6 3" xfId="8711"/>
    <cellStyle name="40% - Accent2 3 3 6 3 2" xfId="19326"/>
    <cellStyle name="40% - Accent2 3 3 6 3 2 2" xfId="42601"/>
    <cellStyle name="40% - Accent2 3 3 6 3 3" xfId="31986"/>
    <cellStyle name="40% - Accent2 3 3 6 4" xfId="14020"/>
    <cellStyle name="40% - Accent2 3 3 6 4 2" xfId="37295"/>
    <cellStyle name="40% - Accent2 3 3 6 5" xfId="26678"/>
    <cellStyle name="40% - Accent2 3 3 7" xfId="3500"/>
    <cellStyle name="40% - Accent2 3 3 7 2" xfId="6324"/>
    <cellStyle name="40% - Accent2 3 3 7 2 2" xfId="11667"/>
    <cellStyle name="40% - Accent2 3 3 7 2 2 2" xfId="22280"/>
    <cellStyle name="40% - Accent2 3 3 7 2 2 2 2" xfId="45555"/>
    <cellStyle name="40% - Accent2 3 3 7 2 2 3" xfId="34942"/>
    <cellStyle name="40% - Accent2 3 3 7 2 3" xfId="16974"/>
    <cellStyle name="40% - Accent2 3 3 7 2 3 2" xfId="40249"/>
    <cellStyle name="40% - Accent2 3 3 7 2 4" xfId="29634"/>
    <cellStyle name="40% - Accent2 3 3 7 3" xfId="9025"/>
    <cellStyle name="40% - Accent2 3 3 7 3 2" xfId="19640"/>
    <cellStyle name="40% - Accent2 3 3 7 3 2 2" xfId="42915"/>
    <cellStyle name="40% - Accent2 3 3 7 3 3" xfId="32300"/>
    <cellStyle name="40% - Accent2 3 3 7 4" xfId="14334"/>
    <cellStyle name="40% - Accent2 3 3 7 4 2" xfId="37609"/>
    <cellStyle name="40% - Accent2 3 3 7 5" xfId="26992"/>
    <cellStyle name="40% - Accent2 3 3 8" xfId="4189"/>
    <cellStyle name="40% - Accent2 3 3 8 2" xfId="9533"/>
    <cellStyle name="40% - Accent2 3 3 8 2 2" xfId="20148"/>
    <cellStyle name="40% - Accent2 3 3 8 2 2 2" xfId="43423"/>
    <cellStyle name="40% - Accent2 3 3 8 2 3" xfId="32808"/>
    <cellStyle name="40% - Accent2 3 3 8 3" xfId="14842"/>
    <cellStyle name="40% - Accent2 3 3 8 3 2" xfId="38117"/>
    <cellStyle name="40% - Accent2 3 3 8 4" xfId="27500"/>
    <cellStyle name="40% - Accent2 3 3 9" xfId="6891"/>
    <cellStyle name="40% - Accent2 3 3 9 2" xfId="17506"/>
    <cellStyle name="40% - Accent2 3 3 9 2 2" xfId="40781"/>
    <cellStyle name="40% - Accent2 3 3 9 3" xfId="30166"/>
    <cellStyle name="40% - Accent2 3 3_Asset Register (new)" xfId="1350"/>
    <cellStyle name="40% - Accent2 3 4" xfId="110"/>
    <cellStyle name="40% - Accent2 3 4 10" xfId="24691"/>
    <cellStyle name="40% - Accent2 3 4 2" xfId="1809"/>
    <cellStyle name="40% - Accent2 3 4 2 2" xfId="4791"/>
    <cellStyle name="40% - Accent2 3 4 2 2 2" xfId="10135"/>
    <cellStyle name="40% - Accent2 3 4 2 2 2 2" xfId="20750"/>
    <cellStyle name="40% - Accent2 3 4 2 2 2 2 2" xfId="44025"/>
    <cellStyle name="40% - Accent2 3 4 2 2 2 3" xfId="33410"/>
    <cellStyle name="40% - Accent2 3 4 2 2 3" xfId="15444"/>
    <cellStyle name="40% - Accent2 3 4 2 2 3 2" xfId="38719"/>
    <cellStyle name="40% - Accent2 3 4 2 2 4" xfId="23245"/>
    <cellStyle name="40% - Accent2 3 4 2 2 4 2" xfId="46491"/>
    <cellStyle name="40% - Accent2 3 4 2 2 5" xfId="28102"/>
    <cellStyle name="40% - Accent2 3 4 2 3" xfId="7493"/>
    <cellStyle name="40% - Accent2 3 4 2 3 2" xfId="18108"/>
    <cellStyle name="40% - Accent2 3 4 2 3 2 2" xfId="41383"/>
    <cellStyle name="40% - Accent2 3 4 2 3 3" xfId="30768"/>
    <cellStyle name="40% - Accent2 3 4 2 4" xfId="12804"/>
    <cellStyle name="40% - Accent2 3 4 2 4 2" xfId="36079"/>
    <cellStyle name="40% - Accent2 3 4 2 5" xfId="23244"/>
    <cellStyle name="40% - Accent2 3 4 2 5 2" xfId="46490"/>
    <cellStyle name="40% - Accent2 3 4 2 6" xfId="25460"/>
    <cellStyle name="40% - Accent2 3 4 3" xfId="2362"/>
    <cellStyle name="40% - Accent2 3 4 3 2" xfId="5213"/>
    <cellStyle name="40% - Accent2 3 4 3 2 2" xfId="10556"/>
    <cellStyle name="40% - Accent2 3 4 3 2 2 2" xfId="21170"/>
    <cellStyle name="40% - Accent2 3 4 3 2 2 2 2" xfId="44445"/>
    <cellStyle name="40% - Accent2 3 4 3 2 2 3" xfId="33831"/>
    <cellStyle name="40% - Accent2 3 4 3 2 3" xfId="15864"/>
    <cellStyle name="40% - Accent2 3 4 3 2 3 2" xfId="39139"/>
    <cellStyle name="40% - Accent2 3 4 3 2 4" xfId="28523"/>
    <cellStyle name="40% - Accent2 3 4 3 3" xfId="7914"/>
    <cellStyle name="40% - Accent2 3 4 3 3 2" xfId="18529"/>
    <cellStyle name="40% - Accent2 3 4 3 3 2 2" xfId="41804"/>
    <cellStyle name="40% - Accent2 3 4 3 3 3" xfId="31189"/>
    <cellStyle name="40% - Accent2 3 4 3 4" xfId="13224"/>
    <cellStyle name="40% - Accent2 3 4 3 4 2" xfId="36499"/>
    <cellStyle name="40% - Accent2 3 4 3 5" xfId="23246"/>
    <cellStyle name="40% - Accent2 3 4 3 5 2" xfId="46492"/>
    <cellStyle name="40% - Accent2 3 4 3 6" xfId="25881"/>
    <cellStyle name="40% - Accent2 3 4 4" xfId="3083"/>
    <cellStyle name="40% - Accent2 3 4 4 2" xfId="5916"/>
    <cellStyle name="40% - Accent2 3 4 4 2 2" xfId="11259"/>
    <cellStyle name="40% - Accent2 3 4 4 2 2 2" xfId="21872"/>
    <cellStyle name="40% - Accent2 3 4 4 2 2 2 2" xfId="45147"/>
    <cellStyle name="40% - Accent2 3 4 4 2 2 3" xfId="34534"/>
    <cellStyle name="40% - Accent2 3 4 4 2 3" xfId="16566"/>
    <cellStyle name="40% - Accent2 3 4 4 2 3 2" xfId="39841"/>
    <cellStyle name="40% - Accent2 3 4 4 2 4" xfId="29226"/>
    <cellStyle name="40% - Accent2 3 4 4 3" xfId="8617"/>
    <cellStyle name="40% - Accent2 3 4 4 3 2" xfId="19232"/>
    <cellStyle name="40% - Accent2 3 4 4 3 2 2" xfId="42507"/>
    <cellStyle name="40% - Accent2 3 4 4 3 3" xfId="31892"/>
    <cellStyle name="40% - Accent2 3 4 4 4" xfId="13926"/>
    <cellStyle name="40% - Accent2 3 4 4 4 2" xfId="37201"/>
    <cellStyle name="40% - Accent2 3 4 4 5" xfId="26584"/>
    <cellStyle name="40% - Accent2 3 4 5" xfId="3406"/>
    <cellStyle name="40% - Accent2 3 4 5 2" xfId="6230"/>
    <cellStyle name="40% - Accent2 3 4 5 2 2" xfId="11573"/>
    <cellStyle name="40% - Accent2 3 4 5 2 2 2" xfId="22186"/>
    <cellStyle name="40% - Accent2 3 4 5 2 2 2 2" xfId="45461"/>
    <cellStyle name="40% - Accent2 3 4 5 2 2 3" xfId="34848"/>
    <cellStyle name="40% - Accent2 3 4 5 2 3" xfId="16880"/>
    <cellStyle name="40% - Accent2 3 4 5 2 3 2" xfId="40155"/>
    <cellStyle name="40% - Accent2 3 4 5 2 4" xfId="29540"/>
    <cellStyle name="40% - Accent2 3 4 5 3" xfId="8931"/>
    <cellStyle name="40% - Accent2 3 4 5 3 2" xfId="19546"/>
    <cellStyle name="40% - Accent2 3 4 5 3 2 2" xfId="42821"/>
    <cellStyle name="40% - Accent2 3 4 5 3 3" xfId="32206"/>
    <cellStyle name="40% - Accent2 3 4 5 4" xfId="14240"/>
    <cellStyle name="40% - Accent2 3 4 5 4 2" xfId="37515"/>
    <cellStyle name="40% - Accent2 3 4 5 5" xfId="26898"/>
    <cellStyle name="40% - Accent2 3 4 6" xfId="4026"/>
    <cellStyle name="40% - Accent2 3 4 6 2" xfId="9370"/>
    <cellStyle name="40% - Accent2 3 4 6 2 2" xfId="19985"/>
    <cellStyle name="40% - Accent2 3 4 6 2 2 2" xfId="43260"/>
    <cellStyle name="40% - Accent2 3 4 6 2 3" xfId="32645"/>
    <cellStyle name="40% - Accent2 3 4 6 3" xfId="14679"/>
    <cellStyle name="40% - Accent2 3 4 6 3 2" xfId="37954"/>
    <cellStyle name="40% - Accent2 3 4 6 4" xfId="27337"/>
    <cellStyle name="40% - Accent2 3 4 7" xfId="6728"/>
    <cellStyle name="40% - Accent2 3 4 7 2" xfId="17343"/>
    <cellStyle name="40% - Accent2 3 4 7 2 2" xfId="40618"/>
    <cellStyle name="40% - Accent2 3 4 7 3" xfId="30003"/>
    <cellStyle name="40% - Accent2 3 4 8" xfId="12039"/>
    <cellStyle name="40% - Accent2 3 4 8 2" xfId="35314"/>
    <cellStyle name="40% - Accent2 3 4 9" xfId="23243"/>
    <cellStyle name="40% - Accent2 3 4 9 2" xfId="46489"/>
    <cellStyle name="40% - Accent2 3 5" xfId="1032"/>
    <cellStyle name="40% - Accent2 3 5 2" xfId="2608"/>
    <cellStyle name="40% - Accent2 3 5 2 2" xfId="5459"/>
    <cellStyle name="40% - Accent2 3 5 2 2 2" xfId="10802"/>
    <cellStyle name="40% - Accent2 3 5 2 2 2 2" xfId="21416"/>
    <cellStyle name="40% - Accent2 3 5 2 2 2 2 2" xfId="44691"/>
    <cellStyle name="40% - Accent2 3 5 2 2 2 3" xfId="34077"/>
    <cellStyle name="40% - Accent2 3 5 2 2 3" xfId="16110"/>
    <cellStyle name="40% - Accent2 3 5 2 2 3 2" xfId="39385"/>
    <cellStyle name="40% - Accent2 3 5 2 2 4" xfId="23249"/>
    <cellStyle name="40% - Accent2 3 5 2 2 4 2" xfId="46495"/>
    <cellStyle name="40% - Accent2 3 5 2 2 5" xfId="28769"/>
    <cellStyle name="40% - Accent2 3 5 2 3" xfId="8160"/>
    <cellStyle name="40% - Accent2 3 5 2 3 2" xfId="18775"/>
    <cellStyle name="40% - Accent2 3 5 2 3 2 2" xfId="42050"/>
    <cellStyle name="40% - Accent2 3 5 2 3 3" xfId="31435"/>
    <cellStyle name="40% - Accent2 3 5 2 4" xfId="13470"/>
    <cellStyle name="40% - Accent2 3 5 2 4 2" xfId="36745"/>
    <cellStyle name="40% - Accent2 3 5 2 5" xfId="23248"/>
    <cellStyle name="40% - Accent2 3 5 2 5 2" xfId="46494"/>
    <cellStyle name="40% - Accent2 3 5 2 6" xfId="26127"/>
    <cellStyle name="40% - Accent2 3 5 3" xfId="3786"/>
    <cellStyle name="40% - Accent2 3 5 3 2" xfId="6450"/>
    <cellStyle name="40% - Accent2 3 5 3 2 2" xfId="11793"/>
    <cellStyle name="40% - Accent2 3 5 3 2 2 2" xfId="22406"/>
    <cellStyle name="40% - Accent2 3 5 3 2 2 2 2" xfId="45681"/>
    <cellStyle name="40% - Accent2 3 5 3 2 2 3" xfId="35068"/>
    <cellStyle name="40% - Accent2 3 5 3 2 3" xfId="17100"/>
    <cellStyle name="40% - Accent2 3 5 3 2 3 2" xfId="40375"/>
    <cellStyle name="40% - Accent2 3 5 3 2 4" xfId="29760"/>
    <cellStyle name="40% - Accent2 3 5 3 3" xfId="9151"/>
    <cellStyle name="40% - Accent2 3 5 3 3 2" xfId="19766"/>
    <cellStyle name="40% - Accent2 3 5 3 3 2 2" xfId="43041"/>
    <cellStyle name="40% - Accent2 3 5 3 3 3" xfId="32426"/>
    <cellStyle name="40% - Accent2 3 5 3 4" xfId="14460"/>
    <cellStyle name="40% - Accent2 3 5 3 4 2" xfId="37735"/>
    <cellStyle name="40% - Accent2 3 5 3 5" xfId="23250"/>
    <cellStyle name="40% - Accent2 3 5 3 5 2" xfId="46496"/>
    <cellStyle name="40% - Accent2 3 5 3 6" xfId="27118"/>
    <cellStyle name="40% - Accent2 3 5 4" xfId="4272"/>
    <cellStyle name="40% - Accent2 3 5 4 2" xfId="9616"/>
    <cellStyle name="40% - Accent2 3 5 4 2 2" xfId="20231"/>
    <cellStyle name="40% - Accent2 3 5 4 2 2 2" xfId="43506"/>
    <cellStyle name="40% - Accent2 3 5 4 2 3" xfId="32891"/>
    <cellStyle name="40% - Accent2 3 5 4 3" xfId="14925"/>
    <cellStyle name="40% - Accent2 3 5 4 3 2" xfId="38200"/>
    <cellStyle name="40% - Accent2 3 5 4 4" xfId="27583"/>
    <cellStyle name="40% - Accent2 3 5 5" xfId="6974"/>
    <cellStyle name="40% - Accent2 3 5 5 2" xfId="17589"/>
    <cellStyle name="40% - Accent2 3 5 5 2 2" xfId="40864"/>
    <cellStyle name="40% - Accent2 3 5 5 3" xfId="30249"/>
    <cellStyle name="40% - Accent2 3 5 6" xfId="12285"/>
    <cellStyle name="40% - Accent2 3 5 6 2" xfId="35560"/>
    <cellStyle name="40% - Accent2 3 5 7" xfId="23247"/>
    <cellStyle name="40% - Accent2 3 5 7 2" xfId="46493"/>
    <cellStyle name="40% - Accent2 3 5 8" xfId="24941"/>
    <cellStyle name="40% - Accent2 3 6" xfId="1181"/>
    <cellStyle name="40% - Accent2 3 6 2" xfId="2748"/>
    <cellStyle name="40% - Accent2 3 6 2 2" xfId="5599"/>
    <cellStyle name="40% - Accent2 3 6 2 2 2" xfId="10942"/>
    <cellStyle name="40% - Accent2 3 6 2 2 2 2" xfId="21556"/>
    <cellStyle name="40% - Accent2 3 6 2 2 2 2 2" xfId="44831"/>
    <cellStyle name="40% - Accent2 3 6 2 2 2 3" xfId="34217"/>
    <cellStyle name="40% - Accent2 3 6 2 2 3" xfId="16250"/>
    <cellStyle name="40% - Accent2 3 6 2 2 3 2" xfId="39525"/>
    <cellStyle name="40% - Accent2 3 6 2 2 4" xfId="23253"/>
    <cellStyle name="40% - Accent2 3 6 2 2 4 2" xfId="46499"/>
    <cellStyle name="40% - Accent2 3 6 2 2 5" xfId="28909"/>
    <cellStyle name="40% - Accent2 3 6 2 3" xfId="8300"/>
    <cellStyle name="40% - Accent2 3 6 2 3 2" xfId="18915"/>
    <cellStyle name="40% - Accent2 3 6 2 3 2 2" xfId="42190"/>
    <cellStyle name="40% - Accent2 3 6 2 3 3" xfId="31575"/>
    <cellStyle name="40% - Accent2 3 6 2 4" xfId="13610"/>
    <cellStyle name="40% - Accent2 3 6 2 4 2" xfId="36885"/>
    <cellStyle name="40% - Accent2 3 6 2 5" xfId="23252"/>
    <cellStyle name="40% - Accent2 3 6 2 5 2" xfId="46498"/>
    <cellStyle name="40% - Accent2 3 6 2 6" xfId="26267"/>
    <cellStyle name="40% - Accent2 3 6 3" xfId="4412"/>
    <cellStyle name="40% - Accent2 3 6 3 2" xfId="9756"/>
    <cellStyle name="40% - Accent2 3 6 3 2 2" xfId="20371"/>
    <cellStyle name="40% - Accent2 3 6 3 2 2 2" xfId="43646"/>
    <cellStyle name="40% - Accent2 3 6 3 2 3" xfId="33031"/>
    <cellStyle name="40% - Accent2 3 6 3 3" xfId="15065"/>
    <cellStyle name="40% - Accent2 3 6 3 3 2" xfId="38340"/>
    <cellStyle name="40% - Accent2 3 6 3 4" xfId="23254"/>
    <cellStyle name="40% - Accent2 3 6 3 4 2" xfId="46500"/>
    <cellStyle name="40% - Accent2 3 6 3 5" xfId="27723"/>
    <cellStyle name="40% - Accent2 3 6 4" xfId="7114"/>
    <cellStyle name="40% - Accent2 3 6 4 2" xfId="17729"/>
    <cellStyle name="40% - Accent2 3 6 4 2 2" xfId="41004"/>
    <cellStyle name="40% - Accent2 3 6 4 3" xfId="30389"/>
    <cellStyle name="40% - Accent2 3 6 5" xfId="12425"/>
    <cellStyle name="40% - Accent2 3 6 5 2" xfId="35700"/>
    <cellStyle name="40% - Accent2 3 6 6" xfId="23251"/>
    <cellStyle name="40% - Accent2 3 6 6 2" xfId="46497"/>
    <cellStyle name="40% - Accent2 3 6 7" xfId="25081"/>
    <cellStyle name="40% - Accent2 3 7" xfId="1564"/>
    <cellStyle name="40% - Accent2 3 7 2" xfId="4582"/>
    <cellStyle name="40% - Accent2 3 7 2 2" xfId="9926"/>
    <cellStyle name="40% - Accent2 3 7 2 2 2" xfId="20541"/>
    <cellStyle name="40% - Accent2 3 7 2 2 2 2" xfId="43816"/>
    <cellStyle name="40% - Accent2 3 7 2 2 3" xfId="33201"/>
    <cellStyle name="40% - Accent2 3 7 2 3" xfId="15235"/>
    <cellStyle name="40% - Accent2 3 7 2 3 2" xfId="38510"/>
    <cellStyle name="40% - Accent2 3 7 2 4" xfId="23256"/>
    <cellStyle name="40% - Accent2 3 7 2 4 2" xfId="46502"/>
    <cellStyle name="40% - Accent2 3 7 2 5" xfId="27893"/>
    <cellStyle name="40% - Accent2 3 7 3" xfId="7284"/>
    <cellStyle name="40% - Accent2 3 7 3 2" xfId="17899"/>
    <cellStyle name="40% - Accent2 3 7 3 2 2" xfId="41174"/>
    <cellStyle name="40% - Accent2 3 7 3 3" xfId="30559"/>
    <cellStyle name="40% - Accent2 3 7 4" xfId="12595"/>
    <cellStyle name="40% - Accent2 3 7 4 2" xfId="35870"/>
    <cellStyle name="40% - Accent2 3 7 5" xfId="23255"/>
    <cellStyle name="40% - Accent2 3 7 5 2" xfId="46501"/>
    <cellStyle name="40% - Accent2 3 7 6" xfId="25251"/>
    <cellStyle name="40% - Accent2 3 8" xfId="2054"/>
    <cellStyle name="40% - Accent2 3 8 2" xfId="4951"/>
    <cellStyle name="40% - Accent2 3 8 2 2" xfId="10294"/>
    <cellStyle name="40% - Accent2 3 8 2 2 2" xfId="20909"/>
    <cellStyle name="40% - Accent2 3 8 2 2 2 2" xfId="44184"/>
    <cellStyle name="40% - Accent2 3 8 2 2 3" xfId="33569"/>
    <cellStyle name="40% - Accent2 3 8 2 3" xfId="15603"/>
    <cellStyle name="40% - Accent2 3 8 2 3 2" xfId="38878"/>
    <cellStyle name="40% - Accent2 3 8 2 4" xfId="28261"/>
    <cellStyle name="40% - Accent2 3 8 3" xfId="7652"/>
    <cellStyle name="40% - Accent2 3 8 3 2" xfId="18267"/>
    <cellStyle name="40% - Accent2 3 8 3 2 2" xfId="41542"/>
    <cellStyle name="40% - Accent2 3 8 3 3" xfId="30927"/>
    <cellStyle name="40% - Accent2 3 8 4" xfId="12963"/>
    <cellStyle name="40% - Accent2 3 8 4 2" xfId="36238"/>
    <cellStyle name="40% - Accent2 3 8 5" xfId="23257"/>
    <cellStyle name="40% - Accent2 3 8 5 2" xfId="46503"/>
    <cellStyle name="40% - Accent2 3 8 6" xfId="25619"/>
    <cellStyle name="40% - Accent2 3 9" xfId="2140"/>
    <cellStyle name="40% - Accent2 3 9 2" xfId="5016"/>
    <cellStyle name="40% - Accent2 3 9 2 2" xfId="10359"/>
    <cellStyle name="40% - Accent2 3 9 2 2 2" xfId="20974"/>
    <cellStyle name="40% - Accent2 3 9 2 2 2 2" xfId="44249"/>
    <cellStyle name="40% - Accent2 3 9 2 2 3" xfId="33634"/>
    <cellStyle name="40% - Accent2 3 9 2 3" xfId="15668"/>
    <cellStyle name="40% - Accent2 3 9 2 3 2" xfId="38943"/>
    <cellStyle name="40% - Accent2 3 9 2 4" xfId="28326"/>
    <cellStyle name="40% - Accent2 3 9 3" xfId="7717"/>
    <cellStyle name="40% - Accent2 3 9 3 2" xfId="18332"/>
    <cellStyle name="40% - Accent2 3 9 3 2 2" xfId="41607"/>
    <cellStyle name="40% - Accent2 3 9 3 3" xfId="30992"/>
    <cellStyle name="40% - Accent2 3 9 4" xfId="13028"/>
    <cellStyle name="40% - Accent2 3 9 4 2" xfId="36303"/>
    <cellStyle name="40% - Accent2 3 9 5" xfId="25684"/>
    <cellStyle name="40% - Accent2 3_Asset Register (new)" xfId="1353"/>
    <cellStyle name="40% - Accent2 4" xfId="111"/>
    <cellStyle name="40% - Accent2 4 10" xfId="2194"/>
    <cellStyle name="40% - Accent2 4 10 2" xfId="5060"/>
    <cellStyle name="40% - Accent2 4 10 2 2" xfId="10403"/>
    <cellStyle name="40% - Accent2 4 10 2 2 2" xfId="21017"/>
    <cellStyle name="40% - Accent2 4 10 2 2 2 2" xfId="44292"/>
    <cellStyle name="40% - Accent2 4 10 2 2 3" xfId="33678"/>
    <cellStyle name="40% - Accent2 4 10 2 3" xfId="15711"/>
    <cellStyle name="40% - Accent2 4 10 2 3 2" xfId="38986"/>
    <cellStyle name="40% - Accent2 4 10 2 4" xfId="28370"/>
    <cellStyle name="40% - Accent2 4 10 3" xfId="7761"/>
    <cellStyle name="40% - Accent2 4 10 3 2" xfId="18376"/>
    <cellStyle name="40% - Accent2 4 10 3 2 2" xfId="41651"/>
    <cellStyle name="40% - Accent2 4 10 3 3" xfId="31036"/>
    <cellStyle name="40% - Accent2 4 10 4" xfId="13071"/>
    <cellStyle name="40% - Accent2 4 10 4 2" xfId="36346"/>
    <cellStyle name="40% - Accent2 4 10 5" xfId="25728"/>
    <cellStyle name="40% - Accent2 4 11" xfId="2363"/>
    <cellStyle name="40% - Accent2 4 11 2" xfId="5214"/>
    <cellStyle name="40% - Accent2 4 11 2 2" xfId="10557"/>
    <cellStyle name="40% - Accent2 4 11 2 2 2" xfId="21171"/>
    <cellStyle name="40% - Accent2 4 11 2 2 2 2" xfId="44446"/>
    <cellStyle name="40% - Accent2 4 11 2 2 3" xfId="33832"/>
    <cellStyle name="40% - Accent2 4 11 2 3" xfId="15865"/>
    <cellStyle name="40% - Accent2 4 11 2 3 2" xfId="39140"/>
    <cellStyle name="40% - Accent2 4 11 2 4" xfId="28524"/>
    <cellStyle name="40% - Accent2 4 11 3" xfId="7915"/>
    <cellStyle name="40% - Accent2 4 11 3 2" xfId="18530"/>
    <cellStyle name="40% - Accent2 4 11 3 2 2" xfId="41805"/>
    <cellStyle name="40% - Accent2 4 11 3 3" xfId="31190"/>
    <cellStyle name="40% - Accent2 4 11 4" xfId="13225"/>
    <cellStyle name="40% - Accent2 4 11 4 2" xfId="36500"/>
    <cellStyle name="40% - Accent2 4 11 5" xfId="25882"/>
    <cellStyle name="40% - Accent2 4 12" xfId="2927"/>
    <cellStyle name="40% - Accent2 4 12 2" xfId="5770"/>
    <cellStyle name="40% - Accent2 4 12 2 2" xfId="11113"/>
    <cellStyle name="40% - Accent2 4 12 2 2 2" xfId="21727"/>
    <cellStyle name="40% - Accent2 4 12 2 2 2 2" xfId="45002"/>
    <cellStyle name="40% - Accent2 4 12 2 2 3" xfId="34388"/>
    <cellStyle name="40% - Accent2 4 12 2 3" xfId="16421"/>
    <cellStyle name="40% - Accent2 4 12 2 3 2" xfId="39696"/>
    <cellStyle name="40% - Accent2 4 12 2 4" xfId="29080"/>
    <cellStyle name="40% - Accent2 4 12 3" xfId="8471"/>
    <cellStyle name="40% - Accent2 4 12 3 2" xfId="19086"/>
    <cellStyle name="40% - Accent2 4 12 3 2 2" xfId="42361"/>
    <cellStyle name="40% - Accent2 4 12 3 3" xfId="31746"/>
    <cellStyle name="40% - Accent2 4 12 4" xfId="13781"/>
    <cellStyle name="40% - Accent2 4 12 4 2" xfId="37056"/>
    <cellStyle name="40% - Accent2 4 12 5" xfId="26438"/>
    <cellStyle name="40% - Accent2 4 13" xfId="3260"/>
    <cellStyle name="40% - Accent2 4 13 2" xfId="6084"/>
    <cellStyle name="40% - Accent2 4 13 2 2" xfId="11427"/>
    <cellStyle name="40% - Accent2 4 13 2 2 2" xfId="22040"/>
    <cellStyle name="40% - Accent2 4 13 2 2 2 2" xfId="45315"/>
    <cellStyle name="40% - Accent2 4 13 2 2 3" xfId="34702"/>
    <cellStyle name="40% - Accent2 4 13 2 3" xfId="16734"/>
    <cellStyle name="40% - Accent2 4 13 2 3 2" xfId="40009"/>
    <cellStyle name="40% - Accent2 4 13 2 4" xfId="29394"/>
    <cellStyle name="40% - Accent2 4 13 3" xfId="8785"/>
    <cellStyle name="40% - Accent2 4 13 3 2" xfId="19400"/>
    <cellStyle name="40% - Accent2 4 13 3 2 2" xfId="42675"/>
    <cellStyle name="40% - Accent2 4 13 3 3" xfId="32060"/>
    <cellStyle name="40% - Accent2 4 13 4" xfId="14094"/>
    <cellStyle name="40% - Accent2 4 13 4 2" xfId="37369"/>
    <cellStyle name="40% - Accent2 4 13 5" xfId="26752"/>
    <cellStyle name="40% - Accent2 4 14" xfId="4027"/>
    <cellStyle name="40% - Accent2 4 14 2" xfId="9371"/>
    <cellStyle name="40% - Accent2 4 14 2 2" xfId="19986"/>
    <cellStyle name="40% - Accent2 4 14 2 2 2" xfId="43261"/>
    <cellStyle name="40% - Accent2 4 14 2 3" xfId="32646"/>
    <cellStyle name="40% - Accent2 4 14 3" xfId="14680"/>
    <cellStyle name="40% - Accent2 4 14 3 2" xfId="37955"/>
    <cellStyle name="40% - Accent2 4 14 4" xfId="27338"/>
    <cellStyle name="40% - Accent2 4 15" xfId="6729"/>
    <cellStyle name="40% - Accent2 4 15 2" xfId="17344"/>
    <cellStyle name="40% - Accent2 4 15 2 2" xfId="40619"/>
    <cellStyle name="40% - Accent2 4 15 3" xfId="30004"/>
    <cellStyle name="40% - Accent2 4 16" xfId="12040"/>
    <cellStyle name="40% - Accent2 4 16 2" xfId="35315"/>
    <cellStyle name="40% - Accent2 4 17" xfId="23258"/>
    <cellStyle name="40% - Accent2 4 17 2" xfId="46504"/>
    <cellStyle name="40% - Accent2 4 18" xfId="24692"/>
    <cellStyle name="40% - Accent2 4 2" xfId="657"/>
    <cellStyle name="40% - Accent2 4 2 10" xfId="2928"/>
    <cellStyle name="40% - Accent2 4 2 10 2" xfId="5771"/>
    <cellStyle name="40% - Accent2 4 2 10 2 2" xfId="11114"/>
    <cellStyle name="40% - Accent2 4 2 10 2 2 2" xfId="21728"/>
    <cellStyle name="40% - Accent2 4 2 10 2 2 2 2" xfId="45003"/>
    <cellStyle name="40% - Accent2 4 2 10 2 2 3" xfId="34389"/>
    <cellStyle name="40% - Accent2 4 2 10 2 3" xfId="16422"/>
    <cellStyle name="40% - Accent2 4 2 10 2 3 2" xfId="39697"/>
    <cellStyle name="40% - Accent2 4 2 10 2 4" xfId="29081"/>
    <cellStyle name="40% - Accent2 4 2 10 3" xfId="8472"/>
    <cellStyle name="40% - Accent2 4 2 10 3 2" xfId="19087"/>
    <cellStyle name="40% - Accent2 4 2 10 3 2 2" xfId="42362"/>
    <cellStyle name="40% - Accent2 4 2 10 3 3" xfId="31747"/>
    <cellStyle name="40% - Accent2 4 2 10 4" xfId="13782"/>
    <cellStyle name="40% - Accent2 4 2 10 4 2" xfId="37057"/>
    <cellStyle name="40% - Accent2 4 2 10 5" xfId="26439"/>
    <cellStyle name="40% - Accent2 4 2 11" xfId="3261"/>
    <cellStyle name="40% - Accent2 4 2 11 2" xfId="6085"/>
    <cellStyle name="40% - Accent2 4 2 11 2 2" xfId="11428"/>
    <cellStyle name="40% - Accent2 4 2 11 2 2 2" xfId="22041"/>
    <cellStyle name="40% - Accent2 4 2 11 2 2 2 2" xfId="45316"/>
    <cellStyle name="40% - Accent2 4 2 11 2 2 3" xfId="34703"/>
    <cellStyle name="40% - Accent2 4 2 11 2 3" xfId="16735"/>
    <cellStyle name="40% - Accent2 4 2 11 2 3 2" xfId="40010"/>
    <cellStyle name="40% - Accent2 4 2 11 2 4" xfId="29395"/>
    <cellStyle name="40% - Accent2 4 2 11 3" xfId="8786"/>
    <cellStyle name="40% - Accent2 4 2 11 3 2" xfId="19401"/>
    <cellStyle name="40% - Accent2 4 2 11 3 2 2" xfId="42676"/>
    <cellStyle name="40% - Accent2 4 2 11 3 3" xfId="32061"/>
    <cellStyle name="40% - Accent2 4 2 11 4" xfId="14095"/>
    <cellStyle name="40% - Accent2 4 2 11 4 2" xfId="37370"/>
    <cellStyle name="40% - Accent2 4 2 11 5" xfId="26753"/>
    <cellStyle name="40% - Accent2 4 2 12" xfId="4192"/>
    <cellStyle name="40% - Accent2 4 2 12 2" xfId="9536"/>
    <cellStyle name="40% - Accent2 4 2 12 2 2" xfId="20151"/>
    <cellStyle name="40% - Accent2 4 2 12 2 2 2" xfId="43426"/>
    <cellStyle name="40% - Accent2 4 2 12 2 3" xfId="32811"/>
    <cellStyle name="40% - Accent2 4 2 12 3" xfId="14845"/>
    <cellStyle name="40% - Accent2 4 2 12 3 2" xfId="38120"/>
    <cellStyle name="40% - Accent2 4 2 12 4" xfId="27503"/>
    <cellStyle name="40% - Accent2 4 2 13" xfId="6894"/>
    <cellStyle name="40% - Accent2 4 2 13 2" xfId="17509"/>
    <cellStyle name="40% - Accent2 4 2 13 2 2" xfId="40784"/>
    <cellStyle name="40% - Accent2 4 2 13 3" xfId="30169"/>
    <cellStyle name="40% - Accent2 4 2 14" xfId="12205"/>
    <cellStyle name="40% - Accent2 4 2 14 2" xfId="35480"/>
    <cellStyle name="40% - Accent2 4 2 15" xfId="23259"/>
    <cellStyle name="40% - Accent2 4 2 15 2" xfId="46505"/>
    <cellStyle name="40% - Accent2 4 2 16" xfId="24861"/>
    <cellStyle name="40% - Accent2 4 2 2" xfId="1035"/>
    <cellStyle name="40% - Accent2 4 2 2 2" xfId="1472"/>
    <cellStyle name="40% - Accent2 4 2 2 2 2" xfId="2834"/>
    <cellStyle name="40% - Accent2 4 2 2 2 2 2" xfId="5685"/>
    <cellStyle name="40% - Accent2 4 2 2 2 2 2 2" xfId="11028"/>
    <cellStyle name="40% - Accent2 4 2 2 2 2 2 2 2" xfId="21642"/>
    <cellStyle name="40% - Accent2 4 2 2 2 2 2 2 2 2" xfId="44917"/>
    <cellStyle name="40% - Accent2 4 2 2 2 2 2 2 3" xfId="34303"/>
    <cellStyle name="40% - Accent2 4 2 2 2 2 2 3" xfId="16336"/>
    <cellStyle name="40% - Accent2 4 2 2 2 2 2 3 2" xfId="39611"/>
    <cellStyle name="40% - Accent2 4 2 2 2 2 2 4" xfId="23263"/>
    <cellStyle name="40% - Accent2 4 2 2 2 2 2 4 2" xfId="46509"/>
    <cellStyle name="40% - Accent2 4 2 2 2 2 2 5" xfId="28995"/>
    <cellStyle name="40% - Accent2 4 2 2 2 2 3" xfId="8386"/>
    <cellStyle name="40% - Accent2 4 2 2 2 2 3 2" xfId="19001"/>
    <cellStyle name="40% - Accent2 4 2 2 2 2 3 2 2" xfId="42276"/>
    <cellStyle name="40% - Accent2 4 2 2 2 2 3 3" xfId="31661"/>
    <cellStyle name="40% - Accent2 4 2 2 2 2 4" xfId="13696"/>
    <cellStyle name="40% - Accent2 4 2 2 2 2 4 2" xfId="36971"/>
    <cellStyle name="40% - Accent2 4 2 2 2 2 5" xfId="23262"/>
    <cellStyle name="40% - Accent2 4 2 2 2 2 5 2" xfId="46508"/>
    <cellStyle name="40% - Accent2 4 2 2 2 2 6" xfId="26353"/>
    <cellStyle name="40% - Accent2 4 2 2 2 3" xfId="4498"/>
    <cellStyle name="40% - Accent2 4 2 2 2 3 2" xfId="9842"/>
    <cellStyle name="40% - Accent2 4 2 2 2 3 2 2" xfId="20457"/>
    <cellStyle name="40% - Accent2 4 2 2 2 3 2 2 2" xfId="43732"/>
    <cellStyle name="40% - Accent2 4 2 2 2 3 2 3" xfId="33117"/>
    <cellStyle name="40% - Accent2 4 2 2 2 3 3" xfId="15151"/>
    <cellStyle name="40% - Accent2 4 2 2 2 3 3 2" xfId="38426"/>
    <cellStyle name="40% - Accent2 4 2 2 2 3 4" xfId="23264"/>
    <cellStyle name="40% - Accent2 4 2 2 2 3 4 2" xfId="46510"/>
    <cellStyle name="40% - Accent2 4 2 2 2 3 5" xfId="27809"/>
    <cellStyle name="40% - Accent2 4 2 2 2 4" xfId="7200"/>
    <cellStyle name="40% - Accent2 4 2 2 2 4 2" xfId="17815"/>
    <cellStyle name="40% - Accent2 4 2 2 2 4 2 2" xfId="41090"/>
    <cellStyle name="40% - Accent2 4 2 2 2 4 3" xfId="30475"/>
    <cellStyle name="40% - Accent2 4 2 2 2 5" xfId="12511"/>
    <cellStyle name="40% - Accent2 4 2 2 2 5 2" xfId="35786"/>
    <cellStyle name="40% - Accent2 4 2 2 2 6" xfId="23261"/>
    <cellStyle name="40% - Accent2 4 2 2 2 6 2" xfId="46507"/>
    <cellStyle name="40% - Accent2 4 2 2 2 7" xfId="25167"/>
    <cellStyle name="40% - Accent2 4 2 2 3" xfId="2611"/>
    <cellStyle name="40% - Accent2 4 2 2 3 2" xfId="5462"/>
    <cellStyle name="40% - Accent2 4 2 2 3 2 2" xfId="10805"/>
    <cellStyle name="40% - Accent2 4 2 2 3 2 2 2" xfId="21419"/>
    <cellStyle name="40% - Accent2 4 2 2 3 2 2 2 2" xfId="44694"/>
    <cellStyle name="40% - Accent2 4 2 2 3 2 2 3" xfId="34080"/>
    <cellStyle name="40% - Accent2 4 2 2 3 2 3" xfId="16113"/>
    <cellStyle name="40% - Accent2 4 2 2 3 2 3 2" xfId="39388"/>
    <cellStyle name="40% - Accent2 4 2 2 3 2 4" xfId="23266"/>
    <cellStyle name="40% - Accent2 4 2 2 3 2 4 2" xfId="46512"/>
    <cellStyle name="40% - Accent2 4 2 2 3 2 5" xfId="28772"/>
    <cellStyle name="40% - Accent2 4 2 2 3 3" xfId="8163"/>
    <cellStyle name="40% - Accent2 4 2 2 3 3 2" xfId="18778"/>
    <cellStyle name="40% - Accent2 4 2 2 3 3 2 2" xfId="42053"/>
    <cellStyle name="40% - Accent2 4 2 2 3 3 3" xfId="31438"/>
    <cellStyle name="40% - Accent2 4 2 2 3 4" xfId="13473"/>
    <cellStyle name="40% - Accent2 4 2 2 3 4 2" xfId="36748"/>
    <cellStyle name="40% - Accent2 4 2 2 3 5" xfId="23265"/>
    <cellStyle name="40% - Accent2 4 2 2 3 5 2" xfId="46511"/>
    <cellStyle name="40% - Accent2 4 2 2 3 6" xfId="26130"/>
    <cellStyle name="40% - Accent2 4 2 2 4" xfId="3789"/>
    <cellStyle name="40% - Accent2 4 2 2 4 2" xfId="6453"/>
    <cellStyle name="40% - Accent2 4 2 2 4 2 2" xfId="11796"/>
    <cellStyle name="40% - Accent2 4 2 2 4 2 2 2" xfId="22409"/>
    <cellStyle name="40% - Accent2 4 2 2 4 2 2 2 2" xfId="45684"/>
    <cellStyle name="40% - Accent2 4 2 2 4 2 2 3" xfId="35071"/>
    <cellStyle name="40% - Accent2 4 2 2 4 2 3" xfId="17103"/>
    <cellStyle name="40% - Accent2 4 2 2 4 2 3 2" xfId="40378"/>
    <cellStyle name="40% - Accent2 4 2 2 4 2 4" xfId="29763"/>
    <cellStyle name="40% - Accent2 4 2 2 4 3" xfId="9154"/>
    <cellStyle name="40% - Accent2 4 2 2 4 3 2" xfId="19769"/>
    <cellStyle name="40% - Accent2 4 2 2 4 3 2 2" xfId="43044"/>
    <cellStyle name="40% - Accent2 4 2 2 4 3 3" xfId="32429"/>
    <cellStyle name="40% - Accent2 4 2 2 4 4" xfId="14463"/>
    <cellStyle name="40% - Accent2 4 2 2 4 4 2" xfId="37738"/>
    <cellStyle name="40% - Accent2 4 2 2 4 5" xfId="23267"/>
    <cellStyle name="40% - Accent2 4 2 2 4 5 2" xfId="46513"/>
    <cellStyle name="40% - Accent2 4 2 2 4 6" xfId="27121"/>
    <cellStyle name="40% - Accent2 4 2 2 5" xfId="4275"/>
    <cellStyle name="40% - Accent2 4 2 2 5 2" xfId="9619"/>
    <cellStyle name="40% - Accent2 4 2 2 5 2 2" xfId="20234"/>
    <cellStyle name="40% - Accent2 4 2 2 5 2 2 2" xfId="43509"/>
    <cellStyle name="40% - Accent2 4 2 2 5 2 3" xfId="32894"/>
    <cellStyle name="40% - Accent2 4 2 2 5 3" xfId="14928"/>
    <cellStyle name="40% - Accent2 4 2 2 5 3 2" xfId="38203"/>
    <cellStyle name="40% - Accent2 4 2 2 5 4" xfId="27586"/>
    <cellStyle name="40% - Accent2 4 2 2 6" xfId="6977"/>
    <cellStyle name="40% - Accent2 4 2 2 6 2" xfId="17592"/>
    <cellStyle name="40% - Accent2 4 2 2 6 2 2" xfId="40867"/>
    <cellStyle name="40% - Accent2 4 2 2 6 3" xfId="30252"/>
    <cellStyle name="40% - Accent2 4 2 2 7" xfId="12288"/>
    <cellStyle name="40% - Accent2 4 2 2 7 2" xfId="35563"/>
    <cellStyle name="40% - Accent2 4 2 2 8" xfId="23260"/>
    <cellStyle name="40% - Accent2 4 2 2 8 2" xfId="46506"/>
    <cellStyle name="40% - Accent2 4 2 2 9" xfId="24944"/>
    <cellStyle name="40% - Accent2 4 2 2_Asset Register (new)" xfId="1347"/>
    <cellStyle name="40% - Accent2 4 2 3" xfId="1184"/>
    <cellStyle name="40% - Accent2 4 2 3 2" xfId="2751"/>
    <cellStyle name="40% - Accent2 4 2 3 2 2" xfId="5602"/>
    <cellStyle name="40% - Accent2 4 2 3 2 2 2" xfId="10945"/>
    <cellStyle name="40% - Accent2 4 2 3 2 2 2 2" xfId="21559"/>
    <cellStyle name="40% - Accent2 4 2 3 2 2 2 2 2" xfId="44834"/>
    <cellStyle name="40% - Accent2 4 2 3 2 2 2 3" xfId="34220"/>
    <cellStyle name="40% - Accent2 4 2 3 2 2 3" xfId="16253"/>
    <cellStyle name="40% - Accent2 4 2 3 2 2 3 2" xfId="39528"/>
    <cellStyle name="40% - Accent2 4 2 3 2 2 4" xfId="23270"/>
    <cellStyle name="40% - Accent2 4 2 3 2 2 4 2" xfId="46516"/>
    <cellStyle name="40% - Accent2 4 2 3 2 2 5" xfId="28912"/>
    <cellStyle name="40% - Accent2 4 2 3 2 3" xfId="8303"/>
    <cellStyle name="40% - Accent2 4 2 3 2 3 2" xfId="18918"/>
    <cellStyle name="40% - Accent2 4 2 3 2 3 2 2" xfId="42193"/>
    <cellStyle name="40% - Accent2 4 2 3 2 3 3" xfId="31578"/>
    <cellStyle name="40% - Accent2 4 2 3 2 4" xfId="13613"/>
    <cellStyle name="40% - Accent2 4 2 3 2 4 2" xfId="36888"/>
    <cellStyle name="40% - Accent2 4 2 3 2 5" xfId="23269"/>
    <cellStyle name="40% - Accent2 4 2 3 2 5 2" xfId="46515"/>
    <cellStyle name="40% - Accent2 4 2 3 2 6" xfId="26270"/>
    <cellStyle name="40% - Accent2 4 2 3 3" xfId="4415"/>
    <cellStyle name="40% - Accent2 4 2 3 3 2" xfId="9759"/>
    <cellStyle name="40% - Accent2 4 2 3 3 2 2" xfId="20374"/>
    <cellStyle name="40% - Accent2 4 2 3 3 2 2 2" xfId="43649"/>
    <cellStyle name="40% - Accent2 4 2 3 3 2 3" xfId="33034"/>
    <cellStyle name="40% - Accent2 4 2 3 3 3" xfId="15068"/>
    <cellStyle name="40% - Accent2 4 2 3 3 3 2" xfId="38343"/>
    <cellStyle name="40% - Accent2 4 2 3 3 4" xfId="23271"/>
    <cellStyle name="40% - Accent2 4 2 3 3 4 2" xfId="46517"/>
    <cellStyle name="40% - Accent2 4 2 3 3 5" xfId="27726"/>
    <cellStyle name="40% - Accent2 4 2 3 4" xfId="7117"/>
    <cellStyle name="40% - Accent2 4 2 3 4 2" xfId="17732"/>
    <cellStyle name="40% - Accent2 4 2 3 4 2 2" xfId="41007"/>
    <cellStyle name="40% - Accent2 4 2 3 4 3" xfId="30392"/>
    <cellStyle name="40% - Accent2 4 2 3 5" xfId="12428"/>
    <cellStyle name="40% - Accent2 4 2 3 5 2" xfId="35703"/>
    <cellStyle name="40% - Accent2 4 2 3 6" xfId="23268"/>
    <cellStyle name="40% - Accent2 4 2 3 6 2" xfId="46514"/>
    <cellStyle name="40% - Accent2 4 2 3 7" xfId="25084"/>
    <cellStyle name="40% - Accent2 4 2 4" xfId="1567"/>
    <cellStyle name="40% - Accent2 4 2 4 2" xfId="4585"/>
    <cellStyle name="40% - Accent2 4 2 4 2 2" xfId="9929"/>
    <cellStyle name="40% - Accent2 4 2 4 2 2 2" xfId="20544"/>
    <cellStyle name="40% - Accent2 4 2 4 2 2 2 2" xfId="43819"/>
    <cellStyle name="40% - Accent2 4 2 4 2 2 3" xfId="33204"/>
    <cellStyle name="40% - Accent2 4 2 4 2 3" xfId="15238"/>
    <cellStyle name="40% - Accent2 4 2 4 2 3 2" xfId="38513"/>
    <cellStyle name="40% - Accent2 4 2 4 2 4" xfId="23273"/>
    <cellStyle name="40% - Accent2 4 2 4 2 4 2" xfId="46519"/>
    <cellStyle name="40% - Accent2 4 2 4 2 5" xfId="27896"/>
    <cellStyle name="40% - Accent2 4 2 4 3" xfId="7287"/>
    <cellStyle name="40% - Accent2 4 2 4 3 2" xfId="17902"/>
    <cellStyle name="40% - Accent2 4 2 4 3 2 2" xfId="41177"/>
    <cellStyle name="40% - Accent2 4 2 4 3 3" xfId="30562"/>
    <cellStyle name="40% - Accent2 4 2 4 4" xfId="12598"/>
    <cellStyle name="40% - Accent2 4 2 4 4 2" xfId="35873"/>
    <cellStyle name="40% - Accent2 4 2 4 5" xfId="23272"/>
    <cellStyle name="40% - Accent2 4 2 4 5 2" xfId="46518"/>
    <cellStyle name="40% - Accent2 4 2 4 6" xfId="25254"/>
    <cellStyle name="40% - Accent2 4 2 5" xfId="1688"/>
    <cellStyle name="40% - Accent2 4 2 5 2" xfId="4680"/>
    <cellStyle name="40% - Accent2 4 2 5 2 2" xfId="10024"/>
    <cellStyle name="40% - Accent2 4 2 5 2 2 2" xfId="20639"/>
    <cellStyle name="40% - Accent2 4 2 5 2 2 2 2" xfId="43914"/>
    <cellStyle name="40% - Accent2 4 2 5 2 2 3" xfId="33299"/>
    <cellStyle name="40% - Accent2 4 2 5 2 3" xfId="15333"/>
    <cellStyle name="40% - Accent2 4 2 5 2 3 2" xfId="38608"/>
    <cellStyle name="40% - Accent2 4 2 5 2 4" xfId="27991"/>
    <cellStyle name="40% - Accent2 4 2 5 3" xfId="7382"/>
    <cellStyle name="40% - Accent2 4 2 5 3 2" xfId="17997"/>
    <cellStyle name="40% - Accent2 4 2 5 3 2 2" xfId="41272"/>
    <cellStyle name="40% - Accent2 4 2 5 3 3" xfId="30657"/>
    <cellStyle name="40% - Accent2 4 2 5 4" xfId="12693"/>
    <cellStyle name="40% - Accent2 4 2 5 4 2" xfId="35968"/>
    <cellStyle name="40% - Accent2 4 2 5 5" xfId="23274"/>
    <cellStyle name="40% - Accent2 4 2 5 5 2" xfId="46520"/>
    <cellStyle name="40% - Accent2 4 2 5 6" xfId="25349"/>
    <cellStyle name="40% - Accent2 4 2 6" xfId="2137"/>
    <cellStyle name="40% - Accent2 4 2 6 2" xfId="5013"/>
    <cellStyle name="40% - Accent2 4 2 6 2 2" xfId="10356"/>
    <cellStyle name="40% - Accent2 4 2 6 2 2 2" xfId="20971"/>
    <cellStyle name="40% - Accent2 4 2 6 2 2 2 2" xfId="44246"/>
    <cellStyle name="40% - Accent2 4 2 6 2 2 3" xfId="33631"/>
    <cellStyle name="40% - Accent2 4 2 6 2 3" xfId="15665"/>
    <cellStyle name="40% - Accent2 4 2 6 2 3 2" xfId="38940"/>
    <cellStyle name="40% - Accent2 4 2 6 2 4" xfId="28323"/>
    <cellStyle name="40% - Accent2 4 2 6 3" xfId="7714"/>
    <cellStyle name="40% - Accent2 4 2 6 3 2" xfId="18329"/>
    <cellStyle name="40% - Accent2 4 2 6 3 2 2" xfId="41604"/>
    <cellStyle name="40% - Accent2 4 2 6 3 3" xfId="30989"/>
    <cellStyle name="40% - Accent2 4 2 6 4" xfId="13025"/>
    <cellStyle name="40% - Accent2 4 2 6 4 2" xfId="36300"/>
    <cellStyle name="40% - Accent2 4 2 6 5" xfId="25681"/>
    <cellStyle name="40% - Accent2 4 2 7" xfId="2193"/>
    <cellStyle name="40% - Accent2 4 2 7 2" xfId="5059"/>
    <cellStyle name="40% - Accent2 4 2 7 2 2" xfId="10402"/>
    <cellStyle name="40% - Accent2 4 2 7 2 2 2" xfId="21016"/>
    <cellStyle name="40% - Accent2 4 2 7 2 2 2 2" xfId="44291"/>
    <cellStyle name="40% - Accent2 4 2 7 2 2 3" xfId="33677"/>
    <cellStyle name="40% - Accent2 4 2 7 2 3" xfId="15710"/>
    <cellStyle name="40% - Accent2 4 2 7 2 3 2" xfId="38985"/>
    <cellStyle name="40% - Accent2 4 2 7 2 4" xfId="28369"/>
    <cellStyle name="40% - Accent2 4 2 7 3" xfId="7760"/>
    <cellStyle name="40% - Accent2 4 2 7 3 2" xfId="18375"/>
    <cellStyle name="40% - Accent2 4 2 7 3 2 2" xfId="41650"/>
    <cellStyle name="40% - Accent2 4 2 7 3 3" xfId="31035"/>
    <cellStyle name="40% - Accent2 4 2 7 4" xfId="13070"/>
    <cellStyle name="40% - Accent2 4 2 7 4 2" xfId="36345"/>
    <cellStyle name="40% - Accent2 4 2 7 5" xfId="25727"/>
    <cellStyle name="40% - Accent2 4 2 8" xfId="2233"/>
    <cellStyle name="40% - Accent2 4 2 8 2" xfId="5090"/>
    <cellStyle name="40% - Accent2 4 2 8 2 2" xfId="10433"/>
    <cellStyle name="40% - Accent2 4 2 8 2 2 2" xfId="21047"/>
    <cellStyle name="40% - Accent2 4 2 8 2 2 2 2" xfId="44322"/>
    <cellStyle name="40% - Accent2 4 2 8 2 2 3" xfId="33708"/>
    <cellStyle name="40% - Accent2 4 2 8 2 3" xfId="15741"/>
    <cellStyle name="40% - Accent2 4 2 8 2 3 2" xfId="39016"/>
    <cellStyle name="40% - Accent2 4 2 8 2 4" xfId="28400"/>
    <cellStyle name="40% - Accent2 4 2 8 3" xfId="7791"/>
    <cellStyle name="40% - Accent2 4 2 8 3 2" xfId="18406"/>
    <cellStyle name="40% - Accent2 4 2 8 3 2 2" xfId="41681"/>
    <cellStyle name="40% - Accent2 4 2 8 3 3" xfId="31066"/>
    <cellStyle name="40% - Accent2 4 2 8 4" xfId="13101"/>
    <cellStyle name="40% - Accent2 4 2 8 4 2" xfId="36376"/>
    <cellStyle name="40% - Accent2 4 2 8 5" xfId="25758"/>
    <cellStyle name="40% - Accent2 4 2 9" xfId="2528"/>
    <cellStyle name="40% - Accent2 4 2 9 2" xfId="5379"/>
    <cellStyle name="40% - Accent2 4 2 9 2 2" xfId="10722"/>
    <cellStyle name="40% - Accent2 4 2 9 2 2 2" xfId="21336"/>
    <cellStyle name="40% - Accent2 4 2 9 2 2 2 2" xfId="44611"/>
    <cellStyle name="40% - Accent2 4 2 9 2 2 3" xfId="33997"/>
    <cellStyle name="40% - Accent2 4 2 9 2 3" xfId="16030"/>
    <cellStyle name="40% - Accent2 4 2 9 2 3 2" xfId="39305"/>
    <cellStyle name="40% - Accent2 4 2 9 2 4" xfId="28689"/>
    <cellStyle name="40% - Accent2 4 2 9 3" xfId="8080"/>
    <cellStyle name="40% - Accent2 4 2 9 3 2" xfId="18695"/>
    <cellStyle name="40% - Accent2 4 2 9 3 2 2" xfId="41970"/>
    <cellStyle name="40% - Accent2 4 2 9 3 3" xfId="31355"/>
    <cellStyle name="40% - Accent2 4 2 9 4" xfId="13390"/>
    <cellStyle name="40% - Accent2 4 2 9 4 2" xfId="36665"/>
    <cellStyle name="40% - Accent2 4 2 9 5" xfId="26047"/>
    <cellStyle name="40% - Accent2 4 2_Asset Register (new)" xfId="1348"/>
    <cellStyle name="40% - Accent2 4 3" xfId="656"/>
    <cellStyle name="40% - Accent2 4 3 10" xfId="12204"/>
    <cellStyle name="40% - Accent2 4 3 10 2" xfId="35479"/>
    <cellStyle name="40% - Accent2 4 3 11" xfId="23275"/>
    <cellStyle name="40% - Accent2 4 3 11 2" xfId="46521"/>
    <cellStyle name="40% - Accent2 4 3 12" xfId="24860"/>
    <cellStyle name="40% - Accent2 4 3 2" xfId="1110"/>
    <cellStyle name="40% - Accent2 4 3 2 2" xfId="2678"/>
    <cellStyle name="40% - Accent2 4 3 2 2 2" xfId="5529"/>
    <cellStyle name="40% - Accent2 4 3 2 2 2 2" xfId="10872"/>
    <cellStyle name="40% - Accent2 4 3 2 2 2 2 2" xfId="21486"/>
    <cellStyle name="40% - Accent2 4 3 2 2 2 2 2 2" xfId="44761"/>
    <cellStyle name="40% - Accent2 4 3 2 2 2 2 3" xfId="34147"/>
    <cellStyle name="40% - Accent2 4 3 2 2 2 3" xfId="16180"/>
    <cellStyle name="40% - Accent2 4 3 2 2 2 3 2" xfId="39455"/>
    <cellStyle name="40% - Accent2 4 3 2 2 2 4" xfId="23278"/>
    <cellStyle name="40% - Accent2 4 3 2 2 2 4 2" xfId="46524"/>
    <cellStyle name="40% - Accent2 4 3 2 2 2 5" xfId="28839"/>
    <cellStyle name="40% - Accent2 4 3 2 2 3" xfId="8230"/>
    <cellStyle name="40% - Accent2 4 3 2 2 3 2" xfId="18845"/>
    <cellStyle name="40% - Accent2 4 3 2 2 3 2 2" xfId="42120"/>
    <cellStyle name="40% - Accent2 4 3 2 2 3 3" xfId="31505"/>
    <cellStyle name="40% - Accent2 4 3 2 2 4" xfId="13540"/>
    <cellStyle name="40% - Accent2 4 3 2 2 4 2" xfId="36815"/>
    <cellStyle name="40% - Accent2 4 3 2 2 5" xfId="23277"/>
    <cellStyle name="40% - Accent2 4 3 2 2 5 2" xfId="46523"/>
    <cellStyle name="40% - Accent2 4 3 2 2 6" xfId="26197"/>
    <cellStyle name="40% - Accent2 4 3 2 3" xfId="3856"/>
    <cellStyle name="40% - Accent2 4 3 2 3 2" xfId="6520"/>
    <cellStyle name="40% - Accent2 4 3 2 3 2 2" xfId="11863"/>
    <cellStyle name="40% - Accent2 4 3 2 3 2 2 2" xfId="22476"/>
    <cellStyle name="40% - Accent2 4 3 2 3 2 2 2 2" xfId="45751"/>
    <cellStyle name="40% - Accent2 4 3 2 3 2 2 3" xfId="35138"/>
    <cellStyle name="40% - Accent2 4 3 2 3 2 3" xfId="17170"/>
    <cellStyle name="40% - Accent2 4 3 2 3 2 3 2" xfId="40445"/>
    <cellStyle name="40% - Accent2 4 3 2 3 2 4" xfId="29830"/>
    <cellStyle name="40% - Accent2 4 3 2 3 3" xfId="9221"/>
    <cellStyle name="40% - Accent2 4 3 2 3 3 2" xfId="19836"/>
    <cellStyle name="40% - Accent2 4 3 2 3 3 2 2" xfId="43111"/>
    <cellStyle name="40% - Accent2 4 3 2 3 3 3" xfId="32496"/>
    <cellStyle name="40% - Accent2 4 3 2 3 4" xfId="14530"/>
    <cellStyle name="40% - Accent2 4 3 2 3 4 2" xfId="37805"/>
    <cellStyle name="40% - Accent2 4 3 2 3 5" xfId="23279"/>
    <cellStyle name="40% - Accent2 4 3 2 3 5 2" xfId="46525"/>
    <cellStyle name="40% - Accent2 4 3 2 3 6" xfId="27188"/>
    <cellStyle name="40% - Accent2 4 3 2 4" xfId="4342"/>
    <cellStyle name="40% - Accent2 4 3 2 4 2" xfId="9686"/>
    <cellStyle name="40% - Accent2 4 3 2 4 2 2" xfId="20301"/>
    <cellStyle name="40% - Accent2 4 3 2 4 2 2 2" xfId="43576"/>
    <cellStyle name="40% - Accent2 4 3 2 4 2 3" xfId="32961"/>
    <cellStyle name="40% - Accent2 4 3 2 4 3" xfId="14995"/>
    <cellStyle name="40% - Accent2 4 3 2 4 3 2" xfId="38270"/>
    <cellStyle name="40% - Accent2 4 3 2 4 4" xfId="27653"/>
    <cellStyle name="40% - Accent2 4 3 2 5" xfId="7044"/>
    <cellStyle name="40% - Accent2 4 3 2 5 2" xfId="17659"/>
    <cellStyle name="40% - Accent2 4 3 2 5 2 2" xfId="40934"/>
    <cellStyle name="40% - Accent2 4 3 2 5 3" xfId="30319"/>
    <cellStyle name="40% - Accent2 4 3 2 6" xfId="12355"/>
    <cellStyle name="40% - Accent2 4 3 2 6 2" xfId="35630"/>
    <cellStyle name="40% - Accent2 4 3 2 7" xfId="23276"/>
    <cellStyle name="40% - Accent2 4 3 2 7 2" xfId="46522"/>
    <cellStyle name="40% - Accent2 4 3 2 8" xfId="25011"/>
    <cellStyle name="40% - Accent2 4 3 3" xfId="1471"/>
    <cellStyle name="40% - Accent2 4 3 3 2" xfId="2833"/>
    <cellStyle name="40% - Accent2 4 3 3 2 2" xfId="5684"/>
    <cellStyle name="40% - Accent2 4 3 3 2 2 2" xfId="11027"/>
    <cellStyle name="40% - Accent2 4 3 3 2 2 2 2" xfId="21641"/>
    <cellStyle name="40% - Accent2 4 3 3 2 2 2 2 2" xfId="44916"/>
    <cellStyle name="40% - Accent2 4 3 3 2 2 2 3" xfId="34302"/>
    <cellStyle name="40% - Accent2 4 3 3 2 2 3" xfId="16335"/>
    <cellStyle name="40% - Accent2 4 3 3 2 2 3 2" xfId="39610"/>
    <cellStyle name="40% - Accent2 4 3 3 2 2 4" xfId="28994"/>
    <cellStyle name="40% - Accent2 4 3 3 2 3" xfId="8385"/>
    <cellStyle name="40% - Accent2 4 3 3 2 3 2" xfId="19000"/>
    <cellStyle name="40% - Accent2 4 3 3 2 3 2 2" xfId="42275"/>
    <cellStyle name="40% - Accent2 4 3 3 2 3 3" xfId="31660"/>
    <cellStyle name="40% - Accent2 4 3 3 2 4" xfId="13695"/>
    <cellStyle name="40% - Accent2 4 3 3 2 4 2" xfId="36970"/>
    <cellStyle name="40% - Accent2 4 3 3 2 5" xfId="23281"/>
    <cellStyle name="40% - Accent2 4 3 3 2 5 2" xfId="46527"/>
    <cellStyle name="40% - Accent2 4 3 3 2 6" xfId="26352"/>
    <cellStyle name="40% - Accent2 4 3 3 3" xfId="3602"/>
    <cellStyle name="40% - Accent2 4 3 3 3 2" xfId="6380"/>
    <cellStyle name="40% - Accent2 4 3 3 3 2 2" xfId="11723"/>
    <cellStyle name="40% - Accent2 4 3 3 3 2 2 2" xfId="22336"/>
    <cellStyle name="40% - Accent2 4 3 3 3 2 2 2 2" xfId="45611"/>
    <cellStyle name="40% - Accent2 4 3 3 3 2 2 3" xfId="34998"/>
    <cellStyle name="40% - Accent2 4 3 3 3 2 3" xfId="17030"/>
    <cellStyle name="40% - Accent2 4 3 3 3 2 3 2" xfId="40305"/>
    <cellStyle name="40% - Accent2 4 3 3 3 2 4" xfId="29690"/>
    <cellStyle name="40% - Accent2 4 3 3 3 3" xfId="9081"/>
    <cellStyle name="40% - Accent2 4 3 3 3 3 2" xfId="19696"/>
    <cellStyle name="40% - Accent2 4 3 3 3 3 2 2" xfId="42971"/>
    <cellStyle name="40% - Accent2 4 3 3 3 3 3" xfId="32356"/>
    <cellStyle name="40% - Accent2 4 3 3 3 4" xfId="14390"/>
    <cellStyle name="40% - Accent2 4 3 3 3 4 2" xfId="37665"/>
    <cellStyle name="40% - Accent2 4 3 3 3 5" xfId="27048"/>
    <cellStyle name="40% - Accent2 4 3 3 4" xfId="4497"/>
    <cellStyle name="40% - Accent2 4 3 3 4 2" xfId="9841"/>
    <cellStyle name="40% - Accent2 4 3 3 4 2 2" xfId="20456"/>
    <cellStyle name="40% - Accent2 4 3 3 4 2 2 2" xfId="43731"/>
    <cellStyle name="40% - Accent2 4 3 3 4 2 3" xfId="33116"/>
    <cellStyle name="40% - Accent2 4 3 3 4 3" xfId="15150"/>
    <cellStyle name="40% - Accent2 4 3 3 4 3 2" xfId="38425"/>
    <cellStyle name="40% - Accent2 4 3 3 4 4" xfId="27808"/>
    <cellStyle name="40% - Accent2 4 3 3 5" xfId="7199"/>
    <cellStyle name="40% - Accent2 4 3 3 5 2" xfId="17814"/>
    <cellStyle name="40% - Accent2 4 3 3 5 2 2" xfId="41089"/>
    <cellStyle name="40% - Accent2 4 3 3 5 3" xfId="30474"/>
    <cellStyle name="40% - Accent2 4 3 3 6" xfId="12510"/>
    <cellStyle name="40% - Accent2 4 3 3 6 2" xfId="35785"/>
    <cellStyle name="40% - Accent2 4 3 3 7" xfId="23280"/>
    <cellStyle name="40% - Accent2 4 3 3 7 2" xfId="46526"/>
    <cellStyle name="40% - Accent2 4 3 3 8" xfId="25166"/>
    <cellStyle name="40% - Accent2 4 3 4" xfId="1810"/>
    <cellStyle name="40% - Accent2 4 3 4 2" xfId="4792"/>
    <cellStyle name="40% - Accent2 4 3 4 2 2" xfId="10136"/>
    <cellStyle name="40% - Accent2 4 3 4 2 2 2" xfId="20751"/>
    <cellStyle name="40% - Accent2 4 3 4 2 2 2 2" xfId="44026"/>
    <cellStyle name="40% - Accent2 4 3 4 2 2 3" xfId="33411"/>
    <cellStyle name="40% - Accent2 4 3 4 2 3" xfId="15445"/>
    <cellStyle name="40% - Accent2 4 3 4 2 3 2" xfId="38720"/>
    <cellStyle name="40% - Accent2 4 3 4 2 4" xfId="28103"/>
    <cellStyle name="40% - Accent2 4 3 4 3" xfId="7494"/>
    <cellStyle name="40% - Accent2 4 3 4 3 2" xfId="18109"/>
    <cellStyle name="40% - Accent2 4 3 4 3 2 2" xfId="41384"/>
    <cellStyle name="40% - Accent2 4 3 4 3 3" xfId="30769"/>
    <cellStyle name="40% - Accent2 4 3 4 4" xfId="12805"/>
    <cellStyle name="40% - Accent2 4 3 4 4 2" xfId="36080"/>
    <cellStyle name="40% - Accent2 4 3 4 5" xfId="23282"/>
    <cellStyle name="40% - Accent2 4 3 4 5 2" xfId="46528"/>
    <cellStyle name="40% - Accent2 4 3 4 6" xfId="25461"/>
    <cellStyle name="40% - Accent2 4 3 5" xfId="2527"/>
    <cellStyle name="40% - Accent2 4 3 5 2" xfId="5378"/>
    <cellStyle name="40% - Accent2 4 3 5 2 2" xfId="10721"/>
    <cellStyle name="40% - Accent2 4 3 5 2 2 2" xfId="21335"/>
    <cellStyle name="40% - Accent2 4 3 5 2 2 2 2" xfId="44610"/>
    <cellStyle name="40% - Accent2 4 3 5 2 2 3" xfId="33996"/>
    <cellStyle name="40% - Accent2 4 3 5 2 3" xfId="16029"/>
    <cellStyle name="40% - Accent2 4 3 5 2 3 2" xfId="39304"/>
    <cellStyle name="40% - Accent2 4 3 5 2 4" xfId="28688"/>
    <cellStyle name="40% - Accent2 4 3 5 3" xfId="8079"/>
    <cellStyle name="40% - Accent2 4 3 5 3 2" xfId="18694"/>
    <cellStyle name="40% - Accent2 4 3 5 3 2 2" xfId="41969"/>
    <cellStyle name="40% - Accent2 4 3 5 3 3" xfId="31354"/>
    <cellStyle name="40% - Accent2 4 3 5 4" xfId="13389"/>
    <cellStyle name="40% - Accent2 4 3 5 4 2" xfId="36664"/>
    <cellStyle name="40% - Accent2 4 3 5 5" xfId="26046"/>
    <cellStyle name="40% - Accent2 4 3 6" xfId="3084"/>
    <cellStyle name="40% - Accent2 4 3 6 2" xfId="5917"/>
    <cellStyle name="40% - Accent2 4 3 6 2 2" xfId="11260"/>
    <cellStyle name="40% - Accent2 4 3 6 2 2 2" xfId="21873"/>
    <cellStyle name="40% - Accent2 4 3 6 2 2 2 2" xfId="45148"/>
    <cellStyle name="40% - Accent2 4 3 6 2 2 3" xfId="34535"/>
    <cellStyle name="40% - Accent2 4 3 6 2 3" xfId="16567"/>
    <cellStyle name="40% - Accent2 4 3 6 2 3 2" xfId="39842"/>
    <cellStyle name="40% - Accent2 4 3 6 2 4" xfId="29227"/>
    <cellStyle name="40% - Accent2 4 3 6 3" xfId="8618"/>
    <cellStyle name="40% - Accent2 4 3 6 3 2" xfId="19233"/>
    <cellStyle name="40% - Accent2 4 3 6 3 2 2" xfId="42508"/>
    <cellStyle name="40% - Accent2 4 3 6 3 3" xfId="31893"/>
    <cellStyle name="40% - Accent2 4 3 6 4" xfId="13927"/>
    <cellStyle name="40% - Accent2 4 3 6 4 2" xfId="37202"/>
    <cellStyle name="40% - Accent2 4 3 6 5" xfId="26585"/>
    <cellStyle name="40% - Accent2 4 3 7" xfId="3407"/>
    <cellStyle name="40% - Accent2 4 3 7 2" xfId="6231"/>
    <cellStyle name="40% - Accent2 4 3 7 2 2" xfId="11574"/>
    <cellStyle name="40% - Accent2 4 3 7 2 2 2" xfId="22187"/>
    <cellStyle name="40% - Accent2 4 3 7 2 2 2 2" xfId="45462"/>
    <cellStyle name="40% - Accent2 4 3 7 2 2 3" xfId="34849"/>
    <cellStyle name="40% - Accent2 4 3 7 2 3" xfId="16881"/>
    <cellStyle name="40% - Accent2 4 3 7 2 3 2" xfId="40156"/>
    <cellStyle name="40% - Accent2 4 3 7 2 4" xfId="29541"/>
    <cellStyle name="40% - Accent2 4 3 7 3" xfId="8932"/>
    <cellStyle name="40% - Accent2 4 3 7 3 2" xfId="19547"/>
    <cellStyle name="40% - Accent2 4 3 7 3 2 2" xfId="42822"/>
    <cellStyle name="40% - Accent2 4 3 7 3 3" xfId="32207"/>
    <cellStyle name="40% - Accent2 4 3 7 4" xfId="14241"/>
    <cellStyle name="40% - Accent2 4 3 7 4 2" xfId="37516"/>
    <cellStyle name="40% - Accent2 4 3 7 5" xfId="26899"/>
    <cellStyle name="40% - Accent2 4 3 8" xfId="4191"/>
    <cellStyle name="40% - Accent2 4 3 8 2" xfId="9535"/>
    <cellStyle name="40% - Accent2 4 3 8 2 2" xfId="20150"/>
    <cellStyle name="40% - Accent2 4 3 8 2 2 2" xfId="43425"/>
    <cellStyle name="40% - Accent2 4 3 8 2 3" xfId="32810"/>
    <cellStyle name="40% - Accent2 4 3 8 3" xfId="14844"/>
    <cellStyle name="40% - Accent2 4 3 8 3 2" xfId="38119"/>
    <cellStyle name="40% - Accent2 4 3 8 4" xfId="27502"/>
    <cellStyle name="40% - Accent2 4 3 9" xfId="6893"/>
    <cellStyle name="40% - Accent2 4 3 9 2" xfId="17508"/>
    <cellStyle name="40% - Accent2 4 3 9 2 2" xfId="40783"/>
    <cellStyle name="40% - Accent2 4 3 9 3" xfId="30168"/>
    <cellStyle name="40% - Accent2 4 3_Asset Register (new)" xfId="1346"/>
    <cellStyle name="40% - Accent2 4 4" xfId="112"/>
    <cellStyle name="40% - Accent2 4 4 10" xfId="24693"/>
    <cellStyle name="40% - Accent2 4 4 2" xfId="1943"/>
    <cellStyle name="40% - Accent2 4 4 2 2" xfId="4891"/>
    <cellStyle name="40% - Accent2 4 4 2 2 2" xfId="10234"/>
    <cellStyle name="40% - Accent2 4 4 2 2 2 2" xfId="20849"/>
    <cellStyle name="40% - Accent2 4 4 2 2 2 2 2" xfId="44124"/>
    <cellStyle name="40% - Accent2 4 4 2 2 2 3" xfId="33509"/>
    <cellStyle name="40% - Accent2 4 4 2 2 3" xfId="15543"/>
    <cellStyle name="40% - Accent2 4 4 2 2 3 2" xfId="38818"/>
    <cellStyle name="40% - Accent2 4 4 2 2 4" xfId="23285"/>
    <cellStyle name="40% - Accent2 4 4 2 2 4 2" xfId="46531"/>
    <cellStyle name="40% - Accent2 4 4 2 2 5" xfId="28201"/>
    <cellStyle name="40% - Accent2 4 4 2 3" xfId="7592"/>
    <cellStyle name="40% - Accent2 4 4 2 3 2" xfId="18207"/>
    <cellStyle name="40% - Accent2 4 4 2 3 2 2" xfId="41482"/>
    <cellStyle name="40% - Accent2 4 4 2 3 3" xfId="30867"/>
    <cellStyle name="40% - Accent2 4 4 2 4" xfId="12903"/>
    <cellStyle name="40% - Accent2 4 4 2 4 2" xfId="36178"/>
    <cellStyle name="40% - Accent2 4 4 2 5" xfId="23284"/>
    <cellStyle name="40% - Accent2 4 4 2 5 2" xfId="46530"/>
    <cellStyle name="40% - Accent2 4 4 2 6" xfId="25559"/>
    <cellStyle name="40% - Accent2 4 4 3" xfId="2364"/>
    <cellStyle name="40% - Accent2 4 4 3 2" xfId="5215"/>
    <cellStyle name="40% - Accent2 4 4 3 2 2" xfId="10558"/>
    <cellStyle name="40% - Accent2 4 4 3 2 2 2" xfId="21172"/>
    <cellStyle name="40% - Accent2 4 4 3 2 2 2 2" xfId="44447"/>
    <cellStyle name="40% - Accent2 4 4 3 2 2 3" xfId="33833"/>
    <cellStyle name="40% - Accent2 4 4 3 2 3" xfId="15866"/>
    <cellStyle name="40% - Accent2 4 4 3 2 3 2" xfId="39141"/>
    <cellStyle name="40% - Accent2 4 4 3 2 4" xfId="28525"/>
    <cellStyle name="40% - Accent2 4 4 3 3" xfId="7916"/>
    <cellStyle name="40% - Accent2 4 4 3 3 2" xfId="18531"/>
    <cellStyle name="40% - Accent2 4 4 3 3 2 2" xfId="41806"/>
    <cellStyle name="40% - Accent2 4 4 3 3 3" xfId="31191"/>
    <cellStyle name="40% - Accent2 4 4 3 4" xfId="13226"/>
    <cellStyle name="40% - Accent2 4 4 3 4 2" xfId="36501"/>
    <cellStyle name="40% - Accent2 4 4 3 5" xfId="23286"/>
    <cellStyle name="40% - Accent2 4 4 3 5 2" xfId="46532"/>
    <cellStyle name="40% - Accent2 4 4 3 6" xfId="25883"/>
    <cellStyle name="40% - Accent2 4 4 4" xfId="3178"/>
    <cellStyle name="40% - Accent2 4 4 4 2" xfId="6011"/>
    <cellStyle name="40% - Accent2 4 4 4 2 2" xfId="11354"/>
    <cellStyle name="40% - Accent2 4 4 4 2 2 2" xfId="21967"/>
    <cellStyle name="40% - Accent2 4 4 4 2 2 2 2" xfId="45242"/>
    <cellStyle name="40% - Accent2 4 4 4 2 2 3" xfId="34629"/>
    <cellStyle name="40% - Accent2 4 4 4 2 3" xfId="16661"/>
    <cellStyle name="40% - Accent2 4 4 4 2 3 2" xfId="39936"/>
    <cellStyle name="40% - Accent2 4 4 4 2 4" xfId="29321"/>
    <cellStyle name="40% - Accent2 4 4 4 3" xfId="8712"/>
    <cellStyle name="40% - Accent2 4 4 4 3 2" xfId="19327"/>
    <cellStyle name="40% - Accent2 4 4 4 3 2 2" xfId="42602"/>
    <cellStyle name="40% - Accent2 4 4 4 3 3" xfId="31987"/>
    <cellStyle name="40% - Accent2 4 4 4 4" xfId="14021"/>
    <cellStyle name="40% - Accent2 4 4 4 4 2" xfId="37296"/>
    <cellStyle name="40% - Accent2 4 4 4 5" xfId="26679"/>
    <cellStyle name="40% - Accent2 4 4 5" xfId="3501"/>
    <cellStyle name="40% - Accent2 4 4 5 2" xfId="6325"/>
    <cellStyle name="40% - Accent2 4 4 5 2 2" xfId="11668"/>
    <cellStyle name="40% - Accent2 4 4 5 2 2 2" xfId="22281"/>
    <cellStyle name="40% - Accent2 4 4 5 2 2 2 2" xfId="45556"/>
    <cellStyle name="40% - Accent2 4 4 5 2 2 3" xfId="34943"/>
    <cellStyle name="40% - Accent2 4 4 5 2 3" xfId="16975"/>
    <cellStyle name="40% - Accent2 4 4 5 2 3 2" xfId="40250"/>
    <cellStyle name="40% - Accent2 4 4 5 2 4" xfId="29635"/>
    <cellStyle name="40% - Accent2 4 4 5 3" xfId="9026"/>
    <cellStyle name="40% - Accent2 4 4 5 3 2" xfId="19641"/>
    <cellStyle name="40% - Accent2 4 4 5 3 2 2" xfId="42916"/>
    <cellStyle name="40% - Accent2 4 4 5 3 3" xfId="32301"/>
    <cellStyle name="40% - Accent2 4 4 5 4" xfId="14335"/>
    <cellStyle name="40% - Accent2 4 4 5 4 2" xfId="37610"/>
    <cellStyle name="40% - Accent2 4 4 5 5" xfId="26993"/>
    <cellStyle name="40% - Accent2 4 4 6" xfId="4028"/>
    <cellStyle name="40% - Accent2 4 4 6 2" xfId="9372"/>
    <cellStyle name="40% - Accent2 4 4 6 2 2" xfId="19987"/>
    <cellStyle name="40% - Accent2 4 4 6 2 2 2" xfId="43262"/>
    <cellStyle name="40% - Accent2 4 4 6 2 3" xfId="32647"/>
    <cellStyle name="40% - Accent2 4 4 6 3" xfId="14681"/>
    <cellStyle name="40% - Accent2 4 4 6 3 2" xfId="37956"/>
    <cellStyle name="40% - Accent2 4 4 6 4" xfId="27339"/>
    <cellStyle name="40% - Accent2 4 4 7" xfId="6730"/>
    <cellStyle name="40% - Accent2 4 4 7 2" xfId="17345"/>
    <cellStyle name="40% - Accent2 4 4 7 2 2" xfId="40620"/>
    <cellStyle name="40% - Accent2 4 4 7 3" xfId="30005"/>
    <cellStyle name="40% - Accent2 4 4 8" xfId="12041"/>
    <cellStyle name="40% - Accent2 4 4 8 2" xfId="35316"/>
    <cellStyle name="40% - Accent2 4 4 9" xfId="23283"/>
    <cellStyle name="40% - Accent2 4 4 9 2" xfId="46529"/>
    <cellStyle name="40% - Accent2 4 5" xfId="1034"/>
    <cellStyle name="40% - Accent2 4 5 2" xfId="2610"/>
    <cellStyle name="40% - Accent2 4 5 2 2" xfId="5461"/>
    <cellStyle name="40% - Accent2 4 5 2 2 2" xfId="10804"/>
    <cellStyle name="40% - Accent2 4 5 2 2 2 2" xfId="21418"/>
    <cellStyle name="40% - Accent2 4 5 2 2 2 2 2" xfId="44693"/>
    <cellStyle name="40% - Accent2 4 5 2 2 2 3" xfId="34079"/>
    <cellStyle name="40% - Accent2 4 5 2 2 3" xfId="16112"/>
    <cellStyle name="40% - Accent2 4 5 2 2 3 2" xfId="39387"/>
    <cellStyle name="40% - Accent2 4 5 2 2 4" xfId="28771"/>
    <cellStyle name="40% - Accent2 4 5 2 3" xfId="8162"/>
    <cellStyle name="40% - Accent2 4 5 2 3 2" xfId="18777"/>
    <cellStyle name="40% - Accent2 4 5 2 3 2 2" xfId="42052"/>
    <cellStyle name="40% - Accent2 4 5 2 3 3" xfId="31437"/>
    <cellStyle name="40% - Accent2 4 5 2 4" xfId="13472"/>
    <cellStyle name="40% - Accent2 4 5 2 4 2" xfId="36747"/>
    <cellStyle name="40% - Accent2 4 5 2 5" xfId="23288"/>
    <cellStyle name="40% - Accent2 4 5 2 5 2" xfId="46534"/>
    <cellStyle name="40% - Accent2 4 5 2 6" xfId="26129"/>
    <cellStyle name="40% - Accent2 4 5 3" xfId="3788"/>
    <cellStyle name="40% - Accent2 4 5 3 2" xfId="6452"/>
    <cellStyle name="40% - Accent2 4 5 3 2 2" xfId="11795"/>
    <cellStyle name="40% - Accent2 4 5 3 2 2 2" xfId="22408"/>
    <cellStyle name="40% - Accent2 4 5 3 2 2 2 2" xfId="45683"/>
    <cellStyle name="40% - Accent2 4 5 3 2 2 3" xfId="35070"/>
    <cellStyle name="40% - Accent2 4 5 3 2 3" xfId="17102"/>
    <cellStyle name="40% - Accent2 4 5 3 2 3 2" xfId="40377"/>
    <cellStyle name="40% - Accent2 4 5 3 2 4" xfId="29762"/>
    <cellStyle name="40% - Accent2 4 5 3 3" xfId="9153"/>
    <cellStyle name="40% - Accent2 4 5 3 3 2" xfId="19768"/>
    <cellStyle name="40% - Accent2 4 5 3 3 2 2" xfId="43043"/>
    <cellStyle name="40% - Accent2 4 5 3 3 3" xfId="32428"/>
    <cellStyle name="40% - Accent2 4 5 3 4" xfId="14462"/>
    <cellStyle name="40% - Accent2 4 5 3 4 2" xfId="37737"/>
    <cellStyle name="40% - Accent2 4 5 3 5" xfId="27120"/>
    <cellStyle name="40% - Accent2 4 5 4" xfId="4274"/>
    <cellStyle name="40% - Accent2 4 5 4 2" xfId="9618"/>
    <cellStyle name="40% - Accent2 4 5 4 2 2" xfId="20233"/>
    <cellStyle name="40% - Accent2 4 5 4 2 2 2" xfId="43508"/>
    <cellStyle name="40% - Accent2 4 5 4 2 3" xfId="32893"/>
    <cellStyle name="40% - Accent2 4 5 4 3" xfId="14927"/>
    <cellStyle name="40% - Accent2 4 5 4 3 2" xfId="38202"/>
    <cellStyle name="40% - Accent2 4 5 4 4" xfId="27585"/>
    <cellStyle name="40% - Accent2 4 5 5" xfId="6976"/>
    <cellStyle name="40% - Accent2 4 5 5 2" xfId="17591"/>
    <cellStyle name="40% - Accent2 4 5 5 2 2" xfId="40866"/>
    <cellStyle name="40% - Accent2 4 5 5 3" xfId="30251"/>
    <cellStyle name="40% - Accent2 4 5 6" xfId="12287"/>
    <cellStyle name="40% - Accent2 4 5 6 2" xfId="35562"/>
    <cellStyle name="40% - Accent2 4 5 7" xfId="23287"/>
    <cellStyle name="40% - Accent2 4 5 7 2" xfId="46533"/>
    <cellStyle name="40% - Accent2 4 5 8" xfId="24943"/>
    <cellStyle name="40% - Accent2 4 6" xfId="1183"/>
    <cellStyle name="40% - Accent2 4 6 2" xfId="2750"/>
    <cellStyle name="40% - Accent2 4 6 2 2" xfId="5601"/>
    <cellStyle name="40% - Accent2 4 6 2 2 2" xfId="10944"/>
    <cellStyle name="40% - Accent2 4 6 2 2 2 2" xfId="21558"/>
    <cellStyle name="40% - Accent2 4 6 2 2 2 2 2" xfId="44833"/>
    <cellStyle name="40% - Accent2 4 6 2 2 2 3" xfId="34219"/>
    <cellStyle name="40% - Accent2 4 6 2 2 3" xfId="16252"/>
    <cellStyle name="40% - Accent2 4 6 2 2 3 2" xfId="39527"/>
    <cellStyle name="40% - Accent2 4 6 2 2 4" xfId="28911"/>
    <cellStyle name="40% - Accent2 4 6 2 3" xfId="8302"/>
    <cellStyle name="40% - Accent2 4 6 2 3 2" xfId="18917"/>
    <cellStyle name="40% - Accent2 4 6 2 3 2 2" xfId="42192"/>
    <cellStyle name="40% - Accent2 4 6 2 3 3" xfId="31577"/>
    <cellStyle name="40% - Accent2 4 6 2 4" xfId="13612"/>
    <cellStyle name="40% - Accent2 4 6 2 4 2" xfId="36887"/>
    <cellStyle name="40% - Accent2 4 6 2 5" xfId="26269"/>
    <cellStyle name="40% - Accent2 4 6 3" xfId="4414"/>
    <cellStyle name="40% - Accent2 4 6 3 2" xfId="9758"/>
    <cellStyle name="40% - Accent2 4 6 3 2 2" xfId="20373"/>
    <cellStyle name="40% - Accent2 4 6 3 2 2 2" xfId="43648"/>
    <cellStyle name="40% - Accent2 4 6 3 2 3" xfId="33033"/>
    <cellStyle name="40% - Accent2 4 6 3 3" xfId="15067"/>
    <cellStyle name="40% - Accent2 4 6 3 3 2" xfId="38342"/>
    <cellStyle name="40% - Accent2 4 6 3 4" xfId="27725"/>
    <cellStyle name="40% - Accent2 4 6 4" xfId="7116"/>
    <cellStyle name="40% - Accent2 4 6 4 2" xfId="17731"/>
    <cellStyle name="40% - Accent2 4 6 4 2 2" xfId="41006"/>
    <cellStyle name="40% - Accent2 4 6 4 3" xfId="30391"/>
    <cellStyle name="40% - Accent2 4 6 5" xfId="12427"/>
    <cellStyle name="40% - Accent2 4 6 5 2" xfId="35702"/>
    <cellStyle name="40% - Accent2 4 6 6" xfId="23289"/>
    <cellStyle name="40% - Accent2 4 6 6 2" xfId="46535"/>
    <cellStyle name="40% - Accent2 4 6 7" xfId="25083"/>
    <cellStyle name="40% - Accent2 4 7" xfId="1566"/>
    <cellStyle name="40% - Accent2 4 7 2" xfId="4584"/>
    <cellStyle name="40% - Accent2 4 7 2 2" xfId="9928"/>
    <cellStyle name="40% - Accent2 4 7 2 2 2" xfId="20543"/>
    <cellStyle name="40% - Accent2 4 7 2 2 2 2" xfId="43818"/>
    <cellStyle name="40% - Accent2 4 7 2 2 3" xfId="33203"/>
    <cellStyle name="40% - Accent2 4 7 2 3" xfId="15237"/>
    <cellStyle name="40% - Accent2 4 7 2 3 2" xfId="38512"/>
    <cellStyle name="40% - Accent2 4 7 2 4" xfId="27895"/>
    <cellStyle name="40% - Accent2 4 7 3" xfId="7286"/>
    <cellStyle name="40% - Accent2 4 7 3 2" xfId="17901"/>
    <cellStyle name="40% - Accent2 4 7 3 2 2" xfId="41176"/>
    <cellStyle name="40% - Accent2 4 7 3 3" xfId="30561"/>
    <cellStyle name="40% - Accent2 4 7 4" xfId="12597"/>
    <cellStyle name="40% - Accent2 4 7 4 2" xfId="35872"/>
    <cellStyle name="40% - Accent2 4 7 5" xfId="25253"/>
    <cellStyle name="40% - Accent2 4 8" xfId="1689"/>
    <cellStyle name="40% - Accent2 4 8 2" xfId="4681"/>
    <cellStyle name="40% - Accent2 4 8 2 2" xfId="10025"/>
    <cellStyle name="40% - Accent2 4 8 2 2 2" xfId="20640"/>
    <cellStyle name="40% - Accent2 4 8 2 2 2 2" xfId="43915"/>
    <cellStyle name="40% - Accent2 4 8 2 2 3" xfId="33300"/>
    <cellStyle name="40% - Accent2 4 8 2 3" xfId="15334"/>
    <cellStyle name="40% - Accent2 4 8 2 3 2" xfId="38609"/>
    <cellStyle name="40% - Accent2 4 8 2 4" xfId="27992"/>
    <cellStyle name="40% - Accent2 4 8 3" xfId="7383"/>
    <cellStyle name="40% - Accent2 4 8 3 2" xfId="17998"/>
    <cellStyle name="40% - Accent2 4 8 3 2 2" xfId="41273"/>
    <cellStyle name="40% - Accent2 4 8 3 3" xfId="30658"/>
    <cellStyle name="40% - Accent2 4 8 4" xfId="12694"/>
    <cellStyle name="40% - Accent2 4 8 4 2" xfId="35969"/>
    <cellStyle name="40% - Accent2 4 8 5" xfId="25350"/>
    <cellStyle name="40% - Accent2 4 9" xfId="2138"/>
    <cellStyle name="40% - Accent2 4 9 2" xfId="5014"/>
    <cellStyle name="40% - Accent2 4 9 2 2" xfId="10357"/>
    <cellStyle name="40% - Accent2 4 9 2 2 2" xfId="20972"/>
    <cellStyle name="40% - Accent2 4 9 2 2 2 2" xfId="44247"/>
    <cellStyle name="40% - Accent2 4 9 2 2 3" xfId="33632"/>
    <cellStyle name="40% - Accent2 4 9 2 3" xfId="15666"/>
    <cellStyle name="40% - Accent2 4 9 2 3 2" xfId="38941"/>
    <cellStyle name="40% - Accent2 4 9 2 4" xfId="28324"/>
    <cellStyle name="40% - Accent2 4 9 3" xfId="7715"/>
    <cellStyle name="40% - Accent2 4 9 3 2" xfId="18330"/>
    <cellStyle name="40% - Accent2 4 9 3 2 2" xfId="41605"/>
    <cellStyle name="40% - Accent2 4 9 3 3" xfId="30990"/>
    <cellStyle name="40% - Accent2 4 9 4" xfId="13026"/>
    <cellStyle name="40% - Accent2 4 9 4 2" xfId="36301"/>
    <cellStyle name="40% - Accent2 4 9 5" xfId="25682"/>
    <cellStyle name="40% - Accent2 4_Asset Register (new)" xfId="1349"/>
    <cellStyle name="40% - Accent2 5" xfId="113"/>
    <cellStyle name="40% - Accent2 5 10" xfId="23290"/>
    <cellStyle name="40% - Accent2 5 10 2" xfId="46536"/>
    <cellStyle name="40% - Accent2 5 11" xfId="24694"/>
    <cellStyle name="40% - Accent2 5 2" xfId="114"/>
    <cellStyle name="40% - Accent2 5 2 10" xfId="24695"/>
    <cellStyle name="40% - Accent2 5 2 2" xfId="1812"/>
    <cellStyle name="40% - Accent2 5 2 2 2" xfId="4794"/>
    <cellStyle name="40% - Accent2 5 2 2 2 2" xfId="10138"/>
    <cellStyle name="40% - Accent2 5 2 2 2 2 2" xfId="20753"/>
    <cellStyle name="40% - Accent2 5 2 2 2 2 2 2" xfId="44028"/>
    <cellStyle name="40% - Accent2 5 2 2 2 2 3" xfId="33413"/>
    <cellStyle name="40% - Accent2 5 2 2 2 3" xfId="15447"/>
    <cellStyle name="40% - Accent2 5 2 2 2 3 2" xfId="38722"/>
    <cellStyle name="40% - Accent2 5 2 2 2 4" xfId="28105"/>
    <cellStyle name="40% - Accent2 5 2 2 3" xfId="7496"/>
    <cellStyle name="40% - Accent2 5 2 2 3 2" xfId="18111"/>
    <cellStyle name="40% - Accent2 5 2 2 3 2 2" xfId="41386"/>
    <cellStyle name="40% - Accent2 5 2 2 3 3" xfId="30771"/>
    <cellStyle name="40% - Accent2 5 2 2 4" xfId="12807"/>
    <cellStyle name="40% - Accent2 5 2 2 4 2" xfId="36082"/>
    <cellStyle name="40% - Accent2 5 2 2 5" xfId="23292"/>
    <cellStyle name="40% - Accent2 5 2 2 5 2" xfId="46538"/>
    <cellStyle name="40% - Accent2 5 2 2 6" xfId="25463"/>
    <cellStyle name="40% - Accent2 5 2 3" xfId="2366"/>
    <cellStyle name="40% - Accent2 5 2 3 2" xfId="5217"/>
    <cellStyle name="40% - Accent2 5 2 3 2 2" xfId="10560"/>
    <cellStyle name="40% - Accent2 5 2 3 2 2 2" xfId="21174"/>
    <cellStyle name="40% - Accent2 5 2 3 2 2 2 2" xfId="44449"/>
    <cellStyle name="40% - Accent2 5 2 3 2 2 3" xfId="33835"/>
    <cellStyle name="40% - Accent2 5 2 3 2 3" xfId="15868"/>
    <cellStyle name="40% - Accent2 5 2 3 2 3 2" xfId="39143"/>
    <cellStyle name="40% - Accent2 5 2 3 2 4" xfId="28527"/>
    <cellStyle name="40% - Accent2 5 2 3 3" xfId="7918"/>
    <cellStyle name="40% - Accent2 5 2 3 3 2" xfId="18533"/>
    <cellStyle name="40% - Accent2 5 2 3 3 2 2" xfId="41808"/>
    <cellStyle name="40% - Accent2 5 2 3 3 3" xfId="31193"/>
    <cellStyle name="40% - Accent2 5 2 3 4" xfId="13228"/>
    <cellStyle name="40% - Accent2 5 2 3 4 2" xfId="36503"/>
    <cellStyle name="40% - Accent2 5 2 3 5" xfId="25885"/>
    <cellStyle name="40% - Accent2 5 2 4" xfId="3086"/>
    <cellStyle name="40% - Accent2 5 2 4 2" xfId="5919"/>
    <cellStyle name="40% - Accent2 5 2 4 2 2" xfId="11262"/>
    <cellStyle name="40% - Accent2 5 2 4 2 2 2" xfId="21875"/>
    <cellStyle name="40% - Accent2 5 2 4 2 2 2 2" xfId="45150"/>
    <cellStyle name="40% - Accent2 5 2 4 2 2 3" xfId="34537"/>
    <cellStyle name="40% - Accent2 5 2 4 2 3" xfId="16569"/>
    <cellStyle name="40% - Accent2 5 2 4 2 3 2" xfId="39844"/>
    <cellStyle name="40% - Accent2 5 2 4 2 4" xfId="29229"/>
    <cellStyle name="40% - Accent2 5 2 4 3" xfId="8620"/>
    <cellStyle name="40% - Accent2 5 2 4 3 2" xfId="19235"/>
    <cellStyle name="40% - Accent2 5 2 4 3 2 2" xfId="42510"/>
    <cellStyle name="40% - Accent2 5 2 4 3 3" xfId="31895"/>
    <cellStyle name="40% - Accent2 5 2 4 4" xfId="13929"/>
    <cellStyle name="40% - Accent2 5 2 4 4 2" xfId="37204"/>
    <cellStyle name="40% - Accent2 5 2 4 5" xfId="26587"/>
    <cellStyle name="40% - Accent2 5 2 5" xfId="3409"/>
    <cellStyle name="40% - Accent2 5 2 5 2" xfId="6233"/>
    <cellStyle name="40% - Accent2 5 2 5 2 2" xfId="11576"/>
    <cellStyle name="40% - Accent2 5 2 5 2 2 2" xfId="22189"/>
    <cellStyle name="40% - Accent2 5 2 5 2 2 2 2" xfId="45464"/>
    <cellStyle name="40% - Accent2 5 2 5 2 2 3" xfId="34851"/>
    <cellStyle name="40% - Accent2 5 2 5 2 3" xfId="16883"/>
    <cellStyle name="40% - Accent2 5 2 5 2 3 2" xfId="40158"/>
    <cellStyle name="40% - Accent2 5 2 5 2 4" xfId="29543"/>
    <cellStyle name="40% - Accent2 5 2 5 3" xfId="8934"/>
    <cellStyle name="40% - Accent2 5 2 5 3 2" xfId="19549"/>
    <cellStyle name="40% - Accent2 5 2 5 3 2 2" xfId="42824"/>
    <cellStyle name="40% - Accent2 5 2 5 3 3" xfId="32209"/>
    <cellStyle name="40% - Accent2 5 2 5 4" xfId="14243"/>
    <cellStyle name="40% - Accent2 5 2 5 4 2" xfId="37518"/>
    <cellStyle name="40% - Accent2 5 2 5 5" xfId="26901"/>
    <cellStyle name="40% - Accent2 5 2 6" xfId="4030"/>
    <cellStyle name="40% - Accent2 5 2 6 2" xfId="9374"/>
    <cellStyle name="40% - Accent2 5 2 6 2 2" xfId="19989"/>
    <cellStyle name="40% - Accent2 5 2 6 2 2 2" xfId="43264"/>
    <cellStyle name="40% - Accent2 5 2 6 2 3" xfId="32649"/>
    <cellStyle name="40% - Accent2 5 2 6 3" xfId="14683"/>
    <cellStyle name="40% - Accent2 5 2 6 3 2" xfId="37958"/>
    <cellStyle name="40% - Accent2 5 2 6 4" xfId="27341"/>
    <cellStyle name="40% - Accent2 5 2 7" xfId="6732"/>
    <cellStyle name="40% - Accent2 5 2 7 2" xfId="17347"/>
    <cellStyle name="40% - Accent2 5 2 7 2 2" xfId="40622"/>
    <cellStyle name="40% - Accent2 5 2 7 3" xfId="30007"/>
    <cellStyle name="40% - Accent2 5 2 8" xfId="12043"/>
    <cellStyle name="40% - Accent2 5 2 8 2" xfId="35318"/>
    <cellStyle name="40% - Accent2 5 2 9" xfId="23291"/>
    <cellStyle name="40% - Accent2 5 2 9 2" xfId="46537"/>
    <cellStyle name="40% - Accent2 5 3" xfId="1811"/>
    <cellStyle name="40% - Accent2 5 3 2" xfId="4793"/>
    <cellStyle name="40% - Accent2 5 3 2 2" xfId="10137"/>
    <cellStyle name="40% - Accent2 5 3 2 2 2" xfId="20752"/>
    <cellStyle name="40% - Accent2 5 3 2 2 2 2" xfId="44027"/>
    <cellStyle name="40% - Accent2 5 3 2 2 3" xfId="33412"/>
    <cellStyle name="40% - Accent2 5 3 2 3" xfId="15446"/>
    <cellStyle name="40% - Accent2 5 3 2 3 2" xfId="38721"/>
    <cellStyle name="40% - Accent2 5 3 2 4" xfId="28104"/>
    <cellStyle name="40% - Accent2 5 3 3" xfId="7495"/>
    <cellStyle name="40% - Accent2 5 3 3 2" xfId="18110"/>
    <cellStyle name="40% - Accent2 5 3 3 2 2" xfId="41385"/>
    <cellStyle name="40% - Accent2 5 3 3 3" xfId="30770"/>
    <cellStyle name="40% - Accent2 5 3 4" xfId="12806"/>
    <cellStyle name="40% - Accent2 5 3 4 2" xfId="36081"/>
    <cellStyle name="40% - Accent2 5 3 5" xfId="23293"/>
    <cellStyle name="40% - Accent2 5 3 5 2" xfId="46539"/>
    <cellStyle name="40% - Accent2 5 3 6" xfId="25462"/>
    <cellStyle name="40% - Accent2 5 4" xfId="2365"/>
    <cellStyle name="40% - Accent2 5 4 2" xfId="5216"/>
    <cellStyle name="40% - Accent2 5 4 2 2" xfId="10559"/>
    <cellStyle name="40% - Accent2 5 4 2 2 2" xfId="21173"/>
    <cellStyle name="40% - Accent2 5 4 2 2 2 2" xfId="44448"/>
    <cellStyle name="40% - Accent2 5 4 2 2 3" xfId="33834"/>
    <cellStyle name="40% - Accent2 5 4 2 3" xfId="15867"/>
    <cellStyle name="40% - Accent2 5 4 2 3 2" xfId="39142"/>
    <cellStyle name="40% - Accent2 5 4 2 4" xfId="28526"/>
    <cellStyle name="40% - Accent2 5 4 3" xfId="7917"/>
    <cellStyle name="40% - Accent2 5 4 3 2" xfId="18532"/>
    <cellStyle name="40% - Accent2 5 4 3 2 2" xfId="41807"/>
    <cellStyle name="40% - Accent2 5 4 3 3" xfId="31192"/>
    <cellStyle name="40% - Accent2 5 4 4" xfId="13227"/>
    <cellStyle name="40% - Accent2 5 4 4 2" xfId="36502"/>
    <cellStyle name="40% - Accent2 5 4 5" xfId="25884"/>
    <cellStyle name="40% - Accent2 5 5" xfId="3085"/>
    <cellStyle name="40% - Accent2 5 5 2" xfId="5918"/>
    <cellStyle name="40% - Accent2 5 5 2 2" xfId="11261"/>
    <cellStyle name="40% - Accent2 5 5 2 2 2" xfId="21874"/>
    <cellStyle name="40% - Accent2 5 5 2 2 2 2" xfId="45149"/>
    <cellStyle name="40% - Accent2 5 5 2 2 3" xfId="34536"/>
    <cellStyle name="40% - Accent2 5 5 2 3" xfId="16568"/>
    <cellStyle name="40% - Accent2 5 5 2 3 2" xfId="39843"/>
    <cellStyle name="40% - Accent2 5 5 2 4" xfId="29228"/>
    <cellStyle name="40% - Accent2 5 5 3" xfId="8619"/>
    <cellStyle name="40% - Accent2 5 5 3 2" xfId="19234"/>
    <cellStyle name="40% - Accent2 5 5 3 2 2" xfId="42509"/>
    <cellStyle name="40% - Accent2 5 5 3 3" xfId="31894"/>
    <cellStyle name="40% - Accent2 5 5 4" xfId="13928"/>
    <cellStyle name="40% - Accent2 5 5 4 2" xfId="37203"/>
    <cellStyle name="40% - Accent2 5 5 5" xfId="26586"/>
    <cellStyle name="40% - Accent2 5 6" xfId="3408"/>
    <cellStyle name="40% - Accent2 5 6 2" xfId="6232"/>
    <cellStyle name="40% - Accent2 5 6 2 2" xfId="11575"/>
    <cellStyle name="40% - Accent2 5 6 2 2 2" xfId="22188"/>
    <cellStyle name="40% - Accent2 5 6 2 2 2 2" xfId="45463"/>
    <cellStyle name="40% - Accent2 5 6 2 2 3" xfId="34850"/>
    <cellStyle name="40% - Accent2 5 6 2 3" xfId="16882"/>
    <cellStyle name="40% - Accent2 5 6 2 3 2" xfId="40157"/>
    <cellStyle name="40% - Accent2 5 6 2 4" xfId="29542"/>
    <cellStyle name="40% - Accent2 5 6 3" xfId="8933"/>
    <cellStyle name="40% - Accent2 5 6 3 2" xfId="19548"/>
    <cellStyle name="40% - Accent2 5 6 3 2 2" xfId="42823"/>
    <cellStyle name="40% - Accent2 5 6 3 3" xfId="32208"/>
    <cellStyle name="40% - Accent2 5 6 4" xfId="14242"/>
    <cellStyle name="40% - Accent2 5 6 4 2" xfId="37517"/>
    <cellStyle name="40% - Accent2 5 6 5" xfId="26900"/>
    <cellStyle name="40% - Accent2 5 7" xfId="4029"/>
    <cellStyle name="40% - Accent2 5 7 2" xfId="9373"/>
    <cellStyle name="40% - Accent2 5 7 2 2" xfId="19988"/>
    <cellStyle name="40% - Accent2 5 7 2 2 2" xfId="43263"/>
    <cellStyle name="40% - Accent2 5 7 2 3" xfId="32648"/>
    <cellStyle name="40% - Accent2 5 7 3" xfId="14682"/>
    <cellStyle name="40% - Accent2 5 7 3 2" xfId="37957"/>
    <cellStyle name="40% - Accent2 5 7 4" xfId="27340"/>
    <cellStyle name="40% - Accent2 5 8" xfId="6731"/>
    <cellStyle name="40% - Accent2 5 8 2" xfId="17346"/>
    <cellStyle name="40% - Accent2 5 8 2 2" xfId="40621"/>
    <cellStyle name="40% - Accent2 5 8 3" xfId="30006"/>
    <cellStyle name="40% - Accent2 5 9" xfId="12042"/>
    <cellStyle name="40% - Accent2 5 9 2" xfId="35317"/>
    <cellStyle name="40% - Accent2 6" xfId="115"/>
    <cellStyle name="40% - Accent2 6 10" xfId="23294"/>
    <cellStyle name="40% - Accent2 6 10 2" xfId="46540"/>
    <cellStyle name="40% - Accent2 6 11" xfId="24696"/>
    <cellStyle name="40% - Accent2 6 2" xfId="116"/>
    <cellStyle name="40% - Accent2 6 2 10" xfId="24697"/>
    <cellStyle name="40% - Accent2 6 2 2" xfId="1945"/>
    <cellStyle name="40% - Accent2 6 2 2 2" xfId="4893"/>
    <cellStyle name="40% - Accent2 6 2 2 2 2" xfId="10236"/>
    <cellStyle name="40% - Accent2 6 2 2 2 2 2" xfId="20851"/>
    <cellStyle name="40% - Accent2 6 2 2 2 2 2 2" xfId="44126"/>
    <cellStyle name="40% - Accent2 6 2 2 2 2 3" xfId="33511"/>
    <cellStyle name="40% - Accent2 6 2 2 2 3" xfId="15545"/>
    <cellStyle name="40% - Accent2 6 2 2 2 3 2" xfId="38820"/>
    <cellStyle name="40% - Accent2 6 2 2 2 4" xfId="28203"/>
    <cellStyle name="40% - Accent2 6 2 2 3" xfId="7594"/>
    <cellStyle name="40% - Accent2 6 2 2 3 2" xfId="18209"/>
    <cellStyle name="40% - Accent2 6 2 2 3 2 2" xfId="41484"/>
    <cellStyle name="40% - Accent2 6 2 2 3 3" xfId="30869"/>
    <cellStyle name="40% - Accent2 6 2 2 4" xfId="12905"/>
    <cellStyle name="40% - Accent2 6 2 2 4 2" xfId="36180"/>
    <cellStyle name="40% - Accent2 6 2 2 5" xfId="25561"/>
    <cellStyle name="40% - Accent2 6 2 3" xfId="2368"/>
    <cellStyle name="40% - Accent2 6 2 3 2" xfId="5219"/>
    <cellStyle name="40% - Accent2 6 2 3 2 2" xfId="10562"/>
    <cellStyle name="40% - Accent2 6 2 3 2 2 2" xfId="21176"/>
    <cellStyle name="40% - Accent2 6 2 3 2 2 2 2" xfId="44451"/>
    <cellStyle name="40% - Accent2 6 2 3 2 2 3" xfId="33837"/>
    <cellStyle name="40% - Accent2 6 2 3 2 3" xfId="15870"/>
    <cellStyle name="40% - Accent2 6 2 3 2 3 2" xfId="39145"/>
    <cellStyle name="40% - Accent2 6 2 3 2 4" xfId="28529"/>
    <cellStyle name="40% - Accent2 6 2 3 3" xfId="7920"/>
    <cellStyle name="40% - Accent2 6 2 3 3 2" xfId="18535"/>
    <cellStyle name="40% - Accent2 6 2 3 3 2 2" xfId="41810"/>
    <cellStyle name="40% - Accent2 6 2 3 3 3" xfId="31195"/>
    <cellStyle name="40% - Accent2 6 2 3 4" xfId="13230"/>
    <cellStyle name="40% - Accent2 6 2 3 4 2" xfId="36505"/>
    <cellStyle name="40% - Accent2 6 2 3 5" xfId="25887"/>
    <cellStyle name="40% - Accent2 6 2 4" xfId="3180"/>
    <cellStyle name="40% - Accent2 6 2 4 2" xfId="6013"/>
    <cellStyle name="40% - Accent2 6 2 4 2 2" xfId="11356"/>
    <cellStyle name="40% - Accent2 6 2 4 2 2 2" xfId="21969"/>
    <cellStyle name="40% - Accent2 6 2 4 2 2 2 2" xfId="45244"/>
    <cellStyle name="40% - Accent2 6 2 4 2 2 3" xfId="34631"/>
    <cellStyle name="40% - Accent2 6 2 4 2 3" xfId="16663"/>
    <cellStyle name="40% - Accent2 6 2 4 2 3 2" xfId="39938"/>
    <cellStyle name="40% - Accent2 6 2 4 2 4" xfId="29323"/>
    <cellStyle name="40% - Accent2 6 2 4 3" xfId="8714"/>
    <cellStyle name="40% - Accent2 6 2 4 3 2" xfId="19329"/>
    <cellStyle name="40% - Accent2 6 2 4 3 2 2" xfId="42604"/>
    <cellStyle name="40% - Accent2 6 2 4 3 3" xfId="31989"/>
    <cellStyle name="40% - Accent2 6 2 4 4" xfId="14023"/>
    <cellStyle name="40% - Accent2 6 2 4 4 2" xfId="37298"/>
    <cellStyle name="40% - Accent2 6 2 4 5" xfId="26681"/>
    <cellStyle name="40% - Accent2 6 2 5" xfId="3503"/>
    <cellStyle name="40% - Accent2 6 2 5 2" xfId="6327"/>
    <cellStyle name="40% - Accent2 6 2 5 2 2" xfId="11670"/>
    <cellStyle name="40% - Accent2 6 2 5 2 2 2" xfId="22283"/>
    <cellStyle name="40% - Accent2 6 2 5 2 2 2 2" xfId="45558"/>
    <cellStyle name="40% - Accent2 6 2 5 2 2 3" xfId="34945"/>
    <cellStyle name="40% - Accent2 6 2 5 2 3" xfId="16977"/>
    <cellStyle name="40% - Accent2 6 2 5 2 3 2" xfId="40252"/>
    <cellStyle name="40% - Accent2 6 2 5 2 4" xfId="29637"/>
    <cellStyle name="40% - Accent2 6 2 5 3" xfId="9028"/>
    <cellStyle name="40% - Accent2 6 2 5 3 2" xfId="19643"/>
    <cellStyle name="40% - Accent2 6 2 5 3 2 2" xfId="42918"/>
    <cellStyle name="40% - Accent2 6 2 5 3 3" xfId="32303"/>
    <cellStyle name="40% - Accent2 6 2 5 4" xfId="14337"/>
    <cellStyle name="40% - Accent2 6 2 5 4 2" xfId="37612"/>
    <cellStyle name="40% - Accent2 6 2 5 5" xfId="26995"/>
    <cellStyle name="40% - Accent2 6 2 6" xfId="4032"/>
    <cellStyle name="40% - Accent2 6 2 6 2" xfId="9376"/>
    <cellStyle name="40% - Accent2 6 2 6 2 2" xfId="19991"/>
    <cellStyle name="40% - Accent2 6 2 6 2 2 2" xfId="43266"/>
    <cellStyle name="40% - Accent2 6 2 6 2 3" xfId="32651"/>
    <cellStyle name="40% - Accent2 6 2 6 3" xfId="14685"/>
    <cellStyle name="40% - Accent2 6 2 6 3 2" xfId="37960"/>
    <cellStyle name="40% - Accent2 6 2 6 4" xfId="27343"/>
    <cellStyle name="40% - Accent2 6 2 7" xfId="6734"/>
    <cellStyle name="40% - Accent2 6 2 7 2" xfId="17349"/>
    <cellStyle name="40% - Accent2 6 2 7 2 2" xfId="40624"/>
    <cellStyle name="40% - Accent2 6 2 7 3" xfId="30009"/>
    <cellStyle name="40% - Accent2 6 2 8" xfId="12045"/>
    <cellStyle name="40% - Accent2 6 2 8 2" xfId="35320"/>
    <cellStyle name="40% - Accent2 6 2 9" xfId="23295"/>
    <cellStyle name="40% - Accent2 6 2 9 2" xfId="46541"/>
    <cellStyle name="40% - Accent2 6 3" xfId="1944"/>
    <cellStyle name="40% - Accent2 6 3 2" xfId="4892"/>
    <cellStyle name="40% - Accent2 6 3 2 2" xfId="10235"/>
    <cellStyle name="40% - Accent2 6 3 2 2 2" xfId="20850"/>
    <cellStyle name="40% - Accent2 6 3 2 2 2 2" xfId="44125"/>
    <cellStyle name="40% - Accent2 6 3 2 2 3" xfId="33510"/>
    <cellStyle name="40% - Accent2 6 3 2 3" xfId="15544"/>
    <cellStyle name="40% - Accent2 6 3 2 3 2" xfId="38819"/>
    <cellStyle name="40% - Accent2 6 3 2 4" xfId="28202"/>
    <cellStyle name="40% - Accent2 6 3 3" xfId="7593"/>
    <cellStyle name="40% - Accent2 6 3 3 2" xfId="18208"/>
    <cellStyle name="40% - Accent2 6 3 3 2 2" xfId="41483"/>
    <cellStyle name="40% - Accent2 6 3 3 3" xfId="30868"/>
    <cellStyle name="40% - Accent2 6 3 4" xfId="12904"/>
    <cellStyle name="40% - Accent2 6 3 4 2" xfId="36179"/>
    <cellStyle name="40% - Accent2 6 3 5" xfId="25560"/>
    <cellStyle name="40% - Accent2 6 4" xfId="2367"/>
    <cellStyle name="40% - Accent2 6 4 2" xfId="5218"/>
    <cellStyle name="40% - Accent2 6 4 2 2" xfId="10561"/>
    <cellStyle name="40% - Accent2 6 4 2 2 2" xfId="21175"/>
    <cellStyle name="40% - Accent2 6 4 2 2 2 2" xfId="44450"/>
    <cellStyle name="40% - Accent2 6 4 2 2 3" xfId="33836"/>
    <cellStyle name="40% - Accent2 6 4 2 3" xfId="15869"/>
    <cellStyle name="40% - Accent2 6 4 2 3 2" xfId="39144"/>
    <cellStyle name="40% - Accent2 6 4 2 4" xfId="28528"/>
    <cellStyle name="40% - Accent2 6 4 3" xfId="7919"/>
    <cellStyle name="40% - Accent2 6 4 3 2" xfId="18534"/>
    <cellStyle name="40% - Accent2 6 4 3 2 2" xfId="41809"/>
    <cellStyle name="40% - Accent2 6 4 3 3" xfId="31194"/>
    <cellStyle name="40% - Accent2 6 4 4" xfId="13229"/>
    <cellStyle name="40% - Accent2 6 4 4 2" xfId="36504"/>
    <cellStyle name="40% - Accent2 6 4 5" xfId="25886"/>
    <cellStyle name="40% - Accent2 6 5" xfId="3179"/>
    <cellStyle name="40% - Accent2 6 5 2" xfId="6012"/>
    <cellStyle name="40% - Accent2 6 5 2 2" xfId="11355"/>
    <cellStyle name="40% - Accent2 6 5 2 2 2" xfId="21968"/>
    <cellStyle name="40% - Accent2 6 5 2 2 2 2" xfId="45243"/>
    <cellStyle name="40% - Accent2 6 5 2 2 3" xfId="34630"/>
    <cellStyle name="40% - Accent2 6 5 2 3" xfId="16662"/>
    <cellStyle name="40% - Accent2 6 5 2 3 2" xfId="39937"/>
    <cellStyle name="40% - Accent2 6 5 2 4" xfId="29322"/>
    <cellStyle name="40% - Accent2 6 5 3" xfId="8713"/>
    <cellStyle name="40% - Accent2 6 5 3 2" xfId="19328"/>
    <cellStyle name="40% - Accent2 6 5 3 2 2" xfId="42603"/>
    <cellStyle name="40% - Accent2 6 5 3 3" xfId="31988"/>
    <cellStyle name="40% - Accent2 6 5 4" xfId="14022"/>
    <cellStyle name="40% - Accent2 6 5 4 2" xfId="37297"/>
    <cellStyle name="40% - Accent2 6 5 5" xfId="26680"/>
    <cellStyle name="40% - Accent2 6 6" xfId="3502"/>
    <cellStyle name="40% - Accent2 6 6 2" xfId="6326"/>
    <cellStyle name="40% - Accent2 6 6 2 2" xfId="11669"/>
    <cellStyle name="40% - Accent2 6 6 2 2 2" xfId="22282"/>
    <cellStyle name="40% - Accent2 6 6 2 2 2 2" xfId="45557"/>
    <cellStyle name="40% - Accent2 6 6 2 2 3" xfId="34944"/>
    <cellStyle name="40% - Accent2 6 6 2 3" xfId="16976"/>
    <cellStyle name="40% - Accent2 6 6 2 3 2" xfId="40251"/>
    <cellStyle name="40% - Accent2 6 6 2 4" xfId="29636"/>
    <cellStyle name="40% - Accent2 6 6 3" xfId="9027"/>
    <cellStyle name="40% - Accent2 6 6 3 2" xfId="19642"/>
    <cellStyle name="40% - Accent2 6 6 3 2 2" xfId="42917"/>
    <cellStyle name="40% - Accent2 6 6 3 3" xfId="32302"/>
    <cellStyle name="40% - Accent2 6 6 4" xfId="14336"/>
    <cellStyle name="40% - Accent2 6 6 4 2" xfId="37611"/>
    <cellStyle name="40% - Accent2 6 6 5" xfId="26994"/>
    <cellStyle name="40% - Accent2 6 7" xfId="4031"/>
    <cellStyle name="40% - Accent2 6 7 2" xfId="9375"/>
    <cellStyle name="40% - Accent2 6 7 2 2" xfId="19990"/>
    <cellStyle name="40% - Accent2 6 7 2 2 2" xfId="43265"/>
    <cellStyle name="40% - Accent2 6 7 2 3" xfId="32650"/>
    <cellStyle name="40% - Accent2 6 7 3" xfId="14684"/>
    <cellStyle name="40% - Accent2 6 7 3 2" xfId="37959"/>
    <cellStyle name="40% - Accent2 6 7 4" xfId="27342"/>
    <cellStyle name="40% - Accent2 6 8" xfId="6733"/>
    <cellStyle name="40% - Accent2 6 8 2" xfId="17348"/>
    <cellStyle name="40% - Accent2 6 8 2 2" xfId="40623"/>
    <cellStyle name="40% - Accent2 6 8 3" xfId="30008"/>
    <cellStyle name="40% - Accent2 6 9" xfId="12044"/>
    <cellStyle name="40% - Accent2 6 9 2" xfId="35319"/>
    <cellStyle name="40% - Accent2 7" xfId="117"/>
    <cellStyle name="40% - Accent2 7 10" xfId="23296"/>
    <cellStyle name="40% - Accent2 7 10 2" xfId="46542"/>
    <cellStyle name="40% - Accent2 7 11" xfId="24698"/>
    <cellStyle name="40% - Accent2 7 2" xfId="118"/>
    <cellStyle name="40% - Accent2 7 2 2" xfId="1814"/>
    <cellStyle name="40% - Accent2 7 2 2 2" xfId="4796"/>
    <cellStyle name="40% - Accent2 7 2 2 2 2" xfId="10140"/>
    <cellStyle name="40% - Accent2 7 2 2 2 2 2" xfId="20755"/>
    <cellStyle name="40% - Accent2 7 2 2 2 2 2 2" xfId="44030"/>
    <cellStyle name="40% - Accent2 7 2 2 2 2 3" xfId="33415"/>
    <cellStyle name="40% - Accent2 7 2 2 2 3" xfId="15449"/>
    <cellStyle name="40% - Accent2 7 2 2 2 3 2" xfId="38724"/>
    <cellStyle name="40% - Accent2 7 2 2 2 4" xfId="28107"/>
    <cellStyle name="40% - Accent2 7 2 2 3" xfId="7498"/>
    <cellStyle name="40% - Accent2 7 2 2 3 2" xfId="18113"/>
    <cellStyle name="40% - Accent2 7 2 2 3 2 2" xfId="41388"/>
    <cellStyle name="40% - Accent2 7 2 2 3 3" xfId="30773"/>
    <cellStyle name="40% - Accent2 7 2 2 4" xfId="12809"/>
    <cellStyle name="40% - Accent2 7 2 2 4 2" xfId="36084"/>
    <cellStyle name="40% - Accent2 7 2 2 5" xfId="25465"/>
    <cellStyle name="40% - Accent2 7 2 3" xfId="2370"/>
    <cellStyle name="40% - Accent2 7 2 3 2" xfId="5221"/>
    <cellStyle name="40% - Accent2 7 2 3 2 2" xfId="10564"/>
    <cellStyle name="40% - Accent2 7 2 3 2 2 2" xfId="21178"/>
    <cellStyle name="40% - Accent2 7 2 3 2 2 2 2" xfId="44453"/>
    <cellStyle name="40% - Accent2 7 2 3 2 2 3" xfId="33839"/>
    <cellStyle name="40% - Accent2 7 2 3 2 3" xfId="15872"/>
    <cellStyle name="40% - Accent2 7 2 3 2 3 2" xfId="39147"/>
    <cellStyle name="40% - Accent2 7 2 3 2 4" xfId="28531"/>
    <cellStyle name="40% - Accent2 7 2 3 3" xfId="7922"/>
    <cellStyle name="40% - Accent2 7 2 3 3 2" xfId="18537"/>
    <cellStyle name="40% - Accent2 7 2 3 3 2 2" xfId="41812"/>
    <cellStyle name="40% - Accent2 7 2 3 3 3" xfId="31197"/>
    <cellStyle name="40% - Accent2 7 2 3 4" xfId="13232"/>
    <cellStyle name="40% - Accent2 7 2 3 4 2" xfId="36507"/>
    <cellStyle name="40% - Accent2 7 2 3 5" xfId="25889"/>
    <cellStyle name="40% - Accent2 7 2 4" xfId="3088"/>
    <cellStyle name="40% - Accent2 7 2 4 2" xfId="5921"/>
    <cellStyle name="40% - Accent2 7 2 4 2 2" xfId="11264"/>
    <cellStyle name="40% - Accent2 7 2 4 2 2 2" xfId="21877"/>
    <cellStyle name="40% - Accent2 7 2 4 2 2 2 2" xfId="45152"/>
    <cellStyle name="40% - Accent2 7 2 4 2 2 3" xfId="34539"/>
    <cellStyle name="40% - Accent2 7 2 4 2 3" xfId="16571"/>
    <cellStyle name="40% - Accent2 7 2 4 2 3 2" xfId="39846"/>
    <cellStyle name="40% - Accent2 7 2 4 2 4" xfId="29231"/>
    <cellStyle name="40% - Accent2 7 2 4 3" xfId="8622"/>
    <cellStyle name="40% - Accent2 7 2 4 3 2" xfId="19237"/>
    <cellStyle name="40% - Accent2 7 2 4 3 2 2" xfId="42512"/>
    <cellStyle name="40% - Accent2 7 2 4 3 3" xfId="31897"/>
    <cellStyle name="40% - Accent2 7 2 4 4" xfId="13931"/>
    <cellStyle name="40% - Accent2 7 2 4 4 2" xfId="37206"/>
    <cellStyle name="40% - Accent2 7 2 4 5" xfId="26589"/>
    <cellStyle name="40% - Accent2 7 2 5" xfId="3411"/>
    <cellStyle name="40% - Accent2 7 2 5 2" xfId="6235"/>
    <cellStyle name="40% - Accent2 7 2 5 2 2" xfId="11578"/>
    <cellStyle name="40% - Accent2 7 2 5 2 2 2" xfId="22191"/>
    <cellStyle name="40% - Accent2 7 2 5 2 2 2 2" xfId="45466"/>
    <cellStyle name="40% - Accent2 7 2 5 2 2 3" xfId="34853"/>
    <cellStyle name="40% - Accent2 7 2 5 2 3" xfId="16885"/>
    <cellStyle name="40% - Accent2 7 2 5 2 3 2" xfId="40160"/>
    <cellStyle name="40% - Accent2 7 2 5 2 4" xfId="29545"/>
    <cellStyle name="40% - Accent2 7 2 5 3" xfId="8936"/>
    <cellStyle name="40% - Accent2 7 2 5 3 2" xfId="19551"/>
    <cellStyle name="40% - Accent2 7 2 5 3 2 2" xfId="42826"/>
    <cellStyle name="40% - Accent2 7 2 5 3 3" xfId="32211"/>
    <cellStyle name="40% - Accent2 7 2 5 4" xfId="14245"/>
    <cellStyle name="40% - Accent2 7 2 5 4 2" xfId="37520"/>
    <cellStyle name="40% - Accent2 7 2 5 5" xfId="26903"/>
    <cellStyle name="40% - Accent2 7 2 6" xfId="4034"/>
    <cellStyle name="40% - Accent2 7 2 6 2" xfId="9378"/>
    <cellStyle name="40% - Accent2 7 2 6 2 2" xfId="19993"/>
    <cellStyle name="40% - Accent2 7 2 6 2 2 2" xfId="43268"/>
    <cellStyle name="40% - Accent2 7 2 6 2 3" xfId="32653"/>
    <cellStyle name="40% - Accent2 7 2 6 3" xfId="14687"/>
    <cellStyle name="40% - Accent2 7 2 6 3 2" xfId="37962"/>
    <cellStyle name="40% - Accent2 7 2 6 4" xfId="27345"/>
    <cellStyle name="40% - Accent2 7 2 7" xfId="6736"/>
    <cellStyle name="40% - Accent2 7 2 7 2" xfId="17351"/>
    <cellStyle name="40% - Accent2 7 2 7 2 2" xfId="40626"/>
    <cellStyle name="40% - Accent2 7 2 7 3" xfId="30011"/>
    <cellStyle name="40% - Accent2 7 2 8" xfId="12047"/>
    <cellStyle name="40% - Accent2 7 2 8 2" xfId="35322"/>
    <cellStyle name="40% - Accent2 7 2 9" xfId="24699"/>
    <cellStyle name="40% - Accent2 7 3" xfId="1813"/>
    <cellStyle name="40% - Accent2 7 3 2" xfId="4795"/>
    <cellStyle name="40% - Accent2 7 3 2 2" xfId="10139"/>
    <cellStyle name="40% - Accent2 7 3 2 2 2" xfId="20754"/>
    <cellStyle name="40% - Accent2 7 3 2 2 2 2" xfId="44029"/>
    <cellStyle name="40% - Accent2 7 3 2 2 3" xfId="33414"/>
    <cellStyle name="40% - Accent2 7 3 2 3" xfId="15448"/>
    <cellStyle name="40% - Accent2 7 3 2 3 2" xfId="38723"/>
    <cellStyle name="40% - Accent2 7 3 2 4" xfId="28106"/>
    <cellStyle name="40% - Accent2 7 3 3" xfId="7497"/>
    <cellStyle name="40% - Accent2 7 3 3 2" xfId="18112"/>
    <cellStyle name="40% - Accent2 7 3 3 2 2" xfId="41387"/>
    <cellStyle name="40% - Accent2 7 3 3 3" xfId="30772"/>
    <cellStyle name="40% - Accent2 7 3 4" xfId="12808"/>
    <cellStyle name="40% - Accent2 7 3 4 2" xfId="36083"/>
    <cellStyle name="40% - Accent2 7 3 5" xfId="25464"/>
    <cellStyle name="40% - Accent2 7 4" xfId="2369"/>
    <cellStyle name="40% - Accent2 7 4 2" xfId="5220"/>
    <cellStyle name="40% - Accent2 7 4 2 2" xfId="10563"/>
    <cellStyle name="40% - Accent2 7 4 2 2 2" xfId="21177"/>
    <cellStyle name="40% - Accent2 7 4 2 2 2 2" xfId="44452"/>
    <cellStyle name="40% - Accent2 7 4 2 2 3" xfId="33838"/>
    <cellStyle name="40% - Accent2 7 4 2 3" xfId="15871"/>
    <cellStyle name="40% - Accent2 7 4 2 3 2" xfId="39146"/>
    <cellStyle name="40% - Accent2 7 4 2 4" xfId="28530"/>
    <cellStyle name="40% - Accent2 7 4 3" xfId="7921"/>
    <cellStyle name="40% - Accent2 7 4 3 2" xfId="18536"/>
    <cellStyle name="40% - Accent2 7 4 3 2 2" xfId="41811"/>
    <cellStyle name="40% - Accent2 7 4 3 3" xfId="31196"/>
    <cellStyle name="40% - Accent2 7 4 4" xfId="13231"/>
    <cellStyle name="40% - Accent2 7 4 4 2" xfId="36506"/>
    <cellStyle name="40% - Accent2 7 4 5" xfId="25888"/>
    <cellStyle name="40% - Accent2 7 5" xfId="3087"/>
    <cellStyle name="40% - Accent2 7 5 2" xfId="5920"/>
    <cellStyle name="40% - Accent2 7 5 2 2" xfId="11263"/>
    <cellStyle name="40% - Accent2 7 5 2 2 2" xfId="21876"/>
    <cellStyle name="40% - Accent2 7 5 2 2 2 2" xfId="45151"/>
    <cellStyle name="40% - Accent2 7 5 2 2 3" xfId="34538"/>
    <cellStyle name="40% - Accent2 7 5 2 3" xfId="16570"/>
    <cellStyle name="40% - Accent2 7 5 2 3 2" xfId="39845"/>
    <cellStyle name="40% - Accent2 7 5 2 4" xfId="29230"/>
    <cellStyle name="40% - Accent2 7 5 3" xfId="8621"/>
    <cellStyle name="40% - Accent2 7 5 3 2" xfId="19236"/>
    <cellStyle name="40% - Accent2 7 5 3 2 2" xfId="42511"/>
    <cellStyle name="40% - Accent2 7 5 3 3" xfId="31896"/>
    <cellStyle name="40% - Accent2 7 5 4" xfId="13930"/>
    <cellStyle name="40% - Accent2 7 5 4 2" xfId="37205"/>
    <cellStyle name="40% - Accent2 7 5 5" xfId="26588"/>
    <cellStyle name="40% - Accent2 7 6" xfId="3410"/>
    <cellStyle name="40% - Accent2 7 6 2" xfId="6234"/>
    <cellStyle name="40% - Accent2 7 6 2 2" xfId="11577"/>
    <cellStyle name="40% - Accent2 7 6 2 2 2" xfId="22190"/>
    <cellStyle name="40% - Accent2 7 6 2 2 2 2" xfId="45465"/>
    <cellStyle name="40% - Accent2 7 6 2 2 3" xfId="34852"/>
    <cellStyle name="40% - Accent2 7 6 2 3" xfId="16884"/>
    <cellStyle name="40% - Accent2 7 6 2 3 2" xfId="40159"/>
    <cellStyle name="40% - Accent2 7 6 2 4" xfId="29544"/>
    <cellStyle name="40% - Accent2 7 6 3" xfId="8935"/>
    <cellStyle name="40% - Accent2 7 6 3 2" xfId="19550"/>
    <cellStyle name="40% - Accent2 7 6 3 2 2" xfId="42825"/>
    <cellStyle name="40% - Accent2 7 6 3 3" xfId="32210"/>
    <cellStyle name="40% - Accent2 7 6 4" xfId="14244"/>
    <cellStyle name="40% - Accent2 7 6 4 2" xfId="37519"/>
    <cellStyle name="40% - Accent2 7 6 5" xfId="26902"/>
    <cellStyle name="40% - Accent2 7 7" xfId="4033"/>
    <cellStyle name="40% - Accent2 7 7 2" xfId="9377"/>
    <cellStyle name="40% - Accent2 7 7 2 2" xfId="19992"/>
    <cellStyle name="40% - Accent2 7 7 2 2 2" xfId="43267"/>
    <cellStyle name="40% - Accent2 7 7 2 3" xfId="32652"/>
    <cellStyle name="40% - Accent2 7 7 3" xfId="14686"/>
    <cellStyle name="40% - Accent2 7 7 3 2" xfId="37961"/>
    <cellStyle name="40% - Accent2 7 7 4" xfId="27344"/>
    <cellStyle name="40% - Accent2 7 8" xfId="6735"/>
    <cellStyle name="40% - Accent2 7 8 2" xfId="17350"/>
    <cellStyle name="40% - Accent2 7 8 2 2" xfId="40625"/>
    <cellStyle name="40% - Accent2 7 8 3" xfId="30010"/>
    <cellStyle name="40% - Accent2 7 9" xfId="12046"/>
    <cellStyle name="40% - Accent2 7 9 2" xfId="35321"/>
    <cellStyle name="40% - Accent2 8" xfId="119"/>
    <cellStyle name="40% - Accent2 8 10" xfId="24700"/>
    <cellStyle name="40% - Accent2 8 2" xfId="120"/>
    <cellStyle name="40% - Accent2 8 2 2" xfId="1815"/>
    <cellStyle name="40% - Accent2 8 2 2 2" xfId="4797"/>
    <cellStyle name="40% - Accent2 8 2 2 2 2" xfId="10141"/>
    <cellStyle name="40% - Accent2 8 2 2 2 2 2" xfId="20756"/>
    <cellStyle name="40% - Accent2 8 2 2 2 2 2 2" xfId="44031"/>
    <cellStyle name="40% - Accent2 8 2 2 2 2 3" xfId="33416"/>
    <cellStyle name="40% - Accent2 8 2 2 2 3" xfId="15450"/>
    <cellStyle name="40% - Accent2 8 2 2 2 3 2" xfId="38725"/>
    <cellStyle name="40% - Accent2 8 2 2 2 4" xfId="28108"/>
    <cellStyle name="40% - Accent2 8 2 2 3" xfId="7499"/>
    <cellStyle name="40% - Accent2 8 2 2 3 2" xfId="18114"/>
    <cellStyle name="40% - Accent2 8 2 2 3 2 2" xfId="41389"/>
    <cellStyle name="40% - Accent2 8 2 2 3 3" xfId="30774"/>
    <cellStyle name="40% - Accent2 8 2 2 4" xfId="12810"/>
    <cellStyle name="40% - Accent2 8 2 2 4 2" xfId="36085"/>
    <cellStyle name="40% - Accent2 8 2 2 5" xfId="25466"/>
    <cellStyle name="40% - Accent2 8 2 3" xfId="2372"/>
    <cellStyle name="40% - Accent2 8 2 3 2" xfId="5223"/>
    <cellStyle name="40% - Accent2 8 2 3 2 2" xfId="10566"/>
    <cellStyle name="40% - Accent2 8 2 3 2 2 2" xfId="21180"/>
    <cellStyle name="40% - Accent2 8 2 3 2 2 2 2" xfId="44455"/>
    <cellStyle name="40% - Accent2 8 2 3 2 2 3" xfId="33841"/>
    <cellStyle name="40% - Accent2 8 2 3 2 3" xfId="15874"/>
    <cellStyle name="40% - Accent2 8 2 3 2 3 2" xfId="39149"/>
    <cellStyle name="40% - Accent2 8 2 3 2 4" xfId="28533"/>
    <cellStyle name="40% - Accent2 8 2 3 3" xfId="7924"/>
    <cellStyle name="40% - Accent2 8 2 3 3 2" xfId="18539"/>
    <cellStyle name="40% - Accent2 8 2 3 3 2 2" xfId="41814"/>
    <cellStyle name="40% - Accent2 8 2 3 3 3" xfId="31199"/>
    <cellStyle name="40% - Accent2 8 2 3 4" xfId="13234"/>
    <cellStyle name="40% - Accent2 8 2 3 4 2" xfId="36509"/>
    <cellStyle name="40% - Accent2 8 2 3 5" xfId="25891"/>
    <cellStyle name="40% - Accent2 8 2 4" xfId="3089"/>
    <cellStyle name="40% - Accent2 8 2 4 2" xfId="5922"/>
    <cellStyle name="40% - Accent2 8 2 4 2 2" xfId="11265"/>
    <cellStyle name="40% - Accent2 8 2 4 2 2 2" xfId="21878"/>
    <cellStyle name="40% - Accent2 8 2 4 2 2 2 2" xfId="45153"/>
    <cellStyle name="40% - Accent2 8 2 4 2 2 3" xfId="34540"/>
    <cellStyle name="40% - Accent2 8 2 4 2 3" xfId="16572"/>
    <cellStyle name="40% - Accent2 8 2 4 2 3 2" xfId="39847"/>
    <cellStyle name="40% - Accent2 8 2 4 2 4" xfId="29232"/>
    <cellStyle name="40% - Accent2 8 2 4 3" xfId="8623"/>
    <cellStyle name="40% - Accent2 8 2 4 3 2" xfId="19238"/>
    <cellStyle name="40% - Accent2 8 2 4 3 2 2" xfId="42513"/>
    <cellStyle name="40% - Accent2 8 2 4 3 3" xfId="31898"/>
    <cellStyle name="40% - Accent2 8 2 4 4" xfId="13932"/>
    <cellStyle name="40% - Accent2 8 2 4 4 2" xfId="37207"/>
    <cellStyle name="40% - Accent2 8 2 4 5" xfId="26590"/>
    <cellStyle name="40% - Accent2 8 2 5" xfId="3412"/>
    <cellStyle name="40% - Accent2 8 2 5 2" xfId="6236"/>
    <cellStyle name="40% - Accent2 8 2 5 2 2" xfId="11579"/>
    <cellStyle name="40% - Accent2 8 2 5 2 2 2" xfId="22192"/>
    <cellStyle name="40% - Accent2 8 2 5 2 2 2 2" xfId="45467"/>
    <cellStyle name="40% - Accent2 8 2 5 2 2 3" xfId="34854"/>
    <cellStyle name="40% - Accent2 8 2 5 2 3" xfId="16886"/>
    <cellStyle name="40% - Accent2 8 2 5 2 3 2" xfId="40161"/>
    <cellStyle name="40% - Accent2 8 2 5 2 4" xfId="29546"/>
    <cellStyle name="40% - Accent2 8 2 5 3" xfId="8937"/>
    <cellStyle name="40% - Accent2 8 2 5 3 2" xfId="19552"/>
    <cellStyle name="40% - Accent2 8 2 5 3 2 2" xfId="42827"/>
    <cellStyle name="40% - Accent2 8 2 5 3 3" xfId="32212"/>
    <cellStyle name="40% - Accent2 8 2 5 4" xfId="14246"/>
    <cellStyle name="40% - Accent2 8 2 5 4 2" xfId="37521"/>
    <cellStyle name="40% - Accent2 8 2 5 5" xfId="26904"/>
    <cellStyle name="40% - Accent2 8 2 6" xfId="4036"/>
    <cellStyle name="40% - Accent2 8 2 6 2" xfId="9380"/>
    <cellStyle name="40% - Accent2 8 2 6 2 2" xfId="19995"/>
    <cellStyle name="40% - Accent2 8 2 6 2 2 2" xfId="43270"/>
    <cellStyle name="40% - Accent2 8 2 6 2 3" xfId="32655"/>
    <cellStyle name="40% - Accent2 8 2 6 3" xfId="14689"/>
    <cellStyle name="40% - Accent2 8 2 6 3 2" xfId="37964"/>
    <cellStyle name="40% - Accent2 8 2 6 4" xfId="27347"/>
    <cellStyle name="40% - Accent2 8 2 7" xfId="6738"/>
    <cellStyle name="40% - Accent2 8 2 7 2" xfId="17353"/>
    <cellStyle name="40% - Accent2 8 2 7 2 2" xfId="40628"/>
    <cellStyle name="40% - Accent2 8 2 7 3" xfId="30013"/>
    <cellStyle name="40% - Accent2 8 2 8" xfId="12049"/>
    <cellStyle name="40% - Accent2 8 2 8 2" xfId="35324"/>
    <cellStyle name="40% - Accent2 8 2 9" xfId="24701"/>
    <cellStyle name="40% - Accent2 8 3" xfId="1946"/>
    <cellStyle name="40% - Accent2 8 3 2" xfId="4894"/>
    <cellStyle name="40% - Accent2 8 3 2 2" xfId="10237"/>
    <cellStyle name="40% - Accent2 8 3 2 2 2" xfId="20852"/>
    <cellStyle name="40% - Accent2 8 3 2 2 2 2" xfId="44127"/>
    <cellStyle name="40% - Accent2 8 3 2 2 3" xfId="33512"/>
    <cellStyle name="40% - Accent2 8 3 2 3" xfId="15546"/>
    <cellStyle name="40% - Accent2 8 3 2 3 2" xfId="38821"/>
    <cellStyle name="40% - Accent2 8 3 2 4" xfId="28204"/>
    <cellStyle name="40% - Accent2 8 3 3" xfId="7595"/>
    <cellStyle name="40% - Accent2 8 3 3 2" xfId="18210"/>
    <cellStyle name="40% - Accent2 8 3 3 2 2" xfId="41485"/>
    <cellStyle name="40% - Accent2 8 3 3 3" xfId="30870"/>
    <cellStyle name="40% - Accent2 8 3 4" xfId="12906"/>
    <cellStyle name="40% - Accent2 8 3 4 2" xfId="36181"/>
    <cellStyle name="40% - Accent2 8 3 5" xfId="25562"/>
    <cellStyle name="40% - Accent2 8 4" xfId="2371"/>
    <cellStyle name="40% - Accent2 8 4 2" xfId="5222"/>
    <cellStyle name="40% - Accent2 8 4 2 2" xfId="10565"/>
    <cellStyle name="40% - Accent2 8 4 2 2 2" xfId="21179"/>
    <cellStyle name="40% - Accent2 8 4 2 2 2 2" xfId="44454"/>
    <cellStyle name="40% - Accent2 8 4 2 2 3" xfId="33840"/>
    <cellStyle name="40% - Accent2 8 4 2 3" xfId="15873"/>
    <cellStyle name="40% - Accent2 8 4 2 3 2" xfId="39148"/>
    <cellStyle name="40% - Accent2 8 4 2 4" xfId="28532"/>
    <cellStyle name="40% - Accent2 8 4 3" xfId="7923"/>
    <cellStyle name="40% - Accent2 8 4 3 2" xfId="18538"/>
    <cellStyle name="40% - Accent2 8 4 3 2 2" xfId="41813"/>
    <cellStyle name="40% - Accent2 8 4 3 3" xfId="31198"/>
    <cellStyle name="40% - Accent2 8 4 4" xfId="13233"/>
    <cellStyle name="40% - Accent2 8 4 4 2" xfId="36508"/>
    <cellStyle name="40% - Accent2 8 4 5" xfId="25890"/>
    <cellStyle name="40% - Accent2 8 5" xfId="3181"/>
    <cellStyle name="40% - Accent2 8 5 2" xfId="6014"/>
    <cellStyle name="40% - Accent2 8 5 2 2" xfId="11357"/>
    <cellStyle name="40% - Accent2 8 5 2 2 2" xfId="21970"/>
    <cellStyle name="40% - Accent2 8 5 2 2 2 2" xfId="45245"/>
    <cellStyle name="40% - Accent2 8 5 2 2 3" xfId="34632"/>
    <cellStyle name="40% - Accent2 8 5 2 3" xfId="16664"/>
    <cellStyle name="40% - Accent2 8 5 2 3 2" xfId="39939"/>
    <cellStyle name="40% - Accent2 8 5 2 4" xfId="29324"/>
    <cellStyle name="40% - Accent2 8 5 3" xfId="8715"/>
    <cellStyle name="40% - Accent2 8 5 3 2" xfId="19330"/>
    <cellStyle name="40% - Accent2 8 5 3 2 2" xfId="42605"/>
    <cellStyle name="40% - Accent2 8 5 3 3" xfId="31990"/>
    <cellStyle name="40% - Accent2 8 5 4" xfId="14024"/>
    <cellStyle name="40% - Accent2 8 5 4 2" xfId="37299"/>
    <cellStyle name="40% - Accent2 8 5 5" xfId="26682"/>
    <cellStyle name="40% - Accent2 8 6" xfId="3504"/>
    <cellStyle name="40% - Accent2 8 6 2" xfId="6328"/>
    <cellStyle name="40% - Accent2 8 6 2 2" xfId="11671"/>
    <cellStyle name="40% - Accent2 8 6 2 2 2" xfId="22284"/>
    <cellStyle name="40% - Accent2 8 6 2 2 2 2" xfId="45559"/>
    <cellStyle name="40% - Accent2 8 6 2 2 3" xfId="34946"/>
    <cellStyle name="40% - Accent2 8 6 2 3" xfId="16978"/>
    <cellStyle name="40% - Accent2 8 6 2 3 2" xfId="40253"/>
    <cellStyle name="40% - Accent2 8 6 2 4" xfId="29638"/>
    <cellStyle name="40% - Accent2 8 6 3" xfId="9029"/>
    <cellStyle name="40% - Accent2 8 6 3 2" xfId="19644"/>
    <cellStyle name="40% - Accent2 8 6 3 2 2" xfId="42919"/>
    <cellStyle name="40% - Accent2 8 6 3 3" xfId="32304"/>
    <cellStyle name="40% - Accent2 8 6 4" xfId="14338"/>
    <cellStyle name="40% - Accent2 8 6 4 2" xfId="37613"/>
    <cellStyle name="40% - Accent2 8 6 5" xfId="26996"/>
    <cellStyle name="40% - Accent2 8 7" xfId="4035"/>
    <cellStyle name="40% - Accent2 8 7 2" xfId="9379"/>
    <cellStyle name="40% - Accent2 8 7 2 2" xfId="19994"/>
    <cellStyle name="40% - Accent2 8 7 2 2 2" xfId="43269"/>
    <cellStyle name="40% - Accent2 8 7 2 3" xfId="32654"/>
    <cellStyle name="40% - Accent2 8 7 3" xfId="14688"/>
    <cellStyle name="40% - Accent2 8 7 3 2" xfId="37963"/>
    <cellStyle name="40% - Accent2 8 7 4" xfId="27346"/>
    <cellStyle name="40% - Accent2 8 8" xfId="6737"/>
    <cellStyle name="40% - Accent2 8 8 2" xfId="17352"/>
    <cellStyle name="40% - Accent2 8 8 2 2" xfId="40627"/>
    <cellStyle name="40% - Accent2 8 8 3" xfId="30012"/>
    <cellStyle name="40% - Accent2 8 9" xfId="12048"/>
    <cellStyle name="40% - Accent2 8 9 2" xfId="35323"/>
    <cellStyle name="40% - Accent2 9" xfId="121"/>
    <cellStyle name="40% - Accent2 9 2" xfId="1816"/>
    <cellStyle name="40% - Accent2 9 2 2" xfId="4798"/>
    <cellStyle name="40% - Accent2 9 2 2 2" xfId="10142"/>
    <cellStyle name="40% - Accent2 9 2 2 2 2" xfId="20757"/>
    <cellStyle name="40% - Accent2 9 2 2 2 2 2" xfId="44032"/>
    <cellStyle name="40% - Accent2 9 2 2 2 3" xfId="33417"/>
    <cellStyle name="40% - Accent2 9 2 2 3" xfId="15451"/>
    <cellStyle name="40% - Accent2 9 2 2 3 2" xfId="38726"/>
    <cellStyle name="40% - Accent2 9 2 2 4" xfId="28109"/>
    <cellStyle name="40% - Accent2 9 2 3" xfId="7500"/>
    <cellStyle name="40% - Accent2 9 2 3 2" xfId="18115"/>
    <cellStyle name="40% - Accent2 9 2 3 2 2" xfId="41390"/>
    <cellStyle name="40% - Accent2 9 2 3 3" xfId="30775"/>
    <cellStyle name="40% - Accent2 9 2 4" xfId="12811"/>
    <cellStyle name="40% - Accent2 9 2 4 2" xfId="36086"/>
    <cellStyle name="40% - Accent2 9 2 5" xfId="25467"/>
    <cellStyle name="40% - Accent2 9 3" xfId="2373"/>
    <cellStyle name="40% - Accent2 9 3 2" xfId="5224"/>
    <cellStyle name="40% - Accent2 9 3 2 2" xfId="10567"/>
    <cellStyle name="40% - Accent2 9 3 2 2 2" xfId="21181"/>
    <cellStyle name="40% - Accent2 9 3 2 2 2 2" xfId="44456"/>
    <cellStyle name="40% - Accent2 9 3 2 2 3" xfId="33842"/>
    <cellStyle name="40% - Accent2 9 3 2 3" xfId="15875"/>
    <cellStyle name="40% - Accent2 9 3 2 3 2" xfId="39150"/>
    <cellStyle name="40% - Accent2 9 3 2 4" xfId="28534"/>
    <cellStyle name="40% - Accent2 9 3 3" xfId="7925"/>
    <cellStyle name="40% - Accent2 9 3 3 2" xfId="18540"/>
    <cellStyle name="40% - Accent2 9 3 3 2 2" xfId="41815"/>
    <cellStyle name="40% - Accent2 9 3 3 3" xfId="31200"/>
    <cellStyle name="40% - Accent2 9 3 4" xfId="13235"/>
    <cellStyle name="40% - Accent2 9 3 4 2" xfId="36510"/>
    <cellStyle name="40% - Accent2 9 3 5" xfId="25892"/>
    <cellStyle name="40% - Accent2 9 4" xfId="3090"/>
    <cellStyle name="40% - Accent2 9 4 2" xfId="5923"/>
    <cellStyle name="40% - Accent2 9 4 2 2" xfId="11266"/>
    <cellStyle name="40% - Accent2 9 4 2 2 2" xfId="21879"/>
    <cellStyle name="40% - Accent2 9 4 2 2 2 2" xfId="45154"/>
    <cellStyle name="40% - Accent2 9 4 2 2 3" xfId="34541"/>
    <cellStyle name="40% - Accent2 9 4 2 3" xfId="16573"/>
    <cellStyle name="40% - Accent2 9 4 2 3 2" xfId="39848"/>
    <cellStyle name="40% - Accent2 9 4 2 4" xfId="29233"/>
    <cellStyle name="40% - Accent2 9 4 3" xfId="8624"/>
    <cellStyle name="40% - Accent2 9 4 3 2" xfId="19239"/>
    <cellStyle name="40% - Accent2 9 4 3 2 2" xfId="42514"/>
    <cellStyle name="40% - Accent2 9 4 3 3" xfId="31899"/>
    <cellStyle name="40% - Accent2 9 4 4" xfId="13933"/>
    <cellStyle name="40% - Accent2 9 4 4 2" xfId="37208"/>
    <cellStyle name="40% - Accent2 9 4 5" xfId="26591"/>
    <cellStyle name="40% - Accent2 9 5" xfId="3413"/>
    <cellStyle name="40% - Accent2 9 5 2" xfId="6237"/>
    <cellStyle name="40% - Accent2 9 5 2 2" xfId="11580"/>
    <cellStyle name="40% - Accent2 9 5 2 2 2" xfId="22193"/>
    <cellStyle name="40% - Accent2 9 5 2 2 2 2" xfId="45468"/>
    <cellStyle name="40% - Accent2 9 5 2 2 3" xfId="34855"/>
    <cellStyle name="40% - Accent2 9 5 2 3" xfId="16887"/>
    <cellStyle name="40% - Accent2 9 5 2 3 2" xfId="40162"/>
    <cellStyle name="40% - Accent2 9 5 2 4" xfId="29547"/>
    <cellStyle name="40% - Accent2 9 5 3" xfId="8938"/>
    <cellStyle name="40% - Accent2 9 5 3 2" xfId="19553"/>
    <cellStyle name="40% - Accent2 9 5 3 2 2" xfId="42828"/>
    <cellStyle name="40% - Accent2 9 5 3 3" xfId="32213"/>
    <cellStyle name="40% - Accent2 9 5 4" xfId="14247"/>
    <cellStyle name="40% - Accent2 9 5 4 2" xfId="37522"/>
    <cellStyle name="40% - Accent2 9 5 5" xfId="26905"/>
    <cellStyle name="40% - Accent2 9 6" xfId="4037"/>
    <cellStyle name="40% - Accent2 9 6 2" xfId="9381"/>
    <cellStyle name="40% - Accent2 9 6 2 2" xfId="19996"/>
    <cellStyle name="40% - Accent2 9 6 2 2 2" xfId="43271"/>
    <cellStyle name="40% - Accent2 9 6 2 3" xfId="32656"/>
    <cellStyle name="40% - Accent2 9 6 3" xfId="14690"/>
    <cellStyle name="40% - Accent2 9 6 3 2" xfId="37965"/>
    <cellStyle name="40% - Accent2 9 6 4" xfId="27348"/>
    <cellStyle name="40% - Accent2 9 7" xfId="6739"/>
    <cellStyle name="40% - Accent2 9 7 2" xfId="17354"/>
    <cellStyle name="40% - Accent2 9 7 2 2" xfId="40629"/>
    <cellStyle name="40% - Accent2 9 7 3" xfId="30014"/>
    <cellStyle name="40% - Accent2 9 8" xfId="12050"/>
    <cellStyle name="40% - Accent2 9 8 2" xfId="35325"/>
    <cellStyle name="40% - Accent2 9 9" xfId="24702"/>
    <cellStyle name="40% - Accent3 2" xfId="122"/>
    <cellStyle name="40% - Accent3 2 10" xfId="2929"/>
    <cellStyle name="40% - Accent3 2 11" xfId="4038"/>
    <cellStyle name="40% - Accent3 2 11 2" xfId="9382"/>
    <cellStyle name="40% - Accent3 2 11 2 2" xfId="19997"/>
    <cellStyle name="40% - Accent3 2 11 2 2 2" xfId="43272"/>
    <cellStyle name="40% - Accent3 2 11 2 3" xfId="32657"/>
    <cellStyle name="40% - Accent3 2 11 3" xfId="14691"/>
    <cellStyle name="40% - Accent3 2 11 3 2" xfId="37966"/>
    <cellStyle name="40% - Accent3 2 11 4" xfId="27349"/>
    <cellStyle name="40% - Accent3 2 12" xfId="6740"/>
    <cellStyle name="40% - Accent3 2 12 2" xfId="17355"/>
    <cellStyle name="40% - Accent3 2 12 2 2" xfId="40630"/>
    <cellStyle name="40% - Accent3 2 12 3" xfId="30015"/>
    <cellStyle name="40% - Accent3 2 13" xfId="12051"/>
    <cellStyle name="40% - Accent3 2 13 2" xfId="35326"/>
    <cellStyle name="40% - Accent3 2 14" xfId="24703"/>
    <cellStyle name="40% - Accent3 2 2" xfId="123"/>
    <cellStyle name="40% - Accent3 2 2 2" xfId="960"/>
    <cellStyle name="40% - Accent3 2 2 2 2" xfId="1817"/>
    <cellStyle name="40% - Accent3 2 2 2 2 2" xfId="3627"/>
    <cellStyle name="40% - Accent3 2 2 2 2 3" xfId="4799"/>
    <cellStyle name="40% - Accent3 2 2 2 2 3 2" xfId="10143"/>
    <cellStyle name="40% - Accent3 2 2 2 2 3 2 2" xfId="20758"/>
    <cellStyle name="40% - Accent3 2 2 2 2 3 2 2 2" xfId="44033"/>
    <cellStyle name="40% - Accent3 2 2 2 2 3 2 3" xfId="33418"/>
    <cellStyle name="40% - Accent3 2 2 2 2 3 3" xfId="15452"/>
    <cellStyle name="40% - Accent3 2 2 2 2 3 3 2" xfId="38727"/>
    <cellStyle name="40% - Accent3 2 2 2 2 3 4" xfId="28110"/>
    <cellStyle name="40% - Accent3 2 2 2 2 4" xfId="7501"/>
    <cellStyle name="40% - Accent3 2 2 2 2 4 2" xfId="18116"/>
    <cellStyle name="40% - Accent3 2 2 2 2 4 2 2" xfId="41391"/>
    <cellStyle name="40% - Accent3 2 2 2 2 4 3" xfId="30776"/>
    <cellStyle name="40% - Accent3 2 2 2 2 5" xfId="12812"/>
    <cellStyle name="40% - Accent3 2 2 2 2 5 2" xfId="36087"/>
    <cellStyle name="40% - Accent3 2 2 2 2 6" xfId="25468"/>
    <cellStyle name="40% - Accent3 2 2 2 3" xfId="3091"/>
    <cellStyle name="40% - Accent3 2 2 2 3 2" xfId="5924"/>
    <cellStyle name="40% - Accent3 2 2 2 3 2 2" xfId="11267"/>
    <cellStyle name="40% - Accent3 2 2 2 3 2 2 2" xfId="21880"/>
    <cellStyle name="40% - Accent3 2 2 2 3 2 2 2 2" xfId="45155"/>
    <cellStyle name="40% - Accent3 2 2 2 3 2 2 3" xfId="34542"/>
    <cellStyle name="40% - Accent3 2 2 2 3 2 3" xfId="16574"/>
    <cellStyle name="40% - Accent3 2 2 2 3 2 3 2" xfId="39849"/>
    <cellStyle name="40% - Accent3 2 2 2 3 2 4" xfId="29234"/>
    <cellStyle name="40% - Accent3 2 2 2 3 3" xfId="8625"/>
    <cellStyle name="40% - Accent3 2 2 2 3 3 2" xfId="19240"/>
    <cellStyle name="40% - Accent3 2 2 2 3 3 2 2" xfId="42515"/>
    <cellStyle name="40% - Accent3 2 2 2 3 3 3" xfId="31900"/>
    <cellStyle name="40% - Accent3 2 2 2 3 4" xfId="13934"/>
    <cellStyle name="40% - Accent3 2 2 2 3 4 2" xfId="37209"/>
    <cellStyle name="40% - Accent3 2 2 2 3 5" xfId="26592"/>
    <cellStyle name="40% - Accent3 2 2 2 4" xfId="3414"/>
    <cellStyle name="40% - Accent3 2 2 2 4 2" xfId="6238"/>
    <cellStyle name="40% - Accent3 2 2 2 4 2 2" xfId="11581"/>
    <cellStyle name="40% - Accent3 2 2 2 4 2 2 2" xfId="22194"/>
    <cellStyle name="40% - Accent3 2 2 2 4 2 2 2 2" xfId="45469"/>
    <cellStyle name="40% - Accent3 2 2 2 4 2 2 3" xfId="34856"/>
    <cellStyle name="40% - Accent3 2 2 2 4 2 3" xfId="16888"/>
    <cellStyle name="40% - Accent3 2 2 2 4 2 3 2" xfId="40163"/>
    <cellStyle name="40% - Accent3 2 2 2 4 2 4" xfId="29548"/>
    <cellStyle name="40% - Accent3 2 2 2 4 3" xfId="8939"/>
    <cellStyle name="40% - Accent3 2 2 2 4 3 2" xfId="19554"/>
    <cellStyle name="40% - Accent3 2 2 2 4 3 2 2" xfId="42829"/>
    <cellStyle name="40% - Accent3 2 2 2 4 3 3" xfId="32214"/>
    <cellStyle name="40% - Accent3 2 2 2 4 4" xfId="14248"/>
    <cellStyle name="40% - Accent3 2 2 2 4 4 2" xfId="37523"/>
    <cellStyle name="40% - Accent3 2 2 2 4 5" xfId="26906"/>
    <cellStyle name="40% - Accent3 2 2 2_Sheet1" xfId="3572"/>
    <cellStyle name="40% - Accent3 2 2 3" xfId="2375"/>
    <cellStyle name="40% - Accent3 2 2 3 2" xfId="5226"/>
    <cellStyle name="40% - Accent3 2 2 3 2 2" xfId="10569"/>
    <cellStyle name="40% - Accent3 2 2 3 2 2 2" xfId="21183"/>
    <cellStyle name="40% - Accent3 2 2 3 2 2 2 2" xfId="44458"/>
    <cellStyle name="40% - Accent3 2 2 3 2 2 3" xfId="33844"/>
    <cellStyle name="40% - Accent3 2 2 3 2 3" xfId="15877"/>
    <cellStyle name="40% - Accent3 2 2 3 2 3 2" xfId="39152"/>
    <cellStyle name="40% - Accent3 2 2 3 2 4" xfId="28536"/>
    <cellStyle name="40% - Accent3 2 2 3 3" xfId="7927"/>
    <cellStyle name="40% - Accent3 2 2 3 3 2" xfId="18542"/>
    <cellStyle name="40% - Accent3 2 2 3 3 2 2" xfId="41817"/>
    <cellStyle name="40% - Accent3 2 2 3 3 3" xfId="31202"/>
    <cellStyle name="40% - Accent3 2 2 3 4" xfId="13237"/>
    <cellStyle name="40% - Accent3 2 2 3 4 2" xfId="36512"/>
    <cellStyle name="40% - Accent3 2 2 3 5" xfId="25894"/>
    <cellStyle name="40% - Accent3 2 2 4" xfId="4039"/>
    <cellStyle name="40% - Accent3 2 2 4 2" xfId="9383"/>
    <cellStyle name="40% - Accent3 2 2 4 2 2" xfId="19998"/>
    <cellStyle name="40% - Accent3 2 2 4 2 2 2" xfId="43273"/>
    <cellStyle name="40% - Accent3 2 2 4 2 3" xfId="32658"/>
    <cellStyle name="40% - Accent3 2 2 4 3" xfId="14692"/>
    <cellStyle name="40% - Accent3 2 2 4 3 2" xfId="37967"/>
    <cellStyle name="40% - Accent3 2 2 4 4" xfId="27350"/>
    <cellStyle name="40% - Accent3 2 2 5" xfId="6741"/>
    <cellStyle name="40% - Accent3 2 2 5 2" xfId="17356"/>
    <cellStyle name="40% - Accent3 2 2 5 2 2" xfId="40631"/>
    <cellStyle name="40% - Accent3 2 2 5 3" xfId="30016"/>
    <cellStyle name="40% - Accent3 2 2 6" xfId="12052"/>
    <cellStyle name="40% - Accent3 2 2 6 2" xfId="35327"/>
    <cellStyle name="40% - Accent3 2 2 7" xfId="24704"/>
    <cellStyle name="40% - Accent3 2 2_Asset Register (new)" xfId="1344"/>
    <cellStyle name="40% - Accent3 2 3" xfId="658"/>
    <cellStyle name="40% - Accent3 2 3 2" xfId="1947"/>
    <cellStyle name="40% - Accent3 2 3 2 2" xfId="3618"/>
    <cellStyle name="40% - Accent3 2 3 2 2 2" xfId="23299"/>
    <cellStyle name="40% - Accent3 2 3 2 2 2 2" xfId="46545"/>
    <cellStyle name="40% - Accent3 2 3 2 3" xfId="4895"/>
    <cellStyle name="40% - Accent3 2 3 2 3 2" xfId="10238"/>
    <cellStyle name="40% - Accent3 2 3 2 3 2 2" xfId="20853"/>
    <cellStyle name="40% - Accent3 2 3 2 3 2 2 2" xfId="44128"/>
    <cellStyle name="40% - Accent3 2 3 2 3 2 3" xfId="33513"/>
    <cellStyle name="40% - Accent3 2 3 2 3 3" xfId="15547"/>
    <cellStyle name="40% - Accent3 2 3 2 3 3 2" xfId="38822"/>
    <cellStyle name="40% - Accent3 2 3 2 3 4" xfId="28205"/>
    <cellStyle name="40% - Accent3 2 3 2 4" xfId="7596"/>
    <cellStyle name="40% - Accent3 2 3 2 4 2" xfId="18211"/>
    <cellStyle name="40% - Accent3 2 3 2 4 2 2" xfId="41486"/>
    <cellStyle name="40% - Accent3 2 3 2 4 3" xfId="30871"/>
    <cellStyle name="40% - Accent3 2 3 2 5" xfId="12907"/>
    <cellStyle name="40% - Accent3 2 3 2 5 2" xfId="36182"/>
    <cellStyle name="40% - Accent3 2 3 2 6" xfId="23298"/>
    <cellStyle name="40% - Accent3 2 3 2 6 2" xfId="46544"/>
    <cellStyle name="40% - Accent3 2 3 2 7" xfId="25563"/>
    <cellStyle name="40% - Accent3 2 3 3" xfId="3182"/>
    <cellStyle name="40% - Accent3 2 3 3 2" xfId="6015"/>
    <cellStyle name="40% - Accent3 2 3 3 2 2" xfId="11358"/>
    <cellStyle name="40% - Accent3 2 3 3 2 2 2" xfId="21971"/>
    <cellStyle name="40% - Accent3 2 3 3 2 2 2 2" xfId="45246"/>
    <cellStyle name="40% - Accent3 2 3 3 2 2 3" xfId="34633"/>
    <cellStyle name="40% - Accent3 2 3 3 2 3" xfId="16665"/>
    <cellStyle name="40% - Accent3 2 3 3 2 3 2" xfId="39940"/>
    <cellStyle name="40% - Accent3 2 3 3 2 4" xfId="29325"/>
    <cellStyle name="40% - Accent3 2 3 3 3" xfId="8716"/>
    <cellStyle name="40% - Accent3 2 3 3 3 2" xfId="19331"/>
    <cellStyle name="40% - Accent3 2 3 3 3 2 2" xfId="42606"/>
    <cellStyle name="40% - Accent3 2 3 3 3 3" xfId="31991"/>
    <cellStyle name="40% - Accent3 2 3 3 4" xfId="14025"/>
    <cellStyle name="40% - Accent3 2 3 3 4 2" xfId="37300"/>
    <cellStyle name="40% - Accent3 2 3 3 5" xfId="23300"/>
    <cellStyle name="40% - Accent3 2 3 3 5 2" xfId="46546"/>
    <cellStyle name="40% - Accent3 2 3 3 6" xfId="26683"/>
    <cellStyle name="40% - Accent3 2 3 4" xfId="3505"/>
    <cellStyle name="40% - Accent3 2 3 4 2" xfId="6329"/>
    <cellStyle name="40% - Accent3 2 3 4 2 2" xfId="11672"/>
    <cellStyle name="40% - Accent3 2 3 4 2 2 2" xfId="22285"/>
    <cellStyle name="40% - Accent3 2 3 4 2 2 2 2" xfId="45560"/>
    <cellStyle name="40% - Accent3 2 3 4 2 2 3" xfId="34947"/>
    <cellStyle name="40% - Accent3 2 3 4 2 3" xfId="16979"/>
    <cellStyle name="40% - Accent3 2 3 4 2 3 2" xfId="40254"/>
    <cellStyle name="40% - Accent3 2 3 4 2 4" xfId="29639"/>
    <cellStyle name="40% - Accent3 2 3 4 3" xfId="9030"/>
    <cellStyle name="40% - Accent3 2 3 4 3 2" xfId="19645"/>
    <cellStyle name="40% - Accent3 2 3 4 3 2 2" xfId="42920"/>
    <cellStyle name="40% - Accent3 2 3 4 3 3" xfId="32305"/>
    <cellStyle name="40% - Accent3 2 3 4 4" xfId="14339"/>
    <cellStyle name="40% - Accent3 2 3 4 4 2" xfId="37614"/>
    <cellStyle name="40% - Accent3 2 3 4 5" xfId="26997"/>
    <cellStyle name="40% - Accent3 2 3 5" xfId="23297"/>
    <cellStyle name="40% - Accent3 2 3 5 2" xfId="46543"/>
    <cellStyle name="40% - Accent3 2 3_Sheet1" xfId="3724"/>
    <cellStyle name="40% - Accent3 2 4" xfId="1568"/>
    <cellStyle name="40% - Accent3 2 4 2" xfId="23302"/>
    <cellStyle name="40% - Accent3 2 4 2 2" xfId="23303"/>
    <cellStyle name="40% - Accent3 2 4 2 2 2" xfId="46549"/>
    <cellStyle name="40% - Accent3 2 4 2 3" xfId="46548"/>
    <cellStyle name="40% - Accent3 2 4 3" xfId="23304"/>
    <cellStyle name="40% - Accent3 2 4 3 2" xfId="46550"/>
    <cellStyle name="40% - Accent3 2 4 4" xfId="23301"/>
    <cellStyle name="40% - Accent3 2 4 4 2" xfId="46547"/>
    <cellStyle name="40% - Accent3 2 5" xfId="1687"/>
    <cellStyle name="40% - Accent3 2 5 2" xfId="23305"/>
    <cellStyle name="40% - Accent3 2 6" xfId="2136"/>
    <cellStyle name="40% - Accent3 2 7" xfId="2192"/>
    <cellStyle name="40% - Accent3 2 8" xfId="2232"/>
    <cellStyle name="40% - Accent3 2 9" xfId="2374"/>
    <cellStyle name="40% - Accent3 2 9 2" xfId="5225"/>
    <cellStyle name="40% - Accent3 2 9 2 2" xfId="10568"/>
    <cellStyle name="40% - Accent3 2 9 2 2 2" xfId="21182"/>
    <cellStyle name="40% - Accent3 2 9 2 2 2 2" xfId="44457"/>
    <cellStyle name="40% - Accent3 2 9 2 2 3" xfId="33843"/>
    <cellStyle name="40% - Accent3 2 9 2 3" xfId="15876"/>
    <cellStyle name="40% - Accent3 2 9 2 3 2" xfId="39151"/>
    <cellStyle name="40% - Accent3 2 9 2 4" xfId="28535"/>
    <cellStyle name="40% - Accent3 2 9 3" xfId="7926"/>
    <cellStyle name="40% - Accent3 2 9 3 2" xfId="18541"/>
    <cellStyle name="40% - Accent3 2 9 3 2 2" xfId="41816"/>
    <cellStyle name="40% - Accent3 2 9 3 3" xfId="31201"/>
    <cellStyle name="40% - Accent3 2 9 4" xfId="13236"/>
    <cellStyle name="40% - Accent3 2 9 4 2" xfId="36511"/>
    <cellStyle name="40% - Accent3 2 9 5" xfId="25893"/>
    <cellStyle name="40% - Accent3 2_Asset Register (new)" xfId="1345"/>
    <cellStyle name="40% - Accent3 3" xfId="124"/>
    <cellStyle name="40% - Accent3 3 10" xfId="2191"/>
    <cellStyle name="40% - Accent3 3 10 2" xfId="5058"/>
    <cellStyle name="40% - Accent3 3 10 2 2" xfId="10401"/>
    <cellStyle name="40% - Accent3 3 10 2 2 2" xfId="21015"/>
    <cellStyle name="40% - Accent3 3 10 2 2 2 2" xfId="44290"/>
    <cellStyle name="40% - Accent3 3 10 2 2 3" xfId="33676"/>
    <cellStyle name="40% - Accent3 3 10 2 3" xfId="15709"/>
    <cellStyle name="40% - Accent3 3 10 2 3 2" xfId="38984"/>
    <cellStyle name="40% - Accent3 3 10 2 4" xfId="28368"/>
    <cellStyle name="40% - Accent3 3 10 3" xfId="7759"/>
    <cellStyle name="40% - Accent3 3 10 3 2" xfId="18374"/>
    <cellStyle name="40% - Accent3 3 10 3 2 2" xfId="41649"/>
    <cellStyle name="40% - Accent3 3 10 3 3" xfId="31034"/>
    <cellStyle name="40% - Accent3 3 10 4" xfId="13069"/>
    <cellStyle name="40% - Accent3 3 10 4 2" xfId="36344"/>
    <cellStyle name="40% - Accent3 3 10 5" xfId="25726"/>
    <cellStyle name="40% - Accent3 3 11" xfId="2376"/>
    <cellStyle name="40% - Accent3 3 11 2" xfId="5227"/>
    <cellStyle name="40% - Accent3 3 11 2 2" xfId="10570"/>
    <cellStyle name="40% - Accent3 3 11 2 2 2" xfId="21184"/>
    <cellStyle name="40% - Accent3 3 11 2 2 2 2" xfId="44459"/>
    <cellStyle name="40% - Accent3 3 11 2 2 3" xfId="33845"/>
    <cellStyle name="40% - Accent3 3 11 2 3" xfId="15878"/>
    <cellStyle name="40% - Accent3 3 11 2 3 2" xfId="39153"/>
    <cellStyle name="40% - Accent3 3 11 2 4" xfId="28537"/>
    <cellStyle name="40% - Accent3 3 11 3" xfId="7928"/>
    <cellStyle name="40% - Accent3 3 11 3 2" xfId="18543"/>
    <cellStyle name="40% - Accent3 3 11 3 2 2" xfId="41818"/>
    <cellStyle name="40% - Accent3 3 11 3 3" xfId="31203"/>
    <cellStyle name="40% - Accent3 3 11 4" xfId="13238"/>
    <cellStyle name="40% - Accent3 3 11 4 2" xfId="36513"/>
    <cellStyle name="40% - Accent3 3 11 5" xfId="25895"/>
    <cellStyle name="40% - Accent3 3 12" xfId="2930"/>
    <cellStyle name="40% - Accent3 3 12 2" xfId="5772"/>
    <cellStyle name="40% - Accent3 3 12 2 2" xfId="11115"/>
    <cellStyle name="40% - Accent3 3 12 2 2 2" xfId="21729"/>
    <cellStyle name="40% - Accent3 3 12 2 2 2 2" xfId="45004"/>
    <cellStyle name="40% - Accent3 3 12 2 2 3" xfId="34390"/>
    <cellStyle name="40% - Accent3 3 12 2 3" xfId="16423"/>
    <cellStyle name="40% - Accent3 3 12 2 3 2" xfId="39698"/>
    <cellStyle name="40% - Accent3 3 12 2 4" xfId="29082"/>
    <cellStyle name="40% - Accent3 3 12 3" xfId="8473"/>
    <cellStyle name="40% - Accent3 3 12 3 2" xfId="19088"/>
    <cellStyle name="40% - Accent3 3 12 3 2 2" xfId="42363"/>
    <cellStyle name="40% - Accent3 3 12 3 3" xfId="31748"/>
    <cellStyle name="40% - Accent3 3 12 4" xfId="13783"/>
    <cellStyle name="40% - Accent3 3 12 4 2" xfId="37058"/>
    <cellStyle name="40% - Accent3 3 12 5" xfId="26440"/>
    <cellStyle name="40% - Accent3 3 13" xfId="3262"/>
    <cellStyle name="40% - Accent3 3 13 2" xfId="6086"/>
    <cellStyle name="40% - Accent3 3 13 2 2" xfId="11429"/>
    <cellStyle name="40% - Accent3 3 13 2 2 2" xfId="22042"/>
    <cellStyle name="40% - Accent3 3 13 2 2 2 2" xfId="45317"/>
    <cellStyle name="40% - Accent3 3 13 2 2 3" xfId="34704"/>
    <cellStyle name="40% - Accent3 3 13 2 3" xfId="16736"/>
    <cellStyle name="40% - Accent3 3 13 2 3 2" xfId="40011"/>
    <cellStyle name="40% - Accent3 3 13 2 4" xfId="29396"/>
    <cellStyle name="40% - Accent3 3 13 3" xfId="8787"/>
    <cellStyle name="40% - Accent3 3 13 3 2" xfId="19402"/>
    <cellStyle name="40% - Accent3 3 13 3 2 2" xfId="42677"/>
    <cellStyle name="40% - Accent3 3 13 3 3" xfId="32062"/>
    <cellStyle name="40% - Accent3 3 13 4" xfId="14096"/>
    <cellStyle name="40% - Accent3 3 13 4 2" xfId="37371"/>
    <cellStyle name="40% - Accent3 3 13 5" xfId="26754"/>
    <cellStyle name="40% - Accent3 3 14" xfId="4040"/>
    <cellStyle name="40% - Accent3 3 14 2" xfId="9384"/>
    <cellStyle name="40% - Accent3 3 14 2 2" xfId="19999"/>
    <cellStyle name="40% - Accent3 3 14 2 2 2" xfId="43274"/>
    <cellStyle name="40% - Accent3 3 14 2 3" xfId="32659"/>
    <cellStyle name="40% - Accent3 3 14 3" xfId="14693"/>
    <cellStyle name="40% - Accent3 3 14 3 2" xfId="37968"/>
    <cellStyle name="40% - Accent3 3 14 4" xfId="27351"/>
    <cellStyle name="40% - Accent3 3 15" xfId="6742"/>
    <cellStyle name="40% - Accent3 3 15 2" xfId="17357"/>
    <cellStyle name="40% - Accent3 3 15 2 2" xfId="40632"/>
    <cellStyle name="40% - Accent3 3 15 3" xfId="30017"/>
    <cellStyle name="40% - Accent3 3 16" xfId="12053"/>
    <cellStyle name="40% - Accent3 3 16 2" xfId="35328"/>
    <cellStyle name="40% - Accent3 3 17" xfId="23306"/>
    <cellStyle name="40% - Accent3 3 17 2" xfId="46551"/>
    <cellStyle name="40% - Accent3 3 18" xfId="24705"/>
    <cellStyle name="40% - Accent3 3 2" xfId="660"/>
    <cellStyle name="40% - Accent3 3 2 10" xfId="2931"/>
    <cellStyle name="40% - Accent3 3 2 10 2" xfId="5773"/>
    <cellStyle name="40% - Accent3 3 2 10 2 2" xfId="11116"/>
    <cellStyle name="40% - Accent3 3 2 10 2 2 2" xfId="21730"/>
    <cellStyle name="40% - Accent3 3 2 10 2 2 2 2" xfId="45005"/>
    <cellStyle name="40% - Accent3 3 2 10 2 2 3" xfId="34391"/>
    <cellStyle name="40% - Accent3 3 2 10 2 3" xfId="16424"/>
    <cellStyle name="40% - Accent3 3 2 10 2 3 2" xfId="39699"/>
    <cellStyle name="40% - Accent3 3 2 10 2 4" xfId="29083"/>
    <cellStyle name="40% - Accent3 3 2 10 3" xfId="8474"/>
    <cellStyle name="40% - Accent3 3 2 10 3 2" xfId="19089"/>
    <cellStyle name="40% - Accent3 3 2 10 3 2 2" xfId="42364"/>
    <cellStyle name="40% - Accent3 3 2 10 3 3" xfId="31749"/>
    <cellStyle name="40% - Accent3 3 2 10 4" xfId="13784"/>
    <cellStyle name="40% - Accent3 3 2 10 4 2" xfId="37059"/>
    <cellStyle name="40% - Accent3 3 2 10 5" xfId="26441"/>
    <cellStyle name="40% - Accent3 3 2 11" xfId="3263"/>
    <cellStyle name="40% - Accent3 3 2 11 2" xfId="6087"/>
    <cellStyle name="40% - Accent3 3 2 11 2 2" xfId="11430"/>
    <cellStyle name="40% - Accent3 3 2 11 2 2 2" xfId="22043"/>
    <cellStyle name="40% - Accent3 3 2 11 2 2 2 2" xfId="45318"/>
    <cellStyle name="40% - Accent3 3 2 11 2 2 3" xfId="34705"/>
    <cellStyle name="40% - Accent3 3 2 11 2 3" xfId="16737"/>
    <cellStyle name="40% - Accent3 3 2 11 2 3 2" xfId="40012"/>
    <cellStyle name="40% - Accent3 3 2 11 2 4" xfId="29397"/>
    <cellStyle name="40% - Accent3 3 2 11 3" xfId="8788"/>
    <cellStyle name="40% - Accent3 3 2 11 3 2" xfId="19403"/>
    <cellStyle name="40% - Accent3 3 2 11 3 2 2" xfId="42678"/>
    <cellStyle name="40% - Accent3 3 2 11 3 3" xfId="32063"/>
    <cellStyle name="40% - Accent3 3 2 11 4" xfId="14097"/>
    <cellStyle name="40% - Accent3 3 2 11 4 2" xfId="37372"/>
    <cellStyle name="40% - Accent3 3 2 11 5" xfId="26755"/>
    <cellStyle name="40% - Accent3 3 2 12" xfId="4194"/>
    <cellStyle name="40% - Accent3 3 2 12 2" xfId="9538"/>
    <cellStyle name="40% - Accent3 3 2 12 2 2" xfId="20153"/>
    <cellStyle name="40% - Accent3 3 2 12 2 2 2" xfId="43428"/>
    <cellStyle name="40% - Accent3 3 2 12 2 3" xfId="32813"/>
    <cellStyle name="40% - Accent3 3 2 12 3" xfId="14847"/>
    <cellStyle name="40% - Accent3 3 2 12 3 2" xfId="38122"/>
    <cellStyle name="40% - Accent3 3 2 12 4" xfId="27505"/>
    <cellStyle name="40% - Accent3 3 2 13" xfId="6896"/>
    <cellStyle name="40% - Accent3 3 2 13 2" xfId="17511"/>
    <cellStyle name="40% - Accent3 3 2 13 2 2" xfId="40786"/>
    <cellStyle name="40% - Accent3 3 2 13 3" xfId="30171"/>
    <cellStyle name="40% - Accent3 3 2 14" xfId="12207"/>
    <cellStyle name="40% - Accent3 3 2 14 2" xfId="35482"/>
    <cellStyle name="40% - Accent3 3 2 15" xfId="23307"/>
    <cellStyle name="40% - Accent3 3 2 15 2" xfId="46552"/>
    <cellStyle name="40% - Accent3 3 2 16" xfId="24863"/>
    <cellStyle name="40% - Accent3 3 2 2" xfId="1037"/>
    <cellStyle name="40% - Accent3 3 2 2 2" xfId="1474"/>
    <cellStyle name="40% - Accent3 3 2 2 2 2" xfId="2836"/>
    <cellStyle name="40% - Accent3 3 2 2 2 2 2" xfId="5687"/>
    <cellStyle name="40% - Accent3 3 2 2 2 2 2 2" xfId="11030"/>
    <cellStyle name="40% - Accent3 3 2 2 2 2 2 2 2" xfId="21644"/>
    <cellStyle name="40% - Accent3 3 2 2 2 2 2 2 2 2" xfId="44919"/>
    <cellStyle name="40% - Accent3 3 2 2 2 2 2 2 3" xfId="34305"/>
    <cellStyle name="40% - Accent3 3 2 2 2 2 2 3" xfId="16338"/>
    <cellStyle name="40% - Accent3 3 2 2 2 2 2 3 2" xfId="39613"/>
    <cellStyle name="40% - Accent3 3 2 2 2 2 2 4" xfId="23311"/>
    <cellStyle name="40% - Accent3 3 2 2 2 2 2 4 2" xfId="46556"/>
    <cellStyle name="40% - Accent3 3 2 2 2 2 2 5" xfId="28997"/>
    <cellStyle name="40% - Accent3 3 2 2 2 2 3" xfId="8388"/>
    <cellStyle name="40% - Accent3 3 2 2 2 2 3 2" xfId="19003"/>
    <cellStyle name="40% - Accent3 3 2 2 2 2 3 2 2" xfId="42278"/>
    <cellStyle name="40% - Accent3 3 2 2 2 2 3 3" xfId="31663"/>
    <cellStyle name="40% - Accent3 3 2 2 2 2 4" xfId="13698"/>
    <cellStyle name="40% - Accent3 3 2 2 2 2 4 2" xfId="36973"/>
    <cellStyle name="40% - Accent3 3 2 2 2 2 5" xfId="23310"/>
    <cellStyle name="40% - Accent3 3 2 2 2 2 5 2" xfId="46555"/>
    <cellStyle name="40% - Accent3 3 2 2 2 2 6" xfId="26355"/>
    <cellStyle name="40% - Accent3 3 2 2 2 3" xfId="4500"/>
    <cellStyle name="40% - Accent3 3 2 2 2 3 2" xfId="9844"/>
    <cellStyle name="40% - Accent3 3 2 2 2 3 2 2" xfId="20459"/>
    <cellStyle name="40% - Accent3 3 2 2 2 3 2 2 2" xfId="43734"/>
    <cellStyle name="40% - Accent3 3 2 2 2 3 2 3" xfId="33119"/>
    <cellStyle name="40% - Accent3 3 2 2 2 3 3" xfId="15153"/>
    <cellStyle name="40% - Accent3 3 2 2 2 3 3 2" xfId="38428"/>
    <cellStyle name="40% - Accent3 3 2 2 2 3 4" xfId="23312"/>
    <cellStyle name="40% - Accent3 3 2 2 2 3 4 2" xfId="46557"/>
    <cellStyle name="40% - Accent3 3 2 2 2 3 5" xfId="27811"/>
    <cellStyle name="40% - Accent3 3 2 2 2 4" xfId="7202"/>
    <cellStyle name="40% - Accent3 3 2 2 2 4 2" xfId="17817"/>
    <cellStyle name="40% - Accent3 3 2 2 2 4 2 2" xfId="41092"/>
    <cellStyle name="40% - Accent3 3 2 2 2 4 3" xfId="30477"/>
    <cellStyle name="40% - Accent3 3 2 2 2 5" xfId="12513"/>
    <cellStyle name="40% - Accent3 3 2 2 2 5 2" xfId="35788"/>
    <cellStyle name="40% - Accent3 3 2 2 2 6" xfId="23309"/>
    <cellStyle name="40% - Accent3 3 2 2 2 6 2" xfId="46554"/>
    <cellStyle name="40% - Accent3 3 2 2 2 7" xfId="25169"/>
    <cellStyle name="40% - Accent3 3 2 2 3" xfId="2613"/>
    <cellStyle name="40% - Accent3 3 2 2 3 2" xfId="5464"/>
    <cellStyle name="40% - Accent3 3 2 2 3 2 2" xfId="10807"/>
    <cellStyle name="40% - Accent3 3 2 2 3 2 2 2" xfId="21421"/>
    <cellStyle name="40% - Accent3 3 2 2 3 2 2 2 2" xfId="44696"/>
    <cellStyle name="40% - Accent3 3 2 2 3 2 2 3" xfId="34082"/>
    <cellStyle name="40% - Accent3 3 2 2 3 2 3" xfId="16115"/>
    <cellStyle name="40% - Accent3 3 2 2 3 2 3 2" xfId="39390"/>
    <cellStyle name="40% - Accent3 3 2 2 3 2 4" xfId="23314"/>
    <cellStyle name="40% - Accent3 3 2 2 3 2 4 2" xfId="46559"/>
    <cellStyle name="40% - Accent3 3 2 2 3 2 5" xfId="28774"/>
    <cellStyle name="40% - Accent3 3 2 2 3 3" xfId="8165"/>
    <cellStyle name="40% - Accent3 3 2 2 3 3 2" xfId="18780"/>
    <cellStyle name="40% - Accent3 3 2 2 3 3 2 2" xfId="42055"/>
    <cellStyle name="40% - Accent3 3 2 2 3 3 3" xfId="31440"/>
    <cellStyle name="40% - Accent3 3 2 2 3 4" xfId="13475"/>
    <cellStyle name="40% - Accent3 3 2 2 3 4 2" xfId="36750"/>
    <cellStyle name="40% - Accent3 3 2 2 3 5" xfId="23313"/>
    <cellStyle name="40% - Accent3 3 2 2 3 5 2" xfId="46558"/>
    <cellStyle name="40% - Accent3 3 2 2 3 6" xfId="26132"/>
    <cellStyle name="40% - Accent3 3 2 2 4" xfId="3791"/>
    <cellStyle name="40% - Accent3 3 2 2 4 2" xfId="6455"/>
    <cellStyle name="40% - Accent3 3 2 2 4 2 2" xfId="11798"/>
    <cellStyle name="40% - Accent3 3 2 2 4 2 2 2" xfId="22411"/>
    <cellStyle name="40% - Accent3 3 2 2 4 2 2 2 2" xfId="45686"/>
    <cellStyle name="40% - Accent3 3 2 2 4 2 2 3" xfId="35073"/>
    <cellStyle name="40% - Accent3 3 2 2 4 2 3" xfId="17105"/>
    <cellStyle name="40% - Accent3 3 2 2 4 2 3 2" xfId="40380"/>
    <cellStyle name="40% - Accent3 3 2 2 4 2 4" xfId="29765"/>
    <cellStyle name="40% - Accent3 3 2 2 4 3" xfId="9156"/>
    <cellStyle name="40% - Accent3 3 2 2 4 3 2" xfId="19771"/>
    <cellStyle name="40% - Accent3 3 2 2 4 3 2 2" xfId="43046"/>
    <cellStyle name="40% - Accent3 3 2 2 4 3 3" xfId="32431"/>
    <cellStyle name="40% - Accent3 3 2 2 4 4" xfId="14465"/>
    <cellStyle name="40% - Accent3 3 2 2 4 4 2" xfId="37740"/>
    <cellStyle name="40% - Accent3 3 2 2 4 5" xfId="23315"/>
    <cellStyle name="40% - Accent3 3 2 2 4 5 2" xfId="46560"/>
    <cellStyle name="40% - Accent3 3 2 2 4 6" xfId="27123"/>
    <cellStyle name="40% - Accent3 3 2 2 5" xfId="4277"/>
    <cellStyle name="40% - Accent3 3 2 2 5 2" xfId="9621"/>
    <cellStyle name="40% - Accent3 3 2 2 5 2 2" xfId="20236"/>
    <cellStyle name="40% - Accent3 3 2 2 5 2 2 2" xfId="43511"/>
    <cellStyle name="40% - Accent3 3 2 2 5 2 3" xfId="32896"/>
    <cellStyle name="40% - Accent3 3 2 2 5 3" xfId="14930"/>
    <cellStyle name="40% - Accent3 3 2 2 5 3 2" xfId="38205"/>
    <cellStyle name="40% - Accent3 3 2 2 5 4" xfId="27588"/>
    <cellStyle name="40% - Accent3 3 2 2 6" xfId="6979"/>
    <cellStyle name="40% - Accent3 3 2 2 6 2" xfId="17594"/>
    <cellStyle name="40% - Accent3 3 2 2 6 2 2" xfId="40869"/>
    <cellStyle name="40% - Accent3 3 2 2 6 3" xfId="30254"/>
    <cellStyle name="40% - Accent3 3 2 2 7" xfId="12290"/>
    <cellStyle name="40% - Accent3 3 2 2 7 2" xfId="35565"/>
    <cellStyle name="40% - Accent3 3 2 2 8" xfId="23308"/>
    <cellStyle name="40% - Accent3 3 2 2 8 2" xfId="46553"/>
    <cellStyle name="40% - Accent3 3 2 2 9" xfId="24946"/>
    <cellStyle name="40% - Accent3 3 2 2_Asset Register (new)" xfId="1341"/>
    <cellStyle name="40% - Accent3 3 2 3" xfId="1186"/>
    <cellStyle name="40% - Accent3 3 2 3 2" xfId="2753"/>
    <cellStyle name="40% - Accent3 3 2 3 2 2" xfId="5604"/>
    <cellStyle name="40% - Accent3 3 2 3 2 2 2" xfId="10947"/>
    <cellStyle name="40% - Accent3 3 2 3 2 2 2 2" xfId="21561"/>
    <cellStyle name="40% - Accent3 3 2 3 2 2 2 2 2" xfId="44836"/>
    <cellStyle name="40% - Accent3 3 2 3 2 2 2 3" xfId="34222"/>
    <cellStyle name="40% - Accent3 3 2 3 2 2 3" xfId="16255"/>
    <cellStyle name="40% - Accent3 3 2 3 2 2 3 2" xfId="39530"/>
    <cellStyle name="40% - Accent3 3 2 3 2 2 4" xfId="23318"/>
    <cellStyle name="40% - Accent3 3 2 3 2 2 4 2" xfId="46563"/>
    <cellStyle name="40% - Accent3 3 2 3 2 2 5" xfId="28914"/>
    <cellStyle name="40% - Accent3 3 2 3 2 3" xfId="8305"/>
    <cellStyle name="40% - Accent3 3 2 3 2 3 2" xfId="18920"/>
    <cellStyle name="40% - Accent3 3 2 3 2 3 2 2" xfId="42195"/>
    <cellStyle name="40% - Accent3 3 2 3 2 3 3" xfId="31580"/>
    <cellStyle name="40% - Accent3 3 2 3 2 4" xfId="13615"/>
    <cellStyle name="40% - Accent3 3 2 3 2 4 2" xfId="36890"/>
    <cellStyle name="40% - Accent3 3 2 3 2 5" xfId="23317"/>
    <cellStyle name="40% - Accent3 3 2 3 2 5 2" xfId="46562"/>
    <cellStyle name="40% - Accent3 3 2 3 2 6" xfId="26272"/>
    <cellStyle name="40% - Accent3 3 2 3 3" xfId="4417"/>
    <cellStyle name="40% - Accent3 3 2 3 3 2" xfId="9761"/>
    <cellStyle name="40% - Accent3 3 2 3 3 2 2" xfId="20376"/>
    <cellStyle name="40% - Accent3 3 2 3 3 2 2 2" xfId="43651"/>
    <cellStyle name="40% - Accent3 3 2 3 3 2 3" xfId="33036"/>
    <cellStyle name="40% - Accent3 3 2 3 3 3" xfId="15070"/>
    <cellStyle name="40% - Accent3 3 2 3 3 3 2" xfId="38345"/>
    <cellStyle name="40% - Accent3 3 2 3 3 4" xfId="23319"/>
    <cellStyle name="40% - Accent3 3 2 3 3 4 2" xfId="46564"/>
    <cellStyle name="40% - Accent3 3 2 3 3 5" xfId="27728"/>
    <cellStyle name="40% - Accent3 3 2 3 4" xfId="7119"/>
    <cellStyle name="40% - Accent3 3 2 3 4 2" xfId="17734"/>
    <cellStyle name="40% - Accent3 3 2 3 4 2 2" xfId="41009"/>
    <cellStyle name="40% - Accent3 3 2 3 4 3" xfId="30394"/>
    <cellStyle name="40% - Accent3 3 2 3 5" xfId="12430"/>
    <cellStyle name="40% - Accent3 3 2 3 5 2" xfId="35705"/>
    <cellStyle name="40% - Accent3 3 2 3 6" xfId="23316"/>
    <cellStyle name="40% - Accent3 3 2 3 6 2" xfId="46561"/>
    <cellStyle name="40% - Accent3 3 2 3 7" xfId="25086"/>
    <cellStyle name="40% - Accent3 3 2 4" xfId="1570"/>
    <cellStyle name="40% - Accent3 3 2 4 2" xfId="4587"/>
    <cellStyle name="40% - Accent3 3 2 4 2 2" xfId="9931"/>
    <cellStyle name="40% - Accent3 3 2 4 2 2 2" xfId="20546"/>
    <cellStyle name="40% - Accent3 3 2 4 2 2 2 2" xfId="43821"/>
    <cellStyle name="40% - Accent3 3 2 4 2 2 3" xfId="33206"/>
    <cellStyle name="40% - Accent3 3 2 4 2 3" xfId="15240"/>
    <cellStyle name="40% - Accent3 3 2 4 2 3 2" xfId="38515"/>
    <cellStyle name="40% - Accent3 3 2 4 2 4" xfId="23321"/>
    <cellStyle name="40% - Accent3 3 2 4 2 4 2" xfId="46566"/>
    <cellStyle name="40% - Accent3 3 2 4 2 5" xfId="27898"/>
    <cellStyle name="40% - Accent3 3 2 4 3" xfId="7289"/>
    <cellStyle name="40% - Accent3 3 2 4 3 2" xfId="17904"/>
    <cellStyle name="40% - Accent3 3 2 4 3 2 2" xfId="41179"/>
    <cellStyle name="40% - Accent3 3 2 4 3 3" xfId="30564"/>
    <cellStyle name="40% - Accent3 3 2 4 4" xfId="12600"/>
    <cellStyle name="40% - Accent3 3 2 4 4 2" xfId="35875"/>
    <cellStyle name="40% - Accent3 3 2 4 5" xfId="23320"/>
    <cellStyle name="40% - Accent3 3 2 4 5 2" xfId="46565"/>
    <cellStyle name="40% - Accent3 3 2 4 6" xfId="25256"/>
    <cellStyle name="40% - Accent3 3 2 5" xfId="1685"/>
    <cellStyle name="40% - Accent3 3 2 5 2" xfId="4678"/>
    <cellStyle name="40% - Accent3 3 2 5 2 2" xfId="10022"/>
    <cellStyle name="40% - Accent3 3 2 5 2 2 2" xfId="20637"/>
    <cellStyle name="40% - Accent3 3 2 5 2 2 2 2" xfId="43912"/>
    <cellStyle name="40% - Accent3 3 2 5 2 2 3" xfId="33297"/>
    <cellStyle name="40% - Accent3 3 2 5 2 3" xfId="15331"/>
    <cellStyle name="40% - Accent3 3 2 5 2 3 2" xfId="38606"/>
    <cellStyle name="40% - Accent3 3 2 5 2 4" xfId="27989"/>
    <cellStyle name="40% - Accent3 3 2 5 3" xfId="7380"/>
    <cellStyle name="40% - Accent3 3 2 5 3 2" xfId="17995"/>
    <cellStyle name="40% - Accent3 3 2 5 3 2 2" xfId="41270"/>
    <cellStyle name="40% - Accent3 3 2 5 3 3" xfId="30655"/>
    <cellStyle name="40% - Accent3 3 2 5 4" xfId="12691"/>
    <cellStyle name="40% - Accent3 3 2 5 4 2" xfId="35966"/>
    <cellStyle name="40% - Accent3 3 2 5 5" xfId="23322"/>
    <cellStyle name="40% - Accent3 3 2 5 5 2" xfId="46567"/>
    <cellStyle name="40% - Accent3 3 2 5 6" xfId="25347"/>
    <cellStyle name="40% - Accent3 3 2 6" xfId="2134"/>
    <cellStyle name="40% - Accent3 3 2 6 2" xfId="5011"/>
    <cellStyle name="40% - Accent3 3 2 6 2 2" xfId="10354"/>
    <cellStyle name="40% - Accent3 3 2 6 2 2 2" xfId="20969"/>
    <cellStyle name="40% - Accent3 3 2 6 2 2 2 2" xfId="44244"/>
    <cellStyle name="40% - Accent3 3 2 6 2 2 3" xfId="33629"/>
    <cellStyle name="40% - Accent3 3 2 6 2 3" xfId="15663"/>
    <cellStyle name="40% - Accent3 3 2 6 2 3 2" xfId="38938"/>
    <cellStyle name="40% - Accent3 3 2 6 2 4" xfId="28321"/>
    <cellStyle name="40% - Accent3 3 2 6 3" xfId="7712"/>
    <cellStyle name="40% - Accent3 3 2 6 3 2" xfId="18327"/>
    <cellStyle name="40% - Accent3 3 2 6 3 2 2" xfId="41602"/>
    <cellStyle name="40% - Accent3 3 2 6 3 3" xfId="30987"/>
    <cellStyle name="40% - Accent3 3 2 6 4" xfId="13023"/>
    <cellStyle name="40% - Accent3 3 2 6 4 2" xfId="36298"/>
    <cellStyle name="40% - Accent3 3 2 6 5" xfId="25679"/>
    <cellStyle name="40% - Accent3 3 2 7" xfId="2190"/>
    <cellStyle name="40% - Accent3 3 2 7 2" xfId="5057"/>
    <cellStyle name="40% - Accent3 3 2 7 2 2" xfId="10400"/>
    <cellStyle name="40% - Accent3 3 2 7 2 2 2" xfId="21014"/>
    <cellStyle name="40% - Accent3 3 2 7 2 2 2 2" xfId="44289"/>
    <cellStyle name="40% - Accent3 3 2 7 2 2 3" xfId="33675"/>
    <cellStyle name="40% - Accent3 3 2 7 2 3" xfId="15708"/>
    <cellStyle name="40% - Accent3 3 2 7 2 3 2" xfId="38983"/>
    <cellStyle name="40% - Accent3 3 2 7 2 4" xfId="28367"/>
    <cellStyle name="40% - Accent3 3 2 7 3" xfId="7758"/>
    <cellStyle name="40% - Accent3 3 2 7 3 2" xfId="18373"/>
    <cellStyle name="40% - Accent3 3 2 7 3 2 2" xfId="41648"/>
    <cellStyle name="40% - Accent3 3 2 7 3 3" xfId="31033"/>
    <cellStyle name="40% - Accent3 3 2 7 4" xfId="13068"/>
    <cellStyle name="40% - Accent3 3 2 7 4 2" xfId="36343"/>
    <cellStyle name="40% - Accent3 3 2 7 5" xfId="25725"/>
    <cellStyle name="40% - Accent3 3 2 8" xfId="2231"/>
    <cellStyle name="40% - Accent3 3 2 8 2" xfId="5089"/>
    <cellStyle name="40% - Accent3 3 2 8 2 2" xfId="10432"/>
    <cellStyle name="40% - Accent3 3 2 8 2 2 2" xfId="21046"/>
    <cellStyle name="40% - Accent3 3 2 8 2 2 2 2" xfId="44321"/>
    <cellStyle name="40% - Accent3 3 2 8 2 2 3" xfId="33707"/>
    <cellStyle name="40% - Accent3 3 2 8 2 3" xfId="15740"/>
    <cellStyle name="40% - Accent3 3 2 8 2 3 2" xfId="39015"/>
    <cellStyle name="40% - Accent3 3 2 8 2 4" xfId="28399"/>
    <cellStyle name="40% - Accent3 3 2 8 3" xfId="7790"/>
    <cellStyle name="40% - Accent3 3 2 8 3 2" xfId="18405"/>
    <cellStyle name="40% - Accent3 3 2 8 3 2 2" xfId="41680"/>
    <cellStyle name="40% - Accent3 3 2 8 3 3" xfId="31065"/>
    <cellStyle name="40% - Accent3 3 2 8 4" xfId="13100"/>
    <cellStyle name="40% - Accent3 3 2 8 4 2" xfId="36375"/>
    <cellStyle name="40% - Accent3 3 2 8 5" xfId="25757"/>
    <cellStyle name="40% - Accent3 3 2 9" xfId="2530"/>
    <cellStyle name="40% - Accent3 3 2 9 2" xfId="5381"/>
    <cellStyle name="40% - Accent3 3 2 9 2 2" xfId="10724"/>
    <cellStyle name="40% - Accent3 3 2 9 2 2 2" xfId="21338"/>
    <cellStyle name="40% - Accent3 3 2 9 2 2 2 2" xfId="44613"/>
    <cellStyle name="40% - Accent3 3 2 9 2 2 3" xfId="33999"/>
    <cellStyle name="40% - Accent3 3 2 9 2 3" xfId="16032"/>
    <cellStyle name="40% - Accent3 3 2 9 2 3 2" xfId="39307"/>
    <cellStyle name="40% - Accent3 3 2 9 2 4" xfId="28691"/>
    <cellStyle name="40% - Accent3 3 2 9 3" xfId="8082"/>
    <cellStyle name="40% - Accent3 3 2 9 3 2" xfId="18697"/>
    <cellStyle name="40% - Accent3 3 2 9 3 2 2" xfId="41972"/>
    <cellStyle name="40% - Accent3 3 2 9 3 3" xfId="31357"/>
    <cellStyle name="40% - Accent3 3 2 9 4" xfId="13392"/>
    <cellStyle name="40% - Accent3 3 2 9 4 2" xfId="36667"/>
    <cellStyle name="40% - Accent3 3 2 9 5" xfId="26049"/>
    <cellStyle name="40% - Accent3 3 2_Asset Register (new)" xfId="1342"/>
    <cellStyle name="40% - Accent3 3 3" xfId="659"/>
    <cellStyle name="40% - Accent3 3 3 10" xfId="12206"/>
    <cellStyle name="40% - Accent3 3 3 10 2" xfId="35481"/>
    <cellStyle name="40% - Accent3 3 3 11" xfId="23323"/>
    <cellStyle name="40% - Accent3 3 3 11 2" xfId="46568"/>
    <cellStyle name="40% - Accent3 3 3 12" xfId="24862"/>
    <cellStyle name="40% - Accent3 3 3 2" xfId="1111"/>
    <cellStyle name="40% - Accent3 3 3 2 2" xfId="2679"/>
    <cellStyle name="40% - Accent3 3 3 2 2 2" xfId="5530"/>
    <cellStyle name="40% - Accent3 3 3 2 2 2 2" xfId="10873"/>
    <cellStyle name="40% - Accent3 3 3 2 2 2 2 2" xfId="21487"/>
    <cellStyle name="40% - Accent3 3 3 2 2 2 2 2 2" xfId="44762"/>
    <cellStyle name="40% - Accent3 3 3 2 2 2 2 3" xfId="34148"/>
    <cellStyle name="40% - Accent3 3 3 2 2 2 3" xfId="16181"/>
    <cellStyle name="40% - Accent3 3 3 2 2 2 3 2" xfId="39456"/>
    <cellStyle name="40% - Accent3 3 3 2 2 2 4" xfId="23326"/>
    <cellStyle name="40% - Accent3 3 3 2 2 2 4 2" xfId="46571"/>
    <cellStyle name="40% - Accent3 3 3 2 2 2 5" xfId="28840"/>
    <cellStyle name="40% - Accent3 3 3 2 2 3" xfId="8231"/>
    <cellStyle name="40% - Accent3 3 3 2 2 3 2" xfId="18846"/>
    <cellStyle name="40% - Accent3 3 3 2 2 3 2 2" xfId="42121"/>
    <cellStyle name="40% - Accent3 3 3 2 2 3 3" xfId="31506"/>
    <cellStyle name="40% - Accent3 3 3 2 2 4" xfId="13541"/>
    <cellStyle name="40% - Accent3 3 3 2 2 4 2" xfId="36816"/>
    <cellStyle name="40% - Accent3 3 3 2 2 5" xfId="23325"/>
    <cellStyle name="40% - Accent3 3 3 2 2 5 2" xfId="46570"/>
    <cellStyle name="40% - Accent3 3 3 2 2 6" xfId="26198"/>
    <cellStyle name="40% - Accent3 3 3 2 3" xfId="3857"/>
    <cellStyle name="40% - Accent3 3 3 2 3 2" xfId="6521"/>
    <cellStyle name="40% - Accent3 3 3 2 3 2 2" xfId="11864"/>
    <cellStyle name="40% - Accent3 3 3 2 3 2 2 2" xfId="22477"/>
    <cellStyle name="40% - Accent3 3 3 2 3 2 2 2 2" xfId="45752"/>
    <cellStyle name="40% - Accent3 3 3 2 3 2 2 3" xfId="35139"/>
    <cellStyle name="40% - Accent3 3 3 2 3 2 3" xfId="17171"/>
    <cellStyle name="40% - Accent3 3 3 2 3 2 3 2" xfId="40446"/>
    <cellStyle name="40% - Accent3 3 3 2 3 2 4" xfId="29831"/>
    <cellStyle name="40% - Accent3 3 3 2 3 3" xfId="9222"/>
    <cellStyle name="40% - Accent3 3 3 2 3 3 2" xfId="19837"/>
    <cellStyle name="40% - Accent3 3 3 2 3 3 2 2" xfId="43112"/>
    <cellStyle name="40% - Accent3 3 3 2 3 3 3" xfId="32497"/>
    <cellStyle name="40% - Accent3 3 3 2 3 4" xfId="14531"/>
    <cellStyle name="40% - Accent3 3 3 2 3 4 2" xfId="37806"/>
    <cellStyle name="40% - Accent3 3 3 2 3 5" xfId="23327"/>
    <cellStyle name="40% - Accent3 3 3 2 3 5 2" xfId="46572"/>
    <cellStyle name="40% - Accent3 3 3 2 3 6" xfId="27189"/>
    <cellStyle name="40% - Accent3 3 3 2 4" xfId="4343"/>
    <cellStyle name="40% - Accent3 3 3 2 4 2" xfId="9687"/>
    <cellStyle name="40% - Accent3 3 3 2 4 2 2" xfId="20302"/>
    <cellStyle name="40% - Accent3 3 3 2 4 2 2 2" xfId="43577"/>
    <cellStyle name="40% - Accent3 3 3 2 4 2 3" xfId="32962"/>
    <cellStyle name="40% - Accent3 3 3 2 4 3" xfId="14996"/>
    <cellStyle name="40% - Accent3 3 3 2 4 3 2" xfId="38271"/>
    <cellStyle name="40% - Accent3 3 3 2 4 4" xfId="27654"/>
    <cellStyle name="40% - Accent3 3 3 2 5" xfId="7045"/>
    <cellStyle name="40% - Accent3 3 3 2 5 2" xfId="17660"/>
    <cellStyle name="40% - Accent3 3 3 2 5 2 2" xfId="40935"/>
    <cellStyle name="40% - Accent3 3 3 2 5 3" xfId="30320"/>
    <cellStyle name="40% - Accent3 3 3 2 6" xfId="12356"/>
    <cellStyle name="40% - Accent3 3 3 2 6 2" xfId="35631"/>
    <cellStyle name="40% - Accent3 3 3 2 7" xfId="23324"/>
    <cellStyle name="40% - Accent3 3 3 2 7 2" xfId="46569"/>
    <cellStyle name="40% - Accent3 3 3 2 8" xfId="25012"/>
    <cellStyle name="40% - Accent3 3 3 3" xfId="1473"/>
    <cellStyle name="40% - Accent3 3 3 3 2" xfId="2835"/>
    <cellStyle name="40% - Accent3 3 3 3 2 2" xfId="5686"/>
    <cellStyle name="40% - Accent3 3 3 3 2 2 2" xfId="11029"/>
    <cellStyle name="40% - Accent3 3 3 3 2 2 2 2" xfId="21643"/>
    <cellStyle name="40% - Accent3 3 3 3 2 2 2 2 2" xfId="44918"/>
    <cellStyle name="40% - Accent3 3 3 3 2 2 2 3" xfId="34304"/>
    <cellStyle name="40% - Accent3 3 3 3 2 2 3" xfId="16337"/>
    <cellStyle name="40% - Accent3 3 3 3 2 2 3 2" xfId="39612"/>
    <cellStyle name="40% - Accent3 3 3 3 2 2 4" xfId="28996"/>
    <cellStyle name="40% - Accent3 3 3 3 2 3" xfId="8387"/>
    <cellStyle name="40% - Accent3 3 3 3 2 3 2" xfId="19002"/>
    <cellStyle name="40% - Accent3 3 3 3 2 3 2 2" xfId="42277"/>
    <cellStyle name="40% - Accent3 3 3 3 2 3 3" xfId="31662"/>
    <cellStyle name="40% - Accent3 3 3 3 2 4" xfId="13697"/>
    <cellStyle name="40% - Accent3 3 3 3 2 4 2" xfId="36972"/>
    <cellStyle name="40% - Accent3 3 3 3 2 5" xfId="23329"/>
    <cellStyle name="40% - Accent3 3 3 3 2 5 2" xfId="46574"/>
    <cellStyle name="40% - Accent3 3 3 3 2 6" xfId="26354"/>
    <cellStyle name="40% - Accent3 3 3 3 3" xfId="3693"/>
    <cellStyle name="40% - Accent3 3 3 3 3 2" xfId="6411"/>
    <cellStyle name="40% - Accent3 3 3 3 3 2 2" xfId="11754"/>
    <cellStyle name="40% - Accent3 3 3 3 3 2 2 2" xfId="22367"/>
    <cellStyle name="40% - Accent3 3 3 3 3 2 2 2 2" xfId="45642"/>
    <cellStyle name="40% - Accent3 3 3 3 3 2 2 3" xfId="35029"/>
    <cellStyle name="40% - Accent3 3 3 3 3 2 3" xfId="17061"/>
    <cellStyle name="40% - Accent3 3 3 3 3 2 3 2" xfId="40336"/>
    <cellStyle name="40% - Accent3 3 3 3 3 2 4" xfId="29721"/>
    <cellStyle name="40% - Accent3 3 3 3 3 3" xfId="9112"/>
    <cellStyle name="40% - Accent3 3 3 3 3 3 2" xfId="19727"/>
    <cellStyle name="40% - Accent3 3 3 3 3 3 2 2" xfId="43002"/>
    <cellStyle name="40% - Accent3 3 3 3 3 3 3" xfId="32387"/>
    <cellStyle name="40% - Accent3 3 3 3 3 4" xfId="14421"/>
    <cellStyle name="40% - Accent3 3 3 3 3 4 2" xfId="37696"/>
    <cellStyle name="40% - Accent3 3 3 3 3 5" xfId="27079"/>
    <cellStyle name="40% - Accent3 3 3 3 4" xfId="4499"/>
    <cellStyle name="40% - Accent3 3 3 3 4 2" xfId="9843"/>
    <cellStyle name="40% - Accent3 3 3 3 4 2 2" xfId="20458"/>
    <cellStyle name="40% - Accent3 3 3 3 4 2 2 2" xfId="43733"/>
    <cellStyle name="40% - Accent3 3 3 3 4 2 3" xfId="33118"/>
    <cellStyle name="40% - Accent3 3 3 3 4 3" xfId="15152"/>
    <cellStyle name="40% - Accent3 3 3 3 4 3 2" xfId="38427"/>
    <cellStyle name="40% - Accent3 3 3 3 4 4" xfId="27810"/>
    <cellStyle name="40% - Accent3 3 3 3 5" xfId="7201"/>
    <cellStyle name="40% - Accent3 3 3 3 5 2" xfId="17816"/>
    <cellStyle name="40% - Accent3 3 3 3 5 2 2" xfId="41091"/>
    <cellStyle name="40% - Accent3 3 3 3 5 3" xfId="30476"/>
    <cellStyle name="40% - Accent3 3 3 3 6" xfId="12512"/>
    <cellStyle name="40% - Accent3 3 3 3 6 2" xfId="35787"/>
    <cellStyle name="40% - Accent3 3 3 3 7" xfId="23328"/>
    <cellStyle name="40% - Accent3 3 3 3 7 2" xfId="46573"/>
    <cellStyle name="40% - Accent3 3 3 3 8" xfId="25168"/>
    <cellStyle name="40% - Accent3 3 3 4" xfId="1818"/>
    <cellStyle name="40% - Accent3 3 3 4 2" xfId="4800"/>
    <cellStyle name="40% - Accent3 3 3 4 2 2" xfId="10144"/>
    <cellStyle name="40% - Accent3 3 3 4 2 2 2" xfId="20759"/>
    <cellStyle name="40% - Accent3 3 3 4 2 2 2 2" xfId="44034"/>
    <cellStyle name="40% - Accent3 3 3 4 2 2 3" xfId="33419"/>
    <cellStyle name="40% - Accent3 3 3 4 2 3" xfId="15453"/>
    <cellStyle name="40% - Accent3 3 3 4 2 3 2" xfId="38728"/>
    <cellStyle name="40% - Accent3 3 3 4 2 4" xfId="28111"/>
    <cellStyle name="40% - Accent3 3 3 4 3" xfId="7502"/>
    <cellStyle name="40% - Accent3 3 3 4 3 2" xfId="18117"/>
    <cellStyle name="40% - Accent3 3 3 4 3 2 2" xfId="41392"/>
    <cellStyle name="40% - Accent3 3 3 4 3 3" xfId="30777"/>
    <cellStyle name="40% - Accent3 3 3 4 4" xfId="12813"/>
    <cellStyle name="40% - Accent3 3 3 4 4 2" xfId="36088"/>
    <cellStyle name="40% - Accent3 3 3 4 5" xfId="23330"/>
    <cellStyle name="40% - Accent3 3 3 4 5 2" xfId="46575"/>
    <cellStyle name="40% - Accent3 3 3 4 6" xfId="25469"/>
    <cellStyle name="40% - Accent3 3 3 5" xfId="2529"/>
    <cellStyle name="40% - Accent3 3 3 5 2" xfId="5380"/>
    <cellStyle name="40% - Accent3 3 3 5 2 2" xfId="10723"/>
    <cellStyle name="40% - Accent3 3 3 5 2 2 2" xfId="21337"/>
    <cellStyle name="40% - Accent3 3 3 5 2 2 2 2" xfId="44612"/>
    <cellStyle name="40% - Accent3 3 3 5 2 2 3" xfId="33998"/>
    <cellStyle name="40% - Accent3 3 3 5 2 3" xfId="16031"/>
    <cellStyle name="40% - Accent3 3 3 5 2 3 2" xfId="39306"/>
    <cellStyle name="40% - Accent3 3 3 5 2 4" xfId="28690"/>
    <cellStyle name="40% - Accent3 3 3 5 3" xfId="8081"/>
    <cellStyle name="40% - Accent3 3 3 5 3 2" xfId="18696"/>
    <cellStyle name="40% - Accent3 3 3 5 3 2 2" xfId="41971"/>
    <cellStyle name="40% - Accent3 3 3 5 3 3" xfId="31356"/>
    <cellStyle name="40% - Accent3 3 3 5 4" xfId="13391"/>
    <cellStyle name="40% - Accent3 3 3 5 4 2" xfId="36666"/>
    <cellStyle name="40% - Accent3 3 3 5 5" xfId="26048"/>
    <cellStyle name="40% - Accent3 3 3 6" xfId="3092"/>
    <cellStyle name="40% - Accent3 3 3 6 2" xfId="5925"/>
    <cellStyle name="40% - Accent3 3 3 6 2 2" xfId="11268"/>
    <cellStyle name="40% - Accent3 3 3 6 2 2 2" xfId="21881"/>
    <cellStyle name="40% - Accent3 3 3 6 2 2 2 2" xfId="45156"/>
    <cellStyle name="40% - Accent3 3 3 6 2 2 3" xfId="34543"/>
    <cellStyle name="40% - Accent3 3 3 6 2 3" xfId="16575"/>
    <cellStyle name="40% - Accent3 3 3 6 2 3 2" xfId="39850"/>
    <cellStyle name="40% - Accent3 3 3 6 2 4" xfId="29235"/>
    <cellStyle name="40% - Accent3 3 3 6 3" xfId="8626"/>
    <cellStyle name="40% - Accent3 3 3 6 3 2" xfId="19241"/>
    <cellStyle name="40% - Accent3 3 3 6 3 2 2" xfId="42516"/>
    <cellStyle name="40% - Accent3 3 3 6 3 3" xfId="31901"/>
    <cellStyle name="40% - Accent3 3 3 6 4" xfId="13935"/>
    <cellStyle name="40% - Accent3 3 3 6 4 2" xfId="37210"/>
    <cellStyle name="40% - Accent3 3 3 6 5" xfId="26593"/>
    <cellStyle name="40% - Accent3 3 3 7" xfId="3415"/>
    <cellStyle name="40% - Accent3 3 3 7 2" xfId="6239"/>
    <cellStyle name="40% - Accent3 3 3 7 2 2" xfId="11582"/>
    <cellStyle name="40% - Accent3 3 3 7 2 2 2" xfId="22195"/>
    <cellStyle name="40% - Accent3 3 3 7 2 2 2 2" xfId="45470"/>
    <cellStyle name="40% - Accent3 3 3 7 2 2 3" xfId="34857"/>
    <cellStyle name="40% - Accent3 3 3 7 2 3" xfId="16889"/>
    <cellStyle name="40% - Accent3 3 3 7 2 3 2" xfId="40164"/>
    <cellStyle name="40% - Accent3 3 3 7 2 4" xfId="29549"/>
    <cellStyle name="40% - Accent3 3 3 7 3" xfId="8940"/>
    <cellStyle name="40% - Accent3 3 3 7 3 2" xfId="19555"/>
    <cellStyle name="40% - Accent3 3 3 7 3 2 2" xfId="42830"/>
    <cellStyle name="40% - Accent3 3 3 7 3 3" xfId="32215"/>
    <cellStyle name="40% - Accent3 3 3 7 4" xfId="14249"/>
    <cellStyle name="40% - Accent3 3 3 7 4 2" xfId="37524"/>
    <cellStyle name="40% - Accent3 3 3 7 5" xfId="26907"/>
    <cellStyle name="40% - Accent3 3 3 8" xfId="4193"/>
    <cellStyle name="40% - Accent3 3 3 8 2" xfId="9537"/>
    <cellStyle name="40% - Accent3 3 3 8 2 2" xfId="20152"/>
    <cellStyle name="40% - Accent3 3 3 8 2 2 2" xfId="43427"/>
    <cellStyle name="40% - Accent3 3 3 8 2 3" xfId="32812"/>
    <cellStyle name="40% - Accent3 3 3 8 3" xfId="14846"/>
    <cellStyle name="40% - Accent3 3 3 8 3 2" xfId="38121"/>
    <cellStyle name="40% - Accent3 3 3 8 4" xfId="27504"/>
    <cellStyle name="40% - Accent3 3 3 9" xfId="6895"/>
    <cellStyle name="40% - Accent3 3 3 9 2" xfId="17510"/>
    <cellStyle name="40% - Accent3 3 3 9 2 2" xfId="40785"/>
    <cellStyle name="40% - Accent3 3 3 9 3" xfId="30170"/>
    <cellStyle name="40% - Accent3 3 3_Asset Register (new)" xfId="1340"/>
    <cellStyle name="40% - Accent3 3 4" xfId="125"/>
    <cellStyle name="40% - Accent3 3 4 10" xfId="24706"/>
    <cellStyle name="40% - Accent3 3 4 2" xfId="1819"/>
    <cellStyle name="40% - Accent3 3 4 2 2" xfId="4801"/>
    <cellStyle name="40% - Accent3 3 4 2 2 2" xfId="10145"/>
    <cellStyle name="40% - Accent3 3 4 2 2 2 2" xfId="20760"/>
    <cellStyle name="40% - Accent3 3 4 2 2 2 2 2" xfId="44035"/>
    <cellStyle name="40% - Accent3 3 4 2 2 2 3" xfId="33420"/>
    <cellStyle name="40% - Accent3 3 4 2 2 3" xfId="15454"/>
    <cellStyle name="40% - Accent3 3 4 2 2 3 2" xfId="38729"/>
    <cellStyle name="40% - Accent3 3 4 2 2 4" xfId="23333"/>
    <cellStyle name="40% - Accent3 3 4 2 2 4 2" xfId="46578"/>
    <cellStyle name="40% - Accent3 3 4 2 2 5" xfId="28112"/>
    <cellStyle name="40% - Accent3 3 4 2 3" xfId="7503"/>
    <cellStyle name="40% - Accent3 3 4 2 3 2" xfId="18118"/>
    <cellStyle name="40% - Accent3 3 4 2 3 2 2" xfId="41393"/>
    <cellStyle name="40% - Accent3 3 4 2 3 3" xfId="30778"/>
    <cellStyle name="40% - Accent3 3 4 2 4" xfId="12814"/>
    <cellStyle name="40% - Accent3 3 4 2 4 2" xfId="36089"/>
    <cellStyle name="40% - Accent3 3 4 2 5" xfId="23332"/>
    <cellStyle name="40% - Accent3 3 4 2 5 2" xfId="46577"/>
    <cellStyle name="40% - Accent3 3 4 2 6" xfId="25470"/>
    <cellStyle name="40% - Accent3 3 4 3" xfId="2377"/>
    <cellStyle name="40% - Accent3 3 4 3 2" xfId="5228"/>
    <cellStyle name="40% - Accent3 3 4 3 2 2" xfId="10571"/>
    <cellStyle name="40% - Accent3 3 4 3 2 2 2" xfId="21185"/>
    <cellStyle name="40% - Accent3 3 4 3 2 2 2 2" xfId="44460"/>
    <cellStyle name="40% - Accent3 3 4 3 2 2 3" xfId="33846"/>
    <cellStyle name="40% - Accent3 3 4 3 2 3" xfId="15879"/>
    <cellStyle name="40% - Accent3 3 4 3 2 3 2" xfId="39154"/>
    <cellStyle name="40% - Accent3 3 4 3 2 4" xfId="28538"/>
    <cellStyle name="40% - Accent3 3 4 3 3" xfId="7929"/>
    <cellStyle name="40% - Accent3 3 4 3 3 2" xfId="18544"/>
    <cellStyle name="40% - Accent3 3 4 3 3 2 2" xfId="41819"/>
    <cellStyle name="40% - Accent3 3 4 3 3 3" xfId="31204"/>
    <cellStyle name="40% - Accent3 3 4 3 4" xfId="13239"/>
    <cellStyle name="40% - Accent3 3 4 3 4 2" xfId="36514"/>
    <cellStyle name="40% - Accent3 3 4 3 5" xfId="23334"/>
    <cellStyle name="40% - Accent3 3 4 3 5 2" xfId="46579"/>
    <cellStyle name="40% - Accent3 3 4 3 6" xfId="25896"/>
    <cellStyle name="40% - Accent3 3 4 4" xfId="3093"/>
    <cellStyle name="40% - Accent3 3 4 4 2" xfId="5926"/>
    <cellStyle name="40% - Accent3 3 4 4 2 2" xfId="11269"/>
    <cellStyle name="40% - Accent3 3 4 4 2 2 2" xfId="21882"/>
    <cellStyle name="40% - Accent3 3 4 4 2 2 2 2" xfId="45157"/>
    <cellStyle name="40% - Accent3 3 4 4 2 2 3" xfId="34544"/>
    <cellStyle name="40% - Accent3 3 4 4 2 3" xfId="16576"/>
    <cellStyle name="40% - Accent3 3 4 4 2 3 2" xfId="39851"/>
    <cellStyle name="40% - Accent3 3 4 4 2 4" xfId="29236"/>
    <cellStyle name="40% - Accent3 3 4 4 3" xfId="8627"/>
    <cellStyle name="40% - Accent3 3 4 4 3 2" xfId="19242"/>
    <cellStyle name="40% - Accent3 3 4 4 3 2 2" xfId="42517"/>
    <cellStyle name="40% - Accent3 3 4 4 3 3" xfId="31902"/>
    <cellStyle name="40% - Accent3 3 4 4 4" xfId="13936"/>
    <cellStyle name="40% - Accent3 3 4 4 4 2" xfId="37211"/>
    <cellStyle name="40% - Accent3 3 4 4 5" xfId="26594"/>
    <cellStyle name="40% - Accent3 3 4 5" xfId="3416"/>
    <cellStyle name="40% - Accent3 3 4 5 2" xfId="6240"/>
    <cellStyle name="40% - Accent3 3 4 5 2 2" xfId="11583"/>
    <cellStyle name="40% - Accent3 3 4 5 2 2 2" xfId="22196"/>
    <cellStyle name="40% - Accent3 3 4 5 2 2 2 2" xfId="45471"/>
    <cellStyle name="40% - Accent3 3 4 5 2 2 3" xfId="34858"/>
    <cellStyle name="40% - Accent3 3 4 5 2 3" xfId="16890"/>
    <cellStyle name="40% - Accent3 3 4 5 2 3 2" xfId="40165"/>
    <cellStyle name="40% - Accent3 3 4 5 2 4" xfId="29550"/>
    <cellStyle name="40% - Accent3 3 4 5 3" xfId="8941"/>
    <cellStyle name="40% - Accent3 3 4 5 3 2" xfId="19556"/>
    <cellStyle name="40% - Accent3 3 4 5 3 2 2" xfId="42831"/>
    <cellStyle name="40% - Accent3 3 4 5 3 3" xfId="32216"/>
    <cellStyle name="40% - Accent3 3 4 5 4" xfId="14250"/>
    <cellStyle name="40% - Accent3 3 4 5 4 2" xfId="37525"/>
    <cellStyle name="40% - Accent3 3 4 5 5" xfId="26908"/>
    <cellStyle name="40% - Accent3 3 4 6" xfId="4041"/>
    <cellStyle name="40% - Accent3 3 4 6 2" xfId="9385"/>
    <cellStyle name="40% - Accent3 3 4 6 2 2" xfId="20000"/>
    <cellStyle name="40% - Accent3 3 4 6 2 2 2" xfId="43275"/>
    <cellStyle name="40% - Accent3 3 4 6 2 3" xfId="32660"/>
    <cellStyle name="40% - Accent3 3 4 6 3" xfId="14694"/>
    <cellStyle name="40% - Accent3 3 4 6 3 2" xfId="37969"/>
    <cellStyle name="40% - Accent3 3 4 6 4" xfId="27352"/>
    <cellStyle name="40% - Accent3 3 4 7" xfId="6743"/>
    <cellStyle name="40% - Accent3 3 4 7 2" xfId="17358"/>
    <cellStyle name="40% - Accent3 3 4 7 2 2" xfId="40633"/>
    <cellStyle name="40% - Accent3 3 4 7 3" xfId="30018"/>
    <cellStyle name="40% - Accent3 3 4 8" xfId="12054"/>
    <cellStyle name="40% - Accent3 3 4 8 2" xfId="35329"/>
    <cellStyle name="40% - Accent3 3 4 9" xfId="23331"/>
    <cellStyle name="40% - Accent3 3 4 9 2" xfId="46576"/>
    <cellStyle name="40% - Accent3 3 5" xfId="1036"/>
    <cellStyle name="40% - Accent3 3 5 2" xfId="2612"/>
    <cellStyle name="40% - Accent3 3 5 2 2" xfId="5463"/>
    <cellStyle name="40% - Accent3 3 5 2 2 2" xfId="10806"/>
    <cellStyle name="40% - Accent3 3 5 2 2 2 2" xfId="21420"/>
    <cellStyle name="40% - Accent3 3 5 2 2 2 2 2" xfId="44695"/>
    <cellStyle name="40% - Accent3 3 5 2 2 2 3" xfId="34081"/>
    <cellStyle name="40% - Accent3 3 5 2 2 3" xfId="16114"/>
    <cellStyle name="40% - Accent3 3 5 2 2 3 2" xfId="39389"/>
    <cellStyle name="40% - Accent3 3 5 2 2 4" xfId="23337"/>
    <cellStyle name="40% - Accent3 3 5 2 2 4 2" xfId="46582"/>
    <cellStyle name="40% - Accent3 3 5 2 2 5" xfId="28773"/>
    <cellStyle name="40% - Accent3 3 5 2 3" xfId="8164"/>
    <cellStyle name="40% - Accent3 3 5 2 3 2" xfId="18779"/>
    <cellStyle name="40% - Accent3 3 5 2 3 2 2" xfId="42054"/>
    <cellStyle name="40% - Accent3 3 5 2 3 3" xfId="31439"/>
    <cellStyle name="40% - Accent3 3 5 2 4" xfId="13474"/>
    <cellStyle name="40% - Accent3 3 5 2 4 2" xfId="36749"/>
    <cellStyle name="40% - Accent3 3 5 2 5" xfId="23336"/>
    <cellStyle name="40% - Accent3 3 5 2 5 2" xfId="46581"/>
    <cellStyle name="40% - Accent3 3 5 2 6" xfId="26131"/>
    <cellStyle name="40% - Accent3 3 5 3" xfId="3790"/>
    <cellStyle name="40% - Accent3 3 5 3 2" xfId="6454"/>
    <cellStyle name="40% - Accent3 3 5 3 2 2" xfId="11797"/>
    <cellStyle name="40% - Accent3 3 5 3 2 2 2" xfId="22410"/>
    <cellStyle name="40% - Accent3 3 5 3 2 2 2 2" xfId="45685"/>
    <cellStyle name="40% - Accent3 3 5 3 2 2 3" xfId="35072"/>
    <cellStyle name="40% - Accent3 3 5 3 2 3" xfId="17104"/>
    <cellStyle name="40% - Accent3 3 5 3 2 3 2" xfId="40379"/>
    <cellStyle name="40% - Accent3 3 5 3 2 4" xfId="29764"/>
    <cellStyle name="40% - Accent3 3 5 3 3" xfId="9155"/>
    <cellStyle name="40% - Accent3 3 5 3 3 2" xfId="19770"/>
    <cellStyle name="40% - Accent3 3 5 3 3 2 2" xfId="43045"/>
    <cellStyle name="40% - Accent3 3 5 3 3 3" xfId="32430"/>
    <cellStyle name="40% - Accent3 3 5 3 4" xfId="14464"/>
    <cellStyle name="40% - Accent3 3 5 3 4 2" xfId="37739"/>
    <cellStyle name="40% - Accent3 3 5 3 5" xfId="23338"/>
    <cellStyle name="40% - Accent3 3 5 3 5 2" xfId="46583"/>
    <cellStyle name="40% - Accent3 3 5 3 6" xfId="27122"/>
    <cellStyle name="40% - Accent3 3 5 4" xfId="4276"/>
    <cellStyle name="40% - Accent3 3 5 4 2" xfId="9620"/>
    <cellStyle name="40% - Accent3 3 5 4 2 2" xfId="20235"/>
    <cellStyle name="40% - Accent3 3 5 4 2 2 2" xfId="43510"/>
    <cellStyle name="40% - Accent3 3 5 4 2 3" xfId="32895"/>
    <cellStyle name="40% - Accent3 3 5 4 3" xfId="14929"/>
    <cellStyle name="40% - Accent3 3 5 4 3 2" xfId="38204"/>
    <cellStyle name="40% - Accent3 3 5 4 4" xfId="27587"/>
    <cellStyle name="40% - Accent3 3 5 5" xfId="6978"/>
    <cellStyle name="40% - Accent3 3 5 5 2" xfId="17593"/>
    <cellStyle name="40% - Accent3 3 5 5 2 2" xfId="40868"/>
    <cellStyle name="40% - Accent3 3 5 5 3" xfId="30253"/>
    <cellStyle name="40% - Accent3 3 5 6" xfId="12289"/>
    <cellStyle name="40% - Accent3 3 5 6 2" xfId="35564"/>
    <cellStyle name="40% - Accent3 3 5 7" xfId="23335"/>
    <cellStyle name="40% - Accent3 3 5 7 2" xfId="46580"/>
    <cellStyle name="40% - Accent3 3 5 8" xfId="24945"/>
    <cellStyle name="40% - Accent3 3 6" xfId="1185"/>
    <cellStyle name="40% - Accent3 3 6 2" xfId="2752"/>
    <cellStyle name="40% - Accent3 3 6 2 2" xfId="5603"/>
    <cellStyle name="40% - Accent3 3 6 2 2 2" xfId="10946"/>
    <cellStyle name="40% - Accent3 3 6 2 2 2 2" xfId="21560"/>
    <cellStyle name="40% - Accent3 3 6 2 2 2 2 2" xfId="44835"/>
    <cellStyle name="40% - Accent3 3 6 2 2 2 3" xfId="34221"/>
    <cellStyle name="40% - Accent3 3 6 2 2 3" xfId="16254"/>
    <cellStyle name="40% - Accent3 3 6 2 2 3 2" xfId="39529"/>
    <cellStyle name="40% - Accent3 3 6 2 2 4" xfId="23341"/>
    <cellStyle name="40% - Accent3 3 6 2 2 4 2" xfId="46586"/>
    <cellStyle name="40% - Accent3 3 6 2 2 5" xfId="28913"/>
    <cellStyle name="40% - Accent3 3 6 2 3" xfId="8304"/>
    <cellStyle name="40% - Accent3 3 6 2 3 2" xfId="18919"/>
    <cellStyle name="40% - Accent3 3 6 2 3 2 2" xfId="42194"/>
    <cellStyle name="40% - Accent3 3 6 2 3 3" xfId="31579"/>
    <cellStyle name="40% - Accent3 3 6 2 4" xfId="13614"/>
    <cellStyle name="40% - Accent3 3 6 2 4 2" xfId="36889"/>
    <cellStyle name="40% - Accent3 3 6 2 5" xfId="23340"/>
    <cellStyle name="40% - Accent3 3 6 2 5 2" xfId="46585"/>
    <cellStyle name="40% - Accent3 3 6 2 6" xfId="26271"/>
    <cellStyle name="40% - Accent3 3 6 3" xfId="4416"/>
    <cellStyle name="40% - Accent3 3 6 3 2" xfId="9760"/>
    <cellStyle name="40% - Accent3 3 6 3 2 2" xfId="20375"/>
    <cellStyle name="40% - Accent3 3 6 3 2 2 2" xfId="43650"/>
    <cellStyle name="40% - Accent3 3 6 3 2 3" xfId="33035"/>
    <cellStyle name="40% - Accent3 3 6 3 3" xfId="15069"/>
    <cellStyle name="40% - Accent3 3 6 3 3 2" xfId="38344"/>
    <cellStyle name="40% - Accent3 3 6 3 4" xfId="23342"/>
    <cellStyle name="40% - Accent3 3 6 3 4 2" xfId="46587"/>
    <cellStyle name="40% - Accent3 3 6 3 5" xfId="27727"/>
    <cellStyle name="40% - Accent3 3 6 4" xfId="7118"/>
    <cellStyle name="40% - Accent3 3 6 4 2" xfId="17733"/>
    <cellStyle name="40% - Accent3 3 6 4 2 2" xfId="41008"/>
    <cellStyle name="40% - Accent3 3 6 4 3" xfId="30393"/>
    <cellStyle name="40% - Accent3 3 6 5" xfId="12429"/>
    <cellStyle name="40% - Accent3 3 6 5 2" xfId="35704"/>
    <cellStyle name="40% - Accent3 3 6 6" xfId="23339"/>
    <cellStyle name="40% - Accent3 3 6 6 2" xfId="46584"/>
    <cellStyle name="40% - Accent3 3 6 7" xfId="25085"/>
    <cellStyle name="40% - Accent3 3 7" xfId="1569"/>
    <cellStyle name="40% - Accent3 3 7 2" xfId="4586"/>
    <cellStyle name="40% - Accent3 3 7 2 2" xfId="9930"/>
    <cellStyle name="40% - Accent3 3 7 2 2 2" xfId="20545"/>
    <cellStyle name="40% - Accent3 3 7 2 2 2 2" xfId="43820"/>
    <cellStyle name="40% - Accent3 3 7 2 2 3" xfId="33205"/>
    <cellStyle name="40% - Accent3 3 7 2 3" xfId="15239"/>
    <cellStyle name="40% - Accent3 3 7 2 3 2" xfId="38514"/>
    <cellStyle name="40% - Accent3 3 7 2 4" xfId="23344"/>
    <cellStyle name="40% - Accent3 3 7 2 4 2" xfId="46589"/>
    <cellStyle name="40% - Accent3 3 7 2 5" xfId="27897"/>
    <cellStyle name="40% - Accent3 3 7 3" xfId="7288"/>
    <cellStyle name="40% - Accent3 3 7 3 2" xfId="17903"/>
    <cellStyle name="40% - Accent3 3 7 3 2 2" xfId="41178"/>
    <cellStyle name="40% - Accent3 3 7 3 3" xfId="30563"/>
    <cellStyle name="40% - Accent3 3 7 4" xfId="12599"/>
    <cellStyle name="40% - Accent3 3 7 4 2" xfId="35874"/>
    <cellStyle name="40% - Accent3 3 7 5" xfId="23343"/>
    <cellStyle name="40% - Accent3 3 7 5 2" xfId="46588"/>
    <cellStyle name="40% - Accent3 3 7 6" xfId="25255"/>
    <cellStyle name="40% - Accent3 3 8" xfId="1686"/>
    <cellStyle name="40% - Accent3 3 8 2" xfId="4679"/>
    <cellStyle name="40% - Accent3 3 8 2 2" xfId="10023"/>
    <cellStyle name="40% - Accent3 3 8 2 2 2" xfId="20638"/>
    <cellStyle name="40% - Accent3 3 8 2 2 2 2" xfId="43913"/>
    <cellStyle name="40% - Accent3 3 8 2 2 3" xfId="33298"/>
    <cellStyle name="40% - Accent3 3 8 2 3" xfId="15332"/>
    <cellStyle name="40% - Accent3 3 8 2 3 2" xfId="38607"/>
    <cellStyle name="40% - Accent3 3 8 2 4" xfId="27990"/>
    <cellStyle name="40% - Accent3 3 8 3" xfId="7381"/>
    <cellStyle name="40% - Accent3 3 8 3 2" xfId="17996"/>
    <cellStyle name="40% - Accent3 3 8 3 2 2" xfId="41271"/>
    <cellStyle name="40% - Accent3 3 8 3 3" xfId="30656"/>
    <cellStyle name="40% - Accent3 3 8 4" xfId="12692"/>
    <cellStyle name="40% - Accent3 3 8 4 2" xfId="35967"/>
    <cellStyle name="40% - Accent3 3 8 5" xfId="23345"/>
    <cellStyle name="40% - Accent3 3 8 5 2" xfId="46590"/>
    <cellStyle name="40% - Accent3 3 8 6" xfId="25348"/>
    <cellStyle name="40% - Accent3 3 9" xfId="2135"/>
    <cellStyle name="40% - Accent3 3 9 2" xfId="5012"/>
    <cellStyle name="40% - Accent3 3 9 2 2" xfId="10355"/>
    <cellStyle name="40% - Accent3 3 9 2 2 2" xfId="20970"/>
    <cellStyle name="40% - Accent3 3 9 2 2 2 2" xfId="44245"/>
    <cellStyle name="40% - Accent3 3 9 2 2 3" xfId="33630"/>
    <cellStyle name="40% - Accent3 3 9 2 3" xfId="15664"/>
    <cellStyle name="40% - Accent3 3 9 2 3 2" xfId="38939"/>
    <cellStyle name="40% - Accent3 3 9 2 4" xfId="28322"/>
    <cellStyle name="40% - Accent3 3 9 3" xfId="7713"/>
    <cellStyle name="40% - Accent3 3 9 3 2" xfId="18328"/>
    <cellStyle name="40% - Accent3 3 9 3 2 2" xfId="41603"/>
    <cellStyle name="40% - Accent3 3 9 3 3" xfId="30988"/>
    <cellStyle name="40% - Accent3 3 9 4" xfId="13024"/>
    <cellStyle name="40% - Accent3 3 9 4 2" xfId="36299"/>
    <cellStyle name="40% - Accent3 3 9 5" xfId="25680"/>
    <cellStyle name="40% - Accent3 3_Asset Register (new)" xfId="1343"/>
    <cellStyle name="40% - Accent3 4" xfId="126"/>
    <cellStyle name="40% - Accent3 4 10" xfId="2189"/>
    <cellStyle name="40% - Accent3 4 10 2" xfId="5056"/>
    <cellStyle name="40% - Accent3 4 10 2 2" xfId="10399"/>
    <cellStyle name="40% - Accent3 4 10 2 2 2" xfId="21013"/>
    <cellStyle name="40% - Accent3 4 10 2 2 2 2" xfId="44288"/>
    <cellStyle name="40% - Accent3 4 10 2 2 3" xfId="33674"/>
    <cellStyle name="40% - Accent3 4 10 2 3" xfId="15707"/>
    <cellStyle name="40% - Accent3 4 10 2 3 2" xfId="38982"/>
    <cellStyle name="40% - Accent3 4 10 2 4" xfId="28366"/>
    <cellStyle name="40% - Accent3 4 10 3" xfId="7757"/>
    <cellStyle name="40% - Accent3 4 10 3 2" xfId="18372"/>
    <cellStyle name="40% - Accent3 4 10 3 2 2" xfId="41647"/>
    <cellStyle name="40% - Accent3 4 10 3 3" xfId="31032"/>
    <cellStyle name="40% - Accent3 4 10 4" xfId="13067"/>
    <cellStyle name="40% - Accent3 4 10 4 2" xfId="36342"/>
    <cellStyle name="40% - Accent3 4 10 5" xfId="25724"/>
    <cellStyle name="40% - Accent3 4 11" xfId="2378"/>
    <cellStyle name="40% - Accent3 4 11 2" xfId="5229"/>
    <cellStyle name="40% - Accent3 4 11 2 2" xfId="10572"/>
    <cellStyle name="40% - Accent3 4 11 2 2 2" xfId="21186"/>
    <cellStyle name="40% - Accent3 4 11 2 2 2 2" xfId="44461"/>
    <cellStyle name="40% - Accent3 4 11 2 2 3" xfId="33847"/>
    <cellStyle name="40% - Accent3 4 11 2 3" xfId="15880"/>
    <cellStyle name="40% - Accent3 4 11 2 3 2" xfId="39155"/>
    <cellStyle name="40% - Accent3 4 11 2 4" xfId="28539"/>
    <cellStyle name="40% - Accent3 4 11 3" xfId="7930"/>
    <cellStyle name="40% - Accent3 4 11 3 2" xfId="18545"/>
    <cellStyle name="40% - Accent3 4 11 3 2 2" xfId="41820"/>
    <cellStyle name="40% - Accent3 4 11 3 3" xfId="31205"/>
    <cellStyle name="40% - Accent3 4 11 4" xfId="13240"/>
    <cellStyle name="40% - Accent3 4 11 4 2" xfId="36515"/>
    <cellStyle name="40% - Accent3 4 11 5" xfId="25897"/>
    <cellStyle name="40% - Accent3 4 12" xfId="2932"/>
    <cellStyle name="40% - Accent3 4 12 2" xfId="5774"/>
    <cellStyle name="40% - Accent3 4 12 2 2" xfId="11117"/>
    <cellStyle name="40% - Accent3 4 12 2 2 2" xfId="21731"/>
    <cellStyle name="40% - Accent3 4 12 2 2 2 2" xfId="45006"/>
    <cellStyle name="40% - Accent3 4 12 2 2 3" xfId="34392"/>
    <cellStyle name="40% - Accent3 4 12 2 3" xfId="16425"/>
    <cellStyle name="40% - Accent3 4 12 2 3 2" xfId="39700"/>
    <cellStyle name="40% - Accent3 4 12 2 4" xfId="29084"/>
    <cellStyle name="40% - Accent3 4 12 3" xfId="8475"/>
    <cellStyle name="40% - Accent3 4 12 3 2" xfId="19090"/>
    <cellStyle name="40% - Accent3 4 12 3 2 2" xfId="42365"/>
    <cellStyle name="40% - Accent3 4 12 3 3" xfId="31750"/>
    <cellStyle name="40% - Accent3 4 12 4" xfId="13785"/>
    <cellStyle name="40% - Accent3 4 12 4 2" xfId="37060"/>
    <cellStyle name="40% - Accent3 4 12 5" xfId="26442"/>
    <cellStyle name="40% - Accent3 4 13" xfId="3264"/>
    <cellStyle name="40% - Accent3 4 13 2" xfId="6088"/>
    <cellStyle name="40% - Accent3 4 13 2 2" xfId="11431"/>
    <cellStyle name="40% - Accent3 4 13 2 2 2" xfId="22044"/>
    <cellStyle name="40% - Accent3 4 13 2 2 2 2" xfId="45319"/>
    <cellStyle name="40% - Accent3 4 13 2 2 3" xfId="34706"/>
    <cellStyle name="40% - Accent3 4 13 2 3" xfId="16738"/>
    <cellStyle name="40% - Accent3 4 13 2 3 2" xfId="40013"/>
    <cellStyle name="40% - Accent3 4 13 2 4" xfId="29398"/>
    <cellStyle name="40% - Accent3 4 13 3" xfId="8789"/>
    <cellStyle name="40% - Accent3 4 13 3 2" xfId="19404"/>
    <cellStyle name="40% - Accent3 4 13 3 2 2" xfId="42679"/>
    <cellStyle name="40% - Accent3 4 13 3 3" xfId="32064"/>
    <cellStyle name="40% - Accent3 4 13 4" xfId="14098"/>
    <cellStyle name="40% - Accent3 4 13 4 2" xfId="37373"/>
    <cellStyle name="40% - Accent3 4 13 5" xfId="26756"/>
    <cellStyle name="40% - Accent3 4 14" xfId="4042"/>
    <cellStyle name="40% - Accent3 4 14 2" xfId="9386"/>
    <cellStyle name="40% - Accent3 4 14 2 2" xfId="20001"/>
    <cellStyle name="40% - Accent3 4 14 2 2 2" xfId="43276"/>
    <cellStyle name="40% - Accent3 4 14 2 3" xfId="32661"/>
    <cellStyle name="40% - Accent3 4 14 3" xfId="14695"/>
    <cellStyle name="40% - Accent3 4 14 3 2" xfId="37970"/>
    <cellStyle name="40% - Accent3 4 14 4" xfId="27353"/>
    <cellStyle name="40% - Accent3 4 15" xfId="6744"/>
    <cellStyle name="40% - Accent3 4 15 2" xfId="17359"/>
    <cellStyle name="40% - Accent3 4 15 2 2" xfId="40634"/>
    <cellStyle name="40% - Accent3 4 15 3" xfId="30019"/>
    <cellStyle name="40% - Accent3 4 16" xfId="12055"/>
    <cellStyle name="40% - Accent3 4 16 2" xfId="35330"/>
    <cellStyle name="40% - Accent3 4 17" xfId="23346"/>
    <cellStyle name="40% - Accent3 4 17 2" xfId="46591"/>
    <cellStyle name="40% - Accent3 4 18" xfId="24707"/>
    <cellStyle name="40% - Accent3 4 2" xfId="662"/>
    <cellStyle name="40% - Accent3 4 2 10" xfId="2933"/>
    <cellStyle name="40% - Accent3 4 2 10 2" xfId="5775"/>
    <cellStyle name="40% - Accent3 4 2 10 2 2" xfId="11118"/>
    <cellStyle name="40% - Accent3 4 2 10 2 2 2" xfId="21732"/>
    <cellStyle name="40% - Accent3 4 2 10 2 2 2 2" xfId="45007"/>
    <cellStyle name="40% - Accent3 4 2 10 2 2 3" xfId="34393"/>
    <cellStyle name="40% - Accent3 4 2 10 2 3" xfId="16426"/>
    <cellStyle name="40% - Accent3 4 2 10 2 3 2" xfId="39701"/>
    <cellStyle name="40% - Accent3 4 2 10 2 4" xfId="29085"/>
    <cellStyle name="40% - Accent3 4 2 10 3" xfId="8476"/>
    <cellStyle name="40% - Accent3 4 2 10 3 2" xfId="19091"/>
    <cellStyle name="40% - Accent3 4 2 10 3 2 2" xfId="42366"/>
    <cellStyle name="40% - Accent3 4 2 10 3 3" xfId="31751"/>
    <cellStyle name="40% - Accent3 4 2 10 4" xfId="13786"/>
    <cellStyle name="40% - Accent3 4 2 10 4 2" xfId="37061"/>
    <cellStyle name="40% - Accent3 4 2 10 5" xfId="26443"/>
    <cellStyle name="40% - Accent3 4 2 11" xfId="3265"/>
    <cellStyle name="40% - Accent3 4 2 11 2" xfId="6089"/>
    <cellStyle name="40% - Accent3 4 2 11 2 2" xfId="11432"/>
    <cellStyle name="40% - Accent3 4 2 11 2 2 2" xfId="22045"/>
    <cellStyle name="40% - Accent3 4 2 11 2 2 2 2" xfId="45320"/>
    <cellStyle name="40% - Accent3 4 2 11 2 2 3" xfId="34707"/>
    <cellStyle name="40% - Accent3 4 2 11 2 3" xfId="16739"/>
    <cellStyle name="40% - Accent3 4 2 11 2 3 2" xfId="40014"/>
    <cellStyle name="40% - Accent3 4 2 11 2 4" xfId="29399"/>
    <cellStyle name="40% - Accent3 4 2 11 3" xfId="8790"/>
    <cellStyle name="40% - Accent3 4 2 11 3 2" xfId="19405"/>
    <cellStyle name="40% - Accent3 4 2 11 3 2 2" xfId="42680"/>
    <cellStyle name="40% - Accent3 4 2 11 3 3" xfId="32065"/>
    <cellStyle name="40% - Accent3 4 2 11 4" xfId="14099"/>
    <cellStyle name="40% - Accent3 4 2 11 4 2" xfId="37374"/>
    <cellStyle name="40% - Accent3 4 2 11 5" xfId="26757"/>
    <cellStyle name="40% - Accent3 4 2 12" xfId="4196"/>
    <cellStyle name="40% - Accent3 4 2 12 2" xfId="9540"/>
    <cellStyle name="40% - Accent3 4 2 12 2 2" xfId="20155"/>
    <cellStyle name="40% - Accent3 4 2 12 2 2 2" xfId="43430"/>
    <cellStyle name="40% - Accent3 4 2 12 2 3" xfId="32815"/>
    <cellStyle name="40% - Accent3 4 2 12 3" xfId="14849"/>
    <cellStyle name="40% - Accent3 4 2 12 3 2" xfId="38124"/>
    <cellStyle name="40% - Accent3 4 2 12 4" xfId="27507"/>
    <cellStyle name="40% - Accent3 4 2 13" xfId="6898"/>
    <cellStyle name="40% - Accent3 4 2 13 2" xfId="17513"/>
    <cellStyle name="40% - Accent3 4 2 13 2 2" xfId="40788"/>
    <cellStyle name="40% - Accent3 4 2 13 3" xfId="30173"/>
    <cellStyle name="40% - Accent3 4 2 14" xfId="12209"/>
    <cellStyle name="40% - Accent3 4 2 14 2" xfId="35484"/>
    <cellStyle name="40% - Accent3 4 2 15" xfId="23347"/>
    <cellStyle name="40% - Accent3 4 2 15 2" xfId="46592"/>
    <cellStyle name="40% - Accent3 4 2 16" xfId="24865"/>
    <cellStyle name="40% - Accent3 4 2 2" xfId="1039"/>
    <cellStyle name="40% - Accent3 4 2 2 2" xfId="1476"/>
    <cellStyle name="40% - Accent3 4 2 2 2 2" xfId="2838"/>
    <cellStyle name="40% - Accent3 4 2 2 2 2 2" xfId="5689"/>
    <cellStyle name="40% - Accent3 4 2 2 2 2 2 2" xfId="11032"/>
    <cellStyle name="40% - Accent3 4 2 2 2 2 2 2 2" xfId="21646"/>
    <cellStyle name="40% - Accent3 4 2 2 2 2 2 2 2 2" xfId="44921"/>
    <cellStyle name="40% - Accent3 4 2 2 2 2 2 2 3" xfId="34307"/>
    <cellStyle name="40% - Accent3 4 2 2 2 2 2 3" xfId="16340"/>
    <cellStyle name="40% - Accent3 4 2 2 2 2 2 3 2" xfId="39615"/>
    <cellStyle name="40% - Accent3 4 2 2 2 2 2 4" xfId="23351"/>
    <cellStyle name="40% - Accent3 4 2 2 2 2 2 4 2" xfId="46596"/>
    <cellStyle name="40% - Accent3 4 2 2 2 2 2 5" xfId="28999"/>
    <cellStyle name="40% - Accent3 4 2 2 2 2 3" xfId="8390"/>
    <cellStyle name="40% - Accent3 4 2 2 2 2 3 2" xfId="19005"/>
    <cellStyle name="40% - Accent3 4 2 2 2 2 3 2 2" xfId="42280"/>
    <cellStyle name="40% - Accent3 4 2 2 2 2 3 3" xfId="31665"/>
    <cellStyle name="40% - Accent3 4 2 2 2 2 4" xfId="13700"/>
    <cellStyle name="40% - Accent3 4 2 2 2 2 4 2" xfId="36975"/>
    <cellStyle name="40% - Accent3 4 2 2 2 2 5" xfId="23350"/>
    <cellStyle name="40% - Accent3 4 2 2 2 2 5 2" xfId="46595"/>
    <cellStyle name="40% - Accent3 4 2 2 2 2 6" xfId="26357"/>
    <cellStyle name="40% - Accent3 4 2 2 2 3" xfId="4502"/>
    <cellStyle name="40% - Accent3 4 2 2 2 3 2" xfId="9846"/>
    <cellStyle name="40% - Accent3 4 2 2 2 3 2 2" xfId="20461"/>
    <cellStyle name="40% - Accent3 4 2 2 2 3 2 2 2" xfId="43736"/>
    <cellStyle name="40% - Accent3 4 2 2 2 3 2 3" xfId="33121"/>
    <cellStyle name="40% - Accent3 4 2 2 2 3 3" xfId="15155"/>
    <cellStyle name="40% - Accent3 4 2 2 2 3 3 2" xfId="38430"/>
    <cellStyle name="40% - Accent3 4 2 2 2 3 4" xfId="23352"/>
    <cellStyle name="40% - Accent3 4 2 2 2 3 4 2" xfId="46597"/>
    <cellStyle name="40% - Accent3 4 2 2 2 3 5" xfId="27813"/>
    <cellStyle name="40% - Accent3 4 2 2 2 4" xfId="7204"/>
    <cellStyle name="40% - Accent3 4 2 2 2 4 2" xfId="17819"/>
    <cellStyle name="40% - Accent3 4 2 2 2 4 2 2" xfId="41094"/>
    <cellStyle name="40% - Accent3 4 2 2 2 4 3" xfId="30479"/>
    <cellStyle name="40% - Accent3 4 2 2 2 5" xfId="12515"/>
    <cellStyle name="40% - Accent3 4 2 2 2 5 2" xfId="35790"/>
    <cellStyle name="40% - Accent3 4 2 2 2 6" xfId="23349"/>
    <cellStyle name="40% - Accent3 4 2 2 2 6 2" xfId="46594"/>
    <cellStyle name="40% - Accent3 4 2 2 2 7" xfId="25171"/>
    <cellStyle name="40% - Accent3 4 2 2 3" xfId="2615"/>
    <cellStyle name="40% - Accent3 4 2 2 3 2" xfId="5466"/>
    <cellStyle name="40% - Accent3 4 2 2 3 2 2" xfId="10809"/>
    <cellStyle name="40% - Accent3 4 2 2 3 2 2 2" xfId="21423"/>
    <cellStyle name="40% - Accent3 4 2 2 3 2 2 2 2" xfId="44698"/>
    <cellStyle name="40% - Accent3 4 2 2 3 2 2 3" xfId="34084"/>
    <cellStyle name="40% - Accent3 4 2 2 3 2 3" xfId="16117"/>
    <cellStyle name="40% - Accent3 4 2 2 3 2 3 2" xfId="39392"/>
    <cellStyle name="40% - Accent3 4 2 2 3 2 4" xfId="23354"/>
    <cellStyle name="40% - Accent3 4 2 2 3 2 4 2" xfId="46599"/>
    <cellStyle name="40% - Accent3 4 2 2 3 2 5" xfId="28776"/>
    <cellStyle name="40% - Accent3 4 2 2 3 3" xfId="8167"/>
    <cellStyle name="40% - Accent3 4 2 2 3 3 2" xfId="18782"/>
    <cellStyle name="40% - Accent3 4 2 2 3 3 2 2" xfId="42057"/>
    <cellStyle name="40% - Accent3 4 2 2 3 3 3" xfId="31442"/>
    <cellStyle name="40% - Accent3 4 2 2 3 4" xfId="13477"/>
    <cellStyle name="40% - Accent3 4 2 2 3 4 2" xfId="36752"/>
    <cellStyle name="40% - Accent3 4 2 2 3 5" xfId="23353"/>
    <cellStyle name="40% - Accent3 4 2 2 3 5 2" xfId="46598"/>
    <cellStyle name="40% - Accent3 4 2 2 3 6" xfId="26134"/>
    <cellStyle name="40% - Accent3 4 2 2 4" xfId="3793"/>
    <cellStyle name="40% - Accent3 4 2 2 4 2" xfId="6457"/>
    <cellStyle name="40% - Accent3 4 2 2 4 2 2" xfId="11800"/>
    <cellStyle name="40% - Accent3 4 2 2 4 2 2 2" xfId="22413"/>
    <cellStyle name="40% - Accent3 4 2 2 4 2 2 2 2" xfId="45688"/>
    <cellStyle name="40% - Accent3 4 2 2 4 2 2 3" xfId="35075"/>
    <cellStyle name="40% - Accent3 4 2 2 4 2 3" xfId="17107"/>
    <cellStyle name="40% - Accent3 4 2 2 4 2 3 2" xfId="40382"/>
    <cellStyle name="40% - Accent3 4 2 2 4 2 4" xfId="29767"/>
    <cellStyle name="40% - Accent3 4 2 2 4 3" xfId="9158"/>
    <cellStyle name="40% - Accent3 4 2 2 4 3 2" xfId="19773"/>
    <cellStyle name="40% - Accent3 4 2 2 4 3 2 2" xfId="43048"/>
    <cellStyle name="40% - Accent3 4 2 2 4 3 3" xfId="32433"/>
    <cellStyle name="40% - Accent3 4 2 2 4 4" xfId="14467"/>
    <cellStyle name="40% - Accent3 4 2 2 4 4 2" xfId="37742"/>
    <cellStyle name="40% - Accent3 4 2 2 4 5" xfId="23355"/>
    <cellStyle name="40% - Accent3 4 2 2 4 5 2" xfId="46600"/>
    <cellStyle name="40% - Accent3 4 2 2 4 6" xfId="27125"/>
    <cellStyle name="40% - Accent3 4 2 2 5" xfId="4279"/>
    <cellStyle name="40% - Accent3 4 2 2 5 2" xfId="9623"/>
    <cellStyle name="40% - Accent3 4 2 2 5 2 2" xfId="20238"/>
    <cellStyle name="40% - Accent3 4 2 2 5 2 2 2" xfId="43513"/>
    <cellStyle name="40% - Accent3 4 2 2 5 2 3" xfId="32898"/>
    <cellStyle name="40% - Accent3 4 2 2 5 3" xfId="14932"/>
    <cellStyle name="40% - Accent3 4 2 2 5 3 2" xfId="38207"/>
    <cellStyle name="40% - Accent3 4 2 2 5 4" xfId="27590"/>
    <cellStyle name="40% - Accent3 4 2 2 6" xfId="6981"/>
    <cellStyle name="40% - Accent3 4 2 2 6 2" xfId="17596"/>
    <cellStyle name="40% - Accent3 4 2 2 6 2 2" xfId="40871"/>
    <cellStyle name="40% - Accent3 4 2 2 6 3" xfId="30256"/>
    <cellStyle name="40% - Accent3 4 2 2 7" xfId="12292"/>
    <cellStyle name="40% - Accent3 4 2 2 7 2" xfId="35567"/>
    <cellStyle name="40% - Accent3 4 2 2 8" xfId="23348"/>
    <cellStyle name="40% - Accent3 4 2 2 8 2" xfId="46593"/>
    <cellStyle name="40% - Accent3 4 2 2 9" xfId="24948"/>
    <cellStyle name="40% - Accent3 4 2 2_Asset Register (new)" xfId="1337"/>
    <cellStyle name="40% - Accent3 4 2 3" xfId="1188"/>
    <cellStyle name="40% - Accent3 4 2 3 2" xfId="2755"/>
    <cellStyle name="40% - Accent3 4 2 3 2 2" xfId="5606"/>
    <cellStyle name="40% - Accent3 4 2 3 2 2 2" xfId="10949"/>
    <cellStyle name="40% - Accent3 4 2 3 2 2 2 2" xfId="21563"/>
    <cellStyle name="40% - Accent3 4 2 3 2 2 2 2 2" xfId="44838"/>
    <cellStyle name="40% - Accent3 4 2 3 2 2 2 3" xfId="34224"/>
    <cellStyle name="40% - Accent3 4 2 3 2 2 3" xfId="16257"/>
    <cellStyle name="40% - Accent3 4 2 3 2 2 3 2" xfId="39532"/>
    <cellStyle name="40% - Accent3 4 2 3 2 2 4" xfId="23358"/>
    <cellStyle name="40% - Accent3 4 2 3 2 2 4 2" xfId="46603"/>
    <cellStyle name="40% - Accent3 4 2 3 2 2 5" xfId="28916"/>
    <cellStyle name="40% - Accent3 4 2 3 2 3" xfId="8307"/>
    <cellStyle name="40% - Accent3 4 2 3 2 3 2" xfId="18922"/>
    <cellStyle name="40% - Accent3 4 2 3 2 3 2 2" xfId="42197"/>
    <cellStyle name="40% - Accent3 4 2 3 2 3 3" xfId="31582"/>
    <cellStyle name="40% - Accent3 4 2 3 2 4" xfId="13617"/>
    <cellStyle name="40% - Accent3 4 2 3 2 4 2" xfId="36892"/>
    <cellStyle name="40% - Accent3 4 2 3 2 5" xfId="23357"/>
    <cellStyle name="40% - Accent3 4 2 3 2 5 2" xfId="46602"/>
    <cellStyle name="40% - Accent3 4 2 3 2 6" xfId="26274"/>
    <cellStyle name="40% - Accent3 4 2 3 3" xfId="4419"/>
    <cellStyle name="40% - Accent3 4 2 3 3 2" xfId="9763"/>
    <cellStyle name="40% - Accent3 4 2 3 3 2 2" xfId="20378"/>
    <cellStyle name="40% - Accent3 4 2 3 3 2 2 2" xfId="43653"/>
    <cellStyle name="40% - Accent3 4 2 3 3 2 3" xfId="33038"/>
    <cellStyle name="40% - Accent3 4 2 3 3 3" xfId="15072"/>
    <cellStyle name="40% - Accent3 4 2 3 3 3 2" xfId="38347"/>
    <cellStyle name="40% - Accent3 4 2 3 3 4" xfId="23359"/>
    <cellStyle name="40% - Accent3 4 2 3 3 4 2" xfId="46604"/>
    <cellStyle name="40% - Accent3 4 2 3 3 5" xfId="27730"/>
    <cellStyle name="40% - Accent3 4 2 3 4" xfId="7121"/>
    <cellStyle name="40% - Accent3 4 2 3 4 2" xfId="17736"/>
    <cellStyle name="40% - Accent3 4 2 3 4 2 2" xfId="41011"/>
    <cellStyle name="40% - Accent3 4 2 3 4 3" xfId="30396"/>
    <cellStyle name="40% - Accent3 4 2 3 5" xfId="12432"/>
    <cellStyle name="40% - Accent3 4 2 3 5 2" xfId="35707"/>
    <cellStyle name="40% - Accent3 4 2 3 6" xfId="23356"/>
    <cellStyle name="40% - Accent3 4 2 3 6 2" xfId="46601"/>
    <cellStyle name="40% - Accent3 4 2 3 7" xfId="25088"/>
    <cellStyle name="40% - Accent3 4 2 4" xfId="1572"/>
    <cellStyle name="40% - Accent3 4 2 4 2" xfId="4589"/>
    <cellStyle name="40% - Accent3 4 2 4 2 2" xfId="9933"/>
    <cellStyle name="40% - Accent3 4 2 4 2 2 2" xfId="20548"/>
    <cellStyle name="40% - Accent3 4 2 4 2 2 2 2" xfId="43823"/>
    <cellStyle name="40% - Accent3 4 2 4 2 2 3" xfId="33208"/>
    <cellStyle name="40% - Accent3 4 2 4 2 3" xfId="15242"/>
    <cellStyle name="40% - Accent3 4 2 4 2 3 2" xfId="38517"/>
    <cellStyle name="40% - Accent3 4 2 4 2 4" xfId="23361"/>
    <cellStyle name="40% - Accent3 4 2 4 2 4 2" xfId="46606"/>
    <cellStyle name="40% - Accent3 4 2 4 2 5" xfId="27900"/>
    <cellStyle name="40% - Accent3 4 2 4 3" xfId="7291"/>
    <cellStyle name="40% - Accent3 4 2 4 3 2" xfId="17906"/>
    <cellStyle name="40% - Accent3 4 2 4 3 2 2" xfId="41181"/>
    <cellStyle name="40% - Accent3 4 2 4 3 3" xfId="30566"/>
    <cellStyle name="40% - Accent3 4 2 4 4" xfId="12602"/>
    <cellStyle name="40% - Accent3 4 2 4 4 2" xfId="35877"/>
    <cellStyle name="40% - Accent3 4 2 4 5" xfId="23360"/>
    <cellStyle name="40% - Accent3 4 2 4 5 2" xfId="46605"/>
    <cellStyle name="40% - Accent3 4 2 4 6" xfId="25258"/>
    <cellStyle name="40% - Accent3 4 2 5" xfId="1683"/>
    <cellStyle name="40% - Accent3 4 2 5 2" xfId="4676"/>
    <cellStyle name="40% - Accent3 4 2 5 2 2" xfId="10020"/>
    <cellStyle name="40% - Accent3 4 2 5 2 2 2" xfId="20635"/>
    <cellStyle name="40% - Accent3 4 2 5 2 2 2 2" xfId="43910"/>
    <cellStyle name="40% - Accent3 4 2 5 2 2 3" xfId="33295"/>
    <cellStyle name="40% - Accent3 4 2 5 2 3" xfId="15329"/>
    <cellStyle name="40% - Accent3 4 2 5 2 3 2" xfId="38604"/>
    <cellStyle name="40% - Accent3 4 2 5 2 4" xfId="27987"/>
    <cellStyle name="40% - Accent3 4 2 5 3" xfId="7378"/>
    <cellStyle name="40% - Accent3 4 2 5 3 2" xfId="17993"/>
    <cellStyle name="40% - Accent3 4 2 5 3 2 2" xfId="41268"/>
    <cellStyle name="40% - Accent3 4 2 5 3 3" xfId="30653"/>
    <cellStyle name="40% - Accent3 4 2 5 4" xfId="12689"/>
    <cellStyle name="40% - Accent3 4 2 5 4 2" xfId="35964"/>
    <cellStyle name="40% - Accent3 4 2 5 5" xfId="23362"/>
    <cellStyle name="40% - Accent3 4 2 5 5 2" xfId="46607"/>
    <cellStyle name="40% - Accent3 4 2 5 6" xfId="25345"/>
    <cellStyle name="40% - Accent3 4 2 6" xfId="2132"/>
    <cellStyle name="40% - Accent3 4 2 6 2" xfId="5009"/>
    <cellStyle name="40% - Accent3 4 2 6 2 2" xfId="10352"/>
    <cellStyle name="40% - Accent3 4 2 6 2 2 2" xfId="20967"/>
    <cellStyle name="40% - Accent3 4 2 6 2 2 2 2" xfId="44242"/>
    <cellStyle name="40% - Accent3 4 2 6 2 2 3" xfId="33627"/>
    <cellStyle name="40% - Accent3 4 2 6 2 3" xfId="15661"/>
    <cellStyle name="40% - Accent3 4 2 6 2 3 2" xfId="38936"/>
    <cellStyle name="40% - Accent3 4 2 6 2 4" xfId="28319"/>
    <cellStyle name="40% - Accent3 4 2 6 3" xfId="7710"/>
    <cellStyle name="40% - Accent3 4 2 6 3 2" xfId="18325"/>
    <cellStyle name="40% - Accent3 4 2 6 3 2 2" xfId="41600"/>
    <cellStyle name="40% - Accent3 4 2 6 3 3" xfId="30985"/>
    <cellStyle name="40% - Accent3 4 2 6 4" xfId="13021"/>
    <cellStyle name="40% - Accent3 4 2 6 4 2" xfId="36296"/>
    <cellStyle name="40% - Accent3 4 2 6 5" xfId="25677"/>
    <cellStyle name="40% - Accent3 4 2 7" xfId="2188"/>
    <cellStyle name="40% - Accent3 4 2 7 2" xfId="5055"/>
    <cellStyle name="40% - Accent3 4 2 7 2 2" xfId="10398"/>
    <cellStyle name="40% - Accent3 4 2 7 2 2 2" xfId="21012"/>
    <cellStyle name="40% - Accent3 4 2 7 2 2 2 2" xfId="44287"/>
    <cellStyle name="40% - Accent3 4 2 7 2 2 3" xfId="33673"/>
    <cellStyle name="40% - Accent3 4 2 7 2 3" xfId="15706"/>
    <cellStyle name="40% - Accent3 4 2 7 2 3 2" xfId="38981"/>
    <cellStyle name="40% - Accent3 4 2 7 2 4" xfId="28365"/>
    <cellStyle name="40% - Accent3 4 2 7 3" xfId="7756"/>
    <cellStyle name="40% - Accent3 4 2 7 3 2" xfId="18371"/>
    <cellStyle name="40% - Accent3 4 2 7 3 2 2" xfId="41646"/>
    <cellStyle name="40% - Accent3 4 2 7 3 3" xfId="31031"/>
    <cellStyle name="40% - Accent3 4 2 7 4" xfId="13066"/>
    <cellStyle name="40% - Accent3 4 2 7 4 2" xfId="36341"/>
    <cellStyle name="40% - Accent3 4 2 7 5" xfId="25723"/>
    <cellStyle name="40% - Accent3 4 2 8" xfId="2230"/>
    <cellStyle name="40% - Accent3 4 2 8 2" xfId="5088"/>
    <cellStyle name="40% - Accent3 4 2 8 2 2" xfId="10431"/>
    <cellStyle name="40% - Accent3 4 2 8 2 2 2" xfId="21045"/>
    <cellStyle name="40% - Accent3 4 2 8 2 2 2 2" xfId="44320"/>
    <cellStyle name="40% - Accent3 4 2 8 2 2 3" xfId="33706"/>
    <cellStyle name="40% - Accent3 4 2 8 2 3" xfId="15739"/>
    <cellStyle name="40% - Accent3 4 2 8 2 3 2" xfId="39014"/>
    <cellStyle name="40% - Accent3 4 2 8 2 4" xfId="28398"/>
    <cellStyle name="40% - Accent3 4 2 8 3" xfId="7789"/>
    <cellStyle name="40% - Accent3 4 2 8 3 2" xfId="18404"/>
    <cellStyle name="40% - Accent3 4 2 8 3 2 2" xfId="41679"/>
    <cellStyle name="40% - Accent3 4 2 8 3 3" xfId="31064"/>
    <cellStyle name="40% - Accent3 4 2 8 4" xfId="13099"/>
    <cellStyle name="40% - Accent3 4 2 8 4 2" xfId="36374"/>
    <cellStyle name="40% - Accent3 4 2 8 5" xfId="25756"/>
    <cellStyle name="40% - Accent3 4 2 9" xfId="2532"/>
    <cellStyle name="40% - Accent3 4 2 9 2" xfId="5383"/>
    <cellStyle name="40% - Accent3 4 2 9 2 2" xfId="10726"/>
    <cellStyle name="40% - Accent3 4 2 9 2 2 2" xfId="21340"/>
    <cellStyle name="40% - Accent3 4 2 9 2 2 2 2" xfId="44615"/>
    <cellStyle name="40% - Accent3 4 2 9 2 2 3" xfId="34001"/>
    <cellStyle name="40% - Accent3 4 2 9 2 3" xfId="16034"/>
    <cellStyle name="40% - Accent3 4 2 9 2 3 2" xfId="39309"/>
    <cellStyle name="40% - Accent3 4 2 9 2 4" xfId="28693"/>
    <cellStyle name="40% - Accent3 4 2 9 3" xfId="8084"/>
    <cellStyle name="40% - Accent3 4 2 9 3 2" xfId="18699"/>
    <cellStyle name="40% - Accent3 4 2 9 3 2 2" xfId="41974"/>
    <cellStyle name="40% - Accent3 4 2 9 3 3" xfId="31359"/>
    <cellStyle name="40% - Accent3 4 2 9 4" xfId="13394"/>
    <cellStyle name="40% - Accent3 4 2 9 4 2" xfId="36669"/>
    <cellStyle name="40% - Accent3 4 2 9 5" xfId="26051"/>
    <cellStyle name="40% - Accent3 4 2_Asset Register (new)" xfId="1338"/>
    <cellStyle name="40% - Accent3 4 3" xfId="661"/>
    <cellStyle name="40% - Accent3 4 3 10" xfId="12208"/>
    <cellStyle name="40% - Accent3 4 3 10 2" xfId="35483"/>
    <cellStyle name="40% - Accent3 4 3 11" xfId="23363"/>
    <cellStyle name="40% - Accent3 4 3 11 2" xfId="46608"/>
    <cellStyle name="40% - Accent3 4 3 12" xfId="24864"/>
    <cellStyle name="40% - Accent3 4 3 2" xfId="1112"/>
    <cellStyle name="40% - Accent3 4 3 2 2" xfId="2680"/>
    <cellStyle name="40% - Accent3 4 3 2 2 2" xfId="5531"/>
    <cellStyle name="40% - Accent3 4 3 2 2 2 2" xfId="10874"/>
    <cellStyle name="40% - Accent3 4 3 2 2 2 2 2" xfId="21488"/>
    <cellStyle name="40% - Accent3 4 3 2 2 2 2 2 2" xfId="44763"/>
    <cellStyle name="40% - Accent3 4 3 2 2 2 2 3" xfId="34149"/>
    <cellStyle name="40% - Accent3 4 3 2 2 2 3" xfId="16182"/>
    <cellStyle name="40% - Accent3 4 3 2 2 2 3 2" xfId="39457"/>
    <cellStyle name="40% - Accent3 4 3 2 2 2 4" xfId="23366"/>
    <cellStyle name="40% - Accent3 4 3 2 2 2 4 2" xfId="46611"/>
    <cellStyle name="40% - Accent3 4 3 2 2 2 5" xfId="28841"/>
    <cellStyle name="40% - Accent3 4 3 2 2 3" xfId="8232"/>
    <cellStyle name="40% - Accent3 4 3 2 2 3 2" xfId="18847"/>
    <cellStyle name="40% - Accent3 4 3 2 2 3 2 2" xfId="42122"/>
    <cellStyle name="40% - Accent3 4 3 2 2 3 3" xfId="31507"/>
    <cellStyle name="40% - Accent3 4 3 2 2 4" xfId="13542"/>
    <cellStyle name="40% - Accent3 4 3 2 2 4 2" xfId="36817"/>
    <cellStyle name="40% - Accent3 4 3 2 2 5" xfId="23365"/>
    <cellStyle name="40% - Accent3 4 3 2 2 5 2" xfId="46610"/>
    <cellStyle name="40% - Accent3 4 3 2 2 6" xfId="26199"/>
    <cellStyle name="40% - Accent3 4 3 2 3" xfId="3858"/>
    <cellStyle name="40% - Accent3 4 3 2 3 2" xfId="6522"/>
    <cellStyle name="40% - Accent3 4 3 2 3 2 2" xfId="11865"/>
    <cellStyle name="40% - Accent3 4 3 2 3 2 2 2" xfId="22478"/>
    <cellStyle name="40% - Accent3 4 3 2 3 2 2 2 2" xfId="45753"/>
    <cellStyle name="40% - Accent3 4 3 2 3 2 2 3" xfId="35140"/>
    <cellStyle name="40% - Accent3 4 3 2 3 2 3" xfId="17172"/>
    <cellStyle name="40% - Accent3 4 3 2 3 2 3 2" xfId="40447"/>
    <cellStyle name="40% - Accent3 4 3 2 3 2 4" xfId="29832"/>
    <cellStyle name="40% - Accent3 4 3 2 3 3" xfId="9223"/>
    <cellStyle name="40% - Accent3 4 3 2 3 3 2" xfId="19838"/>
    <cellStyle name="40% - Accent3 4 3 2 3 3 2 2" xfId="43113"/>
    <cellStyle name="40% - Accent3 4 3 2 3 3 3" xfId="32498"/>
    <cellStyle name="40% - Accent3 4 3 2 3 4" xfId="14532"/>
    <cellStyle name="40% - Accent3 4 3 2 3 4 2" xfId="37807"/>
    <cellStyle name="40% - Accent3 4 3 2 3 5" xfId="23367"/>
    <cellStyle name="40% - Accent3 4 3 2 3 5 2" xfId="46612"/>
    <cellStyle name="40% - Accent3 4 3 2 3 6" xfId="27190"/>
    <cellStyle name="40% - Accent3 4 3 2 4" xfId="4344"/>
    <cellStyle name="40% - Accent3 4 3 2 4 2" xfId="9688"/>
    <cellStyle name="40% - Accent3 4 3 2 4 2 2" xfId="20303"/>
    <cellStyle name="40% - Accent3 4 3 2 4 2 2 2" xfId="43578"/>
    <cellStyle name="40% - Accent3 4 3 2 4 2 3" xfId="32963"/>
    <cellStyle name="40% - Accent3 4 3 2 4 3" xfId="14997"/>
    <cellStyle name="40% - Accent3 4 3 2 4 3 2" xfId="38272"/>
    <cellStyle name="40% - Accent3 4 3 2 4 4" xfId="27655"/>
    <cellStyle name="40% - Accent3 4 3 2 5" xfId="7046"/>
    <cellStyle name="40% - Accent3 4 3 2 5 2" xfId="17661"/>
    <cellStyle name="40% - Accent3 4 3 2 5 2 2" xfId="40936"/>
    <cellStyle name="40% - Accent3 4 3 2 5 3" xfId="30321"/>
    <cellStyle name="40% - Accent3 4 3 2 6" xfId="12357"/>
    <cellStyle name="40% - Accent3 4 3 2 6 2" xfId="35632"/>
    <cellStyle name="40% - Accent3 4 3 2 7" xfId="23364"/>
    <cellStyle name="40% - Accent3 4 3 2 7 2" xfId="46609"/>
    <cellStyle name="40% - Accent3 4 3 2 8" xfId="25013"/>
    <cellStyle name="40% - Accent3 4 3 3" xfId="1475"/>
    <cellStyle name="40% - Accent3 4 3 3 2" xfId="2837"/>
    <cellStyle name="40% - Accent3 4 3 3 2 2" xfId="5688"/>
    <cellStyle name="40% - Accent3 4 3 3 2 2 2" xfId="11031"/>
    <cellStyle name="40% - Accent3 4 3 3 2 2 2 2" xfId="21645"/>
    <cellStyle name="40% - Accent3 4 3 3 2 2 2 2 2" xfId="44920"/>
    <cellStyle name="40% - Accent3 4 3 3 2 2 2 3" xfId="34306"/>
    <cellStyle name="40% - Accent3 4 3 3 2 2 3" xfId="16339"/>
    <cellStyle name="40% - Accent3 4 3 3 2 2 3 2" xfId="39614"/>
    <cellStyle name="40% - Accent3 4 3 3 2 2 4" xfId="28998"/>
    <cellStyle name="40% - Accent3 4 3 3 2 3" xfId="8389"/>
    <cellStyle name="40% - Accent3 4 3 3 2 3 2" xfId="19004"/>
    <cellStyle name="40% - Accent3 4 3 3 2 3 2 2" xfId="42279"/>
    <cellStyle name="40% - Accent3 4 3 3 2 3 3" xfId="31664"/>
    <cellStyle name="40% - Accent3 4 3 3 2 4" xfId="13699"/>
    <cellStyle name="40% - Accent3 4 3 3 2 4 2" xfId="36974"/>
    <cellStyle name="40% - Accent3 4 3 3 2 5" xfId="23369"/>
    <cellStyle name="40% - Accent3 4 3 3 2 5 2" xfId="46614"/>
    <cellStyle name="40% - Accent3 4 3 3 2 6" xfId="26356"/>
    <cellStyle name="40% - Accent3 4 3 3 3" xfId="3720"/>
    <cellStyle name="40% - Accent3 4 3 3 3 2" xfId="6418"/>
    <cellStyle name="40% - Accent3 4 3 3 3 2 2" xfId="11761"/>
    <cellStyle name="40% - Accent3 4 3 3 3 2 2 2" xfId="22374"/>
    <cellStyle name="40% - Accent3 4 3 3 3 2 2 2 2" xfId="45649"/>
    <cellStyle name="40% - Accent3 4 3 3 3 2 2 3" xfId="35036"/>
    <cellStyle name="40% - Accent3 4 3 3 3 2 3" xfId="17068"/>
    <cellStyle name="40% - Accent3 4 3 3 3 2 3 2" xfId="40343"/>
    <cellStyle name="40% - Accent3 4 3 3 3 2 4" xfId="29728"/>
    <cellStyle name="40% - Accent3 4 3 3 3 3" xfId="9119"/>
    <cellStyle name="40% - Accent3 4 3 3 3 3 2" xfId="19734"/>
    <cellStyle name="40% - Accent3 4 3 3 3 3 2 2" xfId="43009"/>
    <cellStyle name="40% - Accent3 4 3 3 3 3 3" xfId="32394"/>
    <cellStyle name="40% - Accent3 4 3 3 3 4" xfId="14428"/>
    <cellStyle name="40% - Accent3 4 3 3 3 4 2" xfId="37703"/>
    <cellStyle name="40% - Accent3 4 3 3 3 5" xfId="27086"/>
    <cellStyle name="40% - Accent3 4 3 3 4" xfId="4501"/>
    <cellStyle name="40% - Accent3 4 3 3 4 2" xfId="9845"/>
    <cellStyle name="40% - Accent3 4 3 3 4 2 2" xfId="20460"/>
    <cellStyle name="40% - Accent3 4 3 3 4 2 2 2" xfId="43735"/>
    <cellStyle name="40% - Accent3 4 3 3 4 2 3" xfId="33120"/>
    <cellStyle name="40% - Accent3 4 3 3 4 3" xfId="15154"/>
    <cellStyle name="40% - Accent3 4 3 3 4 3 2" xfId="38429"/>
    <cellStyle name="40% - Accent3 4 3 3 4 4" xfId="27812"/>
    <cellStyle name="40% - Accent3 4 3 3 5" xfId="7203"/>
    <cellStyle name="40% - Accent3 4 3 3 5 2" xfId="17818"/>
    <cellStyle name="40% - Accent3 4 3 3 5 2 2" xfId="41093"/>
    <cellStyle name="40% - Accent3 4 3 3 5 3" xfId="30478"/>
    <cellStyle name="40% - Accent3 4 3 3 6" xfId="12514"/>
    <cellStyle name="40% - Accent3 4 3 3 6 2" xfId="35789"/>
    <cellStyle name="40% - Accent3 4 3 3 7" xfId="23368"/>
    <cellStyle name="40% - Accent3 4 3 3 7 2" xfId="46613"/>
    <cellStyle name="40% - Accent3 4 3 3 8" xfId="25170"/>
    <cellStyle name="40% - Accent3 4 3 4" xfId="1820"/>
    <cellStyle name="40% - Accent3 4 3 4 2" xfId="4802"/>
    <cellStyle name="40% - Accent3 4 3 4 2 2" xfId="10146"/>
    <cellStyle name="40% - Accent3 4 3 4 2 2 2" xfId="20761"/>
    <cellStyle name="40% - Accent3 4 3 4 2 2 2 2" xfId="44036"/>
    <cellStyle name="40% - Accent3 4 3 4 2 2 3" xfId="33421"/>
    <cellStyle name="40% - Accent3 4 3 4 2 3" xfId="15455"/>
    <cellStyle name="40% - Accent3 4 3 4 2 3 2" xfId="38730"/>
    <cellStyle name="40% - Accent3 4 3 4 2 4" xfId="28113"/>
    <cellStyle name="40% - Accent3 4 3 4 3" xfId="7504"/>
    <cellStyle name="40% - Accent3 4 3 4 3 2" xfId="18119"/>
    <cellStyle name="40% - Accent3 4 3 4 3 2 2" xfId="41394"/>
    <cellStyle name="40% - Accent3 4 3 4 3 3" xfId="30779"/>
    <cellStyle name="40% - Accent3 4 3 4 4" xfId="12815"/>
    <cellStyle name="40% - Accent3 4 3 4 4 2" xfId="36090"/>
    <cellStyle name="40% - Accent3 4 3 4 5" xfId="23370"/>
    <cellStyle name="40% - Accent3 4 3 4 5 2" xfId="46615"/>
    <cellStyle name="40% - Accent3 4 3 4 6" xfId="25471"/>
    <cellStyle name="40% - Accent3 4 3 5" xfId="2531"/>
    <cellStyle name="40% - Accent3 4 3 5 2" xfId="5382"/>
    <cellStyle name="40% - Accent3 4 3 5 2 2" xfId="10725"/>
    <cellStyle name="40% - Accent3 4 3 5 2 2 2" xfId="21339"/>
    <cellStyle name="40% - Accent3 4 3 5 2 2 2 2" xfId="44614"/>
    <cellStyle name="40% - Accent3 4 3 5 2 2 3" xfId="34000"/>
    <cellStyle name="40% - Accent3 4 3 5 2 3" xfId="16033"/>
    <cellStyle name="40% - Accent3 4 3 5 2 3 2" xfId="39308"/>
    <cellStyle name="40% - Accent3 4 3 5 2 4" xfId="28692"/>
    <cellStyle name="40% - Accent3 4 3 5 3" xfId="8083"/>
    <cellStyle name="40% - Accent3 4 3 5 3 2" xfId="18698"/>
    <cellStyle name="40% - Accent3 4 3 5 3 2 2" xfId="41973"/>
    <cellStyle name="40% - Accent3 4 3 5 3 3" xfId="31358"/>
    <cellStyle name="40% - Accent3 4 3 5 4" xfId="13393"/>
    <cellStyle name="40% - Accent3 4 3 5 4 2" xfId="36668"/>
    <cellStyle name="40% - Accent3 4 3 5 5" xfId="26050"/>
    <cellStyle name="40% - Accent3 4 3 6" xfId="3094"/>
    <cellStyle name="40% - Accent3 4 3 6 2" xfId="5927"/>
    <cellStyle name="40% - Accent3 4 3 6 2 2" xfId="11270"/>
    <cellStyle name="40% - Accent3 4 3 6 2 2 2" xfId="21883"/>
    <cellStyle name="40% - Accent3 4 3 6 2 2 2 2" xfId="45158"/>
    <cellStyle name="40% - Accent3 4 3 6 2 2 3" xfId="34545"/>
    <cellStyle name="40% - Accent3 4 3 6 2 3" xfId="16577"/>
    <cellStyle name="40% - Accent3 4 3 6 2 3 2" xfId="39852"/>
    <cellStyle name="40% - Accent3 4 3 6 2 4" xfId="29237"/>
    <cellStyle name="40% - Accent3 4 3 6 3" xfId="8628"/>
    <cellStyle name="40% - Accent3 4 3 6 3 2" xfId="19243"/>
    <cellStyle name="40% - Accent3 4 3 6 3 2 2" xfId="42518"/>
    <cellStyle name="40% - Accent3 4 3 6 3 3" xfId="31903"/>
    <cellStyle name="40% - Accent3 4 3 6 4" xfId="13937"/>
    <cellStyle name="40% - Accent3 4 3 6 4 2" xfId="37212"/>
    <cellStyle name="40% - Accent3 4 3 6 5" xfId="26595"/>
    <cellStyle name="40% - Accent3 4 3 7" xfId="3417"/>
    <cellStyle name="40% - Accent3 4 3 7 2" xfId="6241"/>
    <cellStyle name="40% - Accent3 4 3 7 2 2" xfId="11584"/>
    <cellStyle name="40% - Accent3 4 3 7 2 2 2" xfId="22197"/>
    <cellStyle name="40% - Accent3 4 3 7 2 2 2 2" xfId="45472"/>
    <cellStyle name="40% - Accent3 4 3 7 2 2 3" xfId="34859"/>
    <cellStyle name="40% - Accent3 4 3 7 2 3" xfId="16891"/>
    <cellStyle name="40% - Accent3 4 3 7 2 3 2" xfId="40166"/>
    <cellStyle name="40% - Accent3 4 3 7 2 4" xfId="29551"/>
    <cellStyle name="40% - Accent3 4 3 7 3" xfId="8942"/>
    <cellStyle name="40% - Accent3 4 3 7 3 2" xfId="19557"/>
    <cellStyle name="40% - Accent3 4 3 7 3 2 2" xfId="42832"/>
    <cellStyle name="40% - Accent3 4 3 7 3 3" xfId="32217"/>
    <cellStyle name="40% - Accent3 4 3 7 4" xfId="14251"/>
    <cellStyle name="40% - Accent3 4 3 7 4 2" xfId="37526"/>
    <cellStyle name="40% - Accent3 4 3 7 5" xfId="26909"/>
    <cellStyle name="40% - Accent3 4 3 8" xfId="4195"/>
    <cellStyle name="40% - Accent3 4 3 8 2" xfId="9539"/>
    <cellStyle name="40% - Accent3 4 3 8 2 2" xfId="20154"/>
    <cellStyle name="40% - Accent3 4 3 8 2 2 2" xfId="43429"/>
    <cellStyle name="40% - Accent3 4 3 8 2 3" xfId="32814"/>
    <cellStyle name="40% - Accent3 4 3 8 3" xfId="14848"/>
    <cellStyle name="40% - Accent3 4 3 8 3 2" xfId="38123"/>
    <cellStyle name="40% - Accent3 4 3 8 4" xfId="27506"/>
    <cellStyle name="40% - Accent3 4 3 9" xfId="6897"/>
    <cellStyle name="40% - Accent3 4 3 9 2" xfId="17512"/>
    <cellStyle name="40% - Accent3 4 3 9 2 2" xfId="40787"/>
    <cellStyle name="40% - Accent3 4 3 9 3" xfId="30172"/>
    <cellStyle name="40% - Accent3 4 3_Asset Register (new)" xfId="1336"/>
    <cellStyle name="40% - Accent3 4 4" xfId="127"/>
    <cellStyle name="40% - Accent3 4 4 10" xfId="24708"/>
    <cellStyle name="40% - Accent3 4 4 2" xfId="1821"/>
    <cellStyle name="40% - Accent3 4 4 2 2" xfId="4803"/>
    <cellStyle name="40% - Accent3 4 4 2 2 2" xfId="10147"/>
    <cellStyle name="40% - Accent3 4 4 2 2 2 2" xfId="20762"/>
    <cellStyle name="40% - Accent3 4 4 2 2 2 2 2" xfId="44037"/>
    <cellStyle name="40% - Accent3 4 4 2 2 2 3" xfId="33422"/>
    <cellStyle name="40% - Accent3 4 4 2 2 3" xfId="15456"/>
    <cellStyle name="40% - Accent3 4 4 2 2 3 2" xfId="38731"/>
    <cellStyle name="40% - Accent3 4 4 2 2 4" xfId="23373"/>
    <cellStyle name="40% - Accent3 4 4 2 2 4 2" xfId="46618"/>
    <cellStyle name="40% - Accent3 4 4 2 2 5" xfId="28114"/>
    <cellStyle name="40% - Accent3 4 4 2 3" xfId="7505"/>
    <cellStyle name="40% - Accent3 4 4 2 3 2" xfId="18120"/>
    <cellStyle name="40% - Accent3 4 4 2 3 2 2" xfId="41395"/>
    <cellStyle name="40% - Accent3 4 4 2 3 3" xfId="30780"/>
    <cellStyle name="40% - Accent3 4 4 2 4" xfId="12816"/>
    <cellStyle name="40% - Accent3 4 4 2 4 2" xfId="36091"/>
    <cellStyle name="40% - Accent3 4 4 2 5" xfId="23372"/>
    <cellStyle name="40% - Accent3 4 4 2 5 2" xfId="46617"/>
    <cellStyle name="40% - Accent3 4 4 2 6" xfId="25472"/>
    <cellStyle name="40% - Accent3 4 4 3" xfId="2379"/>
    <cellStyle name="40% - Accent3 4 4 3 2" xfId="5230"/>
    <cellStyle name="40% - Accent3 4 4 3 2 2" xfId="10573"/>
    <cellStyle name="40% - Accent3 4 4 3 2 2 2" xfId="21187"/>
    <cellStyle name="40% - Accent3 4 4 3 2 2 2 2" xfId="44462"/>
    <cellStyle name="40% - Accent3 4 4 3 2 2 3" xfId="33848"/>
    <cellStyle name="40% - Accent3 4 4 3 2 3" xfId="15881"/>
    <cellStyle name="40% - Accent3 4 4 3 2 3 2" xfId="39156"/>
    <cellStyle name="40% - Accent3 4 4 3 2 4" xfId="28540"/>
    <cellStyle name="40% - Accent3 4 4 3 3" xfId="7931"/>
    <cellStyle name="40% - Accent3 4 4 3 3 2" xfId="18546"/>
    <cellStyle name="40% - Accent3 4 4 3 3 2 2" xfId="41821"/>
    <cellStyle name="40% - Accent3 4 4 3 3 3" xfId="31206"/>
    <cellStyle name="40% - Accent3 4 4 3 4" xfId="13241"/>
    <cellStyle name="40% - Accent3 4 4 3 4 2" xfId="36516"/>
    <cellStyle name="40% - Accent3 4 4 3 5" xfId="23374"/>
    <cellStyle name="40% - Accent3 4 4 3 5 2" xfId="46619"/>
    <cellStyle name="40% - Accent3 4 4 3 6" xfId="25898"/>
    <cellStyle name="40% - Accent3 4 4 4" xfId="3095"/>
    <cellStyle name="40% - Accent3 4 4 4 2" xfId="5928"/>
    <cellStyle name="40% - Accent3 4 4 4 2 2" xfId="11271"/>
    <cellStyle name="40% - Accent3 4 4 4 2 2 2" xfId="21884"/>
    <cellStyle name="40% - Accent3 4 4 4 2 2 2 2" xfId="45159"/>
    <cellStyle name="40% - Accent3 4 4 4 2 2 3" xfId="34546"/>
    <cellStyle name="40% - Accent3 4 4 4 2 3" xfId="16578"/>
    <cellStyle name="40% - Accent3 4 4 4 2 3 2" xfId="39853"/>
    <cellStyle name="40% - Accent3 4 4 4 2 4" xfId="29238"/>
    <cellStyle name="40% - Accent3 4 4 4 3" xfId="8629"/>
    <cellStyle name="40% - Accent3 4 4 4 3 2" xfId="19244"/>
    <cellStyle name="40% - Accent3 4 4 4 3 2 2" xfId="42519"/>
    <cellStyle name="40% - Accent3 4 4 4 3 3" xfId="31904"/>
    <cellStyle name="40% - Accent3 4 4 4 4" xfId="13938"/>
    <cellStyle name="40% - Accent3 4 4 4 4 2" xfId="37213"/>
    <cellStyle name="40% - Accent3 4 4 4 5" xfId="26596"/>
    <cellStyle name="40% - Accent3 4 4 5" xfId="3418"/>
    <cellStyle name="40% - Accent3 4 4 5 2" xfId="6242"/>
    <cellStyle name="40% - Accent3 4 4 5 2 2" xfId="11585"/>
    <cellStyle name="40% - Accent3 4 4 5 2 2 2" xfId="22198"/>
    <cellStyle name="40% - Accent3 4 4 5 2 2 2 2" xfId="45473"/>
    <cellStyle name="40% - Accent3 4 4 5 2 2 3" xfId="34860"/>
    <cellStyle name="40% - Accent3 4 4 5 2 3" xfId="16892"/>
    <cellStyle name="40% - Accent3 4 4 5 2 3 2" xfId="40167"/>
    <cellStyle name="40% - Accent3 4 4 5 2 4" xfId="29552"/>
    <cellStyle name="40% - Accent3 4 4 5 3" xfId="8943"/>
    <cellStyle name="40% - Accent3 4 4 5 3 2" xfId="19558"/>
    <cellStyle name="40% - Accent3 4 4 5 3 2 2" xfId="42833"/>
    <cellStyle name="40% - Accent3 4 4 5 3 3" xfId="32218"/>
    <cellStyle name="40% - Accent3 4 4 5 4" xfId="14252"/>
    <cellStyle name="40% - Accent3 4 4 5 4 2" xfId="37527"/>
    <cellStyle name="40% - Accent3 4 4 5 5" xfId="26910"/>
    <cellStyle name="40% - Accent3 4 4 6" xfId="4043"/>
    <cellStyle name="40% - Accent3 4 4 6 2" xfId="9387"/>
    <cellStyle name="40% - Accent3 4 4 6 2 2" xfId="20002"/>
    <cellStyle name="40% - Accent3 4 4 6 2 2 2" xfId="43277"/>
    <cellStyle name="40% - Accent3 4 4 6 2 3" xfId="32662"/>
    <cellStyle name="40% - Accent3 4 4 6 3" xfId="14696"/>
    <cellStyle name="40% - Accent3 4 4 6 3 2" xfId="37971"/>
    <cellStyle name="40% - Accent3 4 4 6 4" xfId="27354"/>
    <cellStyle name="40% - Accent3 4 4 7" xfId="6745"/>
    <cellStyle name="40% - Accent3 4 4 7 2" xfId="17360"/>
    <cellStyle name="40% - Accent3 4 4 7 2 2" xfId="40635"/>
    <cellStyle name="40% - Accent3 4 4 7 3" xfId="30020"/>
    <cellStyle name="40% - Accent3 4 4 8" xfId="12056"/>
    <cellStyle name="40% - Accent3 4 4 8 2" xfId="35331"/>
    <cellStyle name="40% - Accent3 4 4 9" xfId="23371"/>
    <cellStyle name="40% - Accent3 4 4 9 2" xfId="46616"/>
    <cellStyle name="40% - Accent3 4 5" xfId="1038"/>
    <cellStyle name="40% - Accent3 4 5 2" xfId="2614"/>
    <cellStyle name="40% - Accent3 4 5 2 2" xfId="5465"/>
    <cellStyle name="40% - Accent3 4 5 2 2 2" xfId="10808"/>
    <cellStyle name="40% - Accent3 4 5 2 2 2 2" xfId="21422"/>
    <cellStyle name="40% - Accent3 4 5 2 2 2 2 2" xfId="44697"/>
    <cellStyle name="40% - Accent3 4 5 2 2 2 3" xfId="34083"/>
    <cellStyle name="40% - Accent3 4 5 2 2 3" xfId="16116"/>
    <cellStyle name="40% - Accent3 4 5 2 2 3 2" xfId="39391"/>
    <cellStyle name="40% - Accent3 4 5 2 2 4" xfId="28775"/>
    <cellStyle name="40% - Accent3 4 5 2 3" xfId="8166"/>
    <cellStyle name="40% - Accent3 4 5 2 3 2" xfId="18781"/>
    <cellStyle name="40% - Accent3 4 5 2 3 2 2" xfId="42056"/>
    <cellStyle name="40% - Accent3 4 5 2 3 3" xfId="31441"/>
    <cellStyle name="40% - Accent3 4 5 2 4" xfId="13476"/>
    <cellStyle name="40% - Accent3 4 5 2 4 2" xfId="36751"/>
    <cellStyle name="40% - Accent3 4 5 2 5" xfId="23376"/>
    <cellStyle name="40% - Accent3 4 5 2 5 2" xfId="46621"/>
    <cellStyle name="40% - Accent3 4 5 2 6" xfId="26133"/>
    <cellStyle name="40% - Accent3 4 5 3" xfId="3792"/>
    <cellStyle name="40% - Accent3 4 5 3 2" xfId="6456"/>
    <cellStyle name="40% - Accent3 4 5 3 2 2" xfId="11799"/>
    <cellStyle name="40% - Accent3 4 5 3 2 2 2" xfId="22412"/>
    <cellStyle name="40% - Accent3 4 5 3 2 2 2 2" xfId="45687"/>
    <cellStyle name="40% - Accent3 4 5 3 2 2 3" xfId="35074"/>
    <cellStyle name="40% - Accent3 4 5 3 2 3" xfId="17106"/>
    <cellStyle name="40% - Accent3 4 5 3 2 3 2" xfId="40381"/>
    <cellStyle name="40% - Accent3 4 5 3 2 4" xfId="29766"/>
    <cellStyle name="40% - Accent3 4 5 3 3" xfId="9157"/>
    <cellStyle name="40% - Accent3 4 5 3 3 2" xfId="19772"/>
    <cellStyle name="40% - Accent3 4 5 3 3 2 2" xfId="43047"/>
    <cellStyle name="40% - Accent3 4 5 3 3 3" xfId="32432"/>
    <cellStyle name="40% - Accent3 4 5 3 4" xfId="14466"/>
    <cellStyle name="40% - Accent3 4 5 3 4 2" xfId="37741"/>
    <cellStyle name="40% - Accent3 4 5 3 5" xfId="27124"/>
    <cellStyle name="40% - Accent3 4 5 4" xfId="4278"/>
    <cellStyle name="40% - Accent3 4 5 4 2" xfId="9622"/>
    <cellStyle name="40% - Accent3 4 5 4 2 2" xfId="20237"/>
    <cellStyle name="40% - Accent3 4 5 4 2 2 2" xfId="43512"/>
    <cellStyle name="40% - Accent3 4 5 4 2 3" xfId="32897"/>
    <cellStyle name="40% - Accent3 4 5 4 3" xfId="14931"/>
    <cellStyle name="40% - Accent3 4 5 4 3 2" xfId="38206"/>
    <cellStyle name="40% - Accent3 4 5 4 4" xfId="27589"/>
    <cellStyle name="40% - Accent3 4 5 5" xfId="6980"/>
    <cellStyle name="40% - Accent3 4 5 5 2" xfId="17595"/>
    <cellStyle name="40% - Accent3 4 5 5 2 2" xfId="40870"/>
    <cellStyle name="40% - Accent3 4 5 5 3" xfId="30255"/>
    <cellStyle name="40% - Accent3 4 5 6" xfId="12291"/>
    <cellStyle name="40% - Accent3 4 5 6 2" xfId="35566"/>
    <cellStyle name="40% - Accent3 4 5 7" xfId="23375"/>
    <cellStyle name="40% - Accent3 4 5 7 2" xfId="46620"/>
    <cellStyle name="40% - Accent3 4 5 8" xfId="24947"/>
    <cellStyle name="40% - Accent3 4 6" xfId="1187"/>
    <cellStyle name="40% - Accent3 4 6 2" xfId="2754"/>
    <cellStyle name="40% - Accent3 4 6 2 2" xfId="5605"/>
    <cellStyle name="40% - Accent3 4 6 2 2 2" xfId="10948"/>
    <cellStyle name="40% - Accent3 4 6 2 2 2 2" xfId="21562"/>
    <cellStyle name="40% - Accent3 4 6 2 2 2 2 2" xfId="44837"/>
    <cellStyle name="40% - Accent3 4 6 2 2 2 3" xfId="34223"/>
    <cellStyle name="40% - Accent3 4 6 2 2 3" xfId="16256"/>
    <cellStyle name="40% - Accent3 4 6 2 2 3 2" xfId="39531"/>
    <cellStyle name="40% - Accent3 4 6 2 2 4" xfId="28915"/>
    <cellStyle name="40% - Accent3 4 6 2 3" xfId="8306"/>
    <cellStyle name="40% - Accent3 4 6 2 3 2" xfId="18921"/>
    <cellStyle name="40% - Accent3 4 6 2 3 2 2" xfId="42196"/>
    <cellStyle name="40% - Accent3 4 6 2 3 3" xfId="31581"/>
    <cellStyle name="40% - Accent3 4 6 2 4" xfId="13616"/>
    <cellStyle name="40% - Accent3 4 6 2 4 2" xfId="36891"/>
    <cellStyle name="40% - Accent3 4 6 2 5" xfId="26273"/>
    <cellStyle name="40% - Accent3 4 6 3" xfId="4418"/>
    <cellStyle name="40% - Accent3 4 6 3 2" xfId="9762"/>
    <cellStyle name="40% - Accent3 4 6 3 2 2" xfId="20377"/>
    <cellStyle name="40% - Accent3 4 6 3 2 2 2" xfId="43652"/>
    <cellStyle name="40% - Accent3 4 6 3 2 3" xfId="33037"/>
    <cellStyle name="40% - Accent3 4 6 3 3" xfId="15071"/>
    <cellStyle name="40% - Accent3 4 6 3 3 2" xfId="38346"/>
    <cellStyle name="40% - Accent3 4 6 3 4" xfId="27729"/>
    <cellStyle name="40% - Accent3 4 6 4" xfId="7120"/>
    <cellStyle name="40% - Accent3 4 6 4 2" xfId="17735"/>
    <cellStyle name="40% - Accent3 4 6 4 2 2" xfId="41010"/>
    <cellStyle name="40% - Accent3 4 6 4 3" xfId="30395"/>
    <cellStyle name="40% - Accent3 4 6 5" xfId="12431"/>
    <cellStyle name="40% - Accent3 4 6 5 2" xfId="35706"/>
    <cellStyle name="40% - Accent3 4 6 6" xfId="23377"/>
    <cellStyle name="40% - Accent3 4 6 6 2" xfId="46622"/>
    <cellStyle name="40% - Accent3 4 6 7" xfId="25087"/>
    <cellStyle name="40% - Accent3 4 7" xfId="1571"/>
    <cellStyle name="40% - Accent3 4 7 2" xfId="4588"/>
    <cellStyle name="40% - Accent3 4 7 2 2" xfId="9932"/>
    <cellStyle name="40% - Accent3 4 7 2 2 2" xfId="20547"/>
    <cellStyle name="40% - Accent3 4 7 2 2 2 2" xfId="43822"/>
    <cellStyle name="40% - Accent3 4 7 2 2 3" xfId="33207"/>
    <cellStyle name="40% - Accent3 4 7 2 3" xfId="15241"/>
    <cellStyle name="40% - Accent3 4 7 2 3 2" xfId="38516"/>
    <cellStyle name="40% - Accent3 4 7 2 4" xfId="27899"/>
    <cellStyle name="40% - Accent3 4 7 3" xfId="7290"/>
    <cellStyle name="40% - Accent3 4 7 3 2" xfId="17905"/>
    <cellStyle name="40% - Accent3 4 7 3 2 2" xfId="41180"/>
    <cellStyle name="40% - Accent3 4 7 3 3" xfId="30565"/>
    <cellStyle name="40% - Accent3 4 7 4" xfId="12601"/>
    <cellStyle name="40% - Accent3 4 7 4 2" xfId="35876"/>
    <cellStyle name="40% - Accent3 4 7 5" xfId="25257"/>
    <cellStyle name="40% - Accent3 4 8" xfId="1684"/>
    <cellStyle name="40% - Accent3 4 8 2" xfId="4677"/>
    <cellStyle name="40% - Accent3 4 8 2 2" xfId="10021"/>
    <cellStyle name="40% - Accent3 4 8 2 2 2" xfId="20636"/>
    <cellStyle name="40% - Accent3 4 8 2 2 2 2" xfId="43911"/>
    <cellStyle name="40% - Accent3 4 8 2 2 3" xfId="33296"/>
    <cellStyle name="40% - Accent3 4 8 2 3" xfId="15330"/>
    <cellStyle name="40% - Accent3 4 8 2 3 2" xfId="38605"/>
    <cellStyle name="40% - Accent3 4 8 2 4" xfId="27988"/>
    <cellStyle name="40% - Accent3 4 8 3" xfId="7379"/>
    <cellStyle name="40% - Accent3 4 8 3 2" xfId="17994"/>
    <cellStyle name="40% - Accent3 4 8 3 2 2" xfId="41269"/>
    <cellStyle name="40% - Accent3 4 8 3 3" xfId="30654"/>
    <cellStyle name="40% - Accent3 4 8 4" xfId="12690"/>
    <cellStyle name="40% - Accent3 4 8 4 2" xfId="35965"/>
    <cellStyle name="40% - Accent3 4 8 5" xfId="25346"/>
    <cellStyle name="40% - Accent3 4 9" xfId="2133"/>
    <cellStyle name="40% - Accent3 4 9 2" xfId="5010"/>
    <cellStyle name="40% - Accent3 4 9 2 2" xfId="10353"/>
    <cellStyle name="40% - Accent3 4 9 2 2 2" xfId="20968"/>
    <cellStyle name="40% - Accent3 4 9 2 2 2 2" xfId="44243"/>
    <cellStyle name="40% - Accent3 4 9 2 2 3" xfId="33628"/>
    <cellStyle name="40% - Accent3 4 9 2 3" xfId="15662"/>
    <cellStyle name="40% - Accent3 4 9 2 3 2" xfId="38937"/>
    <cellStyle name="40% - Accent3 4 9 2 4" xfId="28320"/>
    <cellStyle name="40% - Accent3 4 9 3" xfId="7711"/>
    <cellStyle name="40% - Accent3 4 9 3 2" xfId="18326"/>
    <cellStyle name="40% - Accent3 4 9 3 2 2" xfId="41601"/>
    <cellStyle name="40% - Accent3 4 9 3 3" xfId="30986"/>
    <cellStyle name="40% - Accent3 4 9 4" xfId="13022"/>
    <cellStyle name="40% - Accent3 4 9 4 2" xfId="36297"/>
    <cellStyle name="40% - Accent3 4 9 5" xfId="25678"/>
    <cellStyle name="40% - Accent3 4_Asset Register (new)" xfId="1339"/>
    <cellStyle name="40% - Accent3 5" xfId="128"/>
    <cellStyle name="40% - Accent3 5 10" xfId="23378"/>
    <cellStyle name="40% - Accent3 5 10 2" xfId="46623"/>
    <cellStyle name="40% - Accent3 5 11" xfId="24709"/>
    <cellStyle name="40% - Accent3 5 2" xfId="129"/>
    <cellStyle name="40% - Accent3 5 2 10" xfId="24710"/>
    <cellStyle name="40% - Accent3 5 2 2" xfId="1823"/>
    <cellStyle name="40% - Accent3 5 2 2 2" xfId="4805"/>
    <cellStyle name="40% - Accent3 5 2 2 2 2" xfId="10149"/>
    <cellStyle name="40% - Accent3 5 2 2 2 2 2" xfId="20764"/>
    <cellStyle name="40% - Accent3 5 2 2 2 2 2 2" xfId="44039"/>
    <cellStyle name="40% - Accent3 5 2 2 2 2 3" xfId="33424"/>
    <cellStyle name="40% - Accent3 5 2 2 2 3" xfId="15458"/>
    <cellStyle name="40% - Accent3 5 2 2 2 3 2" xfId="38733"/>
    <cellStyle name="40% - Accent3 5 2 2 2 4" xfId="28116"/>
    <cellStyle name="40% - Accent3 5 2 2 3" xfId="7507"/>
    <cellStyle name="40% - Accent3 5 2 2 3 2" xfId="18122"/>
    <cellStyle name="40% - Accent3 5 2 2 3 2 2" xfId="41397"/>
    <cellStyle name="40% - Accent3 5 2 2 3 3" xfId="30782"/>
    <cellStyle name="40% - Accent3 5 2 2 4" xfId="12818"/>
    <cellStyle name="40% - Accent3 5 2 2 4 2" xfId="36093"/>
    <cellStyle name="40% - Accent3 5 2 2 5" xfId="23380"/>
    <cellStyle name="40% - Accent3 5 2 2 5 2" xfId="46625"/>
    <cellStyle name="40% - Accent3 5 2 2 6" xfId="25474"/>
    <cellStyle name="40% - Accent3 5 2 3" xfId="2381"/>
    <cellStyle name="40% - Accent3 5 2 3 2" xfId="5232"/>
    <cellStyle name="40% - Accent3 5 2 3 2 2" xfId="10575"/>
    <cellStyle name="40% - Accent3 5 2 3 2 2 2" xfId="21189"/>
    <cellStyle name="40% - Accent3 5 2 3 2 2 2 2" xfId="44464"/>
    <cellStyle name="40% - Accent3 5 2 3 2 2 3" xfId="33850"/>
    <cellStyle name="40% - Accent3 5 2 3 2 3" xfId="15883"/>
    <cellStyle name="40% - Accent3 5 2 3 2 3 2" xfId="39158"/>
    <cellStyle name="40% - Accent3 5 2 3 2 4" xfId="28542"/>
    <cellStyle name="40% - Accent3 5 2 3 3" xfId="7933"/>
    <cellStyle name="40% - Accent3 5 2 3 3 2" xfId="18548"/>
    <cellStyle name="40% - Accent3 5 2 3 3 2 2" xfId="41823"/>
    <cellStyle name="40% - Accent3 5 2 3 3 3" xfId="31208"/>
    <cellStyle name="40% - Accent3 5 2 3 4" xfId="13243"/>
    <cellStyle name="40% - Accent3 5 2 3 4 2" xfId="36518"/>
    <cellStyle name="40% - Accent3 5 2 3 5" xfId="25900"/>
    <cellStyle name="40% - Accent3 5 2 4" xfId="3097"/>
    <cellStyle name="40% - Accent3 5 2 4 2" xfId="5930"/>
    <cellStyle name="40% - Accent3 5 2 4 2 2" xfId="11273"/>
    <cellStyle name="40% - Accent3 5 2 4 2 2 2" xfId="21886"/>
    <cellStyle name="40% - Accent3 5 2 4 2 2 2 2" xfId="45161"/>
    <cellStyle name="40% - Accent3 5 2 4 2 2 3" xfId="34548"/>
    <cellStyle name="40% - Accent3 5 2 4 2 3" xfId="16580"/>
    <cellStyle name="40% - Accent3 5 2 4 2 3 2" xfId="39855"/>
    <cellStyle name="40% - Accent3 5 2 4 2 4" xfId="29240"/>
    <cellStyle name="40% - Accent3 5 2 4 3" xfId="8631"/>
    <cellStyle name="40% - Accent3 5 2 4 3 2" xfId="19246"/>
    <cellStyle name="40% - Accent3 5 2 4 3 2 2" xfId="42521"/>
    <cellStyle name="40% - Accent3 5 2 4 3 3" xfId="31906"/>
    <cellStyle name="40% - Accent3 5 2 4 4" xfId="13940"/>
    <cellStyle name="40% - Accent3 5 2 4 4 2" xfId="37215"/>
    <cellStyle name="40% - Accent3 5 2 4 5" xfId="26598"/>
    <cellStyle name="40% - Accent3 5 2 5" xfId="3420"/>
    <cellStyle name="40% - Accent3 5 2 5 2" xfId="6244"/>
    <cellStyle name="40% - Accent3 5 2 5 2 2" xfId="11587"/>
    <cellStyle name="40% - Accent3 5 2 5 2 2 2" xfId="22200"/>
    <cellStyle name="40% - Accent3 5 2 5 2 2 2 2" xfId="45475"/>
    <cellStyle name="40% - Accent3 5 2 5 2 2 3" xfId="34862"/>
    <cellStyle name="40% - Accent3 5 2 5 2 3" xfId="16894"/>
    <cellStyle name="40% - Accent3 5 2 5 2 3 2" xfId="40169"/>
    <cellStyle name="40% - Accent3 5 2 5 2 4" xfId="29554"/>
    <cellStyle name="40% - Accent3 5 2 5 3" xfId="8945"/>
    <cellStyle name="40% - Accent3 5 2 5 3 2" xfId="19560"/>
    <cellStyle name="40% - Accent3 5 2 5 3 2 2" xfId="42835"/>
    <cellStyle name="40% - Accent3 5 2 5 3 3" xfId="32220"/>
    <cellStyle name="40% - Accent3 5 2 5 4" xfId="14254"/>
    <cellStyle name="40% - Accent3 5 2 5 4 2" xfId="37529"/>
    <cellStyle name="40% - Accent3 5 2 5 5" xfId="26912"/>
    <cellStyle name="40% - Accent3 5 2 6" xfId="4045"/>
    <cellStyle name="40% - Accent3 5 2 6 2" xfId="9389"/>
    <cellStyle name="40% - Accent3 5 2 6 2 2" xfId="20004"/>
    <cellStyle name="40% - Accent3 5 2 6 2 2 2" xfId="43279"/>
    <cellStyle name="40% - Accent3 5 2 6 2 3" xfId="32664"/>
    <cellStyle name="40% - Accent3 5 2 6 3" xfId="14698"/>
    <cellStyle name="40% - Accent3 5 2 6 3 2" xfId="37973"/>
    <cellStyle name="40% - Accent3 5 2 6 4" xfId="27356"/>
    <cellStyle name="40% - Accent3 5 2 7" xfId="6747"/>
    <cellStyle name="40% - Accent3 5 2 7 2" xfId="17362"/>
    <cellStyle name="40% - Accent3 5 2 7 2 2" xfId="40637"/>
    <cellStyle name="40% - Accent3 5 2 7 3" xfId="30022"/>
    <cellStyle name="40% - Accent3 5 2 8" xfId="12058"/>
    <cellStyle name="40% - Accent3 5 2 8 2" xfId="35333"/>
    <cellStyle name="40% - Accent3 5 2 9" xfId="23379"/>
    <cellStyle name="40% - Accent3 5 2 9 2" xfId="46624"/>
    <cellStyle name="40% - Accent3 5 3" xfId="1822"/>
    <cellStyle name="40% - Accent3 5 3 2" xfId="4804"/>
    <cellStyle name="40% - Accent3 5 3 2 2" xfId="10148"/>
    <cellStyle name="40% - Accent3 5 3 2 2 2" xfId="20763"/>
    <cellStyle name="40% - Accent3 5 3 2 2 2 2" xfId="44038"/>
    <cellStyle name="40% - Accent3 5 3 2 2 3" xfId="33423"/>
    <cellStyle name="40% - Accent3 5 3 2 3" xfId="15457"/>
    <cellStyle name="40% - Accent3 5 3 2 3 2" xfId="38732"/>
    <cellStyle name="40% - Accent3 5 3 2 4" xfId="28115"/>
    <cellStyle name="40% - Accent3 5 3 3" xfId="7506"/>
    <cellStyle name="40% - Accent3 5 3 3 2" xfId="18121"/>
    <cellStyle name="40% - Accent3 5 3 3 2 2" xfId="41396"/>
    <cellStyle name="40% - Accent3 5 3 3 3" xfId="30781"/>
    <cellStyle name="40% - Accent3 5 3 4" xfId="12817"/>
    <cellStyle name="40% - Accent3 5 3 4 2" xfId="36092"/>
    <cellStyle name="40% - Accent3 5 3 5" xfId="23381"/>
    <cellStyle name="40% - Accent3 5 3 5 2" xfId="46626"/>
    <cellStyle name="40% - Accent3 5 3 6" xfId="25473"/>
    <cellStyle name="40% - Accent3 5 4" xfId="2380"/>
    <cellStyle name="40% - Accent3 5 4 2" xfId="5231"/>
    <cellStyle name="40% - Accent3 5 4 2 2" xfId="10574"/>
    <cellStyle name="40% - Accent3 5 4 2 2 2" xfId="21188"/>
    <cellStyle name="40% - Accent3 5 4 2 2 2 2" xfId="44463"/>
    <cellStyle name="40% - Accent3 5 4 2 2 3" xfId="33849"/>
    <cellStyle name="40% - Accent3 5 4 2 3" xfId="15882"/>
    <cellStyle name="40% - Accent3 5 4 2 3 2" xfId="39157"/>
    <cellStyle name="40% - Accent3 5 4 2 4" xfId="28541"/>
    <cellStyle name="40% - Accent3 5 4 3" xfId="7932"/>
    <cellStyle name="40% - Accent3 5 4 3 2" xfId="18547"/>
    <cellStyle name="40% - Accent3 5 4 3 2 2" xfId="41822"/>
    <cellStyle name="40% - Accent3 5 4 3 3" xfId="31207"/>
    <cellStyle name="40% - Accent3 5 4 4" xfId="13242"/>
    <cellStyle name="40% - Accent3 5 4 4 2" xfId="36517"/>
    <cellStyle name="40% - Accent3 5 4 5" xfId="25899"/>
    <cellStyle name="40% - Accent3 5 5" xfId="3096"/>
    <cellStyle name="40% - Accent3 5 5 2" xfId="5929"/>
    <cellStyle name="40% - Accent3 5 5 2 2" xfId="11272"/>
    <cellStyle name="40% - Accent3 5 5 2 2 2" xfId="21885"/>
    <cellStyle name="40% - Accent3 5 5 2 2 2 2" xfId="45160"/>
    <cellStyle name="40% - Accent3 5 5 2 2 3" xfId="34547"/>
    <cellStyle name="40% - Accent3 5 5 2 3" xfId="16579"/>
    <cellStyle name="40% - Accent3 5 5 2 3 2" xfId="39854"/>
    <cellStyle name="40% - Accent3 5 5 2 4" xfId="29239"/>
    <cellStyle name="40% - Accent3 5 5 3" xfId="8630"/>
    <cellStyle name="40% - Accent3 5 5 3 2" xfId="19245"/>
    <cellStyle name="40% - Accent3 5 5 3 2 2" xfId="42520"/>
    <cellStyle name="40% - Accent3 5 5 3 3" xfId="31905"/>
    <cellStyle name="40% - Accent3 5 5 4" xfId="13939"/>
    <cellStyle name="40% - Accent3 5 5 4 2" xfId="37214"/>
    <cellStyle name="40% - Accent3 5 5 5" xfId="26597"/>
    <cellStyle name="40% - Accent3 5 6" xfId="3419"/>
    <cellStyle name="40% - Accent3 5 6 2" xfId="6243"/>
    <cellStyle name="40% - Accent3 5 6 2 2" xfId="11586"/>
    <cellStyle name="40% - Accent3 5 6 2 2 2" xfId="22199"/>
    <cellStyle name="40% - Accent3 5 6 2 2 2 2" xfId="45474"/>
    <cellStyle name="40% - Accent3 5 6 2 2 3" xfId="34861"/>
    <cellStyle name="40% - Accent3 5 6 2 3" xfId="16893"/>
    <cellStyle name="40% - Accent3 5 6 2 3 2" xfId="40168"/>
    <cellStyle name="40% - Accent3 5 6 2 4" xfId="29553"/>
    <cellStyle name="40% - Accent3 5 6 3" xfId="8944"/>
    <cellStyle name="40% - Accent3 5 6 3 2" xfId="19559"/>
    <cellStyle name="40% - Accent3 5 6 3 2 2" xfId="42834"/>
    <cellStyle name="40% - Accent3 5 6 3 3" xfId="32219"/>
    <cellStyle name="40% - Accent3 5 6 4" xfId="14253"/>
    <cellStyle name="40% - Accent3 5 6 4 2" xfId="37528"/>
    <cellStyle name="40% - Accent3 5 6 5" xfId="26911"/>
    <cellStyle name="40% - Accent3 5 7" xfId="4044"/>
    <cellStyle name="40% - Accent3 5 7 2" xfId="9388"/>
    <cellStyle name="40% - Accent3 5 7 2 2" xfId="20003"/>
    <cellStyle name="40% - Accent3 5 7 2 2 2" xfId="43278"/>
    <cellStyle name="40% - Accent3 5 7 2 3" xfId="32663"/>
    <cellStyle name="40% - Accent3 5 7 3" xfId="14697"/>
    <cellStyle name="40% - Accent3 5 7 3 2" xfId="37972"/>
    <cellStyle name="40% - Accent3 5 7 4" xfId="27355"/>
    <cellStyle name="40% - Accent3 5 8" xfId="6746"/>
    <cellStyle name="40% - Accent3 5 8 2" xfId="17361"/>
    <cellStyle name="40% - Accent3 5 8 2 2" xfId="40636"/>
    <cellStyle name="40% - Accent3 5 8 3" xfId="30021"/>
    <cellStyle name="40% - Accent3 5 9" xfId="12057"/>
    <cellStyle name="40% - Accent3 5 9 2" xfId="35332"/>
    <cellStyle name="40% - Accent3 6" xfId="130"/>
    <cellStyle name="40% - Accent3 6 10" xfId="23382"/>
    <cellStyle name="40% - Accent3 6 10 2" xfId="46627"/>
    <cellStyle name="40% - Accent3 6 11" xfId="24711"/>
    <cellStyle name="40% - Accent3 6 2" xfId="131"/>
    <cellStyle name="40% - Accent3 6 2 10" xfId="24712"/>
    <cellStyle name="40% - Accent3 6 2 2" xfId="1824"/>
    <cellStyle name="40% - Accent3 6 2 2 2" xfId="4806"/>
    <cellStyle name="40% - Accent3 6 2 2 2 2" xfId="10150"/>
    <cellStyle name="40% - Accent3 6 2 2 2 2 2" xfId="20765"/>
    <cellStyle name="40% - Accent3 6 2 2 2 2 2 2" xfId="44040"/>
    <cellStyle name="40% - Accent3 6 2 2 2 2 3" xfId="33425"/>
    <cellStyle name="40% - Accent3 6 2 2 2 3" xfId="15459"/>
    <cellStyle name="40% - Accent3 6 2 2 2 3 2" xfId="38734"/>
    <cellStyle name="40% - Accent3 6 2 2 2 4" xfId="28117"/>
    <cellStyle name="40% - Accent3 6 2 2 3" xfId="7508"/>
    <cellStyle name="40% - Accent3 6 2 2 3 2" xfId="18123"/>
    <cellStyle name="40% - Accent3 6 2 2 3 2 2" xfId="41398"/>
    <cellStyle name="40% - Accent3 6 2 2 3 3" xfId="30783"/>
    <cellStyle name="40% - Accent3 6 2 2 4" xfId="12819"/>
    <cellStyle name="40% - Accent3 6 2 2 4 2" xfId="36094"/>
    <cellStyle name="40% - Accent3 6 2 2 5" xfId="25475"/>
    <cellStyle name="40% - Accent3 6 2 3" xfId="2383"/>
    <cellStyle name="40% - Accent3 6 2 3 2" xfId="5234"/>
    <cellStyle name="40% - Accent3 6 2 3 2 2" xfId="10577"/>
    <cellStyle name="40% - Accent3 6 2 3 2 2 2" xfId="21191"/>
    <cellStyle name="40% - Accent3 6 2 3 2 2 2 2" xfId="44466"/>
    <cellStyle name="40% - Accent3 6 2 3 2 2 3" xfId="33852"/>
    <cellStyle name="40% - Accent3 6 2 3 2 3" xfId="15885"/>
    <cellStyle name="40% - Accent3 6 2 3 2 3 2" xfId="39160"/>
    <cellStyle name="40% - Accent3 6 2 3 2 4" xfId="28544"/>
    <cellStyle name="40% - Accent3 6 2 3 3" xfId="7935"/>
    <cellStyle name="40% - Accent3 6 2 3 3 2" xfId="18550"/>
    <cellStyle name="40% - Accent3 6 2 3 3 2 2" xfId="41825"/>
    <cellStyle name="40% - Accent3 6 2 3 3 3" xfId="31210"/>
    <cellStyle name="40% - Accent3 6 2 3 4" xfId="13245"/>
    <cellStyle name="40% - Accent3 6 2 3 4 2" xfId="36520"/>
    <cellStyle name="40% - Accent3 6 2 3 5" xfId="25902"/>
    <cellStyle name="40% - Accent3 6 2 4" xfId="3098"/>
    <cellStyle name="40% - Accent3 6 2 4 2" xfId="5931"/>
    <cellStyle name="40% - Accent3 6 2 4 2 2" xfId="11274"/>
    <cellStyle name="40% - Accent3 6 2 4 2 2 2" xfId="21887"/>
    <cellStyle name="40% - Accent3 6 2 4 2 2 2 2" xfId="45162"/>
    <cellStyle name="40% - Accent3 6 2 4 2 2 3" xfId="34549"/>
    <cellStyle name="40% - Accent3 6 2 4 2 3" xfId="16581"/>
    <cellStyle name="40% - Accent3 6 2 4 2 3 2" xfId="39856"/>
    <cellStyle name="40% - Accent3 6 2 4 2 4" xfId="29241"/>
    <cellStyle name="40% - Accent3 6 2 4 3" xfId="8632"/>
    <cellStyle name="40% - Accent3 6 2 4 3 2" xfId="19247"/>
    <cellStyle name="40% - Accent3 6 2 4 3 2 2" xfId="42522"/>
    <cellStyle name="40% - Accent3 6 2 4 3 3" xfId="31907"/>
    <cellStyle name="40% - Accent3 6 2 4 4" xfId="13941"/>
    <cellStyle name="40% - Accent3 6 2 4 4 2" xfId="37216"/>
    <cellStyle name="40% - Accent3 6 2 4 5" xfId="26599"/>
    <cellStyle name="40% - Accent3 6 2 5" xfId="3421"/>
    <cellStyle name="40% - Accent3 6 2 5 2" xfId="6245"/>
    <cellStyle name="40% - Accent3 6 2 5 2 2" xfId="11588"/>
    <cellStyle name="40% - Accent3 6 2 5 2 2 2" xfId="22201"/>
    <cellStyle name="40% - Accent3 6 2 5 2 2 2 2" xfId="45476"/>
    <cellStyle name="40% - Accent3 6 2 5 2 2 3" xfId="34863"/>
    <cellStyle name="40% - Accent3 6 2 5 2 3" xfId="16895"/>
    <cellStyle name="40% - Accent3 6 2 5 2 3 2" xfId="40170"/>
    <cellStyle name="40% - Accent3 6 2 5 2 4" xfId="29555"/>
    <cellStyle name="40% - Accent3 6 2 5 3" xfId="8946"/>
    <cellStyle name="40% - Accent3 6 2 5 3 2" xfId="19561"/>
    <cellStyle name="40% - Accent3 6 2 5 3 2 2" xfId="42836"/>
    <cellStyle name="40% - Accent3 6 2 5 3 3" xfId="32221"/>
    <cellStyle name="40% - Accent3 6 2 5 4" xfId="14255"/>
    <cellStyle name="40% - Accent3 6 2 5 4 2" xfId="37530"/>
    <cellStyle name="40% - Accent3 6 2 5 5" xfId="26913"/>
    <cellStyle name="40% - Accent3 6 2 6" xfId="4047"/>
    <cellStyle name="40% - Accent3 6 2 6 2" xfId="9391"/>
    <cellStyle name="40% - Accent3 6 2 6 2 2" xfId="20006"/>
    <cellStyle name="40% - Accent3 6 2 6 2 2 2" xfId="43281"/>
    <cellStyle name="40% - Accent3 6 2 6 2 3" xfId="32666"/>
    <cellStyle name="40% - Accent3 6 2 6 3" xfId="14700"/>
    <cellStyle name="40% - Accent3 6 2 6 3 2" xfId="37975"/>
    <cellStyle name="40% - Accent3 6 2 6 4" xfId="27358"/>
    <cellStyle name="40% - Accent3 6 2 7" xfId="6749"/>
    <cellStyle name="40% - Accent3 6 2 7 2" xfId="17364"/>
    <cellStyle name="40% - Accent3 6 2 7 2 2" xfId="40639"/>
    <cellStyle name="40% - Accent3 6 2 7 3" xfId="30024"/>
    <cellStyle name="40% - Accent3 6 2 8" xfId="12060"/>
    <cellStyle name="40% - Accent3 6 2 8 2" xfId="35335"/>
    <cellStyle name="40% - Accent3 6 2 9" xfId="23383"/>
    <cellStyle name="40% - Accent3 6 2 9 2" xfId="46628"/>
    <cellStyle name="40% - Accent3 6 3" xfId="1948"/>
    <cellStyle name="40% - Accent3 6 3 2" xfId="4896"/>
    <cellStyle name="40% - Accent3 6 3 2 2" xfId="10239"/>
    <cellStyle name="40% - Accent3 6 3 2 2 2" xfId="20854"/>
    <cellStyle name="40% - Accent3 6 3 2 2 2 2" xfId="44129"/>
    <cellStyle name="40% - Accent3 6 3 2 2 3" xfId="33514"/>
    <cellStyle name="40% - Accent3 6 3 2 3" xfId="15548"/>
    <cellStyle name="40% - Accent3 6 3 2 3 2" xfId="38823"/>
    <cellStyle name="40% - Accent3 6 3 2 4" xfId="28206"/>
    <cellStyle name="40% - Accent3 6 3 3" xfId="7597"/>
    <cellStyle name="40% - Accent3 6 3 3 2" xfId="18212"/>
    <cellStyle name="40% - Accent3 6 3 3 2 2" xfId="41487"/>
    <cellStyle name="40% - Accent3 6 3 3 3" xfId="30872"/>
    <cellStyle name="40% - Accent3 6 3 4" xfId="12908"/>
    <cellStyle name="40% - Accent3 6 3 4 2" xfId="36183"/>
    <cellStyle name="40% - Accent3 6 3 5" xfId="25564"/>
    <cellStyle name="40% - Accent3 6 4" xfId="2382"/>
    <cellStyle name="40% - Accent3 6 4 2" xfId="5233"/>
    <cellStyle name="40% - Accent3 6 4 2 2" xfId="10576"/>
    <cellStyle name="40% - Accent3 6 4 2 2 2" xfId="21190"/>
    <cellStyle name="40% - Accent3 6 4 2 2 2 2" xfId="44465"/>
    <cellStyle name="40% - Accent3 6 4 2 2 3" xfId="33851"/>
    <cellStyle name="40% - Accent3 6 4 2 3" xfId="15884"/>
    <cellStyle name="40% - Accent3 6 4 2 3 2" xfId="39159"/>
    <cellStyle name="40% - Accent3 6 4 2 4" xfId="28543"/>
    <cellStyle name="40% - Accent3 6 4 3" xfId="7934"/>
    <cellStyle name="40% - Accent3 6 4 3 2" xfId="18549"/>
    <cellStyle name="40% - Accent3 6 4 3 2 2" xfId="41824"/>
    <cellStyle name="40% - Accent3 6 4 3 3" xfId="31209"/>
    <cellStyle name="40% - Accent3 6 4 4" xfId="13244"/>
    <cellStyle name="40% - Accent3 6 4 4 2" xfId="36519"/>
    <cellStyle name="40% - Accent3 6 4 5" xfId="25901"/>
    <cellStyle name="40% - Accent3 6 5" xfId="3183"/>
    <cellStyle name="40% - Accent3 6 5 2" xfId="6016"/>
    <cellStyle name="40% - Accent3 6 5 2 2" xfId="11359"/>
    <cellStyle name="40% - Accent3 6 5 2 2 2" xfId="21972"/>
    <cellStyle name="40% - Accent3 6 5 2 2 2 2" xfId="45247"/>
    <cellStyle name="40% - Accent3 6 5 2 2 3" xfId="34634"/>
    <cellStyle name="40% - Accent3 6 5 2 3" xfId="16666"/>
    <cellStyle name="40% - Accent3 6 5 2 3 2" xfId="39941"/>
    <cellStyle name="40% - Accent3 6 5 2 4" xfId="29326"/>
    <cellStyle name="40% - Accent3 6 5 3" xfId="8717"/>
    <cellStyle name="40% - Accent3 6 5 3 2" xfId="19332"/>
    <cellStyle name="40% - Accent3 6 5 3 2 2" xfId="42607"/>
    <cellStyle name="40% - Accent3 6 5 3 3" xfId="31992"/>
    <cellStyle name="40% - Accent3 6 5 4" xfId="14026"/>
    <cellStyle name="40% - Accent3 6 5 4 2" xfId="37301"/>
    <cellStyle name="40% - Accent3 6 5 5" xfId="26684"/>
    <cellStyle name="40% - Accent3 6 6" xfId="3506"/>
    <cellStyle name="40% - Accent3 6 6 2" xfId="6330"/>
    <cellStyle name="40% - Accent3 6 6 2 2" xfId="11673"/>
    <cellStyle name="40% - Accent3 6 6 2 2 2" xfId="22286"/>
    <cellStyle name="40% - Accent3 6 6 2 2 2 2" xfId="45561"/>
    <cellStyle name="40% - Accent3 6 6 2 2 3" xfId="34948"/>
    <cellStyle name="40% - Accent3 6 6 2 3" xfId="16980"/>
    <cellStyle name="40% - Accent3 6 6 2 3 2" xfId="40255"/>
    <cellStyle name="40% - Accent3 6 6 2 4" xfId="29640"/>
    <cellStyle name="40% - Accent3 6 6 3" xfId="9031"/>
    <cellStyle name="40% - Accent3 6 6 3 2" xfId="19646"/>
    <cellStyle name="40% - Accent3 6 6 3 2 2" xfId="42921"/>
    <cellStyle name="40% - Accent3 6 6 3 3" xfId="32306"/>
    <cellStyle name="40% - Accent3 6 6 4" xfId="14340"/>
    <cellStyle name="40% - Accent3 6 6 4 2" xfId="37615"/>
    <cellStyle name="40% - Accent3 6 6 5" xfId="26998"/>
    <cellStyle name="40% - Accent3 6 7" xfId="4046"/>
    <cellStyle name="40% - Accent3 6 7 2" xfId="9390"/>
    <cellStyle name="40% - Accent3 6 7 2 2" xfId="20005"/>
    <cellStyle name="40% - Accent3 6 7 2 2 2" xfId="43280"/>
    <cellStyle name="40% - Accent3 6 7 2 3" xfId="32665"/>
    <cellStyle name="40% - Accent3 6 7 3" xfId="14699"/>
    <cellStyle name="40% - Accent3 6 7 3 2" xfId="37974"/>
    <cellStyle name="40% - Accent3 6 7 4" xfId="27357"/>
    <cellStyle name="40% - Accent3 6 8" xfId="6748"/>
    <cellStyle name="40% - Accent3 6 8 2" xfId="17363"/>
    <cellStyle name="40% - Accent3 6 8 2 2" xfId="40638"/>
    <cellStyle name="40% - Accent3 6 8 3" xfId="30023"/>
    <cellStyle name="40% - Accent3 6 9" xfId="12059"/>
    <cellStyle name="40% - Accent3 6 9 2" xfId="35334"/>
    <cellStyle name="40% - Accent3 7" xfId="132"/>
    <cellStyle name="40% - Accent3 7 10" xfId="23384"/>
    <cellStyle name="40% - Accent3 7 10 2" xfId="46629"/>
    <cellStyle name="40% - Accent3 7 11" xfId="24713"/>
    <cellStyle name="40% - Accent3 7 2" xfId="133"/>
    <cellStyle name="40% - Accent3 7 2 2" xfId="1949"/>
    <cellStyle name="40% - Accent3 7 2 2 2" xfId="4897"/>
    <cellStyle name="40% - Accent3 7 2 2 2 2" xfId="10240"/>
    <cellStyle name="40% - Accent3 7 2 2 2 2 2" xfId="20855"/>
    <cellStyle name="40% - Accent3 7 2 2 2 2 2 2" xfId="44130"/>
    <cellStyle name="40% - Accent3 7 2 2 2 2 3" xfId="33515"/>
    <cellStyle name="40% - Accent3 7 2 2 2 3" xfId="15549"/>
    <cellStyle name="40% - Accent3 7 2 2 2 3 2" xfId="38824"/>
    <cellStyle name="40% - Accent3 7 2 2 2 4" xfId="28207"/>
    <cellStyle name="40% - Accent3 7 2 2 3" xfId="7598"/>
    <cellStyle name="40% - Accent3 7 2 2 3 2" xfId="18213"/>
    <cellStyle name="40% - Accent3 7 2 2 3 2 2" xfId="41488"/>
    <cellStyle name="40% - Accent3 7 2 2 3 3" xfId="30873"/>
    <cellStyle name="40% - Accent3 7 2 2 4" xfId="12909"/>
    <cellStyle name="40% - Accent3 7 2 2 4 2" xfId="36184"/>
    <cellStyle name="40% - Accent3 7 2 2 5" xfId="25565"/>
    <cellStyle name="40% - Accent3 7 2 3" xfId="2385"/>
    <cellStyle name="40% - Accent3 7 2 3 2" xfId="5236"/>
    <cellStyle name="40% - Accent3 7 2 3 2 2" xfId="10579"/>
    <cellStyle name="40% - Accent3 7 2 3 2 2 2" xfId="21193"/>
    <cellStyle name="40% - Accent3 7 2 3 2 2 2 2" xfId="44468"/>
    <cellStyle name="40% - Accent3 7 2 3 2 2 3" xfId="33854"/>
    <cellStyle name="40% - Accent3 7 2 3 2 3" xfId="15887"/>
    <cellStyle name="40% - Accent3 7 2 3 2 3 2" xfId="39162"/>
    <cellStyle name="40% - Accent3 7 2 3 2 4" xfId="28546"/>
    <cellStyle name="40% - Accent3 7 2 3 3" xfId="7937"/>
    <cellStyle name="40% - Accent3 7 2 3 3 2" xfId="18552"/>
    <cellStyle name="40% - Accent3 7 2 3 3 2 2" xfId="41827"/>
    <cellStyle name="40% - Accent3 7 2 3 3 3" xfId="31212"/>
    <cellStyle name="40% - Accent3 7 2 3 4" xfId="13247"/>
    <cellStyle name="40% - Accent3 7 2 3 4 2" xfId="36522"/>
    <cellStyle name="40% - Accent3 7 2 3 5" xfId="25904"/>
    <cellStyle name="40% - Accent3 7 2 4" xfId="3184"/>
    <cellStyle name="40% - Accent3 7 2 4 2" xfId="6017"/>
    <cellStyle name="40% - Accent3 7 2 4 2 2" xfId="11360"/>
    <cellStyle name="40% - Accent3 7 2 4 2 2 2" xfId="21973"/>
    <cellStyle name="40% - Accent3 7 2 4 2 2 2 2" xfId="45248"/>
    <cellStyle name="40% - Accent3 7 2 4 2 2 3" xfId="34635"/>
    <cellStyle name="40% - Accent3 7 2 4 2 3" xfId="16667"/>
    <cellStyle name="40% - Accent3 7 2 4 2 3 2" xfId="39942"/>
    <cellStyle name="40% - Accent3 7 2 4 2 4" xfId="29327"/>
    <cellStyle name="40% - Accent3 7 2 4 3" xfId="8718"/>
    <cellStyle name="40% - Accent3 7 2 4 3 2" xfId="19333"/>
    <cellStyle name="40% - Accent3 7 2 4 3 2 2" xfId="42608"/>
    <cellStyle name="40% - Accent3 7 2 4 3 3" xfId="31993"/>
    <cellStyle name="40% - Accent3 7 2 4 4" xfId="14027"/>
    <cellStyle name="40% - Accent3 7 2 4 4 2" xfId="37302"/>
    <cellStyle name="40% - Accent3 7 2 4 5" xfId="26685"/>
    <cellStyle name="40% - Accent3 7 2 5" xfId="3507"/>
    <cellStyle name="40% - Accent3 7 2 5 2" xfId="6331"/>
    <cellStyle name="40% - Accent3 7 2 5 2 2" xfId="11674"/>
    <cellStyle name="40% - Accent3 7 2 5 2 2 2" xfId="22287"/>
    <cellStyle name="40% - Accent3 7 2 5 2 2 2 2" xfId="45562"/>
    <cellStyle name="40% - Accent3 7 2 5 2 2 3" xfId="34949"/>
    <cellStyle name="40% - Accent3 7 2 5 2 3" xfId="16981"/>
    <cellStyle name="40% - Accent3 7 2 5 2 3 2" xfId="40256"/>
    <cellStyle name="40% - Accent3 7 2 5 2 4" xfId="29641"/>
    <cellStyle name="40% - Accent3 7 2 5 3" xfId="9032"/>
    <cellStyle name="40% - Accent3 7 2 5 3 2" xfId="19647"/>
    <cellStyle name="40% - Accent3 7 2 5 3 2 2" xfId="42922"/>
    <cellStyle name="40% - Accent3 7 2 5 3 3" xfId="32307"/>
    <cellStyle name="40% - Accent3 7 2 5 4" xfId="14341"/>
    <cellStyle name="40% - Accent3 7 2 5 4 2" xfId="37616"/>
    <cellStyle name="40% - Accent3 7 2 5 5" xfId="26999"/>
    <cellStyle name="40% - Accent3 7 2 6" xfId="4049"/>
    <cellStyle name="40% - Accent3 7 2 6 2" xfId="9393"/>
    <cellStyle name="40% - Accent3 7 2 6 2 2" xfId="20008"/>
    <cellStyle name="40% - Accent3 7 2 6 2 2 2" xfId="43283"/>
    <cellStyle name="40% - Accent3 7 2 6 2 3" xfId="32668"/>
    <cellStyle name="40% - Accent3 7 2 6 3" xfId="14702"/>
    <cellStyle name="40% - Accent3 7 2 6 3 2" xfId="37977"/>
    <cellStyle name="40% - Accent3 7 2 6 4" xfId="27360"/>
    <cellStyle name="40% - Accent3 7 2 7" xfId="6751"/>
    <cellStyle name="40% - Accent3 7 2 7 2" xfId="17366"/>
    <cellStyle name="40% - Accent3 7 2 7 2 2" xfId="40641"/>
    <cellStyle name="40% - Accent3 7 2 7 3" xfId="30026"/>
    <cellStyle name="40% - Accent3 7 2 8" xfId="12062"/>
    <cellStyle name="40% - Accent3 7 2 8 2" xfId="35337"/>
    <cellStyle name="40% - Accent3 7 2 9" xfId="24714"/>
    <cellStyle name="40% - Accent3 7 3" xfId="1825"/>
    <cellStyle name="40% - Accent3 7 3 2" xfId="4807"/>
    <cellStyle name="40% - Accent3 7 3 2 2" xfId="10151"/>
    <cellStyle name="40% - Accent3 7 3 2 2 2" xfId="20766"/>
    <cellStyle name="40% - Accent3 7 3 2 2 2 2" xfId="44041"/>
    <cellStyle name="40% - Accent3 7 3 2 2 3" xfId="33426"/>
    <cellStyle name="40% - Accent3 7 3 2 3" xfId="15460"/>
    <cellStyle name="40% - Accent3 7 3 2 3 2" xfId="38735"/>
    <cellStyle name="40% - Accent3 7 3 2 4" xfId="28118"/>
    <cellStyle name="40% - Accent3 7 3 3" xfId="7509"/>
    <cellStyle name="40% - Accent3 7 3 3 2" xfId="18124"/>
    <cellStyle name="40% - Accent3 7 3 3 2 2" xfId="41399"/>
    <cellStyle name="40% - Accent3 7 3 3 3" xfId="30784"/>
    <cellStyle name="40% - Accent3 7 3 4" xfId="12820"/>
    <cellStyle name="40% - Accent3 7 3 4 2" xfId="36095"/>
    <cellStyle name="40% - Accent3 7 3 5" xfId="25476"/>
    <cellStyle name="40% - Accent3 7 4" xfId="2384"/>
    <cellStyle name="40% - Accent3 7 4 2" xfId="5235"/>
    <cellStyle name="40% - Accent3 7 4 2 2" xfId="10578"/>
    <cellStyle name="40% - Accent3 7 4 2 2 2" xfId="21192"/>
    <cellStyle name="40% - Accent3 7 4 2 2 2 2" xfId="44467"/>
    <cellStyle name="40% - Accent3 7 4 2 2 3" xfId="33853"/>
    <cellStyle name="40% - Accent3 7 4 2 3" xfId="15886"/>
    <cellStyle name="40% - Accent3 7 4 2 3 2" xfId="39161"/>
    <cellStyle name="40% - Accent3 7 4 2 4" xfId="28545"/>
    <cellStyle name="40% - Accent3 7 4 3" xfId="7936"/>
    <cellStyle name="40% - Accent3 7 4 3 2" xfId="18551"/>
    <cellStyle name="40% - Accent3 7 4 3 2 2" xfId="41826"/>
    <cellStyle name="40% - Accent3 7 4 3 3" xfId="31211"/>
    <cellStyle name="40% - Accent3 7 4 4" xfId="13246"/>
    <cellStyle name="40% - Accent3 7 4 4 2" xfId="36521"/>
    <cellStyle name="40% - Accent3 7 4 5" xfId="25903"/>
    <cellStyle name="40% - Accent3 7 5" xfId="3099"/>
    <cellStyle name="40% - Accent3 7 5 2" xfId="5932"/>
    <cellStyle name="40% - Accent3 7 5 2 2" xfId="11275"/>
    <cellStyle name="40% - Accent3 7 5 2 2 2" xfId="21888"/>
    <cellStyle name="40% - Accent3 7 5 2 2 2 2" xfId="45163"/>
    <cellStyle name="40% - Accent3 7 5 2 2 3" xfId="34550"/>
    <cellStyle name="40% - Accent3 7 5 2 3" xfId="16582"/>
    <cellStyle name="40% - Accent3 7 5 2 3 2" xfId="39857"/>
    <cellStyle name="40% - Accent3 7 5 2 4" xfId="29242"/>
    <cellStyle name="40% - Accent3 7 5 3" xfId="8633"/>
    <cellStyle name="40% - Accent3 7 5 3 2" xfId="19248"/>
    <cellStyle name="40% - Accent3 7 5 3 2 2" xfId="42523"/>
    <cellStyle name="40% - Accent3 7 5 3 3" xfId="31908"/>
    <cellStyle name="40% - Accent3 7 5 4" xfId="13942"/>
    <cellStyle name="40% - Accent3 7 5 4 2" xfId="37217"/>
    <cellStyle name="40% - Accent3 7 5 5" xfId="26600"/>
    <cellStyle name="40% - Accent3 7 6" xfId="3422"/>
    <cellStyle name="40% - Accent3 7 6 2" xfId="6246"/>
    <cellStyle name="40% - Accent3 7 6 2 2" xfId="11589"/>
    <cellStyle name="40% - Accent3 7 6 2 2 2" xfId="22202"/>
    <cellStyle name="40% - Accent3 7 6 2 2 2 2" xfId="45477"/>
    <cellStyle name="40% - Accent3 7 6 2 2 3" xfId="34864"/>
    <cellStyle name="40% - Accent3 7 6 2 3" xfId="16896"/>
    <cellStyle name="40% - Accent3 7 6 2 3 2" xfId="40171"/>
    <cellStyle name="40% - Accent3 7 6 2 4" xfId="29556"/>
    <cellStyle name="40% - Accent3 7 6 3" xfId="8947"/>
    <cellStyle name="40% - Accent3 7 6 3 2" xfId="19562"/>
    <cellStyle name="40% - Accent3 7 6 3 2 2" xfId="42837"/>
    <cellStyle name="40% - Accent3 7 6 3 3" xfId="32222"/>
    <cellStyle name="40% - Accent3 7 6 4" xfId="14256"/>
    <cellStyle name="40% - Accent3 7 6 4 2" xfId="37531"/>
    <cellStyle name="40% - Accent3 7 6 5" xfId="26914"/>
    <cellStyle name="40% - Accent3 7 7" xfId="4048"/>
    <cellStyle name="40% - Accent3 7 7 2" xfId="9392"/>
    <cellStyle name="40% - Accent3 7 7 2 2" xfId="20007"/>
    <cellStyle name="40% - Accent3 7 7 2 2 2" xfId="43282"/>
    <cellStyle name="40% - Accent3 7 7 2 3" xfId="32667"/>
    <cellStyle name="40% - Accent3 7 7 3" xfId="14701"/>
    <cellStyle name="40% - Accent3 7 7 3 2" xfId="37976"/>
    <cellStyle name="40% - Accent3 7 7 4" xfId="27359"/>
    <cellStyle name="40% - Accent3 7 8" xfId="6750"/>
    <cellStyle name="40% - Accent3 7 8 2" xfId="17365"/>
    <cellStyle name="40% - Accent3 7 8 2 2" xfId="40640"/>
    <cellStyle name="40% - Accent3 7 8 3" xfId="30025"/>
    <cellStyle name="40% - Accent3 7 9" xfId="12061"/>
    <cellStyle name="40% - Accent3 7 9 2" xfId="35336"/>
    <cellStyle name="40% - Accent3 8" xfId="134"/>
    <cellStyle name="40% - Accent3 8 10" xfId="24715"/>
    <cellStyle name="40% - Accent3 8 2" xfId="135"/>
    <cellStyle name="40% - Accent3 8 2 2" xfId="1704"/>
    <cellStyle name="40% - Accent3 8 2 2 2" xfId="4694"/>
    <cellStyle name="40% - Accent3 8 2 2 2 2" xfId="10038"/>
    <cellStyle name="40% - Accent3 8 2 2 2 2 2" xfId="20653"/>
    <cellStyle name="40% - Accent3 8 2 2 2 2 2 2" xfId="43928"/>
    <cellStyle name="40% - Accent3 8 2 2 2 2 3" xfId="33313"/>
    <cellStyle name="40% - Accent3 8 2 2 2 3" xfId="15347"/>
    <cellStyle name="40% - Accent3 8 2 2 2 3 2" xfId="38622"/>
    <cellStyle name="40% - Accent3 8 2 2 2 4" xfId="28005"/>
    <cellStyle name="40% - Accent3 8 2 2 3" xfId="7396"/>
    <cellStyle name="40% - Accent3 8 2 2 3 2" xfId="18011"/>
    <cellStyle name="40% - Accent3 8 2 2 3 2 2" xfId="41286"/>
    <cellStyle name="40% - Accent3 8 2 2 3 3" xfId="30671"/>
    <cellStyle name="40% - Accent3 8 2 2 4" xfId="12707"/>
    <cellStyle name="40% - Accent3 8 2 2 4 2" xfId="35982"/>
    <cellStyle name="40% - Accent3 8 2 2 5" xfId="25363"/>
    <cellStyle name="40% - Accent3 8 2 3" xfId="2387"/>
    <cellStyle name="40% - Accent3 8 2 3 2" xfId="5238"/>
    <cellStyle name="40% - Accent3 8 2 3 2 2" xfId="10581"/>
    <cellStyle name="40% - Accent3 8 2 3 2 2 2" xfId="21195"/>
    <cellStyle name="40% - Accent3 8 2 3 2 2 2 2" xfId="44470"/>
    <cellStyle name="40% - Accent3 8 2 3 2 2 3" xfId="33856"/>
    <cellStyle name="40% - Accent3 8 2 3 2 3" xfId="15889"/>
    <cellStyle name="40% - Accent3 8 2 3 2 3 2" xfId="39164"/>
    <cellStyle name="40% - Accent3 8 2 3 2 4" xfId="28548"/>
    <cellStyle name="40% - Accent3 8 2 3 3" xfId="7939"/>
    <cellStyle name="40% - Accent3 8 2 3 3 2" xfId="18554"/>
    <cellStyle name="40% - Accent3 8 2 3 3 2 2" xfId="41829"/>
    <cellStyle name="40% - Accent3 8 2 3 3 3" xfId="31214"/>
    <cellStyle name="40% - Accent3 8 2 3 4" xfId="13249"/>
    <cellStyle name="40% - Accent3 8 2 3 4 2" xfId="36524"/>
    <cellStyle name="40% - Accent3 8 2 3 5" xfId="25906"/>
    <cellStyle name="40% - Accent3 8 2 4" xfId="2990"/>
    <cellStyle name="40% - Accent3 8 2 4 2" xfId="5823"/>
    <cellStyle name="40% - Accent3 8 2 4 2 2" xfId="11166"/>
    <cellStyle name="40% - Accent3 8 2 4 2 2 2" xfId="21779"/>
    <cellStyle name="40% - Accent3 8 2 4 2 2 2 2" xfId="45054"/>
    <cellStyle name="40% - Accent3 8 2 4 2 2 3" xfId="34441"/>
    <cellStyle name="40% - Accent3 8 2 4 2 3" xfId="16473"/>
    <cellStyle name="40% - Accent3 8 2 4 2 3 2" xfId="39748"/>
    <cellStyle name="40% - Accent3 8 2 4 2 4" xfId="29133"/>
    <cellStyle name="40% - Accent3 8 2 4 3" xfId="8524"/>
    <cellStyle name="40% - Accent3 8 2 4 3 2" xfId="19139"/>
    <cellStyle name="40% - Accent3 8 2 4 3 2 2" xfId="42414"/>
    <cellStyle name="40% - Accent3 8 2 4 3 3" xfId="31799"/>
    <cellStyle name="40% - Accent3 8 2 4 4" xfId="13833"/>
    <cellStyle name="40% - Accent3 8 2 4 4 2" xfId="37108"/>
    <cellStyle name="40% - Accent3 8 2 4 5" xfId="26491"/>
    <cellStyle name="40% - Accent3 8 2 5" xfId="3313"/>
    <cellStyle name="40% - Accent3 8 2 5 2" xfId="6137"/>
    <cellStyle name="40% - Accent3 8 2 5 2 2" xfId="11480"/>
    <cellStyle name="40% - Accent3 8 2 5 2 2 2" xfId="22093"/>
    <cellStyle name="40% - Accent3 8 2 5 2 2 2 2" xfId="45368"/>
    <cellStyle name="40% - Accent3 8 2 5 2 2 3" xfId="34755"/>
    <cellStyle name="40% - Accent3 8 2 5 2 3" xfId="16787"/>
    <cellStyle name="40% - Accent3 8 2 5 2 3 2" xfId="40062"/>
    <cellStyle name="40% - Accent3 8 2 5 2 4" xfId="29447"/>
    <cellStyle name="40% - Accent3 8 2 5 3" xfId="8838"/>
    <cellStyle name="40% - Accent3 8 2 5 3 2" xfId="19453"/>
    <cellStyle name="40% - Accent3 8 2 5 3 2 2" xfId="42728"/>
    <cellStyle name="40% - Accent3 8 2 5 3 3" xfId="32113"/>
    <cellStyle name="40% - Accent3 8 2 5 4" xfId="14147"/>
    <cellStyle name="40% - Accent3 8 2 5 4 2" xfId="37422"/>
    <cellStyle name="40% - Accent3 8 2 5 5" xfId="26805"/>
    <cellStyle name="40% - Accent3 8 2 6" xfId="4051"/>
    <cellStyle name="40% - Accent3 8 2 6 2" xfId="9395"/>
    <cellStyle name="40% - Accent3 8 2 6 2 2" xfId="20010"/>
    <cellStyle name="40% - Accent3 8 2 6 2 2 2" xfId="43285"/>
    <cellStyle name="40% - Accent3 8 2 6 2 3" xfId="32670"/>
    <cellStyle name="40% - Accent3 8 2 6 3" xfId="14704"/>
    <cellStyle name="40% - Accent3 8 2 6 3 2" xfId="37979"/>
    <cellStyle name="40% - Accent3 8 2 6 4" xfId="27362"/>
    <cellStyle name="40% - Accent3 8 2 7" xfId="6753"/>
    <cellStyle name="40% - Accent3 8 2 7 2" xfId="17368"/>
    <cellStyle name="40% - Accent3 8 2 7 2 2" xfId="40643"/>
    <cellStyle name="40% - Accent3 8 2 7 3" xfId="30028"/>
    <cellStyle name="40% - Accent3 8 2 8" xfId="12064"/>
    <cellStyle name="40% - Accent3 8 2 8 2" xfId="35339"/>
    <cellStyle name="40% - Accent3 8 2 9" xfId="24716"/>
    <cellStyle name="40% - Accent3 8 3" xfId="1826"/>
    <cellStyle name="40% - Accent3 8 3 2" xfId="4808"/>
    <cellStyle name="40% - Accent3 8 3 2 2" xfId="10152"/>
    <cellStyle name="40% - Accent3 8 3 2 2 2" xfId="20767"/>
    <cellStyle name="40% - Accent3 8 3 2 2 2 2" xfId="44042"/>
    <cellStyle name="40% - Accent3 8 3 2 2 3" xfId="33427"/>
    <cellStyle name="40% - Accent3 8 3 2 3" xfId="15461"/>
    <cellStyle name="40% - Accent3 8 3 2 3 2" xfId="38736"/>
    <cellStyle name="40% - Accent3 8 3 2 4" xfId="28119"/>
    <cellStyle name="40% - Accent3 8 3 3" xfId="7510"/>
    <cellStyle name="40% - Accent3 8 3 3 2" xfId="18125"/>
    <cellStyle name="40% - Accent3 8 3 3 2 2" xfId="41400"/>
    <cellStyle name="40% - Accent3 8 3 3 3" xfId="30785"/>
    <cellStyle name="40% - Accent3 8 3 4" xfId="12821"/>
    <cellStyle name="40% - Accent3 8 3 4 2" xfId="36096"/>
    <cellStyle name="40% - Accent3 8 3 5" xfId="25477"/>
    <cellStyle name="40% - Accent3 8 4" xfId="2386"/>
    <cellStyle name="40% - Accent3 8 4 2" xfId="5237"/>
    <cellStyle name="40% - Accent3 8 4 2 2" xfId="10580"/>
    <cellStyle name="40% - Accent3 8 4 2 2 2" xfId="21194"/>
    <cellStyle name="40% - Accent3 8 4 2 2 2 2" xfId="44469"/>
    <cellStyle name="40% - Accent3 8 4 2 2 3" xfId="33855"/>
    <cellStyle name="40% - Accent3 8 4 2 3" xfId="15888"/>
    <cellStyle name="40% - Accent3 8 4 2 3 2" xfId="39163"/>
    <cellStyle name="40% - Accent3 8 4 2 4" xfId="28547"/>
    <cellStyle name="40% - Accent3 8 4 3" xfId="7938"/>
    <cellStyle name="40% - Accent3 8 4 3 2" xfId="18553"/>
    <cellStyle name="40% - Accent3 8 4 3 2 2" xfId="41828"/>
    <cellStyle name="40% - Accent3 8 4 3 3" xfId="31213"/>
    <cellStyle name="40% - Accent3 8 4 4" xfId="13248"/>
    <cellStyle name="40% - Accent3 8 4 4 2" xfId="36523"/>
    <cellStyle name="40% - Accent3 8 4 5" xfId="25905"/>
    <cellStyle name="40% - Accent3 8 5" xfId="3100"/>
    <cellStyle name="40% - Accent3 8 5 2" xfId="5933"/>
    <cellStyle name="40% - Accent3 8 5 2 2" xfId="11276"/>
    <cellStyle name="40% - Accent3 8 5 2 2 2" xfId="21889"/>
    <cellStyle name="40% - Accent3 8 5 2 2 2 2" xfId="45164"/>
    <cellStyle name="40% - Accent3 8 5 2 2 3" xfId="34551"/>
    <cellStyle name="40% - Accent3 8 5 2 3" xfId="16583"/>
    <cellStyle name="40% - Accent3 8 5 2 3 2" xfId="39858"/>
    <cellStyle name="40% - Accent3 8 5 2 4" xfId="29243"/>
    <cellStyle name="40% - Accent3 8 5 3" xfId="8634"/>
    <cellStyle name="40% - Accent3 8 5 3 2" xfId="19249"/>
    <cellStyle name="40% - Accent3 8 5 3 2 2" xfId="42524"/>
    <cellStyle name="40% - Accent3 8 5 3 3" xfId="31909"/>
    <cellStyle name="40% - Accent3 8 5 4" xfId="13943"/>
    <cellStyle name="40% - Accent3 8 5 4 2" xfId="37218"/>
    <cellStyle name="40% - Accent3 8 5 5" xfId="26601"/>
    <cellStyle name="40% - Accent3 8 6" xfId="3423"/>
    <cellStyle name="40% - Accent3 8 6 2" xfId="6247"/>
    <cellStyle name="40% - Accent3 8 6 2 2" xfId="11590"/>
    <cellStyle name="40% - Accent3 8 6 2 2 2" xfId="22203"/>
    <cellStyle name="40% - Accent3 8 6 2 2 2 2" xfId="45478"/>
    <cellStyle name="40% - Accent3 8 6 2 2 3" xfId="34865"/>
    <cellStyle name="40% - Accent3 8 6 2 3" xfId="16897"/>
    <cellStyle name="40% - Accent3 8 6 2 3 2" xfId="40172"/>
    <cellStyle name="40% - Accent3 8 6 2 4" xfId="29557"/>
    <cellStyle name="40% - Accent3 8 6 3" xfId="8948"/>
    <cellStyle name="40% - Accent3 8 6 3 2" xfId="19563"/>
    <cellStyle name="40% - Accent3 8 6 3 2 2" xfId="42838"/>
    <cellStyle name="40% - Accent3 8 6 3 3" xfId="32223"/>
    <cellStyle name="40% - Accent3 8 6 4" xfId="14257"/>
    <cellStyle name="40% - Accent3 8 6 4 2" xfId="37532"/>
    <cellStyle name="40% - Accent3 8 6 5" xfId="26915"/>
    <cellStyle name="40% - Accent3 8 7" xfId="4050"/>
    <cellStyle name="40% - Accent3 8 7 2" xfId="9394"/>
    <cellStyle name="40% - Accent3 8 7 2 2" xfId="20009"/>
    <cellStyle name="40% - Accent3 8 7 2 2 2" xfId="43284"/>
    <cellStyle name="40% - Accent3 8 7 2 3" xfId="32669"/>
    <cellStyle name="40% - Accent3 8 7 3" xfId="14703"/>
    <cellStyle name="40% - Accent3 8 7 3 2" xfId="37978"/>
    <cellStyle name="40% - Accent3 8 7 4" xfId="27361"/>
    <cellStyle name="40% - Accent3 8 8" xfId="6752"/>
    <cellStyle name="40% - Accent3 8 8 2" xfId="17367"/>
    <cellStyle name="40% - Accent3 8 8 2 2" xfId="40642"/>
    <cellStyle name="40% - Accent3 8 8 3" xfId="30027"/>
    <cellStyle name="40% - Accent3 8 9" xfId="12063"/>
    <cellStyle name="40% - Accent3 8 9 2" xfId="35338"/>
    <cellStyle name="40% - Accent3 9" xfId="136"/>
    <cellStyle name="40% - Accent3 9 2" xfId="1827"/>
    <cellStyle name="40% - Accent3 9 2 2" xfId="4809"/>
    <cellStyle name="40% - Accent3 9 2 2 2" xfId="10153"/>
    <cellStyle name="40% - Accent3 9 2 2 2 2" xfId="20768"/>
    <cellStyle name="40% - Accent3 9 2 2 2 2 2" xfId="44043"/>
    <cellStyle name="40% - Accent3 9 2 2 2 3" xfId="33428"/>
    <cellStyle name="40% - Accent3 9 2 2 3" xfId="15462"/>
    <cellStyle name="40% - Accent3 9 2 2 3 2" xfId="38737"/>
    <cellStyle name="40% - Accent3 9 2 2 4" xfId="28120"/>
    <cellStyle name="40% - Accent3 9 2 3" xfId="7511"/>
    <cellStyle name="40% - Accent3 9 2 3 2" xfId="18126"/>
    <cellStyle name="40% - Accent3 9 2 3 2 2" xfId="41401"/>
    <cellStyle name="40% - Accent3 9 2 3 3" xfId="30786"/>
    <cellStyle name="40% - Accent3 9 2 4" xfId="12822"/>
    <cellStyle name="40% - Accent3 9 2 4 2" xfId="36097"/>
    <cellStyle name="40% - Accent3 9 2 5" xfId="25478"/>
    <cellStyle name="40% - Accent3 9 3" xfId="2388"/>
    <cellStyle name="40% - Accent3 9 3 2" xfId="5239"/>
    <cellStyle name="40% - Accent3 9 3 2 2" xfId="10582"/>
    <cellStyle name="40% - Accent3 9 3 2 2 2" xfId="21196"/>
    <cellStyle name="40% - Accent3 9 3 2 2 2 2" xfId="44471"/>
    <cellStyle name="40% - Accent3 9 3 2 2 3" xfId="33857"/>
    <cellStyle name="40% - Accent3 9 3 2 3" xfId="15890"/>
    <cellStyle name="40% - Accent3 9 3 2 3 2" xfId="39165"/>
    <cellStyle name="40% - Accent3 9 3 2 4" xfId="28549"/>
    <cellStyle name="40% - Accent3 9 3 3" xfId="7940"/>
    <cellStyle name="40% - Accent3 9 3 3 2" xfId="18555"/>
    <cellStyle name="40% - Accent3 9 3 3 2 2" xfId="41830"/>
    <cellStyle name="40% - Accent3 9 3 3 3" xfId="31215"/>
    <cellStyle name="40% - Accent3 9 3 4" xfId="13250"/>
    <cellStyle name="40% - Accent3 9 3 4 2" xfId="36525"/>
    <cellStyle name="40% - Accent3 9 3 5" xfId="25907"/>
    <cellStyle name="40% - Accent3 9 4" xfId="3101"/>
    <cellStyle name="40% - Accent3 9 4 2" xfId="5934"/>
    <cellStyle name="40% - Accent3 9 4 2 2" xfId="11277"/>
    <cellStyle name="40% - Accent3 9 4 2 2 2" xfId="21890"/>
    <cellStyle name="40% - Accent3 9 4 2 2 2 2" xfId="45165"/>
    <cellStyle name="40% - Accent3 9 4 2 2 3" xfId="34552"/>
    <cellStyle name="40% - Accent3 9 4 2 3" xfId="16584"/>
    <cellStyle name="40% - Accent3 9 4 2 3 2" xfId="39859"/>
    <cellStyle name="40% - Accent3 9 4 2 4" xfId="29244"/>
    <cellStyle name="40% - Accent3 9 4 3" xfId="8635"/>
    <cellStyle name="40% - Accent3 9 4 3 2" xfId="19250"/>
    <cellStyle name="40% - Accent3 9 4 3 2 2" xfId="42525"/>
    <cellStyle name="40% - Accent3 9 4 3 3" xfId="31910"/>
    <cellStyle name="40% - Accent3 9 4 4" xfId="13944"/>
    <cellStyle name="40% - Accent3 9 4 4 2" xfId="37219"/>
    <cellStyle name="40% - Accent3 9 4 5" xfId="26602"/>
    <cellStyle name="40% - Accent3 9 5" xfId="3424"/>
    <cellStyle name="40% - Accent3 9 5 2" xfId="6248"/>
    <cellStyle name="40% - Accent3 9 5 2 2" xfId="11591"/>
    <cellStyle name="40% - Accent3 9 5 2 2 2" xfId="22204"/>
    <cellStyle name="40% - Accent3 9 5 2 2 2 2" xfId="45479"/>
    <cellStyle name="40% - Accent3 9 5 2 2 3" xfId="34866"/>
    <cellStyle name="40% - Accent3 9 5 2 3" xfId="16898"/>
    <cellStyle name="40% - Accent3 9 5 2 3 2" xfId="40173"/>
    <cellStyle name="40% - Accent3 9 5 2 4" xfId="29558"/>
    <cellStyle name="40% - Accent3 9 5 3" xfId="8949"/>
    <cellStyle name="40% - Accent3 9 5 3 2" xfId="19564"/>
    <cellStyle name="40% - Accent3 9 5 3 2 2" xfId="42839"/>
    <cellStyle name="40% - Accent3 9 5 3 3" xfId="32224"/>
    <cellStyle name="40% - Accent3 9 5 4" xfId="14258"/>
    <cellStyle name="40% - Accent3 9 5 4 2" xfId="37533"/>
    <cellStyle name="40% - Accent3 9 5 5" xfId="26916"/>
    <cellStyle name="40% - Accent3 9 6" xfId="4052"/>
    <cellStyle name="40% - Accent3 9 6 2" xfId="9396"/>
    <cellStyle name="40% - Accent3 9 6 2 2" xfId="20011"/>
    <cellStyle name="40% - Accent3 9 6 2 2 2" xfId="43286"/>
    <cellStyle name="40% - Accent3 9 6 2 3" xfId="32671"/>
    <cellStyle name="40% - Accent3 9 6 3" xfId="14705"/>
    <cellStyle name="40% - Accent3 9 6 3 2" xfId="37980"/>
    <cellStyle name="40% - Accent3 9 6 4" xfId="27363"/>
    <cellStyle name="40% - Accent3 9 7" xfId="6754"/>
    <cellStyle name="40% - Accent3 9 7 2" xfId="17369"/>
    <cellStyle name="40% - Accent3 9 7 2 2" xfId="40644"/>
    <cellStyle name="40% - Accent3 9 7 3" xfId="30029"/>
    <cellStyle name="40% - Accent3 9 8" xfId="12065"/>
    <cellStyle name="40% - Accent3 9 8 2" xfId="35340"/>
    <cellStyle name="40% - Accent3 9 9" xfId="24717"/>
    <cellStyle name="40% - Accent4 2" xfId="137"/>
    <cellStyle name="40% - Accent4 2 10" xfId="2934"/>
    <cellStyle name="40% - Accent4 2 11" xfId="4053"/>
    <cellStyle name="40% - Accent4 2 11 2" xfId="9397"/>
    <cellStyle name="40% - Accent4 2 11 2 2" xfId="20012"/>
    <cellStyle name="40% - Accent4 2 11 2 2 2" xfId="43287"/>
    <cellStyle name="40% - Accent4 2 11 2 3" xfId="32672"/>
    <cellStyle name="40% - Accent4 2 11 3" xfId="14706"/>
    <cellStyle name="40% - Accent4 2 11 3 2" xfId="37981"/>
    <cellStyle name="40% - Accent4 2 11 4" xfId="27364"/>
    <cellStyle name="40% - Accent4 2 12" xfId="6755"/>
    <cellStyle name="40% - Accent4 2 12 2" xfId="17370"/>
    <cellStyle name="40% - Accent4 2 12 2 2" xfId="40645"/>
    <cellStyle name="40% - Accent4 2 12 3" xfId="30030"/>
    <cellStyle name="40% - Accent4 2 13" xfId="12066"/>
    <cellStyle name="40% - Accent4 2 13 2" xfId="35341"/>
    <cellStyle name="40% - Accent4 2 14" xfId="24718"/>
    <cellStyle name="40% - Accent4 2 2" xfId="138"/>
    <cellStyle name="40% - Accent4 2 2 2" xfId="961"/>
    <cellStyle name="40% - Accent4 2 2 2 2" xfId="1829"/>
    <cellStyle name="40% - Accent4 2 2 2 2 2" xfId="3626"/>
    <cellStyle name="40% - Accent4 2 2 2 2 3" xfId="4811"/>
    <cellStyle name="40% - Accent4 2 2 2 2 3 2" xfId="10155"/>
    <cellStyle name="40% - Accent4 2 2 2 2 3 2 2" xfId="20770"/>
    <cellStyle name="40% - Accent4 2 2 2 2 3 2 2 2" xfId="44045"/>
    <cellStyle name="40% - Accent4 2 2 2 2 3 2 3" xfId="33430"/>
    <cellStyle name="40% - Accent4 2 2 2 2 3 3" xfId="15464"/>
    <cellStyle name="40% - Accent4 2 2 2 2 3 3 2" xfId="38739"/>
    <cellStyle name="40% - Accent4 2 2 2 2 3 4" xfId="28122"/>
    <cellStyle name="40% - Accent4 2 2 2 2 4" xfId="7513"/>
    <cellStyle name="40% - Accent4 2 2 2 2 4 2" xfId="18128"/>
    <cellStyle name="40% - Accent4 2 2 2 2 4 2 2" xfId="41403"/>
    <cellStyle name="40% - Accent4 2 2 2 2 4 3" xfId="30788"/>
    <cellStyle name="40% - Accent4 2 2 2 2 5" xfId="12824"/>
    <cellStyle name="40% - Accent4 2 2 2 2 5 2" xfId="36099"/>
    <cellStyle name="40% - Accent4 2 2 2 2 6" xfId="25480"/>
    <cellStyle name="40% - Accent4 2 2 2 3" xfId="3103"/>
    <cellStyle name="40% - Accent4 2 2 2 3 2" xfId="5936"/>
    <cellStyle name="40% - Accent4 2 2 2 3 2 2" xfId="11279"/>
    <cellStyle name="40% - Accent4 2 2 2 3 2 2 2" xfId="21892"/>
    <cellStyle name="40% - Accent4 2 2 2 3 2 2 2 2" xfId="45167"/>
    <cellStyle name="40% - Accent4 2 2 2 3 2 2 3" xfId="34554"/>
    <cellStyle name="40% - Accent4 2 2 2 3 2 3" xfId="16586"/>
    <cellStyle name="40% - Accent4 2 2 2 3 2 3 2" xfId="39861"/>
    <cellStyle name="40% - Accent4 2 2 2 3 2 4" xfId="29246"/>
    <cellStyle name="40% - Accent4 2 2 2 3 3" xfId="8637"/>
    <cellStyle name="40% - Accent4 2 2 2 3 3 2" xfId="19252"/>
    <cellStyle name="40% - Accent4 2 2 2 3 3 2 2" xfId="42527"/>
    <cellStyle name="40% - Accent4 2 2 2 3 3 3" xfId="31912"/>
    <cellStyle name="40% - Accent4 2 2 2 3 4" xfId="13946"/>
    <cellStyle name="40% - Accent4 2 2 2 3 4 2" xfId="37221"/>
    <cellStyle name="40% - Accent4 2 2 2 3 5" xfId="26604"/>
    <cellStyle name="40% - Accent4 2 2 2 4" xfId="3426"/>
    <cellStyle name="40% - Accent4 2 2 2 4 2" xfId="6250"/>
    <cellStyle name="40% - Accent4 2 2 2 4 2 2" xfId="11593"/>
    <cellStyle name="40% - Accent4 2 2 2 4 2 2 2" xfId="22206"/>
    <cellStyle name="40% - Accent4 2 2 2 4 2 2 2 2" xfId="45481"/>
    <cellStyle name="40% - Accent4 2 2 2 4 2 2 3" xfId="34868"/>
    <cellStyle name="40% - Accent4 2 2 2 4 2 3" xfId="16900"/>
    <cellStyle name="40% - Accent4 2 2 2 4 2 3 2" xfId="40175"/>
    <cellStyle name="40% - Accent4 2 2 2 4 2 4" xfId="29560"/>
    <cellStyle name="40% - Accent4 2 2 2 4 3" xfId="8951"/>
    <cellStyle name="40% - Accent4 2 2 2 4 3 2" xfId="19566"/>
    <cellStyle name="40% - Accent4 2 2 2 4 3 2 2" xfId="42841"/>
    <cellStyle name="40% - Accent4 2 2 2 4 3 3" xfId="32226"/>
    <cellStyle name="40% - Accent4 2 2 2 4 4" xfId="14260"/>
    <cellStyle name="40% - Accent4 2 2 2 4 4 2" xfId="37535"/>
    <cellStyle name="40% - Accent4 2 2 2 4 5" xfId="26918"/>
    <cellStyle name="40% - Accent4 2 2 2_Sheet1" xfId="3580"/>
    <cellStyle name="40% - Accent4 2 2 3" xfId="2390"/>
    <cellStyle name="40% - Accent4 2 2 3 2" xfId="5241"/>
    <cellStyle name="40% - Accent4 2 2 3 2 2" xfId="10584"/>
    <cellStyle name="40% - Accent4 2 2 3 2 2 2" xfId="21198"/>
    <cellStyle name="40% - Accent4 2 2 3 2 2 2 2" xfId="44473"/>
    <cellStyle name="40% - Accent4 2 2 3 2 2 3" xfId="33859"/>
    <cellStyle name="40% - Accent4 2 2 3 2 3" xfId="15892"/>
    <cellStyle name="40% - Accent4 2 2 3 2 3 2" xfId="39167"/>
    <cellStyle name="40% - Accent4 2 2 3 2 4" xfId="28551"/>
    <cellStyle name="40% - Accent4 2 2 3 3" xfId="7942"/>
    <cellStyle name="40% - Accent4 2 2 3 3 2" xfId="18557"/>
    <cellStyle name="40% - Accent4 2 2 3 3 2 2" xfId="41832"/>
    <cellStyle name="40% - Accent4 2 2 3 3 3" xfId="31217"/>
    <cellStyle name="40% - Accent4 2 2 3 4" xfId="13252"/>
    <cellStyle name="40% - Accent4 2 2 3 4 2" xfId="36527"/>
    <cellStyle name="40% - Accent4 2 2 3 5" xfId="25909"/>
    <cellStyle name="40% - Accent4 2 2 4" xfId="4054"/>
    <cellStyle name="40% - Accent4 2 2 4 2" xfId="9398"/>
    <cellStyle name="40% - Accent4 2 2 4 2 2" xfId="20013"/>
    <cellStyle name="40% - Accent4 2 2 4 2 2 2" xfId="43288"/>
    <cellStyle name="40% - Accent4 2 2 4 2 3" xfId="32673"/>
    <cellStyle name="40% - Accent4 2 2 4 3" xfId="14707"/>
    <cellStyle name="40% - Accent4 2 2 4 3 2" xfId="37982"/>
    <cellStyle name="40% - Accent4 2 2 4 4" xfId="27365"/>
    <cellStyle name="40% - Accent4 2 2 5" xfId="6756"/>
    <cellStyle name="40% - Accent4 2 2 5 2" xfId="17371"/>
    <cellStyle name="40% - Accent4 2 2 5 2 2" xfId="40646"/>
    <cellStyle name="40% - Accent4 2 2 5 3" xfId="30031"/>
    <cellStyle name="40% - Accent4 2 2 6" xfId="12067"/>
    <cellStyle name="40% - Accent4 2 2 6 2" xfId="35342"/>
    <cellStyle name="40% - Accent4 2 2 7" xfId="24719"/>
    <cellStyle name="40% - Accent4 2 2_Asset Register (new)" xfId="1334"/>
    <cellStyle name="40% - Accent4 2 3" xfId="663"/>
    <cellStyle name="40% - Accent4 2 3 2" xfId="1828"/>
    <cellStyle name="40% - Accent4 2 3 2 2" xfId="3692"/>
    <cellStyle name="40% - Accent4 2 3 2 2 2" xfId="23387"/>
    <cellStyle name="40% - Accent4 2 3 2 2 2 2" xfId="46632"/>
    <cellStyle name="40% - Accent4 2 3 2 3" xfId="4810"/>
    <cellStyle name="40% - Accent4 2 3 2 3 2" xfId="10154"/>
    <cellStyle name="40% - Accent4 2 3 2 3 2 2" xfId="20769"/>
    <cellStyle name="40% - Accent4 2 3 2 3 2 2 2" xfId="44044"/>
    <cellStyle name="40% - Accent4 2 3 2 3 2 3" xfId="33429"/>
    <cellStyle name="40% - Accent4 2 3 2 3 3" xfId="15463"/>
    <cellStyle name="40% - Accent4 2 3 2 3 3 2" xfId="38738"/>
    <cellStyle name="40% - Accent4 2 3 2 3 4" xfId="28121"/>
    <cellStyle name="40% - Accent4 2 3 2 4" xfId="7512"/>
    <cellStyle name="40% - Accent4 2 3 2 4 2" xfId="18127"/>
    <cellStyle name="40% - Accent4 2 3 2 4 2 2" xfId="41402"/>
    <cellStyle name="40% - Accent4 2 3 2 4 3" xfId="30787"/>
    <cellStyle name="40% - Accent4 2 3 2 5" xfId="12823"/>
    <cellStyle name="40% - Accent4 2 3 2 5 2" xfId="36098"/>
    <cellStyle name="40% - Accent4 2 3 2 6" xfId="23386"/>
    <cellStyle name="40% - Accent4 2 3 2 6 2" xfId="46631"/>
    <cellStyle name="40% - Accent4 2 3 2 7" xfId="25479"/>
    <cellStyle name="40% - Accent4 2 3 3" xfId="3102"/>
    <cellStyle name="40% - Accent4 2 3 3 2" xfId="5935"/>
    <cellStyle name="40% - Accent4 2 3 3 2 2" xfId="11278"/>
    <cellStyle name="40% - Accent4 2 3 3 2 2 2" xfId="21891"/>
    <cellStyle name="40% - Accent4 2 3 3 2 2 2 2" xfId="45166"/>
    <cellStyle name="40% - Accent4 2 3 3 2 2 3" xfId="34553"/>
    <cellStyle name="40% - Accent4 2 3 3 2 3" xfId="16585"/>
    <cellStyle name="40% - Accent4 2 3 3 2 3 2" xfId="39860"/>
    <cellStyle name="40% - Accent4 2 3 3 2 4" xfId="29245"/>
    <cellStyle name="40% - Accent4 2 3 3 3" xfId="8636"/>
    <cellStyle name="40% - Accent4 2 3 3 3 2" xfId="19251"/>
    <cellStyle name="40% - Accent4 2 3 3 3 2 2" xfId="42526"/>
    <cellStyle name="40% - Accent4 2 3 3 3 3" xfId="31911"/>
    <cellStyle name="40% - Accent4 2 3 3 4" xfId="13945"/>
    <cellStyle name="40% - Accent4 2 3 3 4 2" xfId="37220"/>
    <cellStyle name="40% - Accent4 2 3 3 5" xfId="23388"/>
    <cellStyle name="40% - Accent4 2 3 3 5 2" xfId="46633"/>
    <cellStyle name="40% - Accent4 2 3 3 6" xfId="26603"/>
    <cellStyle name="40% - Accent4 2 3 4" xfId="3425"/>
    <cellStyle name="40% - Accent4 2 3 4 2" xfId="6249"/>
    <cellStyle name="40% - Accent4 2 3 4 2 2" xfId="11592"/>
    <cellStyle name="40% - Accent4 2 3 4 2 2 2" xfId="22205"/>
    <cellStyle name="40% - Accent4 2 3 4 2 2 2 2" xfId="45480"/>
    <cellStyle name="40% - Accent4 2 3 4 2 2 3" xfId="34867"/>
    <cellStyle name="40% - Accent4 2 3 4 2 3" xfId="16899"/>
    <cellStyle name="40% - Accent4 2 3 4 2 3 2" xfId="40174"/>
    <cellStyle name="40% - Accent4 2 3 4 2 4" xfId="29559"/>
    <cellStyle name="40% - Accent4 2 3 4 3" xfId="8950"/>
    <cellStyle name="40% - Accent4 2 3 4 3 2" xfId="19565"/>
    <cellStyle name="40% - Accent4 2 3 4 3 2 2" xfId="42840"/>
    <cellStyle name="40% - Accent4 2 3 4 3 3" xfId="32225"/>
    <cellStyle name="40% - Accent4 2 3 4 4" xfId="14259"/>
    <cellStyle name="40% - Accent4 2 3 4 4 2" xfId="37534"/>
    <cellStyle name="40% - Accent4 2 3 4 5" xfId="26917"/>
    <cellStyle name="40% - Accent4 2 3 5" xfId="23385"/>
    <cellStyle name="40% - Accent4 2 3 5 2" xfId="46630"/>
    <cellStyle name="40% - Accent4 2 3_Sheet1" xfId="3608"/>
    <cellStyle name="40% - Accent4 2 4" xfId="1573"/>
    <cellStyle name="40% - Accent4 2 4 2" xfId="23390"/>
    <cellStyle name="40% - Accent4 2 4 2 2" xfId="23391"/>
    <cellStyle name="40% - Accent4 2 4 2 2 2" xfId="46636"/>
    <cellStyle name="40% - Accent4 2 4 2 3" xfId="46635"/>
    <cellStyle name="40% - Accent4 2 4 3" xfId="23392"/>
    <cellStyle name="40% - Accent4 2 4 3 2" xfId="46637"/>
    <cellStyle name="40% - Accent4 2 4 4" xfId="23389"/>
    <cellStyle name="40% - Accent4 2 4 4 2" xfId="46634"/>
    <cellStyle name="40% - Accent4 2 5" xfId="1682"/>
    <cellStyle name="40% - Accent4 2 5 2" xfId="23393"/>
    <cellStyle name="40% - Accent4 2 6" xfId="2131"/>
    <cellStyle name="40% - Accent4 2 7" xfId="2187"/>
    <cellStyle name="40% - Accent4 2 8" xfId="2229"/>
    <cellStyle name="40% - Accent4 2 9" xfId="2389"/>
    <cellStyle name="40% - Accent4 2 9 2" xfId="5240"/>
    <cellStyle name="40% - Accent4 2 9 2 2" xfId="10583"/>
    <cellStyle name="40% - Accent4 2 9 2 2 2" xfId="21197"/>
    <cellStyle name="40% - Accent4 2 9 2 2 2 2" xfId="44472"/>
    <cellStyle name="40% - Accent4 2 9 2 2 3" xfId="33858"/>
    <cellStyle name="40% - Accent4 2 9 2 3" xfId="15891"/>
    <cellStyle name="40% - Accent4 2 9 2 3 2" xfId="39166"/>
    <cellStyle name="40% - Accent4 2 9 2 4" xfId="28550"/>
    <cellStyle name="40% - Accent4 2 9 3" xfId="7941"/>
    <cellStyle name="40% - Accent4 2 9 3 2" xfId="18556"/>
    <cellStyle name="40% - Accent4 2 9 3 2 2" xfId="41831"/>
    <cellStyle name="40% - Accent4 2 9 3 3" xfId="31216"/>
    <cellStyle name="40% - Accent4 2 9 4" xfId="13251"/>
    <cellStyle name="40% - Accent4 2 9 4 2" xfId="36526"/>
    <cellStyle name="40% - Accent4 2 9 5" xfId="25908"/>
    <cellStyle name="40% - Accent4 2_Asset Register (new)" xfId="1335"/>
    <cellStyle name="40% - Accent4 3" xfId="139"/>
    <cellStyle name="40% - Accent4 3 10" xfId="2186"/>
    <cellStyle name="40% - Accent4 3 10 2" xfId="5054"/>
    <cellStyle name="40% - Accent4 3 10 2 2" xfId="10397"/>
    <cellStyle name="40% - Accent4 3 10 2 2 2" xfId="21011"/>
    <cellStyle name="40% - Accent4 3 10 2 2 2 2" xfId="44286"/>
    <cellStyle name="40% - Accent4 3 10 2 2 3" xfId="33672"/>
    <cellStyle name="40% - Accent4 3 10 2 3" xfId="15705"/>
    <cellStyle name="40% - Accent4 3 10 2 3 2" xfId="38980"/>
    <cellStyle name="40% - Accent4 3 10 2 4" xfId="28364"/>
    <cellStyle name="40% - Accent4 3 10 3" xfId="7755"/>
    <cellStyle name="40% - Accent4 3 10 3 2" xfId="18370"/>
    <cellStyle name="40% - Accent4 3 10 3 2 2" xfId="41645"/>
    <cellStyle name="40% - Accent4 3 10 3 3" xfId="31030"/>
    <cellStyle name="40% - Accent4 3 10 4" xfId="13065"/>
    <cellStyle name="40% - Accent4 3 10 4 2" xfId="36340"/>
    <cellStyle name="40% - Accent4 3 10 5" xfId="25722"/>
    <cellStyle name="40% - Accent4 3 11" xfId="2391"/>
    <cellStyle name="40% - Accent4 3 11 2" xfId="5242"/>
    <cellStyle name="40% - Accent4 3 11 2 2" xfId="10585"/>
    <cellStyle name="40% - Accent4 3 11 2 2 2" xfId="21199"/>
    <cellStyle name="40% - Accent4 3 11 2 2 2 2" xfId="44474"/>
    <cellStyle name="40% - Accent4 3 11 2 2 3" xfId="33860"/>
    <cellStyle name="40% - Accent4 3 11 2 3" xfId="15893"/>
    <cellStyle name="40% - Accent4 3 11 2 3 2" xfId="39168"/>
    <cellStyle name="40% - Accent4 3 11 2 4" xfId="28552"/>
    <cellStyle name="40% - Accent4 3 11 3" xfId="7943"/>
    <cellStyle name="40% - Accent4 3 11 3 2" xfId="18558"/>
    <cellStyle name="40% - Accent4 3 11 3 2 2" xfId="41833"/>
    <cellStyle name="40% - Accent4 3 11 3 3" xfId="31218"/>
    <cellStyle name="40% - Accent4 3 11 4" xfId="13253"/>
    <cellStyle name="40% - Accent4 3 11 4 2" xfId="36528"/>
    <cellStyle name="40% - Accent4 3 11 5" xfId="25910"/>
    <cellStyle name="40% - Accent4 3 12" xfId="2935"/>
    <cellStyle name="40% - Accent4 3 12 2" xfId="5776"/>
    <cellStyle name="40% - Accent4 3 12 2 2" xfId="11119"/>
    <cellStyle name="40% - Accent4 3 12 2 2 2" xfId="21733"/>
    <cellStyle name="40% - Accent4 3 12 2 2 2 2" xfId="45008"/>
    <cellStyle name="40% - Accent4 3 12 2 2 3" xfId="34394"/>
    <cellStyle name="40% - Accent4 3 12 2 3" xfId="16427"/>
    <cellStyle name="40% - Accent4 3 12 2 3 2" xfId="39702"/>
    <cellStyle name="40% - Accent4 3 12 2 4" xfId="29086"/>
    <cellStyle name="40% - Accent4 3 12 3" xfId="8477"/>
    <cellStyle name="40% - Accent4 3 12 3 2" xfId="19092"/>
    <cellStyle name="40% - Accent4 3 12 3 2 2" xfId="42367"/>
    <cellStyle name="40% - Accent4 3 12 3 3" xfId="31752"/>
    <cellStyle name="40% - Accent4 3 12 4" xfId="13787"/>
    <cellStyle name="40% - Accent4 3 12 4 2" xfId="37062"/>
    <cellStyle name="40% - Accent4 3 12 5" xfId="26444"/>
    <cellStyle name="40% - Accent4 3 13" xfId="3266"/>
    <cellStyle name="40% - Accent4 3 13 2" xfId="6090"/>
    <cellStyle name="40% - Accent4 3 13 2 2" xfId="11433"/>
    <cellStyle name="40% - Accent4 3 13 2 2 2" xfId="22046"/>
    <cellStyle name="40% - Accent4 3 13 2 2 2 2" xfId="45321"/>
    <cellStyle name="40% - Accent4 3 13 2 2 3" xfId="34708"/>
    <cellStyle name="40% - Accent4 3 13 2 3" xfId="16740"/>
    <cellStyle name="40% - Accent4 3 13 2 3 2" xfId="40015"/>
    <cellStyle name="40% - Accent4 3 13 2 4" xfId="29400"/>
    <cellStyle name="40% - Accent4 3 13 3" xfId="8791"/>
    <cellStyle name="40% - Accent4 3 13 3 2" xfId="19406"/>
    <cellStyle name="40% - Accent4 3 13 3 2 2" xfId="42681"/>
    <cellStyle name="40% - Accent4 3 13 3 3" xfId="32066"/>
    <cellStyle name="40% - Accent4 3 13 4" xfId="14100"/>
    <cellStyle name="40% - Accent4 3 13 4 2" xfId="37375"/>
    <cellStyle name="40% - Accent4 3 13 5" xfId="26758"/>
    <cellStyle name="40% - Accent4 3 14" xfId="4055"/>
    <cellStyle name="40% - Accent4 3 14 2" xfId="9399"/>
    <cellStyle name="40% - Accent4 3 14 2 2" xfId="20014"/>
    <cellStyle name="40% - Accent4 3 14 2 2 2" xfId="43289"/>
    <cellStyle name="40% - Accent4 3 14 2 3" xfId="32674"/>
    <cellStyle name="40% - Accent4 3 14 3" xfId="14708"/>
    <cellStyle name="40% - Accent4 3 14 3 2" xfId="37983"/>
    <cellStyle name="40% - Accent4 3 14 4" xfId="27366"/>
    <cellStyle name="40% - Accent4 3 15" xfId="6757"/>
    <cellStyle name="40% - Accent4 3 15 2" xfId="17372"/>
    <cellStyle name="40% - Accent4 3 15 2 2" xfId="40647"/>
    <cellStyle name="40% - Accent4 3 15 3" xfId="30032"/>
    <cellStyle name="40% - Accent4 3 16" xfId="12068"/>
    <cellStyle name="40% - Accent4 3 16 2" xfId="35343"/>
    <cellStyle name="40% - Accent4 3 17" xfId="23394"/>
    <cellStyle name="40% - Accent4 3 17 2" xfId="46638"/>
    <cellStyle name="40% - Accent4 3 18" xfId="24720"/>
    <cellStyle name="40% - Accent4 3 2" xfId="665"/>
    <cellStyle name="40% - Accent4 3 2 10" xfId="2936"/>
    <cellStyle name="40% - Accent4 3 2 10 2" xfId="5777"/>
    <cellStyle name="40% - Accent4 3 2 10 2 2" xfId="11120"/>
    <cellStyle name="40% - Accent4 3 2 10 2 2 2" xfId="21734"/>
    <cellStyle name="40% - Accent4 3 2 10 2 2 2 2" xfId="45009"/>
    <cellStyle name="40% - Accent4 3 2 10 2 2 3" xfId="34395"/>
    <cellStyle name="40% - Accent4 3 2 10 2 3" xfId="16428"/>
    <cellStyle name="40% - Accent4 3 2 10 2 3 2" xfId="39703"/>
    <cellStyle name="40% - Accent4 3 2 10 2 4" xfId="29087"/>
    <cellStyle name="40% - Accent4 3 2 10 3" xfId="8478"/>
    <cellStyle name="40% - Accent4 3 2 10 3 2" xfId="19093"/>
    <cellStyle name="40% - Accent4 3 2 10 3 2 2" xfId="42368"/>
    <cellStyle name="40% - Accent4 3 2 10 3 3" xfId="31753"/>
    <cellStyle name="40% - Accent4 3 2 10 4" xfId="13788"/>
    <cellStyle name="40% - Accent4 3 2 10 4 2" xfId="37063"/>
    <cellStyle name="40% - Accent4 3 2 10 5" xfId="26445"/>
    <cellStyle name="40% - Accent4 3 2 11" xfId="3267"/>
    <cellStyle name="40% - Accent4 3 2 11 2" xfId="6091"/>
    <cellStyle name="40% - Accent4 3 2 11 2 2" xfId="11434"/>
    <cellStyle name="40% - Accent4 3 2 11 2 2 2" xfId="22047"/>
    <cellStyle name="40% - Accent4 3 2 11 2 2 2 2" xfId="45322"/>
    <cellStyle name="40% - Accent4 3 2 11 2 2 3" xfId="34709"/>
    <cellStyle name="40% - Accent4 3 2 11 2 3" xfId="16741"/>
    <cellStyle name="40% - Accent4 3 2 11 2 3 2" xfId="40016"/>
    <cellStyle name="40% - Accent4 3 2 11 2 4" xfId="29401"/>
    <cellStyle name="40% - Accent4 3 2 11 3" xfId="8792"/>
    <cellStyle name="40% - Accent4 3 2 11 3 2" xfId="19407"/>
    <cellStyle name="40% - Accent4 3 2 11 3 2 2" xfId="42682"/>
    <cellStyle name="40% - Accent4 3 2 11 3 3" xfId="32067"/>
    <cellStyle name="40% - Accent4 3 2 11 4" xfId="14101"/>
    <cellStyle name="40% - Accent4 3 2 11 4 2" xfId="37376"/>
    <cellStyle name="40% - Accent4 3 2 11 5" xfId="26759"/>
    <cellStyle name="40% - Accent4 3 2 12" xfId="4198"/>
    <cellStyle name="40% - Accent4 3 2 12 2" xfId="9542"/>
    <cellStyle name="40% - Accent4 3 2 12 2 2" xfId="20157"/>
    <cellStyle name="40% - Accent4 3 2 12 2 2 2" xfId="43432"/>
    <cellStyle name="40% - Accent4 3 2 12 2 3" xfId="32817"/>
    <cellStyle name="40% - Accent4 3 2 12 3" xfId="14851"/>
    <cellStyle name="40% - Accent4 3 2 12 3 2" xfId="38126"/>
    <cellStyle name="40% - Accent4 3 2 12 4" xfId="27509"/>
    <cellStyle name="40% - Accent4 3 2 13" xfId="6900"/>
    <cellStyle name="40% - Accent4 3 2 13 2" xfId="17515"/>
    <cellStyle name="40% - Accent4 3 2 13 2 2" xfId="40790"/>
    <cellStyle name="40% - Accent4 3 2 13 3" xfId="30175"/>
    <cellStyle name="40% - Accent4 3 2 14" xfId="12211"/>
    <cellStyle name="40% - Accent4 3 2 14 2" xfId="35486"/>
    <cellStyle name="40% - Accent4 3 2 15" xfId="23395"/>
    <cellStyle name="40% - Accent4 3 2 15 2" xfId="46639"/>
    <cellStyle name="40% - Accent4 3 2 16" xfId="24867"/>
    <cellStyle name="40% - Accent4 3 2 2" xfId="1041"/>
    <cellStyle name="40% - Accent4 3 2 2 2" xfId="1478"/>
    <cellStyle name="40% - Accent4 3 2 2 2 2" xfId="2840"/>
    <cellStyle name="40% - Accent4 3 2 2 2 2 2" xfId="5691"/>
    <cellStyle name="40% - Accent4 3 2 2 2 2 2 2" xfId="11034"/>
    <cellStyle name="40% - Accent4 3 2 2 2 2 2 2 2" xfId="21648"/>
    <cellStyle name="40% - Accent4 3 2 2 2 2 2 2 2 2" xfId="44923"/>
    <cellStyle name="40% - Accent4 3 2 2 2 2 2 2 3" xfId="34309"/>
    <cellStyle name="40% - Accent4 3 2 2 2 2 2 3" xfId="16342"/>
    <cellStyle name="40% - Accent4 3 2 2 2 2 2 3 2" xfId="39617"/>
    <cellStyle name="40% - Accent4 3 2 2 2 2 2 4" xfId="23399"/>
    <cellStyle name="40% - Accent4 3 2 2 2 2 2 4 2" xfId="46643"/>
    <cellStyle name="40% - Accent4 3 2 2 2 2 2 5" xfId="29001"/>
    <cellStyle name="40% - Accent4 3 2 2 2 2 3" xfId="8392"/>
    <cellStyle name="40% - Accent4 3 2 2 2 2 3 2" xfId="19007"/>
    <cellStyle name="40% - Accent4 3 2 2 2 2 3 2 2" xfId="42282"/>
    <cellStyle name="40% - Accent4 3 2 2 2 2 3 3" xfId="31667"/>
    <cellStyle name="40% - Accent4 3 2 2 2 2 4" xfId="13702"/>
    <cellStyle name="40% - Accent4 3 2 2 2 2 4 2" xfId="36977"/>
    <cellStyle name="40% - Accent4 3 2 2 2 2 5" xfId="23398"/>
    <cellStyle name="40% - Accent4 3 2 2 2 2 5 2" xfId="46642"/>
    <cellStyle name="40% - Accent4 3 2 2 2 2 6" xfId="26359"/>
    <cellStyle name="40% - Accent4 3 2 2 2 3" xfId="4504"/>
    <cellStyle name="40% - Accent4 3 2 2 2 3 2" xfId="9848"/>
    <cellStyle name="40% - Accent4 3 2 2 2 3 2 2" xfId="20463"/>
    <cellStyle name="40% - Accent4 3 2 2 2 3 2 2 2" xfId="43738"/>
    <cellStyle name="40% - Accent4 3 2 2 2 3 2 3" xfId="33123"/>
    <cellStyle name="40% - Accent4 3 2 2 2 3 3" xfId="15157"/>
    <cellStyle name="40% - Accent4 3 2 2 2 3 3 2" xfId="38432"/>
    <cellStyle name="40% - Accent4 3 2 2 2 3 4" xfId="23400"/>
    <cellStyle name="40% - Accent4 3 2 2 2 3 4 2" xfId="46644"/>
    <cellStyle name="40% - Accent4 3 2 2 2 3 5" xfId="27815"/>
    <cellStyle name="40% - Accent4 3 2 2 2 4" xfId="7206"/>
    <cellStyle name="40% - Accent4 3 2 2 2 4 2" xfId="17821"/>
    <cellStyle name="40% - Accent4 3 2 2 2 4 2 2" xfId="41096"/>
    <cellStyle name="40% - Accent4 3 2 2 2 4 3" xfId="30481"/>
    <cellStyle name="40% - Accent4 3 2 2 2 5" xfId="12517"/>
    <cellStyle name="40% - Accent4 3 2 2 2 5 2" xfId="35792"/>
    <cellStyle name="40% - Accent4 3 2 2 2 6" xfId="23397"/>
    <cellStyle name="40% - Accent4 3 2 2 2 6 2" xfId="46641"/>
    <cellStyle name="40% - Accent4 3 2 2 2 7" xfId="25173"/>
    <cellStyle name="40% - Accent4 3 2 2 3" xfId="2617"/>
    <cellStyle name="40% - Accent4 3 2 2 3 2" xfId="5468"/>
    <cellStyle name="40% - Accent4 3 2 2 3 2 2" xfId="10811"/>
    <cellStyle name="40% - Accent4 3 2 2 3 2 2 2" xfId="21425"/>
    <cellStyle name="40% - Accent4 3 2 2 3 2 2 2 2" xfId="44700"/>
    <cellStyle name="40% - Accent4 3 2 2 3 2 2 3" xfId="34086"/>
    <cellStyle name="40% - Accent4 3 2 2 3 2 3" xfId="16119"/>
    <cellStyle name="40% - Accent4 3 2 2 3 2 3 2" xfId="39394"/>
    <cellStyle name="40% - Accent4 3 2 2 3 2 4" xfId="23402"/>
    <cellStyle name="40% - Accent4 3 2 2 3 2 4 2" xfId="46646"/>
    <cellStyle name="40% - Accent4 3 2 2 3 2 5" xfId="28778"/>
    <cellStyle name="40% - Accent4 3 2 2 3 3" xfId="8169"/>
    <cellStyle name="40% - Accent4 3 2 2 3 3 2" xfId="18784"/>
    <cellStyle name="40% - Accent4 3 2 2 3 3 2 2" xfId="42059"/>
    <cellStyle name="40% - Accent4 3 2 2 3 3 3" xfId="31444"/>
    <cellStyle name="40% - Accent4 3 2 2 3 4" xfId="13479"/>
    <cellStyle name="40% - Accent4 3 2 2 3 4 2" xfId="36754"/>
    <cellStyle name="40% - Accent4 3 2 2 3 5" xfId="23401"/>
    <cellStyle name="40% - Accent4 3 2 2 3 5 2" xfId="46645"/>
    <cellStyle name="40% - Accent4 3 2 2 3 6" xfId="26136"/>
    <cellStyle name="40% - Accent4 3 2 2 4" xfId="3795"/>
    <cellStyle name="40% - Accent4 3 2 2 4 2" xfId="6459"/>
    <cellStyle name="40% - Accent4 3 2 2 4 2 2" xfId="11802"/>
    <cellStyle name="40% - Accent4 3 2 2 4 2 2 2" xfId="22415"/>
    <cellStyle name="40% - Accent4 3 2 2 4 2 2 2 2" xfId="45690"/>
    <cellStyle name="40% - Accent4 3 2 2 4 2 2 3" xfId="35077"/>
    <cellStyle name="40% - Accent4 3 2 2 4 2 3" xfId="17109"/>
    <cellStyle name="40% - Accent4 3 2 2 4 2 3 2" xfId="40384"/>
    <cellStyle name="40% - Accent4 3 2 2 4 2 4" xfId="29769"/>
    <cellStyle name="40% - Accent4 3 2 2 4 3" xfId="9160"/>
    <cellStyle name="40% - Accent4 3 2 2 4 3 2" xfId="19775"/>
    <cellStyle name="40% - Accent4 3 2 2 4 3 2 2" xfId="43050"/>
    <cellStyle name="40% - Accent4 3 2 2 4 3 3" xfId="32435"/>
    <cellStyle name="40% - Accent4 3 2 2 4 4" xfId="14469"/>
    <cellStyle name="40% - Accent4 3 2 2 4 4 2" xfId="37744"/>
    <cellStyle name="40% - Accent4 3 2 2 4 5" xfId="23403"/>
    <cellStyle name="40% - Accent4 3 2 2 4 5 2" xfId="46647"/>
    <cellStyle name="40% - Accent4 3 2 2 4 6" xfId="27127"/>
    <cellStyle name="40% - Accent4 3 2 2 5" xfId="4281"/>
    <cellStyle name="40% - Accent4 3 2 2 5 2" xfId="9625"/>
    <cellStyle name="40% - Accent4 3 2 2 5 2 2" xfId="20240"/>
    <cellStyle name="40% - Accent4 3 2 2 5 2 2 2" xfId="43515"/>
    <cellStyle name="40% - Accent4 3 2 2 5 2 3" xfId="32900"/>
    <cellStyle name="40% - Accent4 3 2 2 5 3" xfId="14934"/>
    <cellStyle name="40% - Accent4 3 2 2 5 3 2" xfId="38209"/>
    <cellStyle name="40% - Accent4 3 2 2 5 4" xfId="27592"/>
    <cellStyle name="40% - Accent4 3 2 2 6" xfId="6983"/>
    <cellStyle name="40% - Accent4 3 2 2 6 2" xfId="17598"/>
    <cellStyle name="40% - Accent4 3 2 2 6 2 2" xfId="40873"/>
    <cellStyle name="40% - Accent4 3 2 2 6 3" xfId="30258"/>
    <cellStyle name="40% - Accent4 3 2 2 7" xfId="12294"/>
    <cellStyle name="40% - Accent4 3 2 2 7 2" xfId="35569"/>
    <cellStyle name="40% - Accent4 3 2 2 8" xfId="23396"/>
    <cellStyle name="40% - Accent4 3 2 2 8 2" xfId="46640"/>
    <cellStyle name="40% - Accent4 3 2 2 9" xfId="24950"/>
    <cellStyle name="40% - Accent4 3 2 2_Asset Register (new)" xfId="1331"/>
    <cellStyle name="40% - Accent4 3 2 3" xfId="1190"/>
    <cellStyle name="40% - Accent4 3 2 3 2" xfId="2757"/>
    <cellStyle name="40% - Accent4 3 2 3 2 2" xfId="5608"/>
    <cellStyle name="40% - Accent4 3 2 3 2 2 2" xfId="10951"/>
    <cellStyle name="40% - Accent4 3 2 3 2 2 2 2" xfId="21565"/>
    <cellStyle name="40% - Accent4 3 2 3 2 2 2 2 2" xfId="44840"/>
    <cellStyle name="40% - Accent4 3 2 3 2 2 2 3" xfId="34226"/>
    <cellStyle name="40% - Accent4 3 2 3 2 2 3" xfId="16259"/>
    <cellStyle name="40% - Accent4 3 2 3 2 2 3 2" xfId="39534"/>
    <cellStyle name="40% - Accent4 3 2 3 2 2 4" xfId="23406"/>
    <cellStyle name="40% - Accent4 3 2 3 2 2 4 2" xfId="46650"/>
    <cellStyle name="40% - Accent4 3 2 3 2 2 5" xfId="28918"/>
    <cellStyle name="40% - Accent4 3 2 3 2 3" xfId="8309"/>
    <cellStyle name="40% - Accent4 3 2 3 2 3 2" xfId="18924"/>
    <cellStyle name="40% - Accent4 3 2 3 2 3 2 2" xfId="42199"/>
    <cellStyle name="40% - Accent4 3 2 3 2 3 3" xfId="31584"/>
    <cellStyle name="40% - Accent4 3 2 3 2 4" xfId="13619"/>
    <cellStyle name="40% - Accent4 3 2 3 2 4 2" xfId="36894"/>
    <cellStyle name="40% - Accent4 3 2 3 2 5" xfId="23405"/>
    <cellStyle name="40% - Accent4 3 2 3 2 5 2" xfId="46649"/>
    <cellStyle name="40% - Accent4 3 2 3 2 6" xfId="26276"/>
    <cellStyle name="40% - Accent4 3 2 3 3" xfId="4421"/>
    <cellStyle name="40% - Accent4 3 2 3 3 2" xfId="9765"/>
    <cellStyle name="40% - Accent4 3 2 3 3 2 2" xfId="20380"/>
    <cellStyle name="40% - Accent4 3 2 3 3 2 2 2" xfId="43655"/>
    <cellStyle name="40% - Accent4 3 2 3 3 2 3" xfId="33040"/>
    <cellStyle name="40% - Accent4 3 2 3 3 3" xfId="15074"/>
    <cellStyle name="40% - Accent4 3 2 3 3 3 2" xfId="38349"/>
    <cellStyle name="40% - Accent4 3 2 3 3 4" xfId="23407"/>
    <cellStyle name="40% - Accent4 3 2 3 3 4 2" xfId="46651"/>
    <cellStyle name="40% - Accent4 3 2 3 3 5" xfId="27732"/>
    <cellStyle name="40% - Accent4 3 2 3 4" xfId="7123"/>
    <cellStyle name="40% - Accent4 3 2 3 4 2" xfId="17738"/>
    <cellStyle name="40% - Accent4 3 2 3 4 2 2" xfId="41013"/>
    <cellStyle name="40% - Accent4 3 2 3 4 3" xfId="30398"/>
    <cellStyle name="40% - Accent4 3 2 3 5" xfId="12434"/>
    <cellStyle name="40% - Accent4 3 2 3 5 2" xfId="35709"/>
    <cellStyle name="40% - Accent4 3 2 3 6" xfId="23404"/>
    <cellStyle name="40% - Accent4 3 2 3 6 2" xfId="46648"/>
    <cellStyle name="40% - Accent4 3 2 3 7" xfId="25090"/>
    <cellStyle name="40% - Accent4 3 2 4" xfId="1575"/>
    <cellStyle name="40% - Accent4 3 2 4 2" xfId="4591"/>
    <cellStyle name="40% - Accent4 3 2 4 2 2" xfId="9935"/>
    <cellStyle name="40% - Accent4 3 2 4 2 2 2" xfId="20550"/>
    <cellStyle name="40% - Accent4 3 2 4 2 2 2 2" xfId="43825"/>
    <cellStyle name="40% - Accent4 3 2 4 2 2 3" xfId="33210"/>
    <cellStyle name="40% - Accent4 3 2 4 2 3" xfId="15244"/>
    <cellStyle name="40% - Accent4 3 2 4 2 3 2" xfId="38519"/>
    <cellStyle name="40% - Accent4 3 2 4 2 4" xfId="23409"/>
    <cellStyle name="40% - Accent4 3 2 4 2 4 2" xfId="46653"/>
    <cellStyle name="40% - Accent4 3 2 4 2 5" xfId="27902"/>
    <cellStyle name="40% - Accent4 3 2 4 3" xfId="7293"/>
    <cellStyle name="40% - Accent4 3 2 4 3 2" xfId="17908"/>
    <cellStyle name="40% - Accent4 3 2 4 3 2 2" xfId="41183"/>
    <cellStyle name="40% - Accent4 3 2 4 3 3" xfId="30568"/>
    <cellStyle name="40% - Accent4 3 2 4 4" xfId="12604"/>
    <cellStyle name="40% - Accent4 3 2 4 4 2" xfId="35879"/>
    <cellStyle name="40% - Accent4 3 2 4 5" xfId="23408"/>
    <cellStyle name="40% - Accent4 3 2 4 5 2" xfId="46652"/>
    <cellStyle name="40% - Accent4 3 2 4 6" xfId="25260"/>
    <cellStyle name="40% - Accent4 3 2 5" xfId="1680"/>
    <cellStyle name="40% - Accent4 3 2 5 2" xfId="4674"/>
    <cellStyle name="40% - Accent4 3 2 5 2 2" xfId="10018"/>
    <cellStyle name="40% - Accent4 3 2 5 2 2 2" xfId="20633"/>
    <cellStyle name="40% - Accent4 3 2 5 2 2 2 2" xfId="43908"/>
    <cellStyle name="40% - Accent4 3 2 5 2 2 3" xfId="33293"/>
    <cellStyle name="40% - Accent4 3 2 5 2 3" xfId="15327"/>
    <cellStyle name="40% - Accent4 3 2 5 2 3 2" xfId="38602"/>
    <cellStyle name="40% - Accent4 3 2 5 2 4" xfId="27985"/>
    <cellStyle name="40% - Accent4 3 2 5 3" xfId="7376"/>
    <cellStyle name="40% - Accent4 3 2 5 3 2" xfId="17991"/>
    <cellStyle name="40% - Accent4 3 2 5 3 2 2" xfId="41266"/>
    <cellStyle name="40% - Accent4 3 2 5 3 3" xfId="30651"/>
    <cellStyle name="40% - Accent4 3 2 5 4" xfId="12687"/>
    <cellStyle name="40% - Accent4 3 2 5 4 2" xfId="35962"/>
    <cellStyle name="40% - Accent4 3 2 5 5" xfId="23410"/>
    <cellStyle name="40% - Accent4 3 2 5 5 2" xfId="46654"/>
    <cellStyle name="40% - Accent4 3 2 5 6" xfId="25343"/>
    <cellStyle name="40% - Accent4 3 2 6" xfId="2129"/>
    <cellStyle name="40% - Accent4 3 2 6 2" xfId="5007"/>
    <cellStyle name="40% - Accent4 3 2 6 2 2" xfId="10350"/>
    <cellStyle name="40% - Accent4 3 2 6 2 2 2" xfId="20965"/>
    <cellStyle name="40% - Accent4 3 2 6 2 2 2 2" xfId="44240"/>
    <cellStyle name="40% - Accent4 3 2 6 2 2 3" xfId="33625"/>
    <cellStyle name="40% - Accent4 3 2 6 2 3" xfId="15659"/>
    <cellStyle name="40% - Accent4 3 2 6 2 3 2" xfId="38934"/>
    <cellStyle name="40% - Accent4 3 2 6 2 4" xfId="28317"/>
    <cellStyle name="40% - Accent4 3 2 6 3" xfId="7708"/>
    <cellStyle name="40% - Accent4 3 2 6 3 2" xfId="18323"/>
    <cellStyle name="40% - Accent4 3 2 6 3 2 2" xfId="41598"/>
    <cellStyle name="40% - Accent4 3 2 6 3 3" xfId="30983"/>
    <cellStyle name="40% - Accent4 3 2 6 4" xfId="13019"/>
    <cellStyle name="40% - Accent4 3 2 6 4 2" xfId="36294"/>
    <cellStyle name="40% - Accent4 3 2 6 5" xfId="25675"/>
    <cellStyle name="40% - Accent4 3 2 7" xfId="2185"/>
    <cellStyle name="40% - Accent4 3 2 7 2" xfId="5053"/>
    <cellStyle name="40% - Accent4 3 2 7 2 2" xfId="10396"/>
    <cellStyle name="40% - Accent4 3 2 7 2 2 2" xfId="21010"/>
    <cellStyle name="40% - Accent4 3 2 7 2 2 2 2" xfId="44285"/>
    <cellStyle name="40% - Accent4 3 2 7 2 2 3" xfId="33671"/>
    <cellStyle name="40% - Accent4 3 2 7 2 3" xfId="15704"/>
    <cellStyle name="40% - Accent4 3 2 7 2 3 2" xfId="38979"/>
    <cellStyle name="40% - Accent4 3 2 7 2 4" xfId="28363"/>
    <cellStyle name="40% - Accent4 3 2 7 3" xfId="7754"/>
    <cellStyle name="40% - Accent4 3 2 7 3 2" xfId="18369"/>
    <cellStyle name="40% - Accent4 3 2 7 3 2 2" xfId="41644"/>
    <cellStyle name="40% - Accent4 3 2 7 3 3" xfId="31029"/>
    <cellStyle name="40% - Accent4 3 2 7 4" xfId="13064"/>
    <cellStyle name="40% - Accent4 3 2 7 4 2" xfId="36339"/>
    <cellStyle name="40% - Accent4 3 2 7 5" xfId="25721"/>
    <cellStyle name="40% - Accent4 3 2 8" xfId="2228"/>
    <cellStyle name="40% - Accent4 3 2 8 2" xfId="5087"/>
    <cellStyle name="40% - Accent4 3 2 8 2 2" xfId="10430"/>
    <cellStyle name="40% - Accent4 3 2 8 2 2 2" xfId="21044"/>
    <cellStyle name="40% - Accent4 3 2 8 2 2 2 2" xfId="44319"/>
    <cellStyle name="40% - Accent4 3 2 8 2 2 3" xfId="33705"/>
    <cellStyle name="40% - Accent4 3 2 8 2 3" xfId="15738"/>
    <cellStyle name="40% - Accent4 3 2 8 2 3 2" xfId="39013"/>
    <cellStyle name="40% - Accent4 3 2 8 2 4" xfId="28397"/>
    <cellStyle name="40% - Accent4 3 2 8 3" xfId="7788"/>
    <cellStyle name="40% - Accent4 3 2 8 3 2" xfId="18403"/>
    <cellStyle name="40% - Accent4 3 2 8 3 2 2" xfId="41678"/>
    <cellStyle name="40% - Accent4 3 2 8 3 3" xfId="31063"/>
    <cellStyle name="40% - Accent4 3 2 8 4" xfId="13098"/>
    <cellStyle name="40% - Accent4 3 2 8 4 2" xfId="36373"/>
    <cellStyle name="40% - Accent4 3 2 8 5" xfId="25755"/>
    <cellStyle name="40% - Accent4 3 2 9" xfId="2534"/>
    <cellStyle name="40% - Accent4 3 2 9 2" xfId="5385"/>
    <cellStyle name="40% - Accent4 3 2 9 2 2" xfId="10728"/>
    <cellStyle name="40% - Accent4 3 2 9 2 2 2" xfId="21342"/>
    <cellStyle name="40% - Accent4 3 2 9 2 2 2 2" xfId="44617"/>
    <cellStyle name="40% - Accent4 3 2 9 2 2 3" xfId="34003"/>
    <cellStyle name="40% - Accent4 3 2 9 2 3" xfId="16036"/>
    <cellStyle name="40% - Accent4 3 2 9 2 3 2" xfId="39311"/>
    <cellStyle name="40% - Accent4 3 2 9 2 4" xfId="28695"/>
    <cellStyle name="40% - Accent4 3 2 9 3" xfId="8086"/>
    <cellStyle name="40% - Accent4 3 2 9 3 2" xfId="18701"/>
    <cellStyle name="40% - Accent4 3 2 9 3 2 2" xfId="41976"/>
    <cellStyle name="40% - Accent4 3 2 9 3 3" xfId="31361"/>
    <cellStyle name="40% - Accent4 3 2 9 4" xfId="13396"/>
    <cellStyle name="40% - Accent4 3 2 9 4 2" xfId="36671"/>
    <cellStyle name="40% - Accent4 3 2 9 5" xfId="26053"/>
    <cellStyle name="40% - Accent4 3 2_Asset Register (new)" xfId="1332"/>
    <cellStyle name="40% - Accent4 3 3" xfId="664"/>
    <cellStyle name="40% - Accent4 3 3 10" xfId="12210"/>
    <cellStyle name="40% - Accent4 3 3 10 2" xfId="35485"/>
    <cellStyle name="40% - Accent4 3 3 11" xfId="23411"/>
    <cellStyle name="40% - Accent4 3 3 11 2" xfId="46655"/>
    <cellStyle name="40% - Accent4 3 3 12" xfId="24866"/>
    <cellStyle name="40% - Accent4 3 3 2" xfId="1113"/>
    <cellStyle name="40% - Accent4 3 3 2 2" xfId="2681"/>
    <cellStyle name="40% - Accent4 3 3 2 2 2" xfId="5532"/>
    <cellStyle name="40% - Accent4 3 3 2 2 2 2" xfId="10875"/>
    <cellStyle name="40% - Accent4 3 3 2 2 2 2 2" xfId="21489"/>
    <cellStyle name="40% - Accent4 3 3 2 2 2 2 2 2" xfId="44764"/>
    <cellStyle name="40% - Accent4 3 3 2 2 2 2 3" xfId="34150"/>
    <cellStyle name="40% - Accent4 3 3 2 2 2 3" xfId="16183"/>
    <cellStyle name="40% - Accent4 3 3 2 2 2 3 2" xfId="39458"/>
    <cellStyle name="40% - Accent4 3 3 2 2 2 4" xfId="23414"/>
    <cellStyle name="40% - Accent4 3 3 2 2 2 4 2" xfId="46658"/>
    <cellStyle name="40% - Accent4 3 3 2 2 2 5" xfId="28842"/>
    <cellStyle name="40% - Accent4 3 3 2 2 3" xfId="8233"/>
    <cellStyle name="40% - Accent4 3 3 2 2 3 2" xfId="18848"/>
    <cellStyle name="40% - Accent4 3 3 2 2 3 2 2" xfId="42123"/>
    <cellStyle name="40% - Accent4 3 3 2 2 3 3" xfId="31508"/>
    <cellStyle name="40% - Accent4 3 3 2 2 4" xfId="13543"/>
    <cellStyle name="40% - Accent4 3 3 2 2 4 2" xfId="36818"/>
    <cellStyle name="40% - Accent4 3 3 2 2 5" xfId="23413"/>
    <cellStyle name="40% - Accent4 3 3 2 2 5 2" xfId="46657"/>
    <cellStyle name="40% - Accent4 3 3 2 2 6" xfId="26200"/>
    <cellStyle name="40% - Accent4 3 3 2 3" xfId="3859"/>
    <cellStyle name="40% - Accent4 3 3 2 3 2" xfId="6523"/>
    <cellStyle name="40% - Accent4 3 3 2 3 2 2" xfId="11866"/>
    <cellStyle name="40% - Accent4 3 3 2 3 2 2 2" xfId="22479"/>
    <cellStyle name="40% - Accent4 3 3 2 3 2 2 2 2" xfId="45754"/>
    <cellStyle name="40% - Accent4 3 3 2 3 2 2 3" xfId="35141"/>
    <cellStyle name="40% - Accent4 3 3 2 3 2 3" xfId="17173"/>
    <cellStyle name="40% - Accent4 3 3 2 3 2 3 2" xfId="40448"/>
    <cellStyle name="40% - Accent4 3 3 2 3 2 4" xfId="29833"/>
    <cellStyle name="40% - Accent4 3 3 2 3 3" xfId="9224"/>
    <cellStyle name="40% - Accent4 3 3 2 3 3 2" xfId="19839"/>
    <cellStyle name="40% - Accent4 3 3 2 3 3 2 2" xfId="43114"/>
    <cellStyle name="40% - Accent4 3 3 2 3 3 3" xfId="32499"/>
    <cellStyle name="40% - Accent4 3 3 2 3 4" xfId="14533"/>
    <cellStyle name="40% - Accent4 3 3 2 3 4 2" xfId="37808"/>
    <cellStyle name="40% - Accent4 3 3 2 3 5" xfId="23415"/>
    <cellStyle name="40% - Accent4 3 3 2 3 5 2" xfId="46659"/>
    <cellStyle name="40% - Accent4 3 3 2 3 6" xfId="27191"/>
    <cellStyle name="40% - Accent4 3 3 2 4" xfId="4345"/>
    <cellStyle name="40% - Accent4 3 3 2 4 2" xfId="9689"/>
    <cellStyle name="40% - Accent4 3 3 2 4 2 2" xfId="20304"/>
    <cellStyle name="40% - Accent4 3 3 2 4 2 2 2" xfId="43579"/>
    <cellStyle name="40% - Accent4 3 3 2 4 2 3" xfId="32964"/>
    <cellStyle name="40% - Accent4 3 3 2 4 3" xfId="14998"/>
    <cellStyle name="40% - Accent4 3 3 2 4 3 2" xfId="38273"/>
    <cellStyle name="40% - Accent4 3 3 2 4 4" xfId="27656"/>
    <cellStyle name="40% - Accent4 3 3 2 5" xfId="7047"/>
    <cellStyle name="40% - Accent4 3 3 2 5 2" xfId="17662"/>
    <cellStyle name="40% - Accent4 3 3 2 5 2 2" xfId="40937"/>
    <cellStyle name="40% - Accent4 3 3 2 5 3" xfId="30322"/>
    <cellStyle name="40% - Accent4 3 3 2 6" xfId="12358"/>
    <cellStyle name="40% - Accent4 3 3 2 6 2" xfId="35633"/>
    <cellStyle name="40% - Accent4 3 3 2 7" xfId="23412"/>
    <cellStyle name="40% - Accent4 3 3 2 7 2" xfId="46656"/>
    <cellStyle name="40% - Accent4 3 3 2 8" xfId="25014"/>
    <cellStyle name="40% - Accent4 3 3 3" xfId="1477"/>
    <cellStyle name="40% - Accent4 3 3 3 2" xfId="2839"/>
    <cellStyle name="40% - Accent4 3 3 3 2 2" xfId="5690"/>
    <cellStyle name="40% - Accent4 3 3 3 2 2 2" xfId="11033"/>
    <cellStyle name="40% - Accent4 3 3 3 2 2 2 2" xfId="21647"/>
    <cellStyle name="40% - Accent4 3 3 3 2 2 2 2 2" xfId="44922"/>
    <cellStyle name="40% - Accent4 3 3 3 2 2 2 3" xfId="34308"/>
    <cellStyle name="40% - Accent4 3 3 3 2 2 3" xfId="16341"/>
    <cellStyle name="40% - Accent4 3 3 3 2 2 3 2" xfId="39616"/>
    <cellStyle name="40% - Accent4 3 3 3 2 2 4" xfId="29000"/>
    <cellStyle name="40% - Accent4 3 3 3 2 3" xfId="8391"/>
    <cellStyle name="40% - Accent4 3 3 3 2 3 2" xfId="19006"/>
    <cellStyle name="40% - Accent4 3 3 3 2 3 2 2" xfId="42281"/>
    <cellStyle name="40% - Accent4 3 3 3 2 3 3" xfId="31666"/>
    <cellStyle name="40% - Accent4 3 3 3 2 4" xfId="13701"/>
    <cellStyle name="40% - Accent4 3 3 3 2 4 2" xfId="36976"/>
    <cellStyle name="40% - Accent4 3 3 3 2 5" xfId="23417"/>
    <cellStyle name="40% - Accent4 3 3 3 2 5 2" xfId="46661"/>
    <cellStyle name="40% - Accent4 3 3 3 2 6" xfId="26358"/>
    <cellStyle name="40% - Accent4 3 3 3 3" xfId="3565"/>
    <cellStyle name="40% - Accent4 3 3 3 3 2" xfId="6372"/>
    <cellStyle name="40% - Accent4 3 3 3 3 2 2" xfId="11715"/>
    <cellStyle name="40% - Accent4 3 3 3 3 2 2 2" xfId="22328"/>
    <cellStyle name="40% - Accent4 3 3 3 3 2 2 2 2" xfId="45603"/>
    <cellStyle name="40% - Accent4 3 3 3 3 2 2 3" xfId="34990"/>
    <cellStyle name="40% - Accent4 3 3 3 3 2 3" xfId="17022"/>
    <cellStyle name="40% - Accent4 3 3 3 3 2 3 2" xfId="40297"/>
    <cellStyle name="40% - Accent4 3 3 3 3 2 4" xfId="29682"/>
    <cellStyle name="40% - Accent4 3 3 3 3 3" xfId="9073"/>
    <cellStyle name="40% - Accent4 3 3 3 3 3 2" xfId="19688"/>
    <cellStyle name="40% - Accent4 3 3 3 3 3 2 2" xfId="42963"/>
    <cellStyle name="40% - Accent4 3 3 3 3 3 3" xfId="32348"/>
    <cellStyle name="40% - Accent4 3 3 3 3 4" xfId="14382"/>
    <cellStyle name="40% - Accent4 3 3 3 3 4 2" xfId="37657"/>
    <cellStyle name="40% - Accent4 3 3 3 3 5" xfId="27040"/>
    <cellStyle name="40% - Accent4 3 3 3 4" xfId="4503"/>
    <cellStyle name="40% - Accent4 3 3 3 4 2" xfId="9847"/>
    <cellStyle name="40% - Accent4 3 3 3 4 2 2" xfId="20462"/>
    <cellStyle name="40% - Accent4 3 3 3 4 2 2 2" xfId="43737"/>
    <cellStyle name="40% - Accent4 3 3 3 4 2 3" xfId="33122"/>
    <cellStyle name="40% - Accent4 3 3 3 4 3" xfId="15156"/>
    <cellStyle name="40% - Accent4 3 3 3 4 3 2" xfId="38431"/>
    <cellStyle name="40% - Accent4 3 3 3 4 4" xfId="27814"/>
    <cellStyle name="40% - Accent4 3 3 3 5" xfId="7205"/>
    <cellStyle name="40% - Accent4 3 3 3 5 2" xfId="17820"/>
    <cellStyle name="40% - Accent4 3 3 3 5 2 2" xfId="41095"/>
    <cellStyle name="40% - Accent4 3 3 3 5 3" xfId="30480"/>
    <cellStyle name="40% - Accent4 3 3 3 6" xfId="12516"/>
    <cellStyle name="40% - Accent4 3 3 3 6 2" xfId="35791"/>
    <cellStyle name="40% - Accent4 3 3 3 7" xfId="23416"/>
    <cellStyle name="40% - Accent4 3 3 3 7 2" xfId="46660"/>
    <cellStyle name="40% - Accent4 3 3 3 8" xfId="25172"/>
    <cellStyle name="40% - Accent4 3 3 4" xfId="1830"/>
    <cellStyle name="40% - Accent4 3 3 4 2" xfId="4812"/>
    <cellStyle name="40% - Accent4 3 3 4 2 2" xfId="10156"/>
    <cellStyle name="40% - Accent4 3 3 4 2 2 2" xfId="20771"/>
    <cellStyle name="40% - Accent4 3 3 4 2 2 2 2" xfId="44046"/>
    <cellStyle name="40% - Accent4 3 3 4 2 2 3" xfId="33431"/>
    <cellStyle name="40% - Accent4 3 3 4 2 3" xfId="15465"/>
    <cellStyle name="40% - Accent4 3 3 4 2 3 2" xfId="38740"/>
    <cellStyle name="40% - Accent4 3 3 4 2 4" xfId="28123"/>
    <cellStyle name="40% - Accent4 3 3 4 3" xfId="7514"/>
    <cellStyle name="40% - Accent4 3 3 4 3 2" xfId="18129"/>
    <cellStyle name="40% - Accent4 3 3 4 3 2 2" xfId="41404"/>
    <cellStyle name="40% - Accent4 3 3 4 3 3" xfId="30789"/>
    <cellStyle name="40% - Accent4 3 3 4 4" xfId="12825"/>
    <cellStyle name="40% - Accent4 3 3 4 4 2" xfId="36100"/>
    <cellStyle name="40% - Accent4 3 3 4 5" xfId="23418"/>
    <cellStyle name="40% - Accent4 3 3 4 5 2" xfId="46662"/>
    <cellStyle name="40% - Accent4 3 3 4 6" xfId="25481"/>
    <cellStyle name="40% - Accent4 3 3 5" xfId="2533"/>
    <cellStyle name="40% - Accent4 3 3 5 2" xfId="5384"/>
    <cellStyle name="40% - Accent4 3 3 5 2 2" xfId="10727"/>
    <cellStyle name="40% - Accent4 3 3 5 2 2 2" xfId="21341"/>
    <cellStyle name="40% - Accent4 3 3 5 2 2 2 2" xfId="44616"/>
    <cellStyle name="40% - Accent4 3 3 5 2 2 3" xfId="34002"/>
    <cellStyle name="40% - Accent4 3 3 5 2 3" xfId="16035"/>
    <cellStyle name="40% - Accent4 3 3 5 2 3 2" xfId="39310"/>
    <cellStyle name="40% - Accent4 3 3 5 2 4" xfId="28694"/>
    <cellStyle name="40% - Accent4 3 3 5 3" xfId="8085"/>
    <cellStyle name="40% - Accent4 3 3 5 3 2" xfId="18700"/>
    <cellStyle name="40% - Accent4 3 3 5 3 2 2" xfId="41975"/>
    <cellStyle name="40% - Accent4 3 3 5 3 3" xfId="31360"/>
    <cellStyle name="40% - Accent4 3 3 5 4" xfId="13395"/>
    <cellStyle name="40% - Accent4 3 3 5 4 2" xfId="36670"/>
    <cellStyle name="40% - Accent4 3 3 5 5" xfId="26052"/>
    <cellStyle name="40% - Accent4 3 3 6" xfId="3104"/>
    <cellStyle name="40% - Accent4 3 3 6 2" xfId="5937"/>
    <cellStyle name="40% - Accent4 3 3 6 2 2" xfId="11280"/>
    <cellStyle name="40% - Accent4 3 3 6 2 2 2" xfId="21893"/>
    <cellStyle name="40% - Accent4 3 3 6 2 2 2 2" xfId="45168"/>
    <cellStyle name="40% - Accent4 3 3 6 2 2 3" xfId="34555"/>
    <cellStyle name="40% - Accent4 3 3 6 2 3" xfId="16587"/>
    <cellStyle name="40% - Accent4 3 3 6 2 3 2" xfId="39862"/>
    <cellStyle name="40% - Accent4 3 3 6 2 4" xfId="29247"/>
    <cellStyle name="40% - Accent4 3 3 6 3" xfId="8638"/>
    <cellStyle name="40% - Accent4 3 3 6 3 2" xfId="19253"/>
    <cellStyle name="40% - Accent4 3 3 6 3 2 2" xfId="42528"/>
    <cellStyle name="40% - Accent4 3 3 6 3 3" xfId="31913"/>
    <cellStyle name="40% - Accent4 3 3 6 4" xfId="13947"/>
    <cellStyle name="40% - Accent4 3 3 6 4 2" xfId="37222"/>
    <cellStyle name="40% - Accent4 3 3 6 5" xfId="26605"/>
    <cellStyle name="40% - Accent4 3 3 7" xfId="3427"/>
    <cellStyle name="40% - Accent4 3 3 7 2" xfId="6251"/>
    <cellStyle name="40% - Accent4 3 3 7 2 2" xfId="11594"/>
    <cellStyle name="40% - Accent4 3 3 7 2 2 2" xfId="22207"/>
    <cellStyle name="40% - Accent4 3 3 7 2 2 2 2" xfId="45482"/>
    <cellStyle name="40% - Accent4 3 3 7 2 2 3" xfId="34869"/>
    <cellStyle name="40% - Accent4 3 3 7 2 3" xfId="16901"/>
    <cellStyle name="40% - Accent4 3 3 7 2 3 2" xfId="40176"/>
    <cellStyle name="40% - Accent4 3 3 7 2 4" xfId="29561"/>
    <cellStyle name="40% - Accent4 3 3 7 3" xfId="8952"/>
    <cellStyle name="40% - Accent4 3 3 7 3 2" xfId="19567"/>
    <cellStyle name="40% - Accent4 3 3 7 3 2 2" xfId="42842"/>
    <cellStyle name="40% - Accent4 3 3 7 3 3" xfId="32227"/>
    <cellStyle name="40% - Accent4 3 3 7 4" xfId="14261"/>
    <cellStyle name="40% - Accent4 3 3 7 4 2" xfId="37536"/>
    <cellStyle name="40% - Accent4 3 3 7 5" xfId="26919"/>
    <cellStyle name="40% - Accent4 3 3 8" xfId="4197"/>
    <cellStyle name="40% - Accent4 3 3 8 2" xfId="9541"/>
    <cellStyle name="40% - Accent4 3 3 8 2 2" xfId="20156"/>
    <cellStyle name="40% - Accent4 3 3 8 2 2 2" xfId="43431"/>
    <cellStyle name="40% - Accent4 3 3 8 2 3" xfId="32816"/>
    <cellStyle name="40% - Accent4 3 3 8 3" xfId="14850"/>
    <cellStyle name="40% - Accent4 3 3 8 3 2" xfId="38125"/>
    <cellStyle name="40% - Accent4 3 3 8 4" xfId="27508"/>
    <cellStyle name="40% - Accent4 3 3 9" xfId="6899"/>
    <cellStyle name="40% - Accent4 3 3 9 2" xfId="17514"/>
    <cellStyle name="40% - Accent4 3 3 9 2 2" xfId="40789"/>
    <cellStyle name="40% - Accent4 3 3 9 3" xfId="30174"/>
    <cellStyle name="40% - Accent4 3 3_Asset Register (new)" xfId="1330"/>
    <cellStyle name="40% - Accent4 3 4" xfId="140"/>
    <cellStyle name="40% - Accent4 3 4 10" xfId="24721"/>
    <cellStyle name="40% - Accent4 3 4 2" xfId="1916"/>
    <cellStyle name="40% - Accent4 3 4 2 2" xfId="4864"/>
    <cellStyle name="40% - Accent4 3 4 2 2 2" xfId="10207"/>
    <cellStyle name="40% - Accent4 3 4 2 2 2 2" xfId="20822"/>
    <cellStyle name="40% - Accent4 3 4 2 2 2 2 2" xfId="44097"/>
    <cellStyle name="40% - Accent4 3 4 2 2 2 3" xfId="33482"/>
    <cellStyle name="40% - Accent4 3 4 2 2 3" xfId="15516"/>
    <cellStyle name="40% - Accent4 3 4 2 2 3 2" xfId="38791"/>
    <cellStyle name="40% - Accent4 3 4 2 2 4" xfId="23421"/>
    <cellStyle name="40% - Accent4 3 4 2 2 4 2" xfId="46665"/>
    <cellStyle name="40% - Accent4 3 4 2 2 5" xfId="28174"/>
    <cellStyle name="40% - Accent4 3 4 2 3" xfId="7565"/>
    <cellStyle name="40% - Accent4 3 4 2 3 2" xfId="18180"/>
    <cellStyle name="40% - Accent4 3 4 2 3 2 2" xfId="41455"/>
    <cellStyle name="40% - Accent4 3 4 2 3 3" xfId="30840"/>
    <cellStyle name="40% - Accent4 3 4 2 4" xfId="12876"/>
    <cellStyle name="40% - Accent4 3 4 2 4 2" xfId="36151"/>
    <cellStyle name="40% - Accent4 3 4 2 5" xfId="23420"/>
    <cellStyle name="40% - Accent4 3 4 2 5 2" xfId="46664"/>
    <cellStyle name="40% - Accent4 3 4 2 6" xfId="25532"/>
    <cellStyle name="40% - Accent4 3 4 3" xfId="2392"/>
    <cellStyle name="40% - Accent4 3 4 3 2" xfId="5243"/>
    <cellStyle name="40% - Accent4 3 4 3 2 2" xfId="10586"/>
    <cellStyle name="40% - Accent4 3 4 3 2 2 2" xfId="21200"/>
    <cellStyle name="40% - Accent4 3 4 3 2 2 2 2" xfId="44475"/>
    <cellStyle name="40% - Accent4 3 4 3 2 2 3" xfId="33861"/>
    <cellStyle name="40% - Accent4 3 4 3 2 3" xfId="15894"/>
    <cellStyle name="40% - Accent4 3 4 3 2 3 2" xfId="39169"/>
    <cellStyle name="40% - Accent4 3 4 3 2 4" xfId="28553"/>
    <cellStyle name="40% - Accent4 3 4 3 3" xfId="7944"/>
    <cellStyle name="40% - Accent4 3 4 3 3 2" xfId="18559"/>
    <cellStyle name="40% - Accent4 3 4 3 3 2 2" xfId="41834"/>
    <cellStyle name="40% - Accent4 3 4 3 3 3" xfId="31219"/>
    <cellStyle name="40% - Accent4 3 4 3 4" xfId="13254"/>
    <cellStyle name="40% - Accent4 3 4 3 4 2" xfId="36529"/>
    <cellStyle name="40% - Accent4 3 4 3 5" xfId="23422"/>
    <cellStyle name="40% - Accent4 3 4 3 5 2" xfId="46666"/>
    <cellStyle name="40% - Accent4 3 4 3 6" xfId="25911"/>
    <cellStyle name="40% - Accent4 3 4 4" xfId="3151"/>
    <cellStyle name="40% - Accent4 3 4 4 2" xfId="5984"/>
    <cellStyle name="40% - Accent4 3 4 4 2 2" xfId="11327"/>
    <cellStyle name="40% - Accent4 3 4 4 2 2 2" xfId="21940"/>
    <cellStyle name="40% - Accent4 3 4 4 2 2 2 2" xfId="45215"/>
    <cellStyle name="40% - Accent4 3 4 4 2 2 3" xfId="34602"/>
    <cellStyle name="40% - Accent4 3 4 4 2 3" xfId="16634"/>
    <cellStyle name="40% - Accent4 3 4 4 2 3 2" xfId="39909"/>
    <cellStyle name="40% - Accent4 3 4 4 2 4" xfId="29294"/>
    <cellStyle name="40% - Accent4 3 4 4 3" xfId="8685"/>
    <cellStyle name="40% - Accent4 3 4 4 3 2" xfId="19300"/>
    <cellStyle name="40% - Accent4 3 4 4 3 2 2" xfId="42575"/>
    <cellStyle name="40% - Accent4 3 4 4 3 3" xfId="31960"/>
    <cellStyle name="40% - Accent4 3 4 4 4" xfId="13994"/>
    <cellStyle name="40% - Accent4 3 4 4 4 2" xfId="37269"/>
    <cellStyle name="40% - Accent4 3 4 4 5" xfId="26652"/>
    <cellStyle name="40% - Accent4 3 4 5" xfId="3474"/>
    <cellStyle name="40% - Accent4 3 4 5 2" xfId="6298"/>
    <cellStyle name="40% - Accent4 3 4 5 2 2" xfId="11641"/>
    <cellStyle name="40% - Accent4 3 4 5 2 2 2" xfId="22254"/>
    <cellStyle name="40% - Accent4 3 4 5 2 2 2 2" xfId="45529"/>
    <cellStyle name="40% - Accent4 3 4 5 2 2 3" xfId="34916"/>
    <cellStyle name="40% - Accent4 3 4 5 2 3" xfId="16948"/>
    <cellStyle name="40% - Accent4 3 4 5 2 3 2" xfId="40223"/>
    <cellStyle name="40% - Accent4 3 4 5 2 4" xfId="29608"/>
    <cellStyle name="40% - Accent4 3 4 5 3" xfId="8999"/>
    <cellStyle name="40% - Accent4 3 4 5 3 2" xfId="19614"/>
    <cellStyle name="40% - Accent4 3 4 5 3 2 2" xfId="42889"/>
    <cellStyle name="40% - Accent4 3 4 5 3 3" xfId="32274"/>
    <cellStyle name="40% - Accent4 3 4 5 4" xfId="14308"/>
    <cellStyle name="40% - Accent4 3 4 5 4 2" xfId="37583"/>
    <cellStyle name="40% - Accent4 3 4 5 5" xfId="26966"/>
    <cellStyle name="40% - Accent4 3 4 6" xfId="4056"/>
    <cellStyle name="40% - Accent4 3 4 6 2" xfId="9400"/>
    <cellStyle name="40% - Accent4 3 4 6 2 2" xfId="20015"/>
    <cellStyle name="40% - Accent4 3 4 6 2 2 2" xfId="43290"/>
    <cellStyle name="40% - Accent4 3 4 6 2 3" xfId="32675"/>
    <cellStyle name="40% - Accent4 3 4 6 3" xfId="14709"/>
    <cellStyle name="40% - Accent4 3 4 6 3 2" xfId="37984"/>
    <cellStyle name="40% - Accent4 3 4 6 4" xfId="27367"/>
    <cellStyle name="40% - Accent4 3 4 7" xfId="6758"/>
    <cellStyle name="40% - Accent4 3 4 7 2" xfId="17373"/>
    <cellStyle name="40% - Accent4 3 4 7 2 2" xfId="40648"/>
    <cellStyle name="40% - Accent4 3 4 7 3" xfId="30033"/>
    <cellStyle name="40% - Accent4 3 4 8" xfId="12069"/>
    <cellStyle name="40% - Accent4 3 4 8 2" xfId="35344"/>
    <cellStyle name="40% - Accent4 3 4 9" xfId="23419"/>
    <cellStyle name="40% - Accent4 3 4 9 2" xfId="46663"/>
    <cellStyle name="40% - Accent4 3 5" xfId="1040"/>
    <cellStyle name="40% - Accent4 3 5 2" xfId="2616"/>
    <cellStyle name="40% - Accent4 3 5 2 2" xfId="5467"/>
    <cellStyle name="40% - Accent4 3 5 2 2 2" xfId="10810"/>
    <cellStyle name="40% - Accent4 3 5 2 2 2 2" xfId="21424"/>
    <cellStyle name="40% - Accent4 3 5 2 2 2 2 2" xfId="44699"/>
    <cellStyle name="40% - Accent4 3 5 2 2 2 3" xfId="34085"/>
    <cellStyle name="40% - Accent4 3 5 2 2 3" xfId="16118"/>
    <cellStyle name="40% - Accent4 3 5 2 2 3 2" xfId="39393"/>
    <cellStyle name="40% - Accent4 3 5 2 2 4" xfId="23425"/>
    <cellStyle name="40% - Accent4 3 5 2 2 4 2" xfId="46669"/>
    <cellStyle name="40% - Accent4 3 5 2 2 5" xfId="28777"/>
    <cellStyle name="40% - Accent4 3 5 2 3" xfId="8168"/>
    <cellStyle name="40% - Accent4 3 5 2 3 2" xfId="18783"/>
    <cellStyle name="40% - Accent4 3 5 2 3 2 2" xfId="42058"/>
    <cellStyle name="40% - Accent4 3 5 2 3 3" xfId="31443"/>
    <cellStyle name="40% - Accent4 3 5 2 4" xfId="13478"/>
    <cellStyle name="40% - Accent4 3 5 2 4 2" xfId="36753"/>
    <cellStyle name="40% - Accent4 3 5 2 5" xfId="23424"/>
    <cellStyle name="40% - Accent4 3 5 2 5 2" xfId="46668"/>
    <cellStyle name="40% - Accent4 3 5 2 6" xfId="26135"/>
    <cellStyle name="40% - Accent4 3 5 3" xfId="3794"/>
    <cellStyle name="40% - Accent4 3 5 3 2" xfId="6458"/>
    <cellStyle name="40% - Accent4 3 5 3 2 2" xfId="11801"/>
    <cellStyle name="40% - Accent4 3 5 3 2 2 2" xfId="22414"/>
    <cellStyle name="40% - Accent4 3 5 3 2 2 2 2" xfId="45689"/>
    <cellStyle name="40% - Accent4 3 5 3 2 2 3" xfId="35076"/>
    <cellStyle name="40% - Accent4 3 5 3 2 3" xfId="17108"/>
    <cellStyle name="40% - Accent4 3 5 3 2 3 2" xfId="40383"/>
    <cellStyle name="40% - Accent4 3 5 3 2 4" xfId="29768"/>
    <cellStyle name="40% - Accent4 3 5 3 3" xfId="9159"/>
    <cellStyle name="40% - Accent4 3 5 3 3 2" xfId="19774"/>
    <cellStyle name="40% - Accent4 3 5 3 3 2 2" xfId="43049"/>
    <cellStyle name="40% - Accent4 3 5 3 3 3" xfId="32434"/>
    <cellStyle name="40% - Accent4 3 5 3 4" xfId="14468"/>
    <cellStyle name="40% - Accent4 3 5 3 4 2" xfId="37743"/>
    <cellStyle name="40% - Accent4 3 5 3 5" xfId="23426"/>
    <cellStyle name="40% - Accent4 3 5 3 5 2" xfId="46670"/>
    <cellStyle name="40% - Accent4 3 5 3 6" xfId="27126"/>
    <cellStyle name="40% - Accent4 3 5 4" xfId="4280"/>
    <cellStyle name="40% - Accent4 3 5 4 2" xfId="9624"/>
    <cellStyle name="40% - Accent4 3 5 4 2 2" xfId="20239"/>
    <cellStyle name="40% - Accent4 3 5 4 2 2 2" xfId="43514"/>
    <cellStyle name="40% - Accent4 3 5 4 2 3" xfId="32899"/>
    <cellStyle name="40% - Accent4 3 5 4 3" xfId="14933"/>
    <cellStyle name="40% - Accent4 3 5 4 3 2" xfId="38208"/>
    <cellStyle name="40% - Accent4 3 5 4 4" xfId="27591"/>
    <cellStyle name="40% - Accent4 3 5 5" xfId="6982"/>
    <cellStyle name="40% - Accent4 3 5 5 2" xfId="17597"/>
    <cellStyle name="40% - Accent4 3 5 5 2 2" xfId="40872"/>
    <cellStyle name="40% - Accent4 3 5 5 3" xfId="30257"/>
    <cellStyle name="40% - Accent4 3 5 6" xfId="12293"/>
    <cellStyle name="40% - Accent4 3 5 6 2" xfId="35568"/>
    <cellStyle name="40% - Accent4 3 5 7" xfId="23423"/>
    <cellStyle name="40% - Accent4 3 5 7 2" xfId="46667"/>
    <cellStyle name="40% - Accent4 3 5 8" xfId="24949"/>
    <cellStyle name="40% - Accent4 3 6" xfId="1189"/>
    <cellStyle name="40% - Accent4 3 6 2" xfId="2756"/>
    <cellStyle name="40% - Accent4 3 6 2 2" xfId="5607"/>
    <cellStyle name="40% - Accent4 3 6 2 2 2" xfId="10950"/>
    <cellStyle name="40% - Accent4 3 6 2 2 2 2" xfId="21564"/>
    <cellStyle name="40% - Accent4 3 6 2 2 2 2 2" xfId="44839"/>
    <cellStyle name="40% - Accent4 3 6 2 2 2 3" xfId="34225"/>
    <cellStyle name="40% - Accent4 3 6 2 2 3" xfId="16258"/>
    <cellStyle name="40% - Accent4 3 6 2 2 3 2" xfId="39533"/>
    <cellStyle name="40% - Accent4 3 6 2 2 4" xfId="23429"/>
    <cellStyle name="40% - Accent4 3 6 2 2 4 2" xfId="46673"/>
    <cellStyle name="40% - Accent4 3 6 2 2 5" xfId="28917"/>
    <cellStyle name="40% - Accent4 3 6 2 3" xfId="8308"/>
    <cellStyle name="40% - Accent4 3 6 2 3 2" xfId="18923"/>
    <cellStyle name="40% - Accent4 3 6 2 3 2 2" xfId="42198"/>
    <cellStyle name="40% - Accent4 3 6 2 3 3" xfId="31583"/>
    <cellStyle name="40% - Accent4 3 6 2 4" xfId="13618"/>
    <cellStyle name="40% - Accent4 3 6 2 4 2" xfId="36893"/>
    <cellStyle name="40% - Accent4 3 6 2 5" xfId="23428"/>
    <cellStyle name="40% - Accent4 3 6 2 5 2" xfId="46672"/>
    <cellStyle name="40% - Accent4 3 6 2 6" xfId="26275"/>
    <cellStyle name="40% - Accent4 3 6 3" xfId="4420"/>
    <cellStyle name="40% - Accent4 3 6 3 2" xfId="9764"/>
    <cellStyle name="40% - Accent4 3 6 3 2 2" xfId="20379"/>
    <cellStyle name="40% - Accent4 3 6 3 2 2 2" xfId="43654"/>
    <cellStyle name="40% - Accent4 3 6 3 2 3" xfId="33039"/>
    <cellStyle name="40% - Accent4 3 6 3 3" xfId="15073"/>
    <cellStyle name="40% - Accent4 3 6 3 3 2" xfId="38348"/>
    <cellStyle name="40% - Accent4 3 6 3 4" xfId="23430"/>
    <cellStyle name="40% - Accent4 3 6 3 4 2" xfId="46674"/>
    <cellStyle name="40% - Accent4 3 6 3 5" xfId="27731"/>
    <cellStyle name="40% - Accent4 3 6 4" xfId="7122"/>
    <cellStyle name="40% - Accent4 3 6 4 2" xfId="17737"/>
    <cellStyle name="40% - Accent4 3 6 4 2 2" xfId="41012"/>
    <cellStyle name="40% - Accent4 3 6 4 3" xfId="30397"/>
    <cellStyle name="40% - Accent4 3 6 5" xfId="12433"/>
    <cellStyle name="40% - Accent4 3 6 5 2" xfId="35708"/>
    <cellStyle name="40% - Accent4 3 6 6" xfId="23427"/>
    <cellStyle name="40% - Accent4 3 6 6 2" xfId="46671"/>
    <cellStyle name="40% - Accent4 3 6 7" xfId="25089"/>
    <cellStyle name="40% - Accent4 3 7" xfId="1574"/>
    <cellStyle name="40% - Accent4 3 7 2" xfId="4590"/>
    <cellStyle name="40% - Accent4 3 7 2 2" xfId="9934"/>
    <cellStyle name="40% - Accent4 3 7 2 2 2" xfId="20549"/>
    <cellStyle name="40% - Accent4 3 7 2 2 2 2" xfId="43824"/>
    <cellStyle name="40% - Accent4 3 7 2 2 3" xfId="33209"/>
    <cellStyle name="40% - Accent4 3 7 2 3" xfId="15243"/>
    <cellStyle name="40% - Accent4 3 7 2 3 2" xfId="38518"/>
    <cellStyle name="40% - Accent4 3 7 2 4" xfId="23432"/>
    <cellStyle name="40% - Accent4 3 7 2 4 2" xfId="46676"/>
    <cellStyle name="40% - Accent4 3 7 2 5" xfId="27901"/>
    <cellStyle name="40% - Accent4 3 7 3" xfId="7292"/>
    <cellStyle name="40% - Accent4 3 7 3 2" xfId="17907"/>
    <cellStyle name="40% - Accent4 3 7 3 2 2" xfId="41182"/>
    <cellStyle name="40% - Accent4 3 7 3 3" xfId="30567"/>
    <cellStyle name="40% - Accent4 3 7 4" xfId="12603"/>
    <cellStyle name="40% - Accent4 3 7 4 2" xfId="35878"/>
    <cellStyle name="40% - Accent4 3 7 5" xfId="23431"/>
    <cellStyle name="40% - Accent4 3 7 5 2" xfId="46675"/>
    <cellStyle name="40% - Accent4 3 7 6" xfId="25259"/>
    <cellStyle name="40% - Accent4 3 8" xfId="1681"/>
    <cellStyle name="40% - Accent4 3 8 2" xfId="4675"/>
    <cellStyle name="40% - Accent4 3 8 2 2" xfId="10019"/>
    <cellStyle name="40% - Accent4 3 8 2 2 2" xfId="20634"/>
    <cellStyle name="40% - Accent4 3 8 2 2 2 2" xfId="43909"/>
    <cellStyle name="40% - Accent4 3 8 2 2 3" xfId="33294"/>
    <cellStyle name="40% - Accent4 3 8 2 3" xfId="15328"/>
    <cellStyle name="40% - Accent4 3 8 2 3 2" xfId="38603"/>
    <cellStyle name="40% - Accent4 3 8 2 4" xfId="27986"/>
    <cellStyle name="40% - Accent4 3 8 3" xfId="7377"/>
    <cellStyle name="40% - Accent4 3 8 3 2" xfId="17992"/>
    <cellStyle name="40% - Accent4 3 8 3 2 2" xfId="41267"/>
    <cellStyle name="40% - Accent4 3 8 3 3" xfId="30652"/>
    <cellStyle name="40% - Accent4 3 8 4" xfId="12688"/>
    <cellStyle name="40% - Accent4 3 8 4 2" xfId="35963"/>
    <cellStyle name="40% - Accent4 3 8 5" xfId="23433"/>
    <cellStyle name="40% - Accent4 3 8 5 2" xfId="46677"/>
    <cellStyle name="40% - Accent4 3 8 6" xfId="25344"/>
    <cellStyle name="40% - Accent4 3 9" xfId="2130"/>
    <cellStyle name="40% - Accent4 3 9 2" xfId="5008"/>
    <cellStyle name="40% - Accent4 3 9 2 2" xfId="10351"/>
    <cellStyle name="40% - Accent4 3 9 2 2 2" xfId="20966"/>
    <cellStyle name="40% - Accent4 3 9 2 2 2 2" xfId="44241"/>
    <cellStyle name="40% - Accent4 3 9 2 2 3" xfId="33626"/>
    <cellStyle name="40% - Accent4 3 9 2 3" xfId="15660"/>
    <cellStyle name="40% - Accent4 3 9 2 3 2" xfId="38935"/>
    <cellStyle name="40% - Accent4 3 9 2 4" xfId="28318"/>
    <cellStyle name="40% - Accent4 3 9 3" xfId="7709"/>
    <cellStyle name="40% - Accent4 3 9 3 2" xfId="18324"/>
    <cellStyle name="40% - Accent4 3 9 3 2 2" xfId="41599"/>
    <cellStyle name="40% - Accent4 3 9 3 3" xfId="30984"/>
    <cellStyle name="40% - Accent4 3 9 4" xfId="13020"/>
    <cellStyle name="40% - Accent4 3 9 4 2" xfId="36295"/>
    <cellStyle name="40% - Accent4 3 9 5" xfId="25676"/>
    <cellStyle name="40% - Accent4 3_Asset Register (new)" xfId="1333"/>
    <cellStyle name="40% - Accent4 4" xfId="141"/>
    <cellStyle name="40% - Accent4 4 10" xfId="2184"/>
    <cellStyle name="40% - Accent4 4 10 2" xfId="5052"/>
    <cellStyle name="40% - Accent4 4 10 2 2" xfId="10395"/>
    <cellStyle name="40% - Accent4 4 10 2 2 2" xfId="21009"/>
    <cellStyle name="40% - Accent4 4 10 2 2 2 2" xfId="44284"/>
    <cellStyle name="40% - Accent4 4 10 2 2 3" xfId="33670"/>
    <cellStyle name="40% - Accent4 4 10 2 3" xfId="15703"/>
    <cellStyle name="40% - Accent4 4 10 2 3 2" xfId="38978"/>
    <cellStyle name="40% - Accent4 4 10 2 4" xfId="28362"/>
    <cellStyle name="40% - Accent4 4 10 3" xfId="7753"/>
    <cellStyle name="40% - Accent4 4 10 3 2" xfId="18368"/>
    <cellStyle name="40% - Accent4 4 10 3 2 2" xfId="41643"/>
    <cellStyle name="40% - Accent4 4 10 3 3" xfId="31028"/>
    <cellStyle name="40% - Accent4 4 10 4" xfId="13063"/>
    <cellStyle name="40% - Accent4 4 10 4 2" xfId="36338"/>
    <cellStyle name="40% - Accent4 4 10 5" xfId="25720"/>
    <cellStyle name="40% - Accent4 4 11" xfId="2393"/>
    <cellStyle name="40% - Accent4 4 11 2" xfId="5244"/>
    <cellStyle name="40% - Accent4 4 11 2 2" xfId="10587"/>
    <cellStyle name="40% - Accent4 4 11 2 2 2" xfId="21201"/>
    <cellStyle name="40% - Accent4 4 11 2 2 2 2" xfId="44476"/>
    <cellStyle name="40% - Accent4 4 11 2 2 3" xfId="33862"/>
    <cellStyle name="40% - Accent4 4 11 2 3" xfId="15895"/>
    <cellStyle name="40% - Accent4 4 11 2 3 2" xfId="39170"/>
    <cellStyle name="40% - Accent4 4 11 2 4" xfId="28554"/>
    <cellStyle name="40% - Accent4 4 11 3" xfId="7945"/>
    <cellStyle name="40% - Accent4 4 11 3 2" xfId="18560"/>
    <cellStyle name="40% - Accent4 4 11 3 2 2" xfId="41835"/>
    <cellStyle name="40% - Accent4 4 11 3 3" xfId="31220"/>
    <cellStyle name="40% - Accent4 4 11 4" xfId="13255"/>
    <cellStyle name="40% - Accent4 4 11 4 2" xfId="36530"/>
    <cellStyle name="40% - Accent4 4 11 5" xfId="25912"/>
    <cellStyle name="40% - Accent4 4 12" xfId="2937"/>
    <cellStyle name="40% - Accent4 4 12 2" xfId="5778"/>
    <cellStyle name="40% - Accent4 4 12 2 2" xfId="11121"/>
    <cellStyle name="40% - Accent4 4 12 2 2 2" xfId="21735"/>
    <cellStyle name="40% - Accent4 4 12 2 2 2 2" xfId="45010"/>
    <cellStyle name="40% - Accent4 4 12 2 2 3" xfId="34396"/>
    <cellStyle name="40% - Accent4 4 12 2 3" xfId="16429"/>
    <cellStyle name="40% - Accent4 4 12 2 3 2" xfId="39704"/>
    <cellStyle name="40% - Accent4 4 12 2 4" xfId="29088"/>
    <cellStyle name="40% - Accent4 4 12 3" xfId="8479"/>
    <cellStyle name="40% - Accent4 4 12 3 2" xfId="19094"/>
    <cellStyle name="40% - Accent4 4 12 3 2 2" xfId="42369"/>
    <cellStyle name="40% - Accent4 4 12 3 3" xfId="31754"/>
    <cellStyle name="40% - Accent4 4 12 4" xfId="13789"/>
    <cellStyle name="40% - Accent4 4 12 4 2" xfId="37064"/>
    <cellStyle name="40% - Accent4 4 12 5" xfId="26446"/>
    <cellStyle name="40% - Accent4 4 13" xfId="3268"/>
    <cellStyle name="40% - Accent4 4 13 2" xfId="6092"/>
    <cellStyle name="40% - Accent4 4 13 2 2" xfId="11435"/>
    <cellStyle name="40% - Accent4 4 13 2 2 2" xfId="22048"/>
    <cellStyle name="40% - Accent4 4 13 2 2 2 2" xfId="45323"/>
    <cellStyle name="40% - Accent4 4 13 2 2 3" xfId="34710"/>
    <cellStyle name="40% - Accent4 4 13 2 3" xfId="16742"/>
    <cellStyle name="40% - Accent4 4 13 2 3 2" xfId="40017"/>
    <cellStyle name="40% - Accent4 4 13 2 4" xfId="29402"/>
    <cellStyle name="40% - Accent4 4 13 3" xfId="8793"/>
    <cellStyle name="40% - Accent4 4 13 3 2" xfId="19408"/>
    <cellStyle name="40% - Accent4 4 13 3 2 2" xfId="42683"/>
    <cellStyle name="40% - Accent4 4 13 3 3" xfId="32068"/>
    <cellStyle name="40% - Accent4 4 13 4" xfId="14102"/>
    <cellStyle name="40% - Accent4 4 13 4 2" xfId="37377"/>
    <cellStyle name="40% - Accent4 4 13 5" xfId="26760"/>
    <cellStyle name="40% - Accent4 4 14" xfId="4057"/>
    <cellStyle name="40% - Accent4 4 14 2" xfId="9401"/>
    <cellStyle name="40% - Accent4 4 14 2 2" xfId="20016"/>
    <cellStyle name="40% - Accent4 4 14 2 2 2" xfId="43291"/>
    <cellStyle name="40% - Accent4 4 14 2 3" xfId="32676"/>
    <cellStyle name="40% - Accent4 4 14 3" xfId="14710"/>
    <cellStyle name="40% - Accent4 4 14 3 2" xfId="37985"/>
    <cellStyle name="40% - Accent4 4 14 4" xfId="27368"/>
    <cellStyle name="40% - Accent4 4 15" xfId="6759"/>
    <cellStyle name="40% - Accent4 4 15 2" xfId="17374"/>
    <cellStyle name="40% - Accent4 4 15 2 2" xfId="40649"/>
    <cellStyle name="40% - Accent4 4 15 3" xfId="30034"/>
    <cellStyle name="40% - Accent4 4 16" xfId="12070"/>
    <cellStyle name="40% - Accent4 4 16 2" xfId="35345"/>
    <cellStyle name="40% - Accent4 4 17" xfId="23434"/>
    <cellStyle name="40% - Accent4 4 17 2" xfId="46678"/>
    <cellStyle name="40% - Accent4 4 18" xfId="24722"/>
    <cellStyle name="40% - Accent4 4 2" xfId="667"/>
    <cellStyle name="40% - Accent4 4 2 10" xfId="2938"/>
    <cellStyle name="40% - Accent4 4 2 10 2" xfId="5779"/>
    <cellStyle name="40% - Accent4 4 2 10 2 2" xfId="11122"/>
    <cellStyle name="40% - Accent4 4 2 10 2 2 2" xfId="21736"/>
    <cellStyle name="40% - Accent4 4 2 10 2 2 2 2" xfId="45011"/>
    <cellStyle name="40% - Accent4 4 2 10 2 2 3" xfId="34397"/>
    <cellStyle name="40% - Accent4 4 2 10 2 3" xfId="16430"/>
    <cellStyle name="40% - Accent4 4 2 10 2 3 2" xfId="39705"/>
    <cellStyle name="40% - Accent4 4 2 10 2 4" xfId="29089"/>
    <cellStyle name="40% - Accent4 4 2 10 3" xfId="8480"/>
    <cellStyle name="40% - Accent4 4 2 10 3 2" xfId="19095"/>
    <cellStyle name="40% - Accent4 4 2 10 3 2 2" xfId="42370"/>
    <cellStyle name="40% - Accent4 4 2 10 3 3" xfId="31755"/>
    <cellStyle name="40% - Accent4 4 2 10 4" xfId="13790"/>
    <cellStyle name="40% - Accent4 4 2 10 4 2" xfId="37065"/>
    <cellStyle name="40% - Accent4 4 2 10 5" xfId="26447"/>
    <cellStyle name="40% - Accent4 4 2 11" xfId="3269"/>
    <cellStyle name="40% - Accent4 4 2 11 2" xfId="6093"/>
    <cellStyle name="40% - Accent4 4 2 11 2 2" xfId="11436"/>
    <cellStyle name="40% - Accent4 4 2 11 2 2 2" xfId="22049"/>
    <cellStyle name="40% - Accent4 4 2 11 2 2 2 2" xfId="45324"/>
    <cellStyle name="40% - Accent4 4 2 11 2 2 3" xfId="34711"/>
    <cellStyle name="40% - Accent4 4 2 11 2 3" xfId="16743"/>
    <cellStyle name="40% - Accent4 4 2 11 2 3 2" xfId="40018"/>
    <cellStyle name="40% - Accent4 4 2 11 2 4" xfId="29403"/>
    <cellStyle name="40% - Accent4 4 2 11 3" xfId="8794"/>
    <cellStyle name="40% - Accent4 4 2 11 3 2" xfId="19409"/>
    <cellStyle name="40% - Accent4 4 2 11 3 2 2" xfId="42684"/>
    <cellStyle name="40% - Accent4 4 2 11 3 3" xfId="32069"/>
    <cellStyle name="40% - Accent4 4 2 11 4" xfId="14103"/>
    <cellStyle name="40% - Accent4 4 2 11 4 2" xfId="37378"/>
    <cellStyle name="40% - Accent4 4 2 11 5" xfId="26761"/>
    <cellStyle name="40% - Accent4 4 2 12" xfId="4200"/>
    <cellStyle name="40% - Accent4 4 2 12 2" xfId="9544"/>
    <cellStyle name="40% - Accent4 4 2 12 2 2" xfId="20159"/>
    <cellStyle name="40% - Accent4 4 2 12 2 2 2" xfId="43434"/>
    <cellStyle name="40% - Accent4 4 2 12 2 3" xfId="32819"/>
    <cellStyle name="40% - Accent4 4 2 12 3" xfId="14853"/>
    <cellStyle name="40% - Accent4 4 2 12 3 2" xfId="38128"/>
    <cellStyle name="40% - Accent4 4 2 12 4" xfId="27511"/>
    <cellStyle name="40% - Accent4 4 2 13" xfId="6902"/>
    <cellStyle name="40% - Accent4 4 2 13 2" xfId="17517"/>
    <cellStyle name="40% - Accent4 4 2 13 2 2" xfId="40792"/>
    <cellStyle name="40% - Accent4 4 2 13 3" xfId="30177"/>
    <cellStyle name="40% - Accent4 4 2 14" xfId="12213"/>
    <cellStyle name="40% - Accent4 4 2 14 2" xfId="35488"/>
    <cellStyle name="40% - Accent4 4 2 15" xfId="23435"/>
    <cellStyle name="40% - Accent4 4 2 15 2" xfId="46679"/>
    <cellStyle name="40% - Accent4 4 2 16" xfId="24869"/>
    <cellStyle name="40% - Accent4 4 2 2" xfId="1043"/>
    <cellStyle name="40% - Accent4 4 2 2 2" xfId="1480"/>
    <cellStyle name="40% - Accent4 4 2 2 2 2" xfId="2842"/>
    <cellStyle name="40% - Accent4 4 2 2 2 2 2" xfId="5693"/>
    <cellStyle name="40% - Accent4 4 2 2 2 2 2 2" xfId="11036"/>
    <cellStyle name="40% - Accent4 4 2 2 2 2 2 2 2" xfId="21650"/>
    <cellStyle name="40% - Accent4 4 2 2 2 2 2 2 2 2" xfId="44925"/>
    <cellStyle name="40% - Accent4 4 2 2 2 2 2 2 3" xfId="34311"/>
    <cellStyle name="40% - Accent4 4 2 2 2 2 2 3" xfId="16344"/>
    <cellStyle name="40% - Accent4 4 2 2 2 2 2 3 2" xfId="39619"/>
    <cellStyle name="40% - Accent4 4 2 2 2 2 2 4" xfId="23439"/>
    <cellStyle name="40% - Accent4 4 2 2 2 2 2 4 2" xfId="46683"/>
    <cellStyle name="40% - Accent4 4 2 2 2 2 2 5" xfId="29003"/>
    <cellStyle name="40% - Accent4 4 2 2 2 2 3" xfId="8394"/>
    <cellStyle name="40% - Accent4 4 2 2 2 2 3 2" xfId="19009"/>
    <cellStyle name="40% - Accent4 4 2 2 2 2 3 2 2" xfId="42284"/>
    <cellStyle name="40% - Accent4 4 2 2 2 2 3 3" xfId="31669"/>
    <cellStyle name="40% - Accent4 4 2 2 2 2 4" xfId="13704"/>
    <cellStyle name="40% - Accent4 4 2 2 2 2 4 2" xfId="36979"/>
    <cellStyle name="40% - Accent4 4 2 2 2 2 5" xfId="23438"/>
    <cellStyle name="40% - Accent4 4 2 2 2 2 5 2" xfId="46682"/>
    <cellStyle name="40% - Accent4 4 2 2 2 2 6" xfId="26361"/>
    <cellStyle name="40% - Accent4 4 2 2 2 3" xfId="4506"/>
    <cellStyle name="40% - Accent4 4 2 2 2 3 2" xfId="9850"/>
    <cellStyle name="40% - Accent4 4 2 2 2 3 2 2" xfId="20465"/>
    <cellStyle name="40% - Accent4 4 2 2 2 3 2 2 2" xfId="43740"/>
    <cellStyle name="40% - Accent4 4 2 2 2 3 2 3" xfId="33125"/>
    <cellStyle name="40% - Accent4 4 2 2 2 3 3" xfId="15159"/>
    <cellStyle name="40% - Accent4 4 2 2 2 3 3 2" xfId="38434"/>
    <cellStyle name="40% - Accent4 4 2 2 2 3 4" xfId="23440"/>
    <cellStyle name="40% - Accent4 4 2 2 2 3 4 2" xfId="46684"/>
    <cellStyle name="40% - Accent4 4 2 2 2 3 5" xfId="27817"/>
    <cellStyle name="40% - Accent4 4 2 2 2 4" xfId="7208"/>
    <cellStyle name="40% - Accent4 4 2 2 2 4 2" xfId="17823"/>
    <cellStyle name="40% - Accent4 4 2 2 2 4 2 2" xfId="41098"/>
    <cellStyle name="40% - Accent4 4 2 2 2 4 3" xfId="30483"/>
    <cellStyle name="40% - Accent4 4 2 2 2 5" xfId="12519"/>
    <cellStyle name="40% - Accent4 4 2 2 2 5 2" xfId="35794"/>
    <cellStyle name="40% - Accent4 4 2 2 2 6" xfId="23437"/>
    <cellStyle name="40% - Accent4 4 2 2 2 6 2" xfId="46681"/>
    <cellStyle name="40% - Accent4 4 2 2 2 7" xfId="25175"/>
    <cellStyle name="40% - Accent4 4 2 2 3" xfId="2619"/>
    <cellStyle name="40% - Accent4 4 2 2 3 2" xfId="5470"/>
    <cellStyle name="40% - Accent4 4 2 2 3 2 2" xfId="10813"/>
    <cellStyle name="40% - Accent4 4 2 2 3 2 2 2" xfId="21427"/>
    <cellStyle name="40% - Accent4 4 2 2 3 2 2 2 2" xfId="44702"/>
    <cellStyle name="40% - Accent4 4 2 2 3 2 2 3" xfId="34088"/>
    <cellStyle name="40% - Accent4 4 2 2 3 2 3" xfId="16121"/>
    <cellStyle name="40% - Accent4 4 2 2 3 2 3 2" xfId="39396"/>
    <cellStyle name="40% - Accent4 4 2 2 3 2 4" xfId="23442"/>
    <cellStyle name="40% - Accent4 4 2 2 3 2 4 2" xfId="46686"/>
    <cellStyle name="40% - Accent4 4 2 2 3 2 5" xfId="28780"/>
    <cellStyle name="40% - Accent4 4 2 2 3 3" xfId="8171"/>
    <cellStyle name="40% - Accent4 4 2 2 3 3 2" xfId="18786"/>
    <cellStyle name="40% - Accent4 4 2 2 3 3 2 2" xfId="42061"/>
    <cellStyle name="40% - Accent4 4 2 2 3 3 3" xfId="31446"/>
    <cellStyle name="40% - Accent4 4 2 2 3 4" xfId="13481"/>
    <cellStyle name="40% - Accent4 4 2 2 3 4 2" xfId="36756"/>
    <cellStyle name="40% - Accent4 4 2 2 3 5" xfId="23441"/>
    <cellStyle name="40% - Accent4 4 2 2 3 5 2" xfId="46685"/>
    <cellStyle name="40% - Accent4 4 2 2 3 6" xfId="26138"/>
    <cellStyle name="40% - Accent4 4 2 2 4" xfId="3797"/>
    <cellStyle name="40% - Accent4 4 2 2 4 2" xfId="6461"/>
    <cellStyle name="40% - Accent4 4 2 2 4 2 2" xfId="11804"/>
    <cellStyle name="40% - Accent4 4 2 2 4 2 2 2" xfId="22417"/>
    <cellStyle name="40% - Accent4 4 2 2 4 2 2 2 2" xfId="45692"/>
    <cellStyle name="40% - Accent4 4 2 2 4 2 2 3" xfId="35079"/>
    <cellStyle name="40% - Accent4 4 2 2 4 2 3" xfId="17111"/>
    <cellStyle name="40% - Accent4 4 2 2 4 2 3 2" xfId="40386"/>
    <cellStyle name="40% - Accent4 4 2 2 4 2 4" xfId="29771"/>
    <cellStyle name="40% - Accent4 4 2 2 4 3" xfId="9162"/>
    <cellStyle name="40% - Accent4 4 2 2 4 3 2" xfId="19777"/>
    <cellStyle name="40% - Accent4 4 2 2 4 3 2 2" xfId="43052"/>
    <cellStyle name="40% - Accent4 4 2 2 4 3 3" xfId="32437"/>
    <cellStyle name="40% - Accent4 4 2 2 4 4" xfId="14471"/>
    <cellStyle name="40% - Accent4 4 2 2 4 4 2" xfId="37746"/>
    <cellStyle name="40% - Accent4 4 2 2 4 5" xfId="23443"/>
    <cellStyle name="40% - Accent4 4 2 2 4 5 2" xfId="46687"/>
    <cellStyle name="40% - Accent4 4 2 2 4 6" xfId="27129"/>
    <cellStyle name="40% - Accent4 4 2 2 5" xfId="4283"/>
    <cellStyle name="40% - Accent4 4 2 2 5 2" xfId="9627"/>
    <cellStyle name="40% - Accent4 4 2 2 5 2 2" xfId="20242"/>
    <cellStyle name="40% - Accent4 4 2 2 5 2 2 2" xfId="43517"/>
    <cellStyle name="40% - Accent4 4 2 2 5 2 3" xfId="32902"/>
    <cellStyle name="40% - Accent4 4 2 2 5 3" xfId="14936"/>
    <cellStyle name="40% - Accent4 4 2 2 5 3 2" xfId="38211"/>
    <cellStyle name="40% - Accent4 4 2 2 5 4" xfId="27594"/>
    <cellStyle name="40% - Accent4 4 2 2 6" xfId="6985"/>
    <cellStyle name="40% - Accent4 4 2 2 6 2" xfId="17600"/>
    <cellStyle name="40% - Accent4 4 2 2 6 2 2" xfId="40875"/>
    <cellStyle name="40% - Accent4 4 2 2 6 3" xfId="30260"/>
    <cellStyle name="40% - Accent4 4 2 2 7" xfId="12296"/>
    <cellStyle name="40% - Accent4 4 2 2 7 2" xfId="35571"/>
    <cellStyle name="40% - Accent4 4 2 2 8" xfId="23436"/>
    <cellStyle name="40% - Accent4 4 2 2 8 2" xfId="46680"/>
    <cellStyle name="40% - Accent4 4 2 2 9" xfId="24952"/>
    <cellStyle name="40% - Accent4 4 2 2_Asset Register (new)" xfId="1327"/>
    <cellStyle name="40% - Accent4 4 2 3" xfId="1192"/>
    <cellStyle name="40% - Accent4 4 2 3 2" xfId="2759"/>
    <cellStyle name="40% - Accent4 4 2 3 2 2" xfId="5610"/>
    <cellStyle name="40% - Accent4 4 2 3 2 2 2" xfId="10953"/>
    <cellStyle name="40% - Accent4 4 2 3 2 2 2 2" xfId="21567"/>
    <cellStyle name="40% - Accent4 4 2 3 2 2 2 2 2" xfId="44842"/>
    <cellStyle name="40% - Accent4 4 2 3 2 2 2 3" xfId="34228"/>
    <cellStyle name="40% - Accent4 4 2 3 2 2 3" xfId="16261"/>
    <cellStyle name="40% - Accent4 4 2 3 2 2 3 2" xfId="39536"/>
    <cellStyle name="40% - Accent4 4 2 3 2 2 4" xfId="23446"/>
    <cellStyle name="40% - Accent4 4 2 3 2 2 4 2" xfId="46690"/>
    <cellStyle name="40% - Accent4 4 2 3 2 2 5" xfId="28920"/>
    <cellStyle name="40% - Accent4 4 2 3 2 3" xfId="8311"/>
    <cellStyle name="40% - Accent4 4 2 3 2 3 2" xfId="18926"/>
    <cellStyle name="40% - Accent4 4 2 3 2 3 2 2" xfId="42201"/>
    <cellStyle name="40% - Accent4 4 2 3 2 3 3" xfId="31586"/>
    <cellStyle name="40% - Accent4 4 2 3 2 4" xfId="13621"/>
    <cellStyle name="40% - Accent4 4 2 3 2 4 2" xfId="36896"/>
    <cellStyle name="40% - Accent4 4 2 3 2 5" xfId="23445"/>
    <cellStyle name="40% - Accent4 4 2 3 2 5 2" xfId="46689"/>
    <cellStyle name="40% - Accent4 4 2 3 2 6" xfId="26278"/>
    <cellStyle name="40% - Accent4 4 2 3 3" xfId="4423"/>
    <cellStyle name="40% - Accent4 4 2 3 3 2" xfId="9767"/>
    <cellStyle name="40% - Accent4 4 2 3 3 2 2" xfId="20382"/>
    <cellStyle name="40% - Accent4 4 2 3 3 2 2 2" xfId="43657"/>
    <cellStyle name="40% - Accent4 4 2 3 3 2 3" xfId="33042"/>
    <cellStyle name="40% - Accent4 4 2 3 3 3" xfId="15076"/>
    <cellStyle name="40% - Accent4 4 2 3 3 3 2" xfId="38351"/>
    <cellStyle name="40% - Accent4 4 2 3 3 4" xfId="23447"/>
    <cellStyle name="40% - Accent4 4 2 3 3 4 2" xfId="46691"/>
    <cellStyle name="40% - Accent4 4 2 3 3 5" xfId="27734"/>
    <cellStyle name="40% - Accent4 4 2 3 4" xfId="7125"/>
    <cellStyle name="40% - Accent4 4 2 3 4 2" xfId="17740"/>
    <cellStyle name="40% - Accent4 4 2 3 4 2 2" xfId="41015"/>
    <cellStyle name="40% - Accent4 4 2 3 4 3" xfId="30400"/>
    <cellStyle name="40% - Accent4 4 2 3 5" xfId="12436"/>
    <cellStyle name="40% - Accent4 4 2 3 5 2" xfId="35711"/>
    <cellStyle name="40% - Accent4 4 2 3 6" xfId="23444"/>
    <cellStyle name="40% - Accent4 4 2 3 6 2" xfId="46688"/>
    <cellStyle name="40% - Accent4 4 2 3 7" xfId="25092"/>
    <cellStyle name="40% - Accent4 4 2 4" xfId="1577"/>
    <cellStyle name="40% - Accent4 4 2 4 2" xfId="4593"/>
    <cellStyle name="40% - Accent4 4 2 4 2 2" xfId="9937"/>
    <cellStyle name="40% - Accent4 4 2 4 2 2 2" xfId="20552"/>
    <cellStyle name="40% - Accent4 4 2 4 2 2 2 2" xfId="43827"/>
    <cellStyle name="40% - Accent4 4 2 4 2 2 3" xfId="33212"/>
    <cellStyle name="40% - Accent4 4 2 4 2 3" xfId="15246"/>
    <cellStyle name="40% - Accent4 4 2 4 2 3 2" xfId="38521"/>
    <cellStyle name="40% - Accent4 4 2 4 2 4" xfId="23449"/>
    <cellStyle name="40% - Accent4 4 2 4 2 4 2" xfId="46693"/>
    <cellStyle name="40% - Accent4 4 2 4 2 5" xfId="27904"/>
    <cellStyle name="40% - Accent4 4 2 4 3" xfId="7295"/>
    <cellStyle name="40% - Accent4 4 2 4 3 2" xfId="17910"/>
    <cellStyle name="40% - Accent4 4 2 4 3 2 2" xfId="41185"/>
    <cellStyle name="40% - Accent4 4 2 4 3 3" xfId="30570"/>
    <cellStyle name="40% - Accent4 4 2 4 4" xfId="12606"/>
    <cellStyle name="40% - Accent4 4 2 4 4 2" xfId="35881"/>
    <cellStyle name="40% - Accent4 4 2 4 5" xfId="23448"/>
    <cellStyle name="40% - Accent4 4 2 4 5 2" xfId="46692"/>
    <cellStyle name="40% - Accent4 4 2 4 6" xfId="25262"/>
    <cellStyle name="40% - Accent4 4 2 5" xfId="1678"/>
    <cellStyle name="40% - Accent4 4 2 5 2" xfId="4672"/>
    <cellStyle name="40% - Accent4 4 2 5 2 2" xfId="10016"/>
    <cellStyle name="40% - Accent4 4 2 5 2 2 2" xfId="20631"/>
    <cellStyle name="40% - Accent4 4 2 5 2 2 2 2" xfId="43906"/>
    <cellStyle name="40% - Accent4 4 2 5 2 2 3" xfId="33291"/>
    <cellStyle name="40% - Accent4 4 2 5 2 3" xfId="15325"/>
    <cellStyle name="40% - Accent4 4 2 5 2 3 2" xfId="38600"/>
    <cellStyle name="40% - Accent4 4 2 5 2 4" xfId="27983"/>
    <cellStyle name="40% - Accent4 4 2 5 3" xfId="7374"/>
    <cellStyle name="40% - Accent4 4 2 5 3 2" xfId="17989"/>
    <cellStyle name="40% - Accent4 4 2 5 3 2 2" xfId="41264"/>
    <cellStyle name="40% - Accent4 4 2 5 3 3" xfId="30649"/>
    <cellStyle name="40% - Accent4 4 2 5 4" xfId="12685"/>
    <cellStyle name="40% - Accent4 4 2 5 4 2" xfId="35960"/>
    <cellStyle name="40% - Accent4 4 2 5 5" xfId="23450"/>
    <cellStyle name="40% - Accent4 4 2 5 5 2" xfId="46694"/>
    <cellStyle name="40% - Accent4 4 2 5 6" xfId="25341"/>
    <cellStyle name="40% - Accent4 4 2 6" xfId="2127"/>
    <cellStyle name="40% - Accent4 4 2 6 2" xfId="5005"/>
    <cellStyle name="40% - Accent4 4 2 6 2 2" xfId="10348"/>
    <cellStyle name="40% - Accent4 4 2 6 2 2 2" xfId="20963"/>
    <cellStyle name="40% - Accent4 4 2 6 2 2 2 2" xfId="44238"/>
    <cellStyle name="40% - Accent4 4 2 6 2 2 3" xfId="33623"/>
    <cellStyle name="40% - Accent4 4 2 6 2 3" xfId="15657"/>
    <cellStyle name="40% - Accent4 4 2 6 2 3 2" xfId="38932"/>
    <cellStyle name="40% - Accent4 4 2 6 2 4" xfId="28315"/>
    <cellStyle name="40% - Accent4 4 2 6 3" xfId="7706"/>
    <cellStyle name="40% - Accent4 4 2 6 3 2" xfId="18321"/>
    <cellStyle name="40% - Accent4 4 2 6 3 2 2" xfId="41596"/>
    <cellStyle name="40% - Accent4 4 2 6 3 3" xfId="30981"/>
    <cellStyle name="40% - Accent4 4 2 6 4" xfId="13017"/>
    <cellStyle name="40% - Accent4 4 2 6 4 2" xfId="36292"/>
    <cellStyle name="40% - Accent4 4 2 6 5" xfId="25673"/>
    <cellStyle name="40% - Accent4 4 2 7" xfId="2183"/>
    <cellStyle name="40% - Accent4 4 2 7 2" xfId="5051"/>
    <cellStyle name="40% - Accent4 4 2 7 2 2" xfId="10394"/>
    <cellStyle name="40% - Accent4 4 2 7 2 2 2" xfId="21008"/>
    <cellStyle name="40% - Accent4 4 2 7 2 2 2 2" xfId="44283"/>
    <cellStyle name="40% - Accent4 4 2 7 2 2 3" xfId="33669"/>
    <cellStyle name="40% - Accent4 4 2 7 2 3" xfId="15702"/>
    <cellStyle name="40% - Accent4 4 2 7 2 3 2" xfId="38977"/>
    <cellStyle name="40% - Accent4 4 2 7 2 4" xfId="28361"/>
    <cellStyle name="40% - Accent4 4 2 7 3" xfId="7752"/>
    <cellStyle name="40% - Accent4 4 2 7 3 2" xfId="18367"/>
    <cellStyle name="40% - Accent4 4 2 7 3 2 2" xfId="41642"/>
    <cellStyle name="40% - Accent4 4 2 7 3 3" xfId="31027"/>
    <cellStyle name="40% - Accent4 4 2 7 4" xfId="13062"/>
    <cellStyle name="40% - Accent4 4 2 7 4 2" xfId="36337"/>
    <cellStyle name="40% - Accent4 4 2 7 5" xfId="25719"/>
    <cellStyle name="40% - Accent4 4 2 8" xfId="2227"/>
    <cellStyle name="40% - Accent4 4 2 8 2" xfId="5086"/>
    <cellStyle name="40% - Accent4 4 2 8 2 2" xfId="10429"/>
    <cellStyle name="40% - Accent4 4 2 8 2 2 2" xfId="21043"/>
    <cellStyle name="40% - Accent4 4 2 8 2 2 2 2" xfId="44318"/>
    <cellStyle name="40% - Accent4 4 2 8 2 2 3" xfId="33704"/>
    <cellStyle name="40% - Accent4 4 2 8 2 3" xfId="15737"/>
    <cellStyle name="40% - Accent4 4 2 8 2 3 2" xfId="39012"/>
    <cellStyle name="40% - Accent4 4 2 8 2 4" xfId="28396"/>
    <cellStyle name="40% - Accent4 4 2 8 3" xfId="7787"/>
    <cellStyle name="40% - Accent4 4 2 8 3 2" xfId="18402"/>
    <cellStyle name="40% - Accent4 4 2 8 3 2 2" xfId="41677"/>
    <cellStyle name="40% - Accent4 4 2 8 3 3" xfId="31062"/>
    <cellStyle name="40% - Accent4 4 2 8 4" xfId="13097"/>
    <cellStyle name="40% - Accent4 4 2 8 4 2" xfId="36372"/>
    <cellStyle name="40% - Accent4 4 2 8 5" xfId="25754"/>
    <cellStyle name="40% - Accent4 4 2 9" xfId="2536"/>
    <cellStyle name="40% - Accent4 4 2 9 2" xfId="5387"/>
    <cellStyle name="40% - Accent4 4 2 9 2 2" xfId="10730"/>
    <cellStyle name="40% - Accent4 4 2 9 2 2 2" xfId="21344"/>
    <cellStyle name="40% - Accent4 4 2 9 2 2 2 2" xfId="44619"/>
    <cellStyle name="40% - Accent4 4 2 9 2 2 3" xfId="34005"/>
    <cellStyle name="40% - Accent4 4 2 9 2 3" xfId="16038"/>
    <cellStyle name="40% - Accent4 4 2 9 2 3 2" xfId="39313"/>
    <cellStyle name="40% - Accent4 4 2 9 2 4" xfId="28697"/>
    <cellStyle name="40% - Accent4 4 2 9 3" xfId="8088"/>
    <cellStyle name="40% - Accent4 4 2 9 3 2" xfId="18703"/>
    <cellStyle name="40% - Accent4 4 2 9 3 2 2" xfId="41978"/>
    <cellStyle name="40% - Accent4 4 2 9 3 3" xfId="31363"/>
    <cellStyle name="40% - Accent4 4 2 9 4" xfId="13398"/>
    <cellStyle name="40% - Accent4 4 2 9 4 2" xfId="36673"/>
    <cellStyle name="40% - Accent4 4 2 9 5" xfId="26055"/>
    <cellStyle name="40% - Accent4 4 2_Asset Register (new)" xfId="1328"/>
    <cellStyle name="40% - Accent4 4 3" xfId="666"/>
    <cellStyle name="40% - Accent4 4 3 10" xfId="12212"/>
    <cellStyle name="40% - Accent4 4 3 10 2" xfId="35487"/>
    <cellStyle name="40% - Accent4 4 3 11" xfId="23451"/>
    <cellStyle name="40% - Accent4 4 3 11 2" xfId="46695"/>
    <cellStyle name="40% - Accent4 4 3 12" xfId="24868"/>
    <cellStyle name="40% - Accent4 4 3 2" xfId="1114"/>
    <cellStyle name="40% - Accent4 4 3 2 2" xfId="2682"/>
    <cellStyle name="40% - Accent4 4 3 2 2 2" xfId="5533"/>
    <cellStyle name="40% - Accent4 4 3 2 2 2 2" xfId="10876"/>
    <cellStyle name="40% - Accent4 4 3 2 2 2 2 2" xfId="21490"/>
    <cellStyle name="40% - Accent4 4 3 2 2 2 2 2 2" xfId="44765"/>
    <cellStyle name="40% - Accent4 4 3 2 2 2 2 3" xfId="34151"/>
    <cellStyle name="40% - Accent4 4 3 2 2 2 3" xfId="16184"/>
    <cellStyle name="40% - Accent4 4 3 2 2 2 3 2" xfId="39459"/>
    <cellStyle name="40% - Accent4 4 3 2 2 2 4" xfId="23454"/>
    <cellStyle name="40% - Accent4 4 3 2 2 2 4 2" xfId="46698"/>
    <cellStyle name="40% - Accent4 4 3 2 2 2 5" xfId="28843"/>
    <cellStyle name="40% - Accent4 4 3 2 2 3" xfId="8234"/>
    <cellStyle name="40% - Accent4 4 3 2 2 3 2" xfId="18849"/>
    <cellStyle name="40% - Accent4 4 3 2 2 3 2 2" xfId="42124"/>
    <cellStyle name="40% - Accent4 4 3 2 2 3 3" xfId="31509"/>
    <cellStyle name="40% - Accent4 4 3 2 2 4" xfId="13544"/>
    <cellStyle name="40% - Accent4 4 3 2 2 4 2" xfId="36819"/>
    <cellStyle name="40% - Accent4 4 3 2 2 5" xfId="23453"/>
    <cellStyle name="40% - Accent4 4 3 2 2 5 2" xfId="46697"/>
    <cellStyle name="40% - Accent4 4 3 2 2 6" xfId="26201"/>
    <cellStyle name="40% - Accent4 4 3 2 3" xfId="3860"/>
    <cellStyle name="40% - Accent4 4 3 2 3 2" xfId="6524"/>
    <cellStyle name="40% - Accent4 4 3 2 3 2 2" xfId="11867"/>
    <cellStyle name="40% - Accent4 4 3 2 3 2 2 2" xfId="22480"/>
    <cellStyle name="40% - Accent4 4 3 2 3 2 2 2 2" xfId="45755"/>
    <cellStyle name="40% - Accent4 4 3 2 3 2 2 3" xfId="35142"/>
    <cellStyle name="40% - Accent4 4 3 2 3 2 3" xfId="17174"/>
    <cellStyle name="40% - Accent4 4 3 2 3 2 3 2" xfId="40449"/>
    <cellStyle name="40% - Accent4 4 3 2 3 2 4" xfId="29834"/>
    <cellStyle name="40% - Accent4 4 3 2 3 3" xfId="9225"/>
    <cellStyle name="40% - Accent4 4 3 2 3 3 2" xfId="19840"/>
    <cellStyle name="40% - Accent4 4 3 2 3 3 2 2" xfId="43115"/>
    <cellStyle name="40% - Accent4 4 3 2 3 3 3" xfId="32500"/>
    <cellStyle name="40% - Accent4 4 3 2 3 4" xfId="14534"/>
    <cellStyle name="40% - Accent4 4 3 2 3 4 2" xfId="37809"/>
    <cellStyle name="40% - Accent4 4 3 2 3 5" xfId="23455"/>
    <cellStyle name="40% - Accent4 4 3 2 3 5 2" xfId="46699"/>
    <cellStyle name="40% - Accent4 4 3 2 3 6" xfId="27192"/>
    <cellStyle name="40% - Accent4 4 3 2 4" xfId="4346"/>
    <cellStyle name="40% - Accent4 4 3 2 4 2" xfId="9690"/>
    <cellStyle name="40% - Accent4 4 3 2 4 2 2" xfId="20305"/>
    <cellStyle name="40% - Accent4 4 3 2 4 2 2 2" xfId="43580"/>
    <cellStyle name="40% - Accent4 4 3 2 4 2 3" xfId="32965"/>
    <cellStyle name="40% - Accent4 4 3 2 4 3" xfId="14999"/>
    <cellStyle name="40% - Accent4 4 3 2 4 3 2" xfId="38274"/>
    <cellStyle name="40% - Accent4 4 3 2 4 4" xfId="27657"/>
    <cellStyle name="40% - Accent4 4 3 2 5" xfId="7048"/>
    <cellStyle name="40% - Accent4 4 3 2 5 2" xfId="17663"/>
    <cellStyle name="40% - Accent4 4 3 2 5 2 2" xfId="40938"/>
    <cellStyle name="40% - Accent4 4 3 2 5 3" xfId="30323"/>
    <cellStyle name="40% - Accent4 4 3 2 6" xfId="12359"/>
    <cellStyle name="40% - Accent4 4 3 2 6 2" xfId="35634"/>
    <cellStyle name="40% - Accent4 4 3 2 7" xfId="23452"/>
    <cellStyle name="40% - Accent4 4 3 2 7 2" xfId="46696"/>
    <cellStyle name="40% - Accent4 4 3 2 8" xfId="25015"/>
    <cellStyle name="40% - Accent4 4 3 3" xfId="1479"/>
    <cellStyle name="40% - Accent4 4 3 3 2" xfId="2841"/>
    <cellStyle name="40% - Accent4 4 3 3 2 2" xfId="5692"/>
    <cellStyle name="40% - Accent4 4 3 3 2 2 2" xfId="11035"/>
    <cellStyle name="40% - Accent4 4 3 3 2 2 2 2" xfId="21649"/>
    <cellStyle name="40% - Accent4 4 3 3 2 2 2 2 2" xfId="44924"/>
    <cellStyle name="40% - Accent4 4 3 3 2 2 2 3" xfId="34310"/>
    <cellStyle name="40% - Accent4 4 3 3 2 2 3" xfId="16343"/>
    <cellStyle name="40% - Accent4 4 3 3 2 2 3 2" xfId="39618"/>
    <cellStyle name="40% - Accent4 4 3 3 2 2 4" xfId="29002"/>
    <cellStyle name="40% - Accent4 4 3 3 2 3" xfId="8393"/>
    <cellStyle name="40% - Accent4 4 3 3 2 3 2" xfId="19008"/>
    <cellStyle name="40% - Accent4 4 3 3 2 3 2 2" xfId="42283"/>
    <cellStyle name="40% - Accent4 4 3 3 2 3 3" xfId="31668"/>
    <cellStyle name="40% - Accent4 4 3 3 2 4" xfId="13703"/>
    <cellStyle name="40% - Accent4 4 3 3 2 4 2" xfId="36978"/>
    <cellStyle name="40% - Accent4 4 3 3 2 5" xfId="23457"/>
    <cellStyle name="40% - Accent4 4 3 3 2 5 2" xfId="46701"/>
    <cellStyle name="40% - Accent4 4 3 3 2 6" xfId="26360"/>
    <cellStyle name="40% - Accent4 4 3 3 3" xfId="3601"/>
    <cellStyle name="40% - Accent4 4 3 3 3 2" xfId="6379"/>
    <cellStyle name="40% - Accent4 4 3 3 3 2 2" xfId="11722"/>
    <cellStyle name="40% - Accent4 4 3 3 3 2 2 2" xfId="22335"/>
    <cellStyle name="40% - Accent4 4 3 3 3 2 2 2 2" xfId="45610"/>
    <cellStyle name="40% - Accent4 4 3 3 3 2 2 3" xfId="34997"/>
    <cellStyle name="40% - Accent4 4 3 3 3 2 3" xfId="17029"/>
    <cellStyle name="40% - Accent4 4 3 3 3 2 3 2" xfId="40304"/>
    <cellStyle name="40% - Accent4 4 3 3 3 2 4" xfId="29689"/>
    <cellStyle name="40% - Accent4 4 3 3 3 3" xfId="9080"/>
    <cellStyle name="40% - Accent4 4 3 3 3 3 2" xfId="19695"/>
    <cellStyle name="40% - Accent4 4 3 3 3 3 2 2" xfId="42970"/>
    <cellStyle name="40% - Accent4 4 3 3 3 3 3" xfId="32355"/>
    <cellStyle name="40% - Accent4 4 3 3 3 4" xfId="14389"/>
    <cellStyle name="40% - Accent4 4 3 3 3 4 2" xfId="37664"/>
    <cellStyle name="40% - Accent4 4 3 3 3 5" xfId="27047"/>
    <cellStyle name="40% - Accent4 4 3 3 4" xfId="4505"/>
    <cellStyle name="40% - Accent4 4 3 3 4 2" xfId="9849"/>
    <cellStyle name="40% - Accent4 4 3 3 4 2 2" xfId="20464"/>
    <cellStyle name="40% - Accent4 4 3 3 4 2 2 2" xfId="43739"/>
    <cellStyle name="40% - Accent4 4 3 3 4 2 3" xfId="33124"/>
    <cellStyle name="40% - Accent4 4 3 3 4 3" xfId="15158"/>
    <cellStyle name="40% - Accent4 4 3 3 4 3 2" xfId="38433"/>
    <cellStyle name="40% - Accent4 4 3 3 4 4" xfId="27816"/>
    <cellStyle name="40% - Accent4 4 3 3 5" xfId="7207"/>
    <cellStyle name="40% - Accent4 4 3 3 5 2" xfId="17822"/>
    <cellStyle name="40% - Accent4 4 3 3 5 2 2" xfId="41097"/>
    <cellStyle name="40% - Accent4 4 3 3 5 3" xfId="30482"/>
    <cellStyle name="40% - Accent4 4 3 3 6" xfId="12518"/>
    <cellStyle name="40% - Accent4 4 3 3 6 2" xfId="35793"/>
    <cellStyle name="40% - Accent4 4 3 3 7" xfId="23456"/>
    <cellStyle name="40% - Accent4 4 3 3 7 2" xfId="46700"/>
    <cellStyle name="40% - Accent4 4 3 3 8" xfId="25174"/>
    <cellStyle name="40% - Accent4 4 3 4" xfId="1954"/>
    <cellStyle name="40% - Accent4 4 3 4 2" xfId="4901"/>
    <cellStyle name="40% - Accent4 4 3 4 2 2" xfId="10244"/>
    <cellStyle name="40% - Accent4 4 3 4 2 2 2" xfId="20859"/>
    <cellStyle name="40% - Accent4 4 3 4 2 2 2 2" xfId="44134"/>
    <cellStyle name="40% - Accent4 4 3 4 2 2 3" xfId="33519"/>
    <cellStyle name="40% - Accent4 4 3 4 2 3" xfId="15553"/>
    <cellStyle name="40% - Accent4 4 3 4 2 3 2" xfId="38828"/>
    <cellStyle name="40% - Accent4 4 3 4 2 4" xfId="28211"/>
    <cellStyle name="40% - Accent4 4 3 4 3" xfId="7602"/>
    <cellStyle name="40% - Accent4 4 3 4 3 2" xfId="18217"/>
    <cellStyle name="40% - Accent4 4 3 4 3 2 2" xfId="41492"/>
    <cellStyle name="40% - Accent4 4 3 4 3 3" xfId="30877"/>
    <cellStyle name="40% - Accent4 4 3 4 4" xfId="12913"/>
    <cellStyle name="40% - Accent4 4 3 4 4 2" xfId="36188"/>
    <cellStyle name="40% - Accent4 4 3 4 5" xfId="23458"/>
    <cellStyle name="40% - Accent4 4 3 4 5 2" xfId="46702"/>
    <cellStyle name="40% - Accent4 4 3 4 6" xfId="25569"/>
    <cellStyle name="40% - Accent4 4 3 5" xfId="2535"/>
    <cellStyle name="40% - Accent4 4 3 5 2" xfId="5386"/>
    <cellStyle name="40% - Accent4 4 3 5 2 2" xfId="10729"/>
    <cellStyle name="40% - Accent4 4 3 5 2 2 2" xfId="21343"/>
    <cellStyle name="40% - Accent4 4 3 5 2 2 2 2" xfId="44618"/>
    <cellStyle name="40% - Accent4 4 3 5 2 2 3" xfId="34004"/>
    <cellStyle name="40% - Accent4 4 3 5 2 3" xfId="16037"/>
    <cellStyle name="40% - Accent4 4 3 5 2 3 2" xfId="39312"/>
    <cellStyle name="40% - Accent4 4 3 5 2 4" xfId="28696"/>
    <cellStyle name="40% - Accent4 4 3 5 3" xfId="8087"/>
    <cellStyle name="40% - Accent4 4 3 5 3 2" xfId="18702"/>
    <cellStyle name="40% - Accent4 4 3 5 3 2 2" xfId="41977"/>
    <cellStyle name="40% - Accent4 4 3 5 3 3" xfId="31362"/>
    <cellStyle name="40% - Accent4 4 3 5 4" xfId="13397"/>
    <cellStyle name="40% - Accent4 4 3 5 4 2" xfId="36672"/>
    <cellStyle name="40% - Accent4 4 3 5 5" xfId="26054"/>
    <cellStyle name="40% - Accent4 4 3 6" xfId="3188"/>
    <cellStyle name="40% - Accent4 4 3 6 2" xfId="6021"/>
    <cellStyle name="40% - Accent4 4 3 6 2 2" xfId="11364"/>
    <cellStyle name="40% - Accent4 4 3 6 2 2 2" xfId="21977"/>
    <cellStyle name="40% - Accent4 4 3 6 2 2 2 2" xfId="45252"/>
    <cellStyle name="40% - Accent4 4 3 6 2 2 3" xfId="34639"/>
    <cellStyle name="40% - Accent4 4 3 6 2 3" xfId="16671"/>
    <cellStyle name="40% - Accent4 4 3 6 2 3 2" xfId="39946"/>
    <cellStyle name="40% - Accent4 4 3 6 2 4" xfId="29331"/>
    <cellStyle name="40% - Accent4 4 3 6 3" xfId="8722"/>
    <cellStyle name="40% - Accent4 4 3 6 3 2" xfId="19337"/>
    <cellStyle name="40% - Accent4 4 3 6 3 2 2" xfId="42612"/>
    <cellStyle name="40% - Accent4 4 3 6 3 3" xfId="31997"/>
    <cellStyle name="40% - Accent4 4 3 6 4" xfId="14031"/>
    <cellStyle name="40% - Accent4 4 3 6 4 2" xfId="37306"/>
    <cellStyle name="40% - Accent4 4 3 6 5" xfId="26689"/>
    <cellStyle name="40% - Accent4 4 3 7" xfId="3511"/>
    <cellStyle name="40% - Accent4 4 3 7 2" xfId="6335"/>
    <cellStyle name="40% - Accent4 4 3 7 2 2" xfId="11678"/>
    <cellStyle name="40% - Accent4 4 3 7 2 2 2" xfId="22291"/>
    <cellStyle name="40% - Accent4 4 3 7 2 2 2 2" xfId="45566"/>
    <cellStyle name="40% - Accent4 4 3 7 2 2 3" xfId="34953"/>
    <cellStyle name="40% - Accent4 4 3 7 2 3" xfId="16985"/>
    <cellStyle name="40% - Accent4 4 3 7 2 3 2" xfId="40260"/>
    <cellStyle name="40% - Accent4 4 3 7 2 4" xfId="29645"/>
    <cellStyle name="40% - Accent4 4 3 7 3" xfId="9036"/>
    <cellStyle name="40% - Accent4 4 3 7 3 2" xfId="19651"/>
    <cellStyle name="40% - Accent4 4 3 7 3 2 2" xfId="42926"/>
    <cellStyle name="40% - Accent4 4 3 7 3 3" xfId="32311"/>
    <cellStyle name="40% - Accent4 4 3 7 4" xfId="14345"/>
    <cellStyle name="40% - Accent4 4 3 7 4 2" xfId="37620"/>
    <cellStyle name="40% - Accent4 4 3 7 5" xfId="27003"/>
    <cellStyle name="40% - Accent4 4 3 8" xfId="4199"/>
    <cellStyle name="40% - Accent4 4 3 8 2" xfId="9543"/>
    <cellStyle name="40% - Accent4 4 3 8 2 2" xfId="20158"/>
    <cellStyle name="40% - Accent4 4 3 8 2 2 2" xfId="43433"/>
    <cellStyle name="40% - Accent4 4 3 8 2 3" xfId="32818"/>
    <cellStyle name="40% - Accent4 4 3 8 3" xfId="14852"/>
    <cellStyle name="40% - Accent4 4 3 8 3 2" xfId="38127"/>
    <cellStyle name="40% - Accent4 4 3 8 4" xfId="27510"/>
    <cellStyle name="40% - Accent4 4 3 9" xfId="6901"/>
    <cellStyle name="40% - Accent4 4 3 9 2" xfId="17516"/>
    <cellStyle name="40% - Accent4 4 3 9 2 2" xfId="40791"/>
    <cellStyle name="40% - Accent4 4 3 9 3" xfId="30176"/>
    <cellStyle name="40% - Accent4 4 3_Asset Register (new)" xfId="1326"/>
    <cellStyle name="40% - Accent4 4 4" xfId="142"/>
    <cellStyle name="40% - Accent4 4 4 10" xfId="24723"/>
    <cellStyle name="40% - Accent4 4 4 2" xfId="1831"/>
    <cellStyle name="40% - Accent4 4 4 2 2" xfId="4813"/>
    <cellStyle name="40% - Accent4 4 4 2 2 2" xfId="10157"/>
    <cellStyle name="40% - Accent4 4 4 2 2 2 2" xfId="20772"/>
    <cellStyle name="40% - Accent4 4 4 2 2 2 2 2" xfId="44047"/>
    <cellStyle name="40% - Accent4 4 4 2 2 2 3" xfId="33432"/>
    <cellStyle name="40% - Accent4 4 4 2 2 3" xfId="15466"/>
    <cellStyle name="40% - Accent4 4 4 2 2 3 2" xfId="38741"/>
    <cellStyle name="40% - Accent4 4 4 2 2 4" xfId="23461"/>
    <cellStyle name="40% - Accent4 4 4 2 2 4 2" xfId="46705"/>
    <cellStyle name="40% - Accent4 4 4 2 2 5" xfId="28124"/>
    <cellStyle name="40% - Accent4 4 4 2 3" xfId="7515"/>
    <cellStyle name="40% - Accent4 4 4 2 3 2" xfId="18130"/>
    <cellStyle name="40% - Accent4 4 4 2 3 2 2" xfId="41405"/>
    <cellStyle name="40% - Accent4 4 4 2 3 3" xfId="30790"/>
    <cellStyle name="40% - Accent4 4 4 2 4" xfId="12826"/>
    <cellStyle name="40% - Accent4 4 4 2 4 2" xfId="36101"/>
    <cellStyle name="40% - Accent4 4 4 2 5" xfId="23460"/>
    <cellStyle name="40% - Accent4 4 4 2 5 2" xfId="46704"/>
    <cellStyle name="40% - Accent4 4 4 2 6" xfId="25482"/>
    <cellStyle name="40% - Accent4 4 4 3" xfId="2394"/>
    <cellStyle name="40% - Accent4 4 4 3 2" xfId="5245"/>
    <cellStyle name="40% - Accent4 4 4 3 2 2" xfId="10588"/>
    <cellStyle name="40% - Accent4 4 4 3 2 2 2" xfId="21202"/>
    <cellStyle name="40% - Accent4 4 4 3 2 2 2 2" xfId="44477"/>
    <cellStyle name="40% - Accent4 4 4 3 2 2 3" xfId="33863"/>
    <cellStyle name="40% - Accent4 4 4 3 2 3" xfId="15896"/>
    <cellStyle name="40% - Accent4 4 4 3 2 3 2" xfId="39171"/>
    <cellStyle name="40% - Accent4 4 4 3 2 4" xfId="28555"/>
    <cellStyle name="40% - Accent4 4 4 3 3" xfId="7946"/>
    <cellStyle name="40% - Accent4 4 4 3 3 2" xfId="18561"/>
    <cellStyle name="40% - Accent4 4 4 3 3 2 2" xfId="41836"/>
    <cellStyle name="40% - Accent4 4 4 3 3 3" xfId="31221"/>
    <cellStyle name="40% - Accent4 4 4 3 4" xfId="13256"/>
    <cellStyle name="40% - Accent4 4 4 3 4 2" xfId="36531"/>
    <cellStyle name="40% - Accent4 4 4 3 5" xfId="23462"/>
    <cellStyle name="40% - Accent4 4 4 3 5 2" xfId="46706"/>
    <cellStyle name="40% - Accent4 4 4 3 6" xfId="25913"/>
    <cellStyle name="40% - Accent4 4 4 4" xfId="3105"/>
    <cellStyle name="40% - Accent4 4 4 4 2" xfId="5938"/>
    <cellStyle name="40% - Accent4 4 4 4 2 2" xfId="11281"/>
    <cellStyle name="40% - Accent4 4 4 4 2 2 2" xfId="21894"/>
    <cellStyle name="40% - Accent4 4 4 4 2 2 2 2" xfId="45169"/>
    <cellStyle name="40% - Accent4 4 4 4 2 2 3" xfId="34556"/>
    <cellStyle name="40% - Accent4 4 4 4 2 3" xfId="16588"/>
    <cellStyle name="40% - Accent4 4 4 4 2 3 2" xfId="39863"/>
    <cellStyle name="40% - Accent4 4 4 4 2 4" xfId="29248"/>
    <cellStyle name="40% - Accent4 4 4 4 3" xfId="8639"/>
    <cellStyle name="40% - Accent4 4 4 4 3 2" xfId="19254"/>
    <cellStyle name="40% - Accent4 4 4 4 3 2 2" xfId="42529"/>
    <cellStyle name="40% - Accent4 4 4 4 3 3" xfId="31914"/>
    <cellStyle name="40% - Accent4 4 4 4 4" xfId="13948"/>
    <cellStyle name="40% - Accent4 4 4 4 4 2" xfId="37223"/>
    <cellStyle name="40% - Accent4 4 4 4 5" xfId="26606"/>
    <cellStyle name="40% - Accent4 4 4 5" xfId="3428"/>
    <cellStyle name="40% - Accent4 4 4 5 2" xfId="6252"/>
    <cellStyle name="40% - Accent4 4 4 5 2 2" xfId="11595"/>
    <cellStyle name="40% - Accent4 4 4 5 2 2 2" xfId="22208"/>
    <cellStyle name="40% - Accent4 4 4 5 2 2 2 2" xfId="45483"/>
    <cellStyle name="40% - Accent4 4 4 5 2 2 3" xfId="34870"/>
    <cellStyle name="40% - Accent4 4 4 5 2 3" xfId="16902"/>
    <cellStyle name="40% - Accent4 4 4 5 2 3 2" xfId="40177"/>
    <cellStyle name="40% - Accent4 4 4 5 2 4" xfId="29562"/>
    <cellStyle name="40% - Accent4 4 4 5 3" xfId="8953"/>
    <cellStyle name="40% - Accent4 4 4 5 3 2" xfId="19568"/>
    <cellStyle name="40% - Accent4 4 4 5 3 2 2" xfId="42843"/>
    <cellStyle name="40% - Accent4 4 4 5 3 3" xfId="32228"/>
    <cellStyle name="40% - Accent4 4 4 5 4" xfId="14262"/>
    <cellStyle name="40% - Accent4 4 4 5 4 2" xfId="37537"/>
    <cellStyle name="40% - Accent4 4 4 5 5" xfId="26920"/>
    <cellStyle name="40% - Accent4 4 4 6" xfId="4058"/>
    <cellStyle name="40% - Accent4 4 4 6 2" xfId="9402"/>
    <cellStyle name="40% - Accent4 4 4 6 2 2" xfId="20017"/>
    <cellStyle name="40% - Accent4 4 4 6 2 2 2" xfId="43292"/>
    <cellStyle name="40% - Accent4 4 4 6 2 3" xfId="32677"/>
    <cellStyle name="40% - Accent4 4 4 6 3" xfId="14711"/>
    <cellStyle name="40% - Accent4 4 4 6 3 2" xfId="37986"/>
    <cellStyle name="40% - Accent4 4 4 6 4" xfId="27369"/>
    <cellStyle name="40% - Accent4 4 4 7" xfId="6760"/>
    <cellStyle name="40% - Accent4 4 4 7 2" xfId="17375"/>
    <cellStyle name="40% - Accent4 4 4 7 2 2" xfId="40650"/>
    <cellStyle name="40% - Accent4 4 4 7 3" xfId="30035"/>
    <cellStyle name="40% - Accent4 4 4 8" xfId="12071"/>
    <cellStyle name="40% - Accent4 4 4 8 2" xfId="35346"/>
    <cellStyle name="40% - Accent4 4 4 9" xfId="23459"/>
    <cellStyle name="40% - Accent4 4 4 9 2" xfId="46703"/>
    <cellStyle name="40% - Accent4 4 5" xfId="1042"/>
    <cellStyle name="40% - Accent4 4 5 2" xfId="2618"/>
    <cellStyle name="40% - Accent4 4 5 2 2" xfId="5469"/>
    <cellStyle name="40% - Accent4 4 5 2 2 2" xfId="10812"/>
    <cellStyle name="40% - Accent4 4 5 2 2 2 2" xfId="21426"/>
    <cellStyle name="40% - Accent4 4 5 2 2 2 2 2" xfId="44701"/>
    <cellStyle name="40% - Accent4 4 5 2 2 2 3" xfId="34087"/>
    <cellStyle name="40% - Accent4 4 5 2 2 3" xfId="16120"/>
    <cellStyle name="40% - Accent4 4 5 2 2 3 2" xfId="39395"/>
    <cellStyle name="40% - Accent4 4 5 2 2 4" xfId="28779"/>
    <cellStyle name="40% - Accent4 4 5 2 3" xfId="8170"/>
    <cellStyle name="40% - Accent4 4 5 2 3 2" xfId="18785"/>
    <cellStyle name="40% - Accent4 4 5 2 3 2 2" xfId="42060"/>
    <cellStyle name="40% - Accent4 4 5 2 3 3" xfId="31445"/>
    <cellStyle name="40% - Accent4 4 5 2 4" xfId="13480"/>
    <cellStyle name="40% - Accent4 4 5 2 4 2" xfId="36755"/>
    <cellStyle name="40% - Accent4 4 5 2 5" xfId="23464"/>
    <cellStyle name="40% - Accent4 4 5 2 5 2" xfId="46708"/>
    <cellStyle name="40% - Accent4 4 5 2 6" xfId="26137"/>
    <cellStyle name="40% - Accent4 4 5 3" xfId="3796"/>
    <cellStyle name="40% - Accent4 4 5 3 2" xfId="6460"/>
    <cellStyle name="40% - Accent4 4 5 3 2 2" xfId="11803"/>
    <cellStyle name="40% - Accent4 4 5 3 2 2 2" xfId="22416"/>
    <cellStyle name="40% - Accent4 4 5 3 2 2 2 2" xfId="45691"/>
    <cellStyle name="40% - Accent4 4 5 3 2 2 3" xfId="35078"/>
    <cellStyle name="40% - Accent4 4 5 3 2 3" xfId="17110"/>
    <cellStyle name="40% - Accent4 4 5 3 2 3 2" xfId="40385"/>
    <cellStyle name="40% - Accent4 4 5 3 2 4" xfId="29770"/>
    <cellStyle name="40% - Accent4 4 5 3 3" xfId="9161"/>
    <cellStyle name="40% - Accent4 4 5 3 3 2" xfId="19776"/>
    <cellStyle name="40% - Accent4 4 5 3 3 2 2" xfId="43051"/>
    <cellStyle name="40% - Accent4 4 5 3 3 3" xfId="32436"/>
    <cellStyle name="40% - Accent4 4 5 3 4" xfId="14470"/>
    <cellStyle name="40% - Accent4 4 5 3 4 2" xfId="37745"/>
    <cellStyle name="40% - Accent4 4 5 3 5" xfId="27128"/>
    <cellStyle name="40% - Accent4 4 5 4" xfId="4282"/>
    <cellStyle name="40% - Accent4 4 5 4 2" xfId="9626"/>
    <cellStyle name="40% - Accent4 4 5 4 2 2" xfId="20241"/>
    <cellStyle name="40% - Accent4 4 5 4 2 2 2" xfId="43516"/>
    <cellStyle name="40% - Accent4 4 5 4 2 3" xfId="32901"/>
    <cellStyle name="40% - Accent4 4 5 4 3" xfId="14935"/>
    <cellStyle name="40% - Accent4 4 5 4 3 2" xfId="38210"/>
    <cellStyle name="40% - Accent4 4 5 4 4" xfId="27593"/>
    <cellStyle name="40% - Accent4 4 5 5" xfId="6984"/>
    <cellStyle name="40% - Accent4 4 5 5 2" xfId="17599"/>
    <cellStyle name="40% - Accent4 4 5 5 2 2" xfId="40874"/>
    <cellStyle name="40% - Accent4 4 5 5 3" xfId="30259"/>
    <cellStyle name="40% - Accent4 4 5 6" xfId="12295"/>
    <cellStyle name="40% - Accent4 4 5 6 2" xfId="35570"/>
    <cellStyle name="40% - Accent4 4 5 7" xfId="23463"/>
    <cellStyle name="40% - Accent4 4 5 7 2" xfId="46707"/>
    <cellStyle name="40% - Accent4 4 5 8" xfId="24951"/>
    <cellStyle name="40% - Accent4 4 6" xfId="1191"/>
    <cellStyle name="40% - Accent4 4 6 2" xfId="2758"/>
    <cellStyle name="40% - Accent4 4 6 2 2" xfId="5609"/>
    <cellStyle name="40% - Accent4 4 6 2 2 2" xfId="10952"/>
    <cellStyle name="40% - Accent4 4 6 2 2 2 2" xfId="21566"/>
    <cellStyle name="40% - Accent4 4 6 2 2 2 2 2" xfId="44841"/>
    <cellStyle name="40% - Accent4 4 6 2 2 2 3" xfId="34227"/>
    <cellStyle name="40% - Accent4 4 6 2 2 3" xfId="16260"/>
    <cellStyle name="40% - Accent4 4 6 2 2 3 2" xfId="39535"/>
    <cellStyle name="40% - Accent4 4 6 2 2 4" xfId="28919"/>
    <cellStyle name="40% - Accent4 4 6 2 3" xfId="8310"/>
    <cellStyle name="40% - Accent4 4 6 2 3 2" xfId="18925"/>
    <cellStyle name="40% - Accent4 4 6 2 3 2 2" xfId="42200"/>
    <cellStyle name="40% - Accent4 4 6 2 3 3" xfId="31585"/>
    <cellStyle name="40% - Accent4 4 6 2 4" xfId="13620"/>
    <cellStyle name="40% - Accent4 4 6 2 4 2" xfId="36895"/>
    <cellStyle name="40% - Accent4 4 6 2 5" xfId="26277"/>
    <cellStyle name="40% - Accent4 4 6 3" xfId="4422"/>
    <cellStyle name="40% - Accent4 4 6 3 2" xfId="9766"/>
    <cellStyle name="40% - Accent4 4 6 3 2 2" xfId="20381"/>
    <cellStyle name="40% - Accent4 4 6 3 2 2 2" xfId="43656"/>
    <cellStyle name="40% - Accent4 4 6 3 2 3" xfId="33041"/>
    <cellStyle name="40% - Accent4 4 6 3 3" xfId="15075"/>
    <cellStyle name="40% - Accent4 4 6 3 3 2" xfId="38350"/>
    <cellStyle name="40% - Accent4 4 6 3 4" xfId="27733"/>
    <cellStyle name="40% - Accent4 4 6 4" xfId="7124"/>
    <cellStyle name="40% - Accent4 4 6 4 2" xfId="17739"/>
    <cellStyle name="40% - Accent4 4 6 4 2 2" xfId="41014"/>
    <cellStyle name="40% - Accent4 4 6 4 3" xfId="30399"/>
    <cellStyle name="40% - Accent4 4 6 5" xfId="12435"/>
    <cellStyle name="40% - Accent4 4 6 5 2" xfId="35710"/>
    <cellStyle name="40% - Accent4 4 6 6" xfId="23465"/>
    <cellStyle name="40% - Accent4 4 6 6 2" xfId="46709"/>
    <cellStyle name="40% - Accent4 4 6 7" xfId="25091"/>
    <cellStyle name="40% - Accent4 4 7" xfId="1576"/>
    <cellStyle name="40% - Accent4 4 7 2" xfId="4592"/>
    <cellStyle name="40% - Accent4 4 7 2 2" xfId="9936"/>
    <cellStyle name="40% - Accent4 4 7 2 2 2" xfId="20551"/>
    <cellStyle name="40% - Accent4 4 7 2 2 2 2" xfId="43826"/>
    <cellStyle name="40% - Accent4 4 7 2 2 3" xfId="33211"/>
    <cellStyle name="40% - Accent4 4 7 2 3" xfId="15245"/>
    <cellStyle name="40% - Accent4 4 7 2 3 2" xfId="38520"/>
    <cellStyle name="40% - Accent4 4 7 2 4" xfId="27903"/>
    <cellStyle name="40% - Accent4 4 7 3" xfId="7294"/>
    <cellStyle name="40% - Accent4 4 7 3 2" xfId="17909"/>
    <cellStyle name="40% - Accent4 4 7 3 2 2" xfId="41184"/>
    <cellStyle name="40% - Accent4 4 7 3 3" xfId="30569"/>
    <cellStyle name="40% - Accent4 4 7 4" xfId="12605"/>
    <cellStyle name="40% - Accent4 4 7 4 2" xfId="35880"/>
    <cellStyle name="40% - Accent4 4 7 5" xfId="25261"/>
    <cellStyle name="40% - Accent4 4 8" xfId="1679"/>
    <cellStyle name="40% - Accent4 4 8 2" xfId="4673"/>
    <cellStyle name="40% - Accent4 4 8 2 2" xfId="10017"/>
    <cellStyle name="40% - Accent4 4 8 2 2 2" xfId="20632"/>
    <cellStyle name="40% - Accent4 4 8 2 2 2 2" xfId="43907"/>
    <cellStyle name="40% - Accent4 4 8 2 2 3" xfId="33292"/>
    <cellStyle name="40% - Accent4 4 8 2 3" xfId="15326"/>
    <cellStyle name="40% - Accent4 4 8 2 3 2" xfId="38601"/>
    <cellStyle name="40% - Accent4 4 8 2 4" xfId="27984"/>
    <cellStyle name="40% - Accent4 4 8 3" xfId="7375"/>
    <cellStyle name="40% - Accent4 4 8 3 2" xfId="17990"/>
    <cellStyle name="40% - Accent4 4 8 3 2 2" xfId="41265"/>
    <cellStyle name="40% - Accent4 4 8 3 3" xfId="30650"/>
    <cellStyle name="40% - Accent4 4 8 4" xfId="12686"/>
    <cellStyle name="40% - Accent4 4 8 4 2" xfId="35961"/>
    <cellStyle name="40% - Accent4 4 8 5" xfId="25342"/>
    <cellStyle name="40% - Accent4 4 9" xfId="2128"/>
    <cellStyle name="40% - Accent4 4 9 2" xfId="5006"/>
    <cellStyle name="40% - Accent4 4 9 2 2" xfId="10349"/>
    <cellStyle name="40% - Accent4 4 9 2 2 2" xfId="20964"/>
    <cellStyle name="40% - Accent4 4 9 2 2 2 2" xfId="44239"/>
    <cellStyle name="40% - Accent4 4 9 2 2 3" xfId="33624"/>
    <cellStyle name="40% - Accent4 4 9 2 3" xfId="15658"/>
    <cellStyle name="40% - Accent4 4 9 2 3 2" xfId="38933"/>
    <cellStyle name="40% - Accent4 4 9 2 4" xfId="28316"/>
    <cellStyle name="40% - Accent4 4 9 3" xfId="7707"/>
    <cellStyle name="40% - Accent4 4 9 3 2" xfId="18322"/>
    <cellStyle name="40% - Accent4 4 9 3 2 2" xfId="41597"/>
    <cellStyle name="40% - Accent4 4 9 3 3" xfId="30982"/>
    <cellStyle name="40% - Accent4 4 9 4" xfId="13018"/>
    <cellStyle name="40% - Accent4 4 9 4 2" xfId="36293"/>
    <cellStyle name="40% - Accent4 4 9 5" xfId="25674"/>
    <cellStyle name="40% - Accent4 4_Asset Register (new)" xfId="1329"/>
    <cellStyle name="40% - Accent4 5" xfId="143"/>
    <cellStyle name="40% - Accent4 5 10" xfId="23466"/>
    <cellStyle name="40% - Accent4 5 10 2" xfId="46710"/>
    <cellStyle name="40% - Accent4 5 11" xfId="24724"/>
    <cellStyle name="40% - Accent4 5 2" xfId="144"/>
    <cellStyle name="40% - Accent4 5 2 10" xfId="24725"/>
    <cellStyle name="40% - Accent4 5 2 2" xfId="1833"/>
    <cellStyle name="40% - Accent4 5 2 2 2" xfId="4815"/>
    <cellStyle name="40% - Accent4 5 2 2 2 2" xfId="10159"/>
    <cellStyle name="40% - Accent4 5 2 2 2 2 2" xfId="20774"/>
    <cellStyle name="40% - Accent4 5 2 2 2 2 2 2" xfId="44049"/>
    <cellStyle name="40% - Accent4 5 2 2 2 2 3" xfId="33434"/>
    <cellStyle name="40% - Accent4 5 2 2 2 3" xfId="15468"/>
    <cellStyle name="40% - Accent4 5 2 2 2 3 2" xfId="38743"/>
    <cellStyle name="40% - Accent4 5 2 2 2 4" xfId="28126"/>
    <cellStyle name="40% - Accent4 5 2 2 3" xfId="7517"/>
    <cellStyle name="40% - Accent4 5 2 2 3 2" xfId="18132"/>
    <cellStyle name="40% - Accent4 5 2 2 3 2 2" xfId="41407"/>
    <cellStyle name="40% - Accent4 5 2 2 3 3" xfId="30792"/>
    <cellStyle name="40% - Accent4 5 2 2 4" xfId="12828"/>
    <cellStyle name="40% - Accent4 5 2 2 4 2" xfId="36103"/>
    <cellStyle name="40% - Accent4 5 2 2 5" xfId="23468"/>
    <cellStyle name="40% - Accent4 5 2 2 5 2" xfId="46712"/>
    <cellStyle name="40% - Accent4 5 2 2 6" xfId="25484"/>
    <cellStyle name="40% - Accent4 5 2 3" xfId="2396"/>
    <cellStyle name="40% - Accent4 5 2 3 2" xfId="5247"/>
    <cellStyle name="40% - Accent4 5 2 3 2 2" xfId="10590"/>
    <cellStyle name="40% - Accent4 5 2 3 2 2 2" xfId="21204"/>
    <cellStyle name="40% - Accent4 5 2 3 2 2 2 2" xfId="44479"/>
    <cellStyle name="40% - Accent4 5 2 3 2 2 3" xfId="33865"/>
    <cellStyle name="40% - Accent4 5 2 3 2 3" xfId="15898"/>
    <cellStyle name="40% - Accent4 5 2 3 2 3 2" xfId="39173"/>
    <cellStyle name="40% - Accent4 5 2 3 2 4" xfId="28557"/>
    <cellStyle name="40% - Accent4 5 2 3 3" xfId="7948"/>
    <cellStyle name="40% - Accent4 5 2 3 3 2" xfId="18563"/>
    <cellStyle name="40% - Accent4 5 2 3 3 2 2" xfId="41838"/>
    <cellStyle name="40% - Accent4 5 2 3 3 3" xfId="31223"/>
    <cellStyle name="40% - Accent4 5 2 3 4" xfId="13258"/>
    <cellStyle name="40% - Accent4 5 2 3 4 2" xfId="36533"/>
    <cellStyle name="40% - Accent4 5 2 3 5" xfId="25915"/>
    <cellStyle name="40% - Accent4 5 2 4" xfId="3107"/>
    <cellStyle name="40% - Accent4 5 2 4 2" xfId="5940"/>
    <cellStyle name="40% - Accent4 5 2 4 2 2" xfId="11283"/>
    <cellStyle name="40% - Accent4 5 2 4 2 2 2" xfId="21896"/>
    <cellStyle name="40% - Accent4 5 2 4 2 2 2 2" xfId="45171"/>
    <cellStyle name="40% - Accent4 5 2 4 2 2 3" xfId="34558"/>
    <cellStyle name="40% - Accent4 5 2 4 2 3" xfId="16590"/>
    <cellStyle name="40% - Accent4 5 2 4 2 3 2" xfId="39865"/>
    <cellStyle name="40% - Accent4 5 2 4 2 4" xfId="29250"/>
    <cellStyle name="40% - Accent4 5 2 4 3" xfId="8641"/>
    <cellStyle name="40% - Accent4 5 2 4 3 2" xfId="19256"/>
    <cellStyle name="40% - Accent4 5 2 4 3 2 2" xfId="42531"/>
    <cellStyle name="40% - Accent4 5 2 4 3 3" xfId="31916"/>
    <cellStyle name="40% - Accent4 5 2 4 4" xfId="13950"/>
    <cellStyle name="40% - Accent4 5 2 4 4 2" xfId="37225"/>
    <cellStyle name="40% - Accent4 5 2 4 5" xfId="26608"/>
    <cellStyle name="40% - Accent4 5 2 5" xfId="3430"/>
    <cellStyle name="40% - Accent4 5 2 5 2" xfId="6254"/>
    <cellStyle name="40% - Accent4 5 2 5 2 2" xfId="11597"/>
    <cellStyle name="40% - Accent4 5 2 5 2 2 2" xfId="22210"/>
    <cellStyle name="40% - Accent4 5 2 5 2 2 2 2" xfId="45485"/>
    <cellStyle name="40% - Accent4 5 2 5 2 2 3" xfId="34872"/>
    <cellStyle name="40% - Accent4 5 2 5 2 3" xfId="16904"/>
    <cellStyle name="40% - Accent4 5 2 5 2 3 2" xfId="40179"/>
    <cellStyle name="40% - Accent4 5 2 5 2 4" xfId="29564"/>
    <cellStyle name="40% - Accent4 5 2 5 3" xfId="8955"/>
    <cellStyle name="40% - Accent4 5 2 5 3 2" xfId="19570"/>
    <cellStyle name="40% - Accent4 5 2 5 3 2 2" xfId="42845"/>
    <cellStyle name="40% - Accent4 5 2 5 3 3" xfId="32230"/>
    <cellStyle name="40% - Accent4 5 2 5 4" xfId="14264"/>
    <cellStyle name="40% - Accent4 5 2 5 4 2" xfId="37539"/>
    <cellStyle name="40% - Accent4 5 2 5 5" xfId="26922"/>
    <cellStyle name="40% - Accent4 5 2 6" xfId="4060"/>
    <cellStyle name="40% - Accent4 5 2 6 2" xfId="9404"/>
    <cellStyle name="40% - Accent4 5 2 6 2 2" xfId="20019"/>
    <cellStyle name="40% - Accent4 5 2 6 2 2 2" xfId="43294"/>
    <cellStyle name="40% - Accent4 5 2 6 2 3" xfId="32679"/>
    <cellStyle name="40% - Accent4 5 2 6 3" xfId="14713"/>
    <cellStyle name="40% - Accent4 5 2 6 3 2" xfId="37988"/>
    <cellStyle name="40% - Accent4 5 2 6 4" xfId="27371"/>
    <cellStyle name="40% - Accent4 5 2 7" xfId="6762"/>
    <cellStyle name="40% - Accent4 5 2 7 2" xfId="17377"/>
    <cellStyle name="40% - Accent4 5 2 7 2 2" xfId="40652"/>
    <cellStyle name="40% - Accent4 5 2 7 3" xfId="30037"/>
    <cellStyle name="40% - Accent4 5 2 8" xfId="12073"/>
    <cellStyle name="40% - Accent4 5 2 8 2" xfId="35348"/>
    <cellStyle name="40% - Accent4 5 2 9" xfId="23467"/>
    <cellStyle name="40% - Accent4 5 2 9 2" xfId="46711"/>
    <cellStyle name="40% - Accent4 5 3" xfId="1832"/>
    <cellStyle name="40% - Accent4 5 3 2" xfId="4814"/>
    <cellStyle name="40% - Accent4 5 3 2 2" xfId="10158"/>
    <cellStyle name="40% - Accent4 5 3 2 2 2" xfId="20773"/>
    <cellStyle name="40% - Accent4 5 3 2 2 2 2" xfId="44048"/>
    <cellStyle name="40% - Accent4 5 3 2 2 3" xfId="33433"/>
    <cellStyle name="40% - Accent4 5 3 2 3" xfId="15467"/>
    <cellStyle name="40% - Accent4 5 3 2 3 2" xfId="38742"/>
    <cellStyle name="40% - Accent4 5 3 2 4" xfId="28125"/>
    <cellStyle name="40% - Accent4 5 3 3" xfId="7516"/>
    <cellStyle name="40% - Accent4 5 3 3 2" xfId="18131"/>
    <cellStyle name="40% - Accent4 5 3 3 2 2" xfId="41406"/>
    <cellStyle name="40% - Accent4 5 3 3 3" xfId="30791"/>
    <cellStyle name="40% - Accent4 5 3 4" xfId="12827"/>
    <cellStyle name="40% - Accent4 5 3 4 2" xfId="36102"/>
    <cellStyle name="40% - Accent4 5 3 5" xfId="23469"/>
    <cellStyle name="40% - Accent4 5 3 5 2" xfId="46713"/>
    <cellStyle name="40% - Accent4 5 3 6" xfId="25483"/>
    <cellStyle name="40% - Accent4 5 4" xfId="2395"/>
    <cellStyle name="40% - Accent4 5 4 2" xfId="5246"/>
    <cellStyle name="40% - Accent4 5 4 2 2" xfId="10589"/>
    <cellStyle name="40% - Accent4 5 4 2 2 2" xfId="21203"/>
    <cellStyle name="40% - Accent4 5 4 2 2 2 2" xfId="44478"/>
    <cellStyle name="40% - Accent4 5 4 2 2 3" xfId="33864"/>
    <cellStyle name="40% - Accent4 5 4 2 3" xfId="15897"/>
    <cellStyle name="40% - Accent4 5 4 2 3 2" xfId="39172"/>
    <cellStyle name="40% - Accent4 5 4 2 4" xfId="28556"/>
    <cellStyle name="40% - Accent4 5 4 3" xfId="7947"/>
    <cellStyle name="40% - Accent4 5 4 3 2" xfId="18562"/>
    <cellStyle name="40% - Accent4 5 4 3 2 2" xfId="41837"/>
    <cellStyle name="40% - Accent4 5 4 3 3" xfId="31222"/>
    <cellStyle name="40% - Accent4 5 4 4" xfId="13257"/>
    <cellStyle name="40% - Accent4 5 4 4 2" xfId="36532"/>
    <cellStyle name="40% - Accent4 5 4 5" xfId="25914"/>
    <cellStyle name="40% - Accent4 5 5" xfId="3106"/>
    <cellStyle name="40% - Accent4 5 5 2" xfId="5939"/>
    <cellStyle name="40% - Accent4 5 5 2 2" xfId="11282"/>
    <cellStyle name="40% - Accent4 5 5 2 2 2" xfId="21895"/>
    <cellStyle name="40% - Accent4 5 5 2 2 2 2" xfId="45170"/>
    <cellStyle name="40% - Accent4 5 5 2 2 3" xfId="34557"/>
    <cellStyle name="40% - Accent4 5 5 2 3" xfId="16589"/>
    <cellStyle name="40% - Accent4 5 5 2 3 2" xfId="39864"/>
    <cellStyle name="40% - Accent4 5 5 2 4" xfId="29249"/>
    <cellStyle name="40% - Accent4 5 5 3" xfId="8640"/>
    <cellStyle name="40% - Accent4 5 5 3 2" xfId="19255"/>
    <cellStyle name="40% - Accent4 5 5 3 2 2" xfId="42530"/>
    <cellStyle name="40% - Accent4 5 5 3 3" xfId="31915"/>
    <cellStyle name="40% - Accent4 5 5 4" xfId="13949"/>
    <cellStyle name="40% - Accent4 5 5 4 2" xfId="37224"/>
    <cellStyle name="40% - Accent4 5 5 5" xfId="26607"/>
    <cellStyle name="40% - Accent4 5 6" xfId="3429"/>
    <cellStyle name="40% - Accent4 5 6 2" xfId="6253"/>
    <cellStyle name="40% - Accent4 5 6 2 2" xfId="11596"/>
    <cellStyle name="40% - Accent4 5 6 2 2 2" xfId="22209"/>
    <cellStyle name="40% - Accent4 5 6 2 2 2 2" xfId="45484"/>
    <cellStyle name="40% - Accent4 5 6 2 2 3" xfId="34871"/>
    <cellStyle name="40% - Accent4 5 6 2 3" xfId="16903"/>
    <cellStyle name="40% - Accent4 5 6 2 3 2" xfId="40178"/>
    <cellStyle name="40% - Accent4 5 6 2 4" xfId="29563"/>
    <cellStyle name="40% - Accent4 5 6 3" xfId="8954"/>
    <cellStyle name="40% - Accent4 5 6 3 2" xfId="19569"/>
    <cellStyle name="40% - Accent4 5 6 3 2 2" xfId="42844"/>
    <cellStyle name="40% - Accent4 5 6 3 3" xfId="32229"/>
    <cellStyle name="40% - Accent4 5 6 4" xfId="14263"/>
    <cellStyle name="40% - Accent4 5 6 4 2" xfId="37538"/>
    <cellStyle name="40% - Accent4 5 6 5" xfId="26921"/>
    <cellStyle name="40% - Accent4 5 7" xfId="4059"/>
    <cellStyle name="40% - Accent4 5 7 2" xfId="9403"/>
    <cellStyle name="40% - Accent4 5 7 2 2" xfId="20018"/>
    <cellStyle name="40% - Accent4 5 7 2 2 2" xfId="43293"/>
    <cellStyle name="40% - Accent4 5 7 2 3" xfId="32678"/>
    <cellStyle name="40% - Accent4 5 7 3" xfId="14712"/>
    <cellStyle name="40% - Accent4 5 7 3 2" xfId="37987"/>
    <cellStyle name="40% - Accent4 5 7 4" xfId="27370"/>
    <cellStyle name="40% - Accent4 5 8" xfId="6761"/>
    <cellStyle name="40% - Accent4 5 8 2" xfId="17376"/>
    <cellStyle name="40% - Accent4 5 8 2 2" xfId="40651"/>
    <cellStyle name="40% - Accent4 5 8 3" xfId="30036"/>
    <cellStyle name="40% - Accent4 5 9" xfId="12072"/>
    <cellStyle name="40% - Accent4 5 9 2" xfId="35347"/>
    <cellStyle name="40% - Accent4 6" xfId="145"/>
    <cellStyle name="40% - Accent4 6 10" xfId="23470"/>
    <cellStyle name="40% - Accent4 6 10 2" xfId="46714"/>
    <cellStyle name="40% - Accent4 6 11" xfId="24726"/>
    <cellStyle name="40% - Accent4 6 2" xfId="146"/>
    <cellStyle name="40% - Accent4 6 2 10" xfId="24727"/>
    <cellStyle name="40% - Accent4 6 2 2" xfId="1950"/>
    <cellStyle name="40% - Accent4 6 2 2 2" xfId="4898"/>
    <cellStyle name="40% - Accent4 6 2 2 2 2" xfId="10241"/>
    <cellStyle name="40% - Accent4 6 2 2 2 2 2" xfId="20856"/>
    <cellStyle name="40% - Accent4 6 2 2 2 2 2 2" xfId="44131"/>
    <cellStyle name="40% - Accent4 6 2 2 2 2 3" xfId="33516"/>
    <cellStyle name="40% - Accent4 6 2 2 2 3" xfId="15550"/>
    <cellStyle name="40% - Accent4 6 2 2 2 3 2" xfId="38825"/>
    <cellStyle name="40% - Accent4 6 2 2 2 4" xfId="28208"/>
    <cellStyle name="40% - Accent4 6 2 2 3" xfId="7599"/>
    <cellStyle name="40% - Accent4 6 2 2 3 2" xfId="18214"/>
    <cellStyle name="40% - Accent4 6 2 2 3 2 2" xfId="41489"/>
    <cellStyle name="40% - Accent4 6 2 2 3 3" xfId="30874"/>
    <cellStyle name="40% - Accent4 6 2 2 4" xfId="12910"/>
    <cellStyle name="40% - Accent4 6 2 2 4 2" xfId="36185"/>
    <cellStyle name="40% - Accent4 6 2 2 5" xfId="25566"/>
    <cellStyle name="40% - Accent4 6 2 3" xfId="2398"/>
    <cellStyle name="40% - Accent4 6 2 3 2" xfId="5249"/>
    <cellStyle name="40% - Accent4 6 2 3 2 2" xfId="10592"/>
    <cellStyle name="40% - Accent4 6 2 3 2 2 2" xfId="21206"/>
    <cellStyle name="40% - Accent4 6 2 3 2 2 2 2" xfId="44481"/>
    <cellStyle name="40% - Accent4 6 2 3 2 2 3" xfId="33867"/>
    <cellStyle name="40% - Accent4 6 2 3 2 3" xfId="15900"/>
    <cellStyle name="40% - Accent4 6 2 3 2 3 2" xfId="39175"/>
    <cellStyle name="40% - Accent4 6 2 3 2 4" xfId="28559"/>
    <cellStyle name="40% - Accent4 6 2 3 3" xfId="7950"/>
    <cellStyle name="40% - Accent4 6 2 3 3 2" xfId="18565"/>
    <cellStyle name="40% - Accent4 6 2 3 3 2 2" xfId="41840"/>
    <cellStyle name="40% - Accent4 6 2 3 3 3" xfId="31225"/>
    <cellStyle name="40% - Accent4 6 2 3 4" xfId="13260"/>
    <cellStyle name="40% - Accent4 6 2 3 4 2" xfId="36535"/>
    <cellStyle name="40% - Accent4 6 2 3 5" xfId="25917"/>
    <cellStyle name="40% - Accent4 6 2 4" xfId="3185"/>
    <cellStyle name="40% - Accent4 6 2 4 2" xfId="6018"/>
    <cellStyle name="40% - Accent4 6 2 4 2 2" xfId="11361"/>
    <cellStyle name="40% - Accent4 6 2 4 2 2 2" xfId="21974"/>
    <cellStyle name="40% - Accent4 6 2 4 2 2 2 2" xfId="45249"/>
    <cellStyle name="40% - Accent4 6 2 4 2 2 3" xfId="34636"/>
    <cellStyle name="40% - Accent4 6 2 4 2 3" xfId="16668"/>
    <cellStyle name="40% - Accent4 6 2 4 2 3 2" xfId="39943"/>
    <cellStyle name="40% - Accent4 6 2 4 2 4" xfId="29328"/>
    <cellStyle name="40% - Accent4 6 2 4 3" xfId="8719"/>
    <cellStyle name="40% - Accent4 6 2 4 3 2" xfId="19334"/>
    <cellStyle name="40% - Accent4 6 2 4 3 2 2" xfId="42609"/>
    <cellStyle name="40% - Accent4 6 2 4 3 3" xfId="31994"/>
    <cellStyle name="40% - Accent4 6 2 4 4" xfId="14028"/>
    <cellStyle name="40% - Accent4 6 2 4 4 2" xfId="37303"/>
    <cellStyle name="40% - Accent4 6 2 4 5" xfId="26686"/>
    <cellStyle name="40% - Accent4 6 2 5" xfId="3508"/>
    <cellStyle name="40% - Accent4 6 2 5 2" xfId="6332"/>
    <cellStyle name="40% - Accent4 6 2 5 2 2" xfId="11675"/>
    <cellStyle name="40% - Accent4 6 2 5 2 2 2" xfId="22288"/>
    <cellStyle name="40% - Accent4 6 2 5 2 2 2 2" xfId="45563"/>
    <cellStyle name="40% - Accent4 6 2 5 2 2 3" xfId="34950"/>
    <cellStyle name="40% - Accent4 6 2 5 2 3" xfId="16982"/>
    <cellStyle name="40% - Accent4 6 2 5 2 3 2" xfId="40257"/>
    <cellStyle name="40% - Accent4 6 2 5 2 4" xfId="29642"/>
    <cellStyle name="40% - Accent4 6 2 5 3" xfId="9033"/>
    <cellStyle name="40% - Accent4 6 2 5 3 2" xfId="19648"/>
    <cellStyle name="40% - Accent4 6 2 5 3 2 2" xfId="42923"/>
    <cellStyle name="40% - Accent4 6 2 5 3 3" xfId="32308"/>
    <cellStyle name="40% - Accent4 6 2 5 4" xfId="14342"/>
    <cellStyle name="40% - Accent4 6 2 5 4 2" xfId="37617"/>
    <cellStyle name="40% - Accent4 6 2 5 5" xfId="27000"/>
    <cellStyle name="40% - Accent4 6 2 6" xfId="4062"/>
    <cellStyle name="40% - Accent4 6 2 6 2" xfId="9406"/>
    <cellStyle name="40% - Accent4 6 2 6 2 2" xfId="20021"/>
    <cellStyle name="40% - Accent4 6 2 6 2 2 2" xfId="43296"/>
    <cellStyle name="40% - Accent4 6 2 6 2 3" xfId="32681"/>
    <cellStyle name="40% - Accent4 6 2 6 3" xfId="14715"/>
    <cellStyle name="40% - Accent4 6 2 6 3 2" xfId="37990"/>
    <cellStyle name="40% - Accent4 6 2 6 4" xfId="27373"/>
    <cellStyle name="40% - Accent4 6 2 7" xfId="6764"/>
    <cellStyle name="40% - Accent4 6 2 7 2" xfId="17379"/>
    <cellStyle name="40% - Accent4 6 2 7 2 2" xfId="40654"/>
    <cellStyle name="40% - Accent4 6 2 7 3" xfId="30039"/>
    <cellStyle name="40% - Accent4 6 2 8" xfId="12075"/>
    <cellStyle name="40% - Accent4 6 2 8 2" xfId="35350"/>
    <cellStyle name="40% - Accent4 6 2 9" xfId="23471"/>
    <cellStyle name="40% - Accent4 6 2 9 2" xfId="46715"/>
    <cellStyle name="40% - Accent4 6 3" xfId="1834"/>
    <cellStyle name="40% - Accent4 6 3 2" xfId="4816"/>
    <cellStyle name="40% - Accent4 6 3 2 2" xfId="10160"/>
    <cellStyle name="40% - Accent4 6 3 2 2 2" xfId="20775"/>
    <cellStyle name="40% - Accent4 6 3 2 2 2 2" xfId="44050"/>
    <cellStyle name="40% - Accent4 6 3 2 2 3" xfId="33435"/>
    <cellStyle name="40% - Accent4 6 3 2 3" xfId="15469"/>
    <cellStyle name="40% - Accent4 6 3 2 3 2" xfId="38744"/>
    <cellStyle name="40% - Accent4 6 3 2 4" xfId="28127"/>
    <cellStyle name="40% - Accent4 6 3 3" xfId="7518"/>
    <cellStyle name="40% - Accent4 6 3 3 2" xfId="18133"/>
    <cellStyle name="40% - Accent4 6 3 3 2 2" xfId="41408"/>
    <cellStyle name="40% - Accent4 6 3 3 3" xfId="30793"/>
    <cellStyle name="40% - Accent4 6 3 4" xfId="12829"/>
    <cellStyle name="40% - Accent4 6 3 4 2" xfId="36104"/>
    <cellStyle name="40% - Accent4 6 3 5" xfId="25485"/>
    <cellStyle name="40% - Accent4 6 4" xfId="2397"/>
    <cellStyle name="40% - Accent4 6 4 2" xfId="5248"/>
    <cellStyle name="40% - Accent4 6 4 2 2" xfId="10591"/>
    <cellStyle name="40% - Accent4 6 4 2 2 2" xfId="21205"/>
    <cellStyle name="40% - Accent4 6 4 2 2 2 2" xfId="44480"/>
    <cellStyle name="40% - Accent4 6 4 2 2 3" xfId="33866"/>
    <cellStyle name="40% - Accent4 6 4 2 3" xfId="15899"/>
    <cellStyle name="40% - Accent4 6 4 2 3 2" xfId="39174"/>
    <cellStyle name="40% - Accent4 6 4 2 4" xfId="28558"/>
    <cellStyle name="40% - Accent4 6 4 3" xfId="7949"/>
    <cellStyle name="40% - Accent4 6 4 3 2" xfId="18564"/>
    <cellStyle name="40% - Accent4 6 4 3 2 2" xfId="41839"/>
    <cellStyle name="40% - Accent4 6 4 3 3" xfId="31224"/>
    <cellStyle name="40% - Accent4 6 4 4" xfId="13259"/>
    <cellStyle name="40% - Accent4 6 4 4 2" xfId="36534"/>
    <cellStyle name="40% - Accent4 6 4 5" xfId="25916"/>
    <cellStyle name="40% - Accent4 6 5" xfId="3108"/>
    <cellStyle name="40% - Accent4 6 5 2" xfId="5941"/>
    <cellStyle name="40% - Accent4 6 5 2 2" xfId="11284"/>
    <cellStyle name="40% - Accent4 6 5 2 2 2" xfId="21897"/>
    <cellStyle name="40% - Accent4 6 5 2 2 2 2" xfId="45172"/>
    <cellStyle name="40% - Accent4 6 5 2 2 3" xfId="34559"/>
    <cellStyle name="40% - Accent4 6 5 2 3" xfId="16591"/>
    <cellStyle name="40% - Accent4 6 5 2 3 2" xfId="39866"/>
    <cellStyle name="40% - Accent4 6 5 2 4" xfId="29251"/>
    <cellStyle name="40% - Accent4 6 5 3" xfId="8642"/>
    <cellStyle name="40% - Accent4 6 5 3 2" xfId="19257"/>
    <cellStyle name="40% - Accent4 6 5 3 2 2" xfId="42532"/>
    <cellStyle name="40% - Accent4 6 5 3 3" xfId="31917"/>
    <cellStyle name="40% - Accent4 6 5 4" xfId="13951"/>
    <cellStyle name="40% - Accent4 6 5 4 2" xfId="37226"/>
    <cellStyle name="40% - Accent4 6 5 5" xfId="26609"/>
    <cellStyle name="40% - Accent4 6 6" xfId="3431"/>
    <cellStyle name="40% - Accent4 6 6 2" xfId="6255"/>
    <cellStyle name="40% - Accent4 6 6 2 2" xfId="11598"/>
    <cellStyle name="40% - Accent4 6 6 2 2 2" xfId="22211"/>
    <cellStyle name="40% - Accent4 6 6 2 2 2 2" xfId="45486"/>
    <cellStyle name="40% - Accent4 6 6 2 2 3" xfId="34873"/>
    <cellStyle name="40% - Accent4 6 6 2 3" xfId="16905"/>
    <cellStyle name="40% - Accent4 6 6 2 3 2" xfId="40180"/>
    <cellStyle name="40% - Accent4 6 6 2 4" xfId="29565"/>
    <cellStyle name="40% - Accent4 6 6 3" xfId="8956"/>
    <cellStyle name="40% - Accent4 6 6 3 2" xfId="19571"/>
    <cellStyle name="40% - Accent4 6 6 3 2 2" xfId="42846"/>
    <cellStyle name="40% - Accent4 6 6 3 3" xfId="32231"/>
    <cellStyle name="40% - Accent4 6 6 4" xfId="14265"/>
    <cellStyle name="40% - Accent4 6 6 4 2" xfId="37540"/>
    <cellStyle name="40% - Accent4 6 6 5" xfId="26923"/>
    <cellStyle name="40% - Accent4 6 7" xfId="4061"/>
    <cellStyle name="40% - Accent4 6 7 2" xfId="9405"/>
    <cellStyle name="40% - Accent4 6 7 2 2" xfId="20020"/>
    <cellStyle name="40% - Accent4 6 7 2 2 2" xfId="43295"/>
    <cellStyle name="40% - Accent4 6 7 2 3" xfId="32680"/>
    <cellStyle name="40% - Accent4 6 7 3" xfId="14714"/>
    <cellStyle name="40% - Accent4 6 7 3 2" xfId="37989"/>
    <cellStyle name="40% - Accent4 6 7 4" xfId="27372"/>
    <cellStyle name="40% - Accent4 6 8" xfId="6763"/>
    <cellStyle name="40% - Accent4 6 8 2" xfId="17378"/>
    <cellStyle name="40% - Accent4 6 8 2 2" xfId="40653"/>
    <cellStyle name="40% - Accent4 6 8 3" xfId="30038"/>
    <cellStyle name="40% - Accent4 6 9" xfId="12074"/>
    <cellStyle name="40% - Accent4 6 9 2" xfId="35349"/>
    <cellStyle name="40% - Accent4 7" xfId="147"/>
    <cellStyle name="40% - Accent4 7 10" xfId="23472"/>
    <cellStyle name="40% - Accent4 7 10 2" xfId="46716"/>
    <cellStyle name="40% - Accent4 7 11" xfId="24728"/>
    <cellStyle name="40% - Accent4 7 2" xfId="148"/>
    <cellStyle name="40% - Accent4 7 2 2" xfId="1836"/>
    <cellStyle name="40% - Accent4 7 2 2 2" xfId="4818"/>
    <cellStyle name="40% - Accent4 7 2 2 2 2" xfId="10162"/>
    <cellStyle name="40% - Accent4 7 2 2 2 2 2" xfId="20777"/>
    <cellStyle name="40% - Accent4 7 2 2 2 2 2 2" xfId="44052"/>
    <cellStyle name="40% - Accent4 7 2 2 2 2 3" xfId="33437"/>
    <cellStyle name="40% - Accent4 7 2 2 2 3" xfId="15471"/>
    <cellStyle name="40% - Accent4 7 2 2 2 3 2" xfId="38746"/>
    <cellStyle name="40% - Accent4 7 2 2 2 4" xfId="28129"/>
    <cellStyle name="40% - Accent4 7 2 2 3" xfId="7520"/>
    <cellStyle name="40% - Accent4 7 2 2 3 2" xfId="18135"/>
    <cellStyle name="40% - Accent4 7 2 2 3 2 2" xfId="41410"/>
    <cellStyle name="40% - Accent4 7 2 2 3 3" xfId="30795"/>
    <cellStyle name="40% - Accent4 7 2 2 4" xfId="12831"/>
    <cellStyle name="40% - Accent4 7 2 2 4 2" xfId="36106"/>
    <cellStyle name="40% - Accent4 7 2 2 5" xfId="25487"/>
    <cellStyle name="40% - Accent4 7 2 3" xfId="2400"/>
    <cellStyle name="40% - Accent4 7 2 3 2" xfId="5251"/>
    <cellStyle name="40% - Accent4 7 2 3 2 2" xfId="10594"/>
    <cellStyle name="40% - Accent4 7 2 3 2 2 2" xfId="21208"/>
    <cellStyle name="40% - Accent4 7 2 3 2 2 2 2" xfId="44483"/>
    <cellStyle name="40% - Accent4 7 2 3 2 2 3" xfId="33869"/>
    <cellStyle name="40% - Accent4 7 2 3 2 3" xfId="15902"/>
    <cellStyle name="40% - Accent4 7 2 3 2 3 2" xfId="39177"/>
    <cellStyle name="40% - Accent4 7 2 3 2 4" xfId="28561"/>
    <cellStyle name="40% - Accent4 7 2 3 3" xfId="7952"/>
    <cellStyle name="40% - Accent4 7 2 3 3 2" xfId="18567"/>
    <cellStyle name="40% - Accent4 7 2 3 3 2 2" xfId="41842"/>
    <cellStyle name="40% - Accent4 7 2 3 3 3" xfId="31227"/>
    <cellStyle name="40% - Accent4 7 2 3 4" xfId="13262"/>
    <cellStyle name="40% - Accent4 7 2 3 4 2" xfId="36537"/>
    <cellStyle name="40% - Accent4 7 2 3 5" xfId="25919"/>
    <cellStyle name="40% - Accent4 7 2 4" xfId="3110"/>
    <cellStyle name="40% - Accent4 7 2 4 2" xfId="5943"/>
    <cellStyle name="40% - Accent4 7 2 4 2 2" xfId="11286"/>
    <cellStyle name="40% - Accent4 7 2 4 2 2 2" xfId="21899"/>
    <cellStyle name="40% - Accent4 7 2 4 2 2 2 2" xfId="45174"/>
    <cellStyle name="40% - Accent4 7 2 4 2 2 3" xfId="34561"/>
    <cellStyle name="40% - Accent4 7 2 4 2 3" xfId="16593"/>
    <cellStyle name="40% - Accent4 7 2 4 2 3 2" xfId="39868"/>
    <cellStyle name="40% - Accent4 7 2 4 2 4" xfId="29253"/>
    <cellStyle name="40% - Accent4 7 2 4 3" xfId="8644"/>
    <cellStyle name="40% - Accent4 7 2 4 3 2" xfId="19259"/>
    <cellStyle name="40% - Accent4 7 2 4 3 2 2" xfId="42534"/>
    <cellStyle name="40% - Accent4 7 2 4 3 3" xfId="31919"/>
    <cellStyle name="40% - Accent4 7 2 4 4" xfId="13953"/>
    <cellStyle name="40% - Accent4 7 2 4 4 2" xfId="37228"/>
    <cellStyle name="40% - Accent4 7 2 4 5" xfId="26611"/>
    <cellStyle name="40% - Accent4 7 2 5" xfId="3433"/>
    <cellStyle name="40% - Accent4 7 2 5 2" xfId="6257"/>
    <cellStyle name="40% - Accent4 7 2 5 2 2" xfId="11600"/>
    <cellStyle name="40% - Accent4 7 2 5 2 2 2" xfId="22213"/>
    <cellStyle name="40% - Accent4 7 2 5 2 2 2 2" xfId="45488"/>
    <cellStyle name="40% - Accent4 7 2 5 2 2 3" xfId="34875"/>
    <cellStyle name="40% - Accent4 7 2 5 2 3" xfId="16907"/>
    <cellStyle name="40% - Accent4 7 2 5 2 3 2" xfId="40182"/>
    <cellStyle name="40% - Accent4 7 2 5 2 4" xfId="29567"/>
    <cellStyle name="40% - Accent4 7 2 5 3" xfId="8958"/>
    <cellStyle name="40% - Accent4 7 2 5 3 2" xfId="19573"/>
    <cellStyle name="40% - Accent4 7 2 5 3 2 2" xfId="42848"/>
    <cellStyle name="40% - Accent4 7 2 5 3 3" xfId="32233"/>
    <cellStyle name="40% - Accent4 7 2 5 4" xfId="14267"/>
    <cellStyle name="40% - Accent4 7 2 5 4 2" xfId="37542"/>
    <cellStyle name="40% - Accent4 7 2 5 5" xfId="26925"/>
    <cellStyle name="40% - Accent4 7 2 6" xfId="4064"/>
    <cellStyle name="40% - Accent4 7 2 6 2" xfId="9408"/>
    <cellStyle name="40% - Accent4 7 2 6 2 2" xfId="20023"/>
    <cellStyle name="40% - Accent4 7 2 6 2 2 2" xfId="43298"/>
    <cellStyle name="40% - Accent4 7 2 6 2 3" xfId="32683"/>
    <cellStyle name="40% - Accent4 7 2 6 3" xfId="14717"/>
    <cellStyle name="40% - Accent4 7 2 6 3 2" xfId="37992"/>
    <cellStyle name="40% - Accent4 7 2 6 4" xfId="27375"/>
    <cellStyle name="40% - Accent4 7 2 7" xfId="6766"/>
    <cellStyle name="40% - Accent4 7 2 7 2" xfId="17381"/>
    <cellStyle name="40% - Accent4 7 2 7 2 2" xfId="40656"/>
    <cellStyle name="40% - Accent4 7 2 7 3" xfId="30041"/>
    <cellStyle name="40% - Accent4 7 2 8" xfId="12077"/>
    <cellStyle name="40% - Accent4 7 2 8 2" xfId="35352"/>
    <cellStyle name="40% - Accent4 7 2 9" xfId="24729"/>
    <cellStyle name="40% - Accent4 7 3" xfId="1835"/>
    <cellStyle name="40% - Accent4 7 3 2" xfId="4817"/>
    <cellStyle name="40% - Accent4 7 3 2 2" xfId="10161"/>
    <cellStyle name="40% - Accent4 7 3 2 2 2" xfId="20776"/>
    <cellStyle name="40% - Accent4 7 3 2 2 2 2" xfId="44051"/>
    <cellStyle name="40% - Accent4 7 3 2 2 3" xfId="33436"/>
    <cellStyle name="40% - Accent4 7 3 2 3" xfId="15470"/>
    <cellStyle name="40% - Accent4 7 3 2 3 2" xfId="38745"/>
    <cellStyle name="40% - Accent4 7 3 2 4" xfId="28128"/>
    <cellStyle name="40% - Accent4 7 3 3" xfId="7519"/>
    <cellStyle name="40% - Accent4 7 3 3 2" xfId="18134"/>
    <cellStyle name="40% - Accent4 7 3 3 2 2" xfId="41409"/>
    <cellStyle name="40% - Accent4 7 3 3 3" xfId="30794"/>
    <cellStyle name="40% - Accent4 7 3 4" xfId="12830"/>
    <cellStyle name="40% - Accent4 7 3 4 2" xfId="36105"/>
    <cellStyle name="40% - Accent4 7 3 5" xfId="25486"/>
    <cellStyle name="40% - Accent4 7 4" xfId="2399"/>
    <cellStyle name="40% - Accent4 7 4 2" xfId="5250"/>
    <cellStyle name="40% - Accent4 7 4 2 2" xfId="10593"/>
    <cellStyle name="40% - Accent4 7 4 2 2 2" xfId="21207"/>
    <cellStyle name="40% - Accent4 7 4 2 2 2 2" xfId="44482"/>
    <cellStyle name="40% - Accent4 7 4 2 2 3" xfId="33868"/>
    <cellStyle name="40% - Accent4 7 4 2 3" xfId="15901"/>
    <cellStyle name="40% - Accent4 7 4 2 3 2" xfId="39176"/>
    <cellStyle name="40% - Accent4 7 4 2 4" xfId="28560"/>
    <cellStyle name="40% - Accent4 7 4 3" xfId="7951"/>
    <cellStyle name="40% - Accent4 7 4 3 2" xfId="18566"/>
    <cellStyle name="40% - Accent4 7 4 3 2 2" xfId="41841"/>
    <cellStyle name="40% - Accent4 7 4 3 3" xfId="31226"/>
    <cellStyle name="40% - Accent4 7 4 4" xfId="13261"/>
    <cellStyle name="40% - Accent4 7 4 4 2" xfId="36536"/>
    <cellStyle name="40% - Accent4 7 4 5" xfId="25918"/>
    <cellStyle name="40% - Accent4 7 5" xfId="3109"/>
    <cellStyle name="40% - Accent4 7 5 2" xfId="5942"/>
    <cellStyle name="40% - Accent4 7 5 2 2" xfId="11285"/>
    <cellStyle name="40% - Accent4 7 5 2 2 2" xfId="21898"/>
    <cellStyle name="40% - Accent4 7 5 2 2 2 2" xfId="45173"/>
    <cellStyle name="40% - Accent4 7 5 2 2 3" xfId="34560"/>
    <cellStyle name="40% - Accent4 7 5 2 3" xfId="16592"/>
    <cellStyle name="40% - Accent4 7 5 2 3 2" xfId="39867"/>
    <cellStyle name="40% - Accent4 7 5 2 4" xfId="29252"/>
    <cellStyle name="40% - Accent4 7 5 3" xfId="8643"/>
    <cellStyle name="40% - Accent4 7 5 3 2" xfId="19258"/>
    <cellStyle name="40% - Accent4 7 5 3 2 2" xfId="42533"/>
    <cellStyle name="40% - Accent4 7 5 3 3" xfId="31918"/>
    <cellStyle name="40% - Accent4 7 5 4" xfId="13952"/>
    <cellStyle name="40% - Accent4 7 5 4 2" xfId="37227"/>
    <cellStyle name="40% - Accent4 7 5 5" xfId="26610"/>
    <cellStyle name="40% - Accent4 7 6" xfId="3432"/>
    <cellStyle name="40% - Accent4 7 6 2" xfId="6256"/>
    <cellStyle name="40% - Accent4 7 6 2 2" xfId="11599"/>
    <cellStyle name="40% - Accent4 7 6 2 2 2" xfId="22212"/>
    <cellStyle name="40% - Accent4 7 6 2 2 2 2" xfId="45487"/>
    <cellStyle name="40% - Accent4 7 6 2 2 3" xfId="34874"/>
    <cellStyle name="40% - Accent4 7 6 2 3" xfId="16906"/>
    <cellStyle name="40% - Accent4 7 6 2 3 2" xfId="40181"/>
    <cellStyle name="40% - Accent4 7 6 2 4" xfId="29566"/>
    <cellStyle name="40% - Accent4 7 6 3" xfId="8957"/>
    <cellStyle name="40% - Accent4 7 6 3 2" xfId="19572"/>
    <cellStyle name="40% - Accent4 7 6 3 2 2" xfId="42847"/>
    <cellStyle name="40% - Accent4 7 6 3 3" xfId="32232"/>
    <cellStyle name="40% - Accent4 7 6 4" xfId="14266"/>
    <cellStyle name="40% - Accent4 7 6 4 2" xfId="37541"/>
    <cellStyle name="40% - Accent4 7 6 5" xfId="26924"/>
    <cellStyle name="40% - Accent4 7 7" xfId="4063"/>
    <cellStyle name="40% - Accent4 7 7 2" xfId="9407"/>
    <cellStyle name="40% - Accent4 7 7 2 2" xfId="20022"/>
    <cellStyle name="40% - Accent4 7 7 2 2 2" xfId="43297"/>
    <cellStyle name="40% - Accent4 7 7 2 3" xfId="32682"/>
    <cellStyle name="40% - Accent4 7 7 3" xfId="14716"/>
    <cellStyle name="40% - Accent4 7 7 3 2" xfId="37991"/>
    <cellStyle name="40% - Accent4 7 7 4" xfId="27374"/>
    <cellStyle name="40% - Accent4 7 8" xfId="6765"/>
    <cellStyle name="40% - Accent4 7 8 2" xfId="17380"/>
    <cellStyle name="40% - Accent4 7 8 2 2" xfId="40655"/>
    <cellStyle name="40% - Accent4 7 8 3" xfId="30040"/>
    <cellStyle name="40% - Accent4 7 9" xfId="12076"/>
    <cellStyle name="40% - Accent4 7 9 2" xfId="35351"/>
    <cellStyle name="40% - Accent4 8" xfId="149"/>
    <cellStyle name="40% - Accent4 8 10" xfId="24730"/>
    <cellStyle name="40% - Accent4 8 2" xfId="150"/>
    <cellStyle name="40% - Accent4 8 2 2" xfId="1838"/>
    <cellStyle name="40% - Accent4 8 2 2 2" xfId="4820"/>
    <cellStyle name="40% - Accent4 8 2 2 2 2" xfId="10164"/>
    <cellStyle name="40% - Accent4 8 2 2 2 2 2" xfId="20779"/>
    <cellStyle name="40% - Accent4 8 2 2 2 2 2 2" xfId="44054"/>
    <cellStyle name="40% - Accent4 8 2 2 2 2 3" xfId="33439"/>
    <cellStyle name="40% - Accent4 8 2 2 2 3" xfId="15473"/>
    <cellStyle name="40% - Accent4 8 2 2 2 3 2" xfId="38748"/>
    <cellStyle name="40% - Accent4 8 2 2 2 4" xfId="28131"/>
    <cellStyle name="40% - Accent4 8 2 2 3" xfId="7522"/>
    <cellStyle name="40% - Accent4 8 2 2 3 2" xfId="18137"/>
    <cellStyle name="40% - Accent4 8 2 2 3 2 2" xfId="41412"/>
    <cellStyle name="40% - Accent4 8 2 2 3 3" xfId="30797"/>
    <cellStyle name="40% - Accent4 8 2 2 4" xfId="12833"/>
    <cellStyle name="40% - Accent4 8 2 2 4 2" xfId="36108"/>
    <cellStyle name="40% - Accent4 8 2 2 5" xfId="25489"/>
    <cellStyle name="40% - Accent4 8 2 3" xfId="2402"/>
    <cellStyle name="40% - Accent4 8 2 3 2" xfId="5253"/>
    <cellStyle name="40% - Accent4 8 2 3 2 2" xfId="10596"/>
    <cellStyle name="40% - Accent4 8 2 3 2 2 2" xfId="21210"/>
    <cellStyle name="40% - Accent4 8 2 3 2 2 2 2" xfId="44485"/>
    <cellStyle name="40% - Accent4 8 2 3 2 2 3" xfId="33871"/>
    <cellStyle name="40% - Accent4 8 2 3 2 3" xfId="15904"/>
    <cellStyle name="40% - Accent4 8 2 3 2 3 2" xfId="39179"/>
    <cellStyle name="40% - Accent4 8 2 3 2 4" xfId="28563"/>
    <cellStyle name="40% - Accent4 8 2 3 3" xfId="7954"/>
    <cellStyle name="40% - Accent4 8 2 3 3 2" xfId="18569"/>
    <cellStyle name="40% - Accent4 8 2 3 3 2 2" xfId="41844"/>
    <cellStyle name="40% - Accent4 8 2 3 3 3" xfId="31229"/>
    <cellStyle name="40% - Accent4 8 2 3 4" xfId="13264"/>
    <cellStyle name="40% - Accent4 8 2 3 4 2" xfId="36539"/>
    <cellStyle name="40% - Accent4 8 2 3 5" xfId="25921"/>
    <cellStyle name="40% - Accent4 8 2 4" xfId="3112"/>
    <cellStyle name="40% - Accent4 8 2 4 2" xfId="5945"/>
    <cellStyle name="40% - Accent4 8 2 4 2 2" xfId="11288"/>
    <cellStyle name="40% - Accent4 8 2 4 2 2 2" xfId="21901"/>
    <cellStyle name="40% - Accent4 8 2 4 2 2 2 2" xfId="45176"/>
    <cellStyle name="40% - Accent4 8 2 4 2 2 3" xfId="34563"/>
    <cellStyle name="40% - Accent4 8 2 4 2 3" xfId="16595"/>
    <cellStyle name="40% - Accent4 8 2 4 2 3 2" xfId="39870"/>
    <cellStyle name="40% - Accent4 8 2 4 2 4" xfId="29255"/>
    <cellStyle name="40% - Accent4 8 2 4 3" xfId="8646"/>
    <cellStyle name="40% - Accent4 8 2 4 3 2" xfId="19261"/>
    <cellStyle name="40% - Accent4 8 2 4 3 2 2" xfId="42536"/>
    <cellStyle name="40% - Accent4 8 2 4 3 3" xfId="31921"/>
    <cellStyle name="40% - Accent4 8 2 4 4" xfId="13955"/>
    <cellStyle name="40% - Accent4 8 2 4 4 2" xfId="37230"/>
    <cellStyle name="40% - Accent4 8 2 4 5" xfId="26613"/>
    <cellStyle name="40% - Accent4 8 2 5" xfId="3435"/>
    <cellStyle name="40% - Accent4 8 2 5 2" xfId="6259"/>
    <cellStyle name="40% - Accent4 8 2 5 2 2" xfId="11602"/>
    <cellStyle name="40% - Accent4 8 2 5 2 2 2" xfId="22215"/>
    <cellStyle name="40% - Accent4 8 2 5 2 2 2 2" xfId="45490"/>
    <cellStyle name="40% - Accent4 8 2 5 2 2 3" xfId="34877"/>
    <cellStyle name="40% - Accent4 8 2 5 2 3" xfId="16909"/>
    <cellStyle name="40% - Accent4 8 2 5 2 3 2" xfId="40184"/>
    <cellStyle name="40% - Accent4 8 2 5 2 4" xfId="29569"/>
    <cellStyle name="40% - Accent4 8 2 5 3" xfId="8960"/>
    <cellStyle name="40% - Accent4 8 2 5 3 2" xfId="19575"/>
    <cellStyle name="40% - Accent4 8 2 5 3 2 2" xfId="42850"/>
    <cellStyle name="40% - Accent4 8 2 5 3 3" xfId="32235"/>
    <cellStyle name="40% - Accent4 8 2 5 4" xfId="14269"/>
    <cellStyle name="40% - Accent4 8 2 5 4 2" xfId="37544"/>
    <cellStyle name="40% - Accent4 8 2 5 5" xfId="26927"/>
    <cellStyle name="40% - Accent4 8 2 6" xfId="4066"/>
    <cellStyle name="40% - Accent4 8 2 6 2" xfId="9410"/>
    <cellStyle name="40% - Accent4 8 2 6 2 2" xfId="20025"/>
    <cellStyle name="40% - Accent4 8 2 6 2 2 2" xfId="43300"/>
    <cellStyle name="40% - Accent4 8 2 6 2 3" xfId="32685"/>
    <cellStyle name="40% - Accent4 8 2 6 3" xfId="14719"/>
    <cellStyle name="40% - Accent4 8 2 6 3 2" xfId="37994"/>
    <cellStyle name="40% - Accent4 8 2 6 4" xfId="27377"/>
    <cellStyle name="40% - Accent4 8 2 7" xfId="6768"/>
    <cellStyle name="40% - Accent4 8 2 7 2" xfId="17383"/>
    <cellStyle name="40% - Accent4 8 2 7 2 2" xfId="40658"/>
    <cellStyle name="40% - Accent4 8 2 7 3" xfId="30043"/>
    <cellStyle name="40% - Accent4 8 2 8" xfId="12079"/>
    <cellStyle name="40% - Accent4 8 2 8 2" xfId="35354"/>
    <cellStyle name="40% - Accent4 8 2 9" xfId="24731"/>
    <cellStyle name="40% - Accent4 8 3" xfId="1837"/>
    <cellStyle name="40% - Accent4 8 3 2" xfId="4819"/>
    <cellStyle name="40% - Accent4 8 3 2 2" xfId="10163"/>
    <cellStyle name="40% - Accent4 8 3 2 2 2" xfId="20778"/>
    <cellStyle name="40% - Accent4 8 3 2 2 2 2" xfId="44053"/>
    <cellStyle name="40% - Accent4 8 3 2 2 3" xfId="33438"/>
    <cellStyle name="40% - Accent4 8 3 2 3" xfId="15472"/>
    <cellStyle name="40% - Accent4 8 3 2 3 2" xfId="38747"/>
    <cellStyle name="40% - Accent4 8 3 2 4" xfId="28130"/>
    <cellStyle name="40% - Accent4 8 3 3" xfId="7521"/>
    <cellStyle name="40% - Accent4 8 3 3 2" xfId="18136"/>
    <cellStyle name="40% - Accent4 8 3 3 2 2" xfId="41411"/>
    <cellStyle name="40% - Accent4 8 3 3 3" xfId="30796"/>
    <cellStyle name="40% - Accent4 8 3 4" xfId="12832"/>
    <cellStyle name="40% - Accent4 8 3 4 2" xfId="36107"/>
    <cellStyle name="40% - Accent4 8 3 5" xfId="25488"/>
    <cellStyle name="40% - Accent4 8 4" xfId="2401"/>
    <cellStyle name="40% - Accent4 8 4 2" xfId="5252"/>
    <cellStyle name="40% - Accent4 8 4 2 2" xfId="10595"/>
    <cellStyle name="40% - Accent4 8 4 2 2 2" xfId="21209"/>
    <cellStyle name="40% - Accent4 8 4 2 2 2 2" xfId="44484"/>
    <cellStyle name="40% - Accent4 8 4 2 2 3" xfId="33870"/>
    <cellStyle name="40% - Accent4 8 4 2 3" xfId="15903"/>
    <cellStyle name="40% - Accent4 8 4 2 3 2" xfId="39178"/>
    <cellStyle name="40% - Accent4 8 4 2 4" xfId="28562"/>
    <cellStyle name="40% - Accent4 8 4 3" xfId="7953"/>
    <cellStyle name="40% - Accent4 8 4 3 2" xfId="18568"/>
    <cellStyle name="40% - Accent4 8 4 3 2 2" xfId="41843"/>
    <cellStyle name="40% - Accent4 8 4 3 3" xfId="31228"/>
    <cellStyle name="40% - Accent4 8 4 4" xfId="13263"/>
    <cellStyle name="40% - Accent4 8 4 4 2" xfId="36538"/>
    <cellStyle name="40% - Accent4 8 4 5" xfId="25920"/>
    <cellStyle name="40% - Accent4 8 5" xfId="3111"/>
    <cellStyle name="40% - Accent4 8 5 2" xfId="5944"/>
    <cellStyle name="40% - Accent4 8 5 2 2" xfId="11287"/>
    <cellStyle name="40% - Accent4 8 5 2 2 2" xfId="21900"/>
    <cellStyle name="40% - Accent4 8 5 2 2 2 2" xfId="45175"/>
    <cellStyle name="40% - Accent4 8 5 2 2 3" xfId="34562"/>
    <cellStyle name="40% - Accent4 8 5 2 3" xfId="16594"/>
    <cellStyle name="40% - Accent4 8 5 2 3 2" xfId="39869"/>
    <cellStyle name="40% - Accent4 8 5 2 4" xfId="29254"/>
    <cellStyle name="40% - Accent4 8 5 3" xfId="8645"/>
    <cellStyle name="40% - Accent4 8 5 3 2" xfId="19260"/>
    <cellStyle name="40% - Accent4 8 5 3 2 2" xfId="42535"/>
    <cellStyle name="40% - Accent4 8 5 3 3" xfId="31920"/>
    <cellStyle name="40% - Accent4 8 5 4" xfId="13954"/>
    <cellStyle name="40% - Accent4 8 5 4 2" xfId="37229"/>
    <cellStyle name="40% - Accent4 8 5 5" xfId="26612"/>
    <cellStyle name="40% - Accent4 8 6" xfId="3434"/>
    <cellStyle name="40% - Accent4 8 6 2" xfId="6258"/>
    <cellStyle name="40% - Accent4 8 6 2 2" xfId="11601"/>
    <cellStyle name="40% - Accent4 8 6 2 2 2" xfId="22214"/>
    <cellStyle name="40% - Accent4 8 6 2 2 2 2" xfId="45489"/>
    <cellStyle name="40% - Accent4 8 6 2 2 3" xfId="34876"/>
    <cellStyle name="40% - Accent4 8 6 2 3" xfId="16908"/>
    <cellStyle name="40% - Accent4 8 6 2 3 2" xfId="40183"/>
    <cellStyle name="40% - Accent4 8 6 2 4" xfId="29568"/>
    <cellStyle name="40% - Accent4 8 6 3" xfId="8959"/>
    <cellStyle name="40% - Accent4 8 6 3 2" xfId="19574"/>
    <cellStyle name="40% - Accent4 8 6 3 2 2" xfId="42849"/>
    <cellStyle name="40% - Accent4 8 6 3 3" xfId="32234"/>
    <cellStyle name="40% - Accent4 8 6 4" xfId="14268"/>
    <cellStyle name="40% - Accent4 8 6 4 2" xfId="37543"/>
    <cellStyle name="40% - Accent4 8 6 5" xfId="26926"/>
    <cellStyle name="40% - Accent4 8 7" xfId="4065"/>
    <cellStyle name="40% - Accent4 8 7 2" xfId="9409"/>
    <cellStyle name="40% - Accent4 8 7 2 2" xfId="20024"/>
    <cellStyle name="40% - Accent4 8 7 2 2 2" xfId="43299"/>
    <cellStyle name="40% - Accent4 8 7 2 3" xfId="32684"/>
    <cellStyle name="40% - Accent4 8 7 3" xfId="14718"/>
    <cellStyle name="40% - Accent4 8 7 3 2" xfId="37993"/>
    <cellStyle name="40% - Accent4 8 7 4" xfId="27376"/>
    <cellStyle name="40% - Accent4 8 8" xfId="6767"/>
    <cellStyle name="40% - Accent4 8 8 2" xfId="17382"/>
    <cellStyle name="40% - Accent4 8 8 2 2" xfId="40657"/>
    <cellStyle name="40% - Accent4 8 8 3" xfId="30042"/>
    <cellStyle name="40% - Accent4 8 9" xfId="12078"/>
    <cellStyle name="40% - Accent4 8 9 2" xfId="35353"/>
    <cellStyle name="40% - Accent4 9" xfId="151"/>
    <cellStyle name="40% - Accent4 9 2" xfId="1839"/>
    <cellStyle name="40% - Accent4 9 2 2" xfId="4821"/>
    <cellStyle name="40% - Accent4 9 2 2 2" xfId="10165"/>
    <cellStyle name="40% - Accent4 9 2 2 2 2" xfId="20780"/>
    <cellStyle name="40% - Accent4 9 2 2 2 2 2" xfId="44055"/>
    <cellStyle name="40% - Accent4 9 2 2 2 3" xfId="33440"/>
    <cellStyle name="40% - Accent4 9 2 2 3" xfId="15474"/>
    <cellStyle name="40% - Accent4 9 2 2 3 2" xfId="38749"/>
    <cellStyle name="40% - Accent4 9 2 2 4" xfId="28132"/>
    <cellStyle name="40% - Accent4 9 2 3" xfId="7523"/>
    <cellStyle name="40% - Accent4 9 2 3 2" xfId="18138"/>
    <cellStyle name="40% - Accent4 9 2 3 2 2" xfId="41413"/>
    <cellStyle name="40% - Accent4 9 2 3 3" xfId="30798"/>
    <cellStyle name="40% - Accent4 9 2 4" xfId="12834"/>
    <cellStyle name="40% - Accent4 9 2 4 2" xfId="36109"/>
    <cellStyle name="40% - Accent4 9 2 5" xfId="25490"/>
    <cellStyle name="40% - Accent4 9 3" xfId="2403"/>
    <cellStyle name="40% - Accent4 9 3 2" xfId="5254"/>
    <cellStyle name="40% - Accent4 9 3 2 2" xfId="10597"/>
    <cellStyle name="40% - Accent4 9 3 2 2 2" xfId="21211"/>
    <cellStyle name="40% - Accent4 9 3 2 2 2 2" xfId="44486"/>
    <cellStyle name="40% - Accent4 9 3 2 2 3" xfId="33872"/>
    <cellStyle name="40% - Accent4 9 3 2 3" xfId="15905"/>
    <cellStyle name="40% - Accent4 9 3 2 3 2" xfId="39180"/>
    <cellStyle name="40% - Accent4 9 3 2 4" xfId="28564"/>
    <cellStyle name="40% - Accent4 9 3 3" xfId="7955"/>
    <cellStyle name="40% - Accent4 9 3 3 2" xfId="18570"/>
    <cellStyle name="40% - Accent4 9 3 3 2 2" xfId="41845"/>
    <cellStyle name="40% - Accent4 9 3 3 3" xfId="31230"/>
    <cellStyle name="40% - Accent4 9 3 4" xfId="13265"/>
    <cellStyle name="40% - Accent4 9 3 4 2" xfId="36540"/>
    <cellStyle name="40% - Accent4 9 3 5" xfId="25922"/>
    <cellStyle name="40% - Accent4 9 4" xfId="3113"/>
    <cellStyle name="40% - Accent4 9 4 2" xfId="5946"/>
    <cellStyle name="40% - Accent4 9 4 2 2" xfId="11289"/>
    <cellStyle name="40% - Accent4 9 4 2 2 2" xfId="21902"/>
    <cellStyle name="40% - Accent4 9 4 2 2 2 2" xfId="45177"/>
    <cellStyle name="40% - Accent4 9 4 2 2 3" xfId="34564"/>
    <cellStyle name="40% - Accent4 9 4 2 3" xfId="16596"/>
    <cellStyle name="40% - Accent4 9 4 2 3 2" xfId="39871"/>
    <cellStyle name="40% - Accent4 9 4 2 4" xfId="29256"/>
    <cellStyle name="40% - Accent4 9 4 3" xfId="8647"/>
    <cellStyle name="40% - Accent4 9 4 3 2" xfId="19262"/>
    <cellStyle name="40% - Accent4 9 4 3 2 2" xfId="42537"/>
    <cellStyle name="40% - Accent4 9 4 3 3" xfId="31922"/>
    <cellStyle name="40% - Accent4 9 4 4" xfId="13956"/>
    <cellStyle name="40% - Accent4 9 4 4 2" xfId="37231"/>
    <cellStyle name="40% - Accent4 9 4 5" xfId="26614"/>
    <cellStyle name="40% - Accent4 9 5" xfId="3436"/>
    <cellStyle name="40% - Accent4 9 5 2" xfId="6260"/>
    <cellStyle name="40% - Accent4 9 5 2 2" xfId="11603"/>
    <cellStyle name="40% - Accent4 9 5 2 2 2" xfId="22216"/>
    <cellStyle name="40% - Accent4 9 5 2 2 2 2" xfId="45491"/>
    <cellStyle name="40% - Accent4 9 5 2 2 3" xfId="34878"/>
    <cellStyle name="40% - Accent4 9 5 2 3" xfId="16910"/>
    <cellStyle name="40% - Accent4 9 5 2 3 2" xfId="40185"/>
    <cellStyle name="40% - Accent4 9 5 2 4" xfId="29570"/>
    <cellStyle name="40% - Accent4 9 5 3" xfId="8961"/>
    <cellStyle name="40% - Accent4 9 5 3 2" xfId="19576"/>
    <cellStyle name="40% - Accent4 9 5 3 2 2" xfId="42851"/>
    <cellStyle name="40% - Accent4 9 5 3 3" xfId="32236"/>
    <cellStyle name="40% - Accent4 9 5 4" xfId="14270"/>
    <cellStyle name="40% - Accent4 9 5 4 2" xfId="37545"/>
    <cellStyle name="40% - Accent4 9 5 5" xfId="26928"/>
    <cellStyle name="40% - Accent4 9 6" xfId="4067"/>
    <cellStyle name="40% - Accent4 9 6 2" xfId="9411"/>
    <cellStyle name="40% - Accent4 9 6 2 2" xfId="20026"/>
    <cellStyle name="40% - Accent4 9 6 2 2 2" xfId="43301"/>
    <cellStyle name="40% - Accent4 9 6 2 3" xfId="32686"/>
    <cellStyle name="40% - Accent4 9 6 3" xfId="14720"/>
    <cellStyle name="40% - Accent4 9 6 3 2" xfId="37995"/>
    <cellStyle name="40% - Accent4 9 6 4" xfId="27378"/>
    <cellStyle name="40% - Accent4 9 7" xfId="6769"/>
    <cellStyle name="40% - Accent4 9 7 2" xfId="17384"/>
    <cellStyle name="40% - Accent4 9 7 2 2" xfId="40659"/>
    <cellStyle name="40% - Accent4 9 7 3" xfId="30044"/>
    <cellStyle name="40% - Accent4 9 8" xfId="12080"/>
    <cellStyle name="40% - Accent4 9 8 2" xfId="35355"/>
    <cellStyle name="40% - Accent4 9 9" xfId="24732"/>
    <cellStyle name="40% - Accent5 2" xfId="152"/>
    <cellStyle name="40% - Accent5 2 10" xfId="2939"/>
    <cellStyle name="40% - Accent5 2 11" xfId="4068"/>
    <cellStyle name="40% - Accent5 2 11 2" xfId="9412"/>
    <cellStyle name="40% - Accent5 2 11 2 2" xfId="20027"/>
    <cellStyle name="40% - Accent5 2 11 2 2 2" xfId="43302"/>
    <cellStyle name="40% - Accent5 2 11 2 3" xfId="32687"/>
    <cellStyle name="40% - Accent5 2 11 3" xfId="14721"/>
    <cellStyle name="40% - Accent5 2 11 3 2" xfId="37996"/>
    <cellStyle name="40% - Accent5 2 11 4" xfId="27379"/>
    <cellStyle name="40% - Accent5 2 12" xfId="6770"/>
    <cellStyle name="40% - Accent5 2 12 2" xfId="17385"/>
    <cellStyle name="40% - Accent5 2 12 2 2" xfId="40660"/>
    <cellStyle name="40% - Accent5 2 12 3" xfId="30045"/>
    <cellStyle name="40% - Accent5 2 13" xfId="12081"/>
    <cellStyle name="40% - Accent5 2 13 2" xfId="35356"/>
    <cellStyle name="40% - Accent5 2 14" xfId="24733"/>
    <cellStyle name="40% - Accent5 2 2" xfId="153"/>
    <cellStyle name="40% - Accent5 2 2 2" xfId="962"/>
    <cellStyle name="40% - Accent5 2 2 2 2" xfId="1841"/>
    <cellStyle name="40% - Accent5 2 2 2 2 2" xfId="3625"/>
    <cellStyle name="40% - Accent5 2 2 2 2 3" xfId="4823"/>
    <cellStyle name="40% - Accent5 2 2 2 2 3 2" xfId="10167"/>
    <cellStyle name="40% - Accent5 2 2 2 2 3 2 2" xfId="20782"/>
    <cellStyle name="40% - Accent5 2 2 2 2 3 2 2 2" xfId="44057"/>
    <cellStyle name="40% - Accent5 2 2 2 2 3 2 3" xfId="33442"/>
    <cellStyle name="40% - Accent5 2 2 2 2 3 3" xfId="15476"/>
    <cellStyle name="40% - Accent5 2 2 2 2 3 3 2" xfId="38751"/>
    <cellStyle name="40% - Accent5 2 2 2 2 3 4" xfId="28134"/>
    <cellStyle name="40% - Accent5 2 2 2 2 4" xfId="7525"/>
    <cellStyle name="40% - Accent5 2 2 2 2 4 2" xfId="18140"/>
    <cellStyle name="40% - Accent5 2 2 2 2 4 2 2" xfId="41415"/>
    <cellStyle name="40% - Accent5 2 2 2 2 4 3" xfId="30800"/>
    <cellStyle name="40% - Accent5 2 2 2 2 5" xfId="12836"/>
    <cellStyle name="40% - Accent5 2 2 2 2 5 2" xfId="36111"/>
    <cellStyle name="40% - Accent5 2 2 2 2 6" xfId="25492"/>
    <cellStyle name="40% - Accent5 2 2 2 3" xfId="3115"/>
    <cellStyle name="40% - Accent5 2 2 2 3 2" xfId="5948"/>
    <cellStyle name="40% - Accent5 2 2 2 3 2 2" xfId="11291"/>
    <cellStyle name="40% - Accent5 2 2 2 3 2 2 2" xfId="21904"/>
    <cellStyle name="40% - Accent5 2 2 2 3 2 2 2 2" xfId="45179"/>
    <cellStyle name="40% - Accent5 2 2 2 3 2 2 3" xfId="34566"/>
    <cellStyle name="40% - Accent5 2 2 2 3 2 3" xfId="16598"/>
    <cellStyle name="40% - Accent5 2 2 2 3 2 3 2" xfId="39873"/>
    <cellStyle name="40% - Accent5 2 2 2 3 2 4" xfId="29258"/>
    <cellStyle name="40% - Accent5 2 2 2 3 3" xfId="8649"/>
    <cellStyle name="40% - Accent5 2 2 2 3 3 2" xfId="19264"/>
    <cellStyle name="40% - Accent5 2 2 2 3 3 2 2" xfId="42539"/>
    <cellStyle name="40% - Accent5 2 2 2 3 3 3" xfId="31924"/>
    <cellStyle name="40% - Accent5 2 2 2 3 4" xfId="13958"/>
    <cellStyle name="40% - Accent5 2 2 2 3 4 2" xfId="37233"/>
    <cellStyle name="40% - Accent5 2 2 2 3 5" xfId="26616"/>
    <cellStyle name="40% - Accent5 2 2 2 4" xfId="3438"/>
    <cellStyle name="40% - Accent5 2 2 2 4 2" xfId="6262"/>
    <cellStyle name="40% - Accent5 2 2 2 4 2 2" xfId="11605"/>
    <cellStyle name="40% - Accent5 2 2 2 4 2 2 2" xfId="22218"/>
    <cellStyle name="40% - Accent5 2 2 2 4 2 2 2 2" xfId="45493"/>
    <cellStyle name="40% - Accent5 2 2 2 4 2 2 3" xfId="34880"/>
    <cellStyle name="40% - Accent5 2 2 2 4 2 3" xfId="16912"/>
    <cellStyle name="40% - Accent5 2 2 2 4 2 3 2" xfId="40187"/>
    <cellStyle name="40% - Accent5 2 2 2 4 2 4" xfId="29572"/>
    <cellStyle name="40% - Accent5 2 2 2 4 3" xfId="8963"/>
    <cellStyle name="40% - Accent5 2 2 2 4 3 2" xfId="19578"/>
    <cellStyle name="40% - Accent5 2 2 2 4 3 2 2" xfId="42853"/>
    <cellStyle name="40% - Accent5 2 2 2 4 3 3" xfId="32238"/>
    <cellStyle name="40% - Accent5 2 2 2 4 4" xfId="14272"/>
    <cellStyle name="40% - Accent5 2 2 2 4 4 2" xfId="37547"/>
    <cellStyle name="40% - Accent5 2 2 2 4 5" xfId="26930"/>
    <cellStyle name="40% - Accent5 2 2 2_Sheet1" xfId="3902"/>
    <cellStyle name="40% - Accent5 2 2 3" xfId="2405"/>
    <cellStyle name="40% - Accent5 2 2 3 2" xfId="5256"/>
    <cellStyle name="40% - Accent5 2 2 3 2 2" xfId="10599"/>
    <cellStyle name="40% - Accent5 2 2 3 2 2 2" xfId="21213"/>
    <cellStyle name="40% - Accent5 2 2 3 2 2 2 2" xfId="44488"/>
    <cellStyle name="40% - Accent5 2 2 3 2 2 3" xfId="33874"/>
    <cellStyle name="40% - Accent5 2 2 3 2 3" xfId="15907"/>
    <cellStyle name="40% - Accent5 2 2 3 2 3 2" xfId="39182"/>
    <cellStyle name="40% - Accent5 2 2 3 2 4" xfId="28566"/>
    <cellStyle name="40% - Accent5 2 2 3 3" xfId="7957"/>
    <cellStyle name="40% - Accent5 2 2 3 3 2" xfId="18572"/>
    <cellStyle name="40% - Accent5 2 2 3 3 2 2" xfId="41847"/>
    <cellStyle name="40% - Accent5 2 2 3 3 3" xfId="31232"/>
    <cellStyle name="40% - Accent5 2 2 3 4" xfId="13267"/>
    <cellStyle name="40% - Accent5 2 2 3 4 2" xfId="36542"/>
    <cellStyle name="40% - Accent5 2 2 3 5" xfId="25924"/>
    <cellStyle name="40% - Accent5 2 2 4" xfId="4069"/>
    <cellStyle name="40% - Accent5 2 2 4 2" xfId="9413"/>
    <cellStyle name="40% - Accent5 2 2 4 2 2" xfId="20028"/>
    <cellStyle name="40% - Accent5 2 2 4 2 2 2" xfId="43303"/>
    <cellStyle name="40% - Accent5 2 2 4 2 3" xfId="32688"/>
    <cellStyle name="40% - Accent5 2 2 4 3" xfId="14722"/>
    <cellStyle name="40% - Accent5 2 2 4 3 2" xfId="37997"/>
    <cellStyle name="40% - Accent5 2 2 4 4" xfId="27380"/>
    <cellStyle name="40% - Accent5 2 2 5" xfId="6771"/>
    <cellStyle name="40% - Accent5 2 2 5 2" xfId="17386"/>
    <cellStyle name="40% - Accent5 2 2 5 2 2" xfId="40661"/>
    <cellStyle name="40% - Accent5 2 2 5 3" xfId="30046"/>
    <cellStyle name="40% - Accent5 2 2 6" xfId="12082"/>
    <cellStyle name="40% - Accent5 2 2 6 2" xfId="35357"/>
    <cellStyle name="40% - Accent5 2 2 7" xfId="24734"/>
    <cellStyle name="40% - Accent5 2 2_Asset Register (new)" xfId="1324"/>
    <cellStyle name="40% - Accent5 2 3" xfId="668"/>
    <cellStyle name="40% - Accent5 2 3 2" xfId="1840"/>
    <cellStyle name="40% - Accent5 2 3 2 2" xfId="3617"/>
    <cellStyle name="40% - Accent5 2 3 2 2 2" xfId="23475"/>
    <cellStyle name="40% - Accent5 2 3 2 2 2 2" xfId="46719"/>
    <cellStyle name="40% - Accent5 2 3 2 3" xfId="4822"/>
    <cellStyle name="40% - Accent5 2 3 2 3 2" xfId="10166"/>
    <cellStyle name="40% - Accent5 2 3 2 3 2 2" xfId="20781"/>
    <cellStyle name="40% - Accent5 2 3 2 3 2 2 2" xfId="44056"/>
    <cellStyle name="40% - Accent5 2 3 2 3 2 3" xfId="33441"/>
    <cellStyle name="40% - Accent5 2 3 2 3 3" xfId="15475"/>
    <cellStyle name="40% - Accent5 2 3 2 3 3 2" xfId="38750"/>
    <cellStyle name="40% - Accent5 2 3 2 3 4" xfId="28133"/>
    <cellStyle name="40% - Accent5 2 3 2 4" xfId="7524"/>
    <cellStyle name="40% - Accent5 2 3 2 4 2" xfId="18139"/>
    <cellStyle name="40% - Accent5 2 3 2 4 2 2" xfId="41414"/>
    <cellStyle name="40% - Accent5 2 3 2 4 3" xfId="30799"/>
    <cellStyle name="40% - Accent5 2 3 2 5" xfId="12835"/>
    <cellStyle name="40% - Accent5 2 3 2 5 2" xfId="36110"/>
    <cellStyle name="40% - Accent5 2 3 2 6" xfId="23474"/>
    <cellStyle name="40% - Accent5 2 3 2 6 2" xfId="46718"/>
    <cellStyle name="40% - Accent5 2 3 2 7" xfId="25491"/>
    <cellStyle name="40% - Accent5 2 3 3" xfId="3114"/>
    <cellStyle name="40% - Accent5 2 3 3 2" xfId="5947"/>
    <cellStyle name="40% - Accent5 2 3 3 2 2" xfId="11290"/>
    <cellStyle name="40% - Accent5 2 3 3 2 2 2" xfId="21903"/>
    <cellStyle name="40% - Accent5 2 3 3 2 2 2 2" xfId="45178"/>
    <cellStyle name="40% - Accent5 2 3 3 2 2 3" xfId="34565"/>
    <cellStyle name="40% - Accent5 2 3 3 2 3" xfId="16597"/>
    <cellStyle name="40% - Accent5 2 3 3 2 3 2" xfId="39872"/>
    <cellStyle name="40% - Accent5 2 3 3 2 4" xfId="29257"/>
    <cellStyle name="40% - Accent5 2 3 3 3" xfId="8648"/>
    <cellStyle name="40% - Accent5 2 3 3 3 2" xfId="19263"/>
    <cellStyle name="40% - Accent5 2 3 3 3 2 2" xfId="42538"/>
    <cellStyle name="40% - Accent5 2 3 3 3 3" xfId="31923"/>
    <cellStyle name="40% - Accent5 2 3 3 4" xfId="13957"/>
    <cellStyle name="40% - Accent5 2 3 3 4 2" xfId="37232"/>
    <cellStyle name="40% - Accent5 2 3 3 5" xfId="23476"/>
    <cellStyle name="40% - Accent5 2 3 3 5 2" xfId="46720"/>
    <cellStyle name="40% - Accent5 2 3 3 6" xfId="26615"/>
    <cellStyle name="40% - Accent5 2 3 4" xfId="3437"/>
    <cellStyle name="40% - Accent5 2 3 4 2" xfId="6261"/>
    <cellStyle name="40% - Accent5 2 3 4 2 2" xfId="11604"/>
    <cellStyle name="40% - Accent5 2 3 4 2 2 2" xfId="22217"/>
    <cellStyle name="40% - Accent5 2 3 4 2 2 2 2" xfId="45492"/>
    <cellStyle name="40% - Accent5 2 3 4 2 2 3" xfId="34879"/>
    <cellStyle name="40% - Accent5 2 3 4 2 3" xfId="16911"/>
    <cellStyle name="40% - Accent5 2 3 4 2 3 2" xfId="40186"/>
    <cellStyle name="40% - Accent5 2 3 4 2 4" xfId="29571"/>
    <cellStyle name="40% - Accent5 2 3 4 3" xfId="8962"/>
    <cellStyle name="40% - Accent5 2 3 4 3 2" xfId="19577"/>
    <cellStyle name="40% - Accent5 2 3 4 3 2 2" xfId="42852"/>
    <cellStyle name="40% - Accent5 2 3 4 3 3" xfId="32237"/>
    <cellStyle name="40% - Accent5 2 3 4 4" xfId="14271"/>
    <cellStyle name="40% - Accent5 2 3 4 4 2" xfId="37546"/>
    <cellStyle name="40% - Accent5 2 3 4 5" xfId="26929"/>
    <cellStyle name="40% - Accent5 2 3 5" xfId="23473"/>
    <cellStyle name="40% - Accent5 2 3 5 2" xfId="46717"/>
    <cellStyle name="40% - Accent5 2 3_Sheet1" xfId="3739"/>
    <cellStyle name="40% - Accent5 2 4" xfId="1578"/>
    <cellStyle name="40% - Accent5 2 4 2" xfId="23478"/>
    <cellStyle name="40% - Accent5 2 4 2 2" xfId="23479"/>
    <cellStyle name="40% - Accent5 2 4 2 2 2" xfId="46723"/>
    <cellStyle name="40% - Accent5 2 4 2 3" xfId="46722"/>
    <cellStyle name="40% - Accent5 2 4 3" xfId="23480"/>
    <cellStyle name="40% - Accent5 2 4 3 2" xfId="46724"/>
    <cellStyle name="40% - Accent5 2 4 4" xfId="23477"/>
    <cellStyle name="40% - Accent5 2 4 4 2" xfId="46721"/>
    <cellStyle name="40% - Accent5 2 5" xfId="1677"/>
    <cellStyle name="40% - Accent5 2 5 2" xfId="23481"/>
    <cellStyle name="40% - Accent5 2 6" xfId="1699"/>
    <cellStyle name="40% - Accent5 2 7" xfId="2182"/>
    <cellStyle name="40% - Accent5 2 8" xfId="2226"/>
    <cellStyle name="40% - Accent5 2 9" xfId="2404"/>
    <cellStyle name="40% - Accent5 2 9 2" xfId="5255"/>
    <cellStyle name="40% - Accent5 2 9 2 2" xfId="10598"/>
    <cellStyle name="40% - Accent5 2 9 2 2 2" xfId="21212"/>
    <cellStyle name="40% - Accent5 2 9 2 2 2 2" xfId="44487"/>
    <cellStyle name="40% - Accent5 2 9 2 2 3" xfId="33873"/>
    <cellStyle name="40% - Accent5 2 9 2 3" xfId="15906"/>
    <cellStyle name="40% - Accent5 2 9 2 3 2" xfId="39181"/>
    <cellStyle name="40% - Accent5 2 9 2 4" xfId="28565"/>
    <cellStyle name="40% - Accent5 2 9 3" xfId="7956"/>
    <cellStyle name="40% - Accent5 2 9 3 2" xfId="18571"/>
    <cellStyle name="40% - Accent5 2 9 3 2 2" xfId="41846"/>
    <cellStyle name="40% - Accent5 2 9 3 3" xfId="31231"/>
    <cellStyle name="40% - Accent5 2 9 4" xfId="13266"/>
    <cellStyle name="40% - Accent5 2 9 4 2" xfId="36541"/>
    <cellStyle name="40% - Accent5 2 9 5" xfId="25923"/>
    <cellStyle name="40% - Accent5 2_Asset Register (new)" xfId="1325"/>
    <cellStyle name="40% - Accent5 3" xfId="154"/>
    <cellStyle name="40% - Accent5 3 10" xfId="2106"/>
    <cellStyle name="40% - Accent5 3 10 2" xfId="4986"/>
    <cellStyle name="40% - Accent5 3 10 2 2" xfId="10329"/>
    <cellStyle name="40% - Accent5 3 10 2 2 2" xfId="20944"/>
    <cellStyle name="40% - Accent5 3 10 2 2 2 2" xfId="44219"/>
    <cellStyle name="40% - Accent5 3 10 2 2 3" xfId="33604"/>
    <cellStyle name="40% - Accent5 3 10 2 3" xfId="15638"/>
    <cellStyle name="40% - Accent5 3 10 2 3 2" xfId="38913"/>
    <cellStyle name="40% - Accent5 3 10 2 4" xfId="28296"/>
    <cellStyle name="40% - Accent5 3 10 3" xfId="7687"/>
    <cellStyle name="40% - Accent5 3 10 3 2" xfId="18302"/>
    <cellStyle name="40% - Accent5 3 10 3 2 2" xfId="41577"/>
    <cellStyle name="40% - Accent5 3 10 3 3" xfId="30962"/>
    <cellStyle name="40% - Accent5 3 10 4" xfId="12998"/>
    <cellStyle name="40% - Accent5 3 10 4 2" xfId="36273"/>
    <cellStyle name="40% - Accent5 3 10 5" xfId="25654"/>
    <cellStyle name="40% - Accent5 3 11" xfId="2406"/>
    <cellStyle name="40% - Accent5 3 11 2" xfId="5257"/>
    <cellStyle name="40% - Accent5 3 11 2 2" xfId="10600"/>
    <cellStyle name="40% - Accent5 3 11 2 2 2" xfId="21214"/>
    <cellStyle name="40% - Accent5 3 11 2 2 2 2" xfId="44489"/>
    <cellStyle name="40% - Accent5 3 11 2 2 3" xfId="33875"/>
    <cellStyle name="40% - Accent5 3 11 2 3" xfId="15908"/>
    <cellStyle name="40% - Accent5 3 11 2 3 2" xfId="39183"/>
    <cellStyle name="40% - Accent5 3 11 2 4" xfId="28567"/>
    <cellStyle name="40% - Accent5 3 11 3" xfId="7958"/>
    <cellStyle name="40% - Accent5 3 11 3 2" xfId="18573"/>
    <cellStyle name="40% - Accent5 3 11 3 2 2" xfId="41848"/>
    <cellStyle name="40% - Accent5 3 11 3 3" xfId="31233"/>
    <cellStyle name="40% - Accent5 3 11 4" xfId="13268"/>
    <cellStyle name="40% - Accent5 3 11 4 2" xfId="36543"/>
    <cellStyle name="40% - Accent5 3 11 5" xfId="25925"/>
    <cellStyle name="40% - Accent5 3 12" xfId="2940"/>
    <cellStyle name="40% - Accent5 3 12 2" xfId="5780"/>
    <cellStyle name="40% - Accent5 3 12 2 2" xfId="11123"/>
    <cellStyle name="40% - Accent5 3 12 2 2 2" xfId="21737"/>
    <cellStyle name="40% - Accent5 3 12 2 2 2 2" xfId="45012"/>
    <cellStyle name="40% - Accent5 3 12 2 2 3" xfId="34398"/>
    <cellStyle name="40% - Accent5 3 12 2 3" xfId="16431"/>
    <cellStyle name="40% - Accent5 3 12 2 3 2" xfId="39706"/>
    <cellStyle name="40% - Accent5 3 12 2 4" xfId="29090"/>
    <cellStyle name="40% - Accent5 3 12 3" xfId="8481"/>
    <cellStyle name="40% - Accent5 3 12 3 2" xfId="19096"/>
    <cellStyle name="40% - Accent5 3 12 3 2 2" xfId="42371"/>
    <cellStyle name="40% - Accent5 3 12 3 3" xfId="31756"/>
    <cellStyle name="40% - Accent5 3 12 4" xfId="13791"/>
    <cellStyle name="40% - Accent5 3 12 4 2" xfId="37066"/>
    <cellStyle name="40% - Accent5 3 12 5" xfId="26448"/>
    <cellStyle name="40% - Accent5 3 13" xfId="3270"/>
    <cellStyle name="40% - Accent5 3 13 2" xfId="6094"/>
    <cellStyle name="40% - Accent5 3 13 2 2" xfId="11437"/>
    <cellStyle name="40% - Accent5 3 13 2 2 2" xfId="22050"/>
    <cellStyle name="40% - Accent5 3 13 2 2 2 2" xfId="45325"/>
    <cellStyle name="40% - Accent5 3 13 2 2 3" xfId="34712"/>
    <cellStyle name="40% - Accent5 3 13 2 3" xfId="16744"/>
    <cellStyle name="40% - Accent5 3 13 2 3 2" xfId="40019"/>
    <cellStyle name="40% - Accent5 3 13 2 4" xfId="29404"/>
    <cellStyle name="40% - Accent5 3 13 3" xfId="8795"/>
    <cellStyle name="40% - Accent5 3 13 3 2" xfId="19410"/>
    <cellStyle name="40% - Accent5 3 13 3 2 2" xfId="42685"/>
    <cellStyle name="40% - Accent5 3 13 3 3" xfId="32070"/>
    <cellStyle name="40% - Accent5 3 13 4" xfId="14104"/>
    <cellStyle name="40% - Accent5 3 13 4 2" xfId="37379"/>
    <cellStyle name="40% - Accent5 3 13 5" xfId="26762"/>
    <cellStyle name="40% - Accent5 3 14" xfId="4070"/>
    <cellStyle name="40% - Accent5 3 14 2" xfId="9414"/>
    <cellStyle name="40% - Accent5 3 14 2 2" xfId="20029"/>
    <cellStyle name="40% - Accent5 3 14 2 2 2" xfId="43304"/>
    <cellStyle name="40% - Accent5 3 14 2 3" xfId="32689"/>
    <cellStyle name="40% - Accent5 3 14 3" xfId="14723"/>
    <cellStyle name="40% - Accent5 3 14 3 2" xfId="37998"/>
    <cellStyle name="40% - Accent5 3 14 4" xfId="27381"/>
    <cellStyle name="40% - Accent5 3 15" xfId="6772"/>
    <cellStyle name="40% - Accent5 3 15 2" xfId="17387"/>
    <cellStyle name="40% - Accent5 3 15 2 2" xfId="40662"/>
    <cellStyle name="40% - Accent5 3 15 3" xfId="30047"/>
    <cellStyle name="40% - Accent5 3 16" xfId="12083"/>
    <cellStyle name="40% - Accent5 3 16 2" xfId="35358"/>
    <cellStyle name="40% - Accent5 3 17" xfId="23482"/>
    <cellStyle name="40% - Accent5 3 17 2" xfId="46725"/>
    <cellStyle name="40% - Accent5 3 18" xfId="24735"/>
    <cellStyle name="40% - Accent5 3 2" xfId="670"/>
    <cellStyle name="40% - Accent5 3 2 10" xfId="2941"/>
    <cellStyle name="40% - Accent5 3 2 10 2" xfId="5781"/>
    <cellStyle name="40% - Accent5 3 2 10 2 2" xfId="11124"/>
    <cellStyle name="40% - Accent5 3 2 10 2 2 2" xfId="21738"/>
    <cellStyle name="40% - Accent5 3 2 10 2 2 2 2" xfId="45013"/>
    <cellStyle name="40% - Accent5 3 2 10 2 2 3" xfId="34399"/>
    <cellStyle name="40% - Accent5 3 2 10 2 3" xfId="16432"/>
    <cellStyle name="40% - Accent5 3 2 10 2 3 2" xfId="39707"/>
    <cellStyle name="40% - Accent5 3 2 10 2 4" xfId="29091"/>
    <cellStyle name="40% - Accent5 3 2 10 3" xfId="8482"/>
    <cellStyle name="40% - Accent5 3 2 10 3 2" xfId="19097"/>
    <cellStyle name="40% - Accent5 3 2 10 3 2 2" xfId="42372"/>
    <cellStyle name="40% - Accent5 3 2 10 3 3" xfId="31757"/>
    <cellStyle name="40% - Accent5 3 2 10 4" xfId="13792"/>
    <cellStyle name="40% - Accent5 3 2 10 4 2" xfId="37067"/>
    <cellStyle name="40% - Accent5 3 2 10 5" xfId="26449"/>
    <cellStyle name="40% - Accent5 3 2 11" xfId="3271"/>
    <cellStyle name="40% - Accent5 3 2 11 2" xfId="6095"/>
    <cellStyle name="40% - Accent5 3 2 11 2 2" xfId="11438"/>
    <cellStyle name="40% - Accent5 3 2 11 2 2 2" xfId="22051"/>
    <cellStyle name="40% - Accent5 3 2 11 2 2 2 2" xfId="45326"/>
    <cellStyle name="40% - Accent5 3 2 11 2 2 3" xfId="34713"/>
    <cellStyle name="40% - Accent5 3 2 11 2 3" xfId="16745"/>
    <cellStyle name="40% - Accent5 3 2 11 2 3 2" xfId="40020"/>
    <cellStyle name="40% - Accent5 3 2 11 2 4" xfId="29405"/>
    <cellStyle name="40% - Accent5 3 2 11 3" xfId="8796"/>
    <cellStyle name="40% - Accent5 3 2 11 3 2" xfId="19411"/>
    <cellStyle name="40% - Accent5 3 2 11 3 2 2" xfId="42686"/>
    <cellStyle name="40% - Accent5 3 2 11 3 3" xfId="32071"/>
    <cellStyle name="40% - Accent5 3 2 11 4" xfId="14105"/>
    <cellStyle name="40% - Accent5 3 2 11 4 2" xfId="37380"/>
    <cellStyle name="40% - Accent5 3 2 11 5" xfId="26763"/>
    <cellStyle name="40% - Accent5 3 2 12" xfId="4202"/>
    <cellStyle name="40% - Accent5 3 2 12 2" xfId="9546"/>
    <cellStyle name="40% - Accent5 3 2 12 2 2" xfId="20161"/>
    <cellStyle name="40% - Accent5 3 2 12 2 2 2" xfId="43436"/>
    <cellStyle name="40% - Accent5 3 2 12 2 3" xfId="32821"/>
    <cellStyle name="40% - Accent5 3 2 12 3" xfId="14855"/>
    <cellStyle name="40% - Accent5 3 2 12 3 2" xfId="38130"/>
    <cellStyle name="40% - Accent5 3 2 12 4" xfId="27513"/>
    <cellStyle name="40% - Accent5 3 2 13" xfId="6904"/>
    <cellStyle name="40% - Accent5 3 2 13 2" xfId="17519"/>
    <cellStyle name="40% - Accent5 3 2 13 2 2" xfId="40794"/>
    <cellStyle name="40% - Accent5 3 2 13 3" xfId="30179"/>
    <cellStyle name="40% - Accent5 3 2 14" xfId="12215"/>
    <cellStyle name="40% - Accent5 3 2 14 2" xfId="35490"/>
    <cellStyle name="40% - Accent5 3 2 15" xfId="23483"/>
    <cellStyle name="40% - Accent5 3 2 15 2" xfId="46726"/>
    <cellStyle name="40% - Accent5 3 2 16" xfId="24871"/>
    <cellStyle name="40% - Accent5 3 2 2" xfId="1045"/>
    <cellStyle name="40% - Accent5 3 2 2 2" xfId="1482"/>
    <cellStyle name="40% - Accent5 3 2 2 2 2" xfId="2844"/>
    <cellStyle name="40% - Accent5 3 2 2 2 2 2" xfId="5695"/>
    <cellStyle name="40% - Accent5 3 2 2 2 2 2 2" xfId="11038"/>
    <cellStyle name="40% - Accent5 3 2 2 2 2 2 2 2" xfId="21652"/>
    <cellStyle name="40% - Accent5 3 2 2 2 2 2 2 2 2" xfId="44927"/>
    <cellStyle name="40% - Accent5 3 2 2 2 2 2 2 3" xfId="34313"/>
    <cellStyle name="40% - Accent5 3 2 2 2 2 2 3" xfId="16346"/>
    <cellStyle name="40% - Accent5 3 2 2 2 2 2 3 2" xfId="39621"/>
    <cellStyle name="40% - Accent5 3 2 2 2 2 2 4" xfId="23487"/>
    <cellStyle name="40% - Accent5 3 2 2 2 2 2 4 2" xfId="46730"/>
    <cellStyle name="40% - Accent5 3 2 2 2 2 2 5" xfId="29005"/>
    <cellStyle name="40% - Accent5 3 2 2 2 2 3" xfId="8396"/>
    <cellStyle name="40% - Accent5 3 2 2 2 2 3 2" xfId="19011"/>
    <cellStyle name="40% - Accent5 3 2 2 2 2 3 2 2" xfId="42286"/>
    <cellStyle name="40% - Accent5 3 2 2 2 2 3 3" xfId="31671"/>
    <cellStyle name="40% - Accent5 3 2 2 2 2 4" xfId="13706"/>
    <cellStyle name="40% - Accent5 3 2 2 2 2 4 2" xfId="36981"/>
    <cellStyle name="40% - Accent5 3 2 2 2 2 5" xfId="23486"/>
    <cellStyle name="40% - Accent5 3 2 2 2 2 5 2" xfId="46729"/>
    <cellStyle name="40% - Accent5 3 2 2 2 2 6" xfId="26363"/>
    <cellStyle name="40% - Accent5 3 2 2 2 3" xfId="4508"/>
    <cellStyle name="40% - Accent5 3 2 2 2 3 2" xfId="9852"/>
    <cellStyle name="40% - Accent5 3 2 2 2 3 2 2" xfId="20467"/>
    <cellStyle name="40% - Accent5 3 2 2 2 3 2 2 2" xfId="43742"/>
    <cellStyle name="40% - Accent5 3 2 2 2 3 2 3" xfId="33127"/>
    <cellStyle name="40% - Accent5 3 2 2 2 3 3" xfId="15161"/>
    <cellStyle name="40% - Accent5 3 2 2 2 3 3 2" xfId="38436"/>
    <cellStyle name="40% - Accent5 3 2 2 2 3 4" xfId="23488"/>
    <cellStyle name="40% - Accent5 3 2 2 2 3 4 2" xfId="46731"/>
    <cellStyle name="40% - Accent5 3 2 2 2 3 5" xfId="27819"/>
    <cellStyle name="40% - Accent5 3 2 2 2 4" xfId="7210"/>
    <cellStyle name="40% - Accent5 3 2 2 2 4 2" xfId="17825"/>
    <cellStyle name="40% - Accent5 3 2 2 2 4 2 2" xfId="41100"/>
    <cellStyle name="40% - Accent5 3 2 2 2 4 3" xfId="30485"/>
    <cellStyle name="40% - Accent5 3 2 2 2 5" xfId="12521"/>
    <cellStyle name="40% - Accent5 3 2 2 2 5 2" xfId="35796"/>
    <cellStyle name="40% - Accent5 3 2 2 2 6" xfId="23485"/>
    <cellStyle name="40% - Accent5 3 2 2 2 6 2" xfId="46728"/>
    <cellStyle name="40% - Accent5 3 2 2 2 7" xfId="25177"/>
    <cellStyle name="40% - Accent5 3 2 2 3" xfId="2621"/>
    <cellStyle name="40% - Accent5 3 2 2 3 2" xfId="5472"/>
    <cellStyle name="40% - Accent5 3 2 2 3 2 2" xfId="10815"/>
    <cellStyle name="40% - Accent5 3 2 2 3 2 2 2" xfId="21429"/>
    <cellStyle name="40% - Accent5 3 2 2 3 2 2 2 2" xfId="44704"/>
    <cellStyle name="40% - Accent5 3 2 2 3 2 2 3" xfId="34090"/>
    <cellStyle name="40% - Accent5 3 2 2 3 2 3" xfId="16123"/>
    <cellStyle name="40% - Accent5 3 2 2 3 2 3 2" xfId="39398"/>
    <cellStyle name="40% - Accent5 3 2 2 3 2 4" xfId="23490"/>
    <cellStyle name="40% - Accent5 3 2 2 3 2 4 2" xfId="46733"/>
    <cellStyle name="40% - Accent5 3 2 2 3 2 5" xfId="28782"/>
    <cellStyle name="40% - Accent5 3 2 2 3 3" xfId="8173"/>
    <cellStyle name="40% - Accent5 3 2 2 3 3 2" xfId="18788"/>
    <cellStyle name="40% - Accent5 3 2 2 3 3 2 2" xfId="42063"/>
    <cellStyle name="40% - Accent5 3 2 2 3 3 3" xfId="31448"/>
    <cellStyle name="40% - Accent5 3 2 2 3 4" xfId="13483"/>
    <cellStyle name="40% - Accent5 3 2 2 3 4 2" xfId="36758"/>
    <cellStyle name="40% - Accent5 3 2 2 3 5" xfId="23489"/>
    <cellStyle name="40% - Accent5 3 2 2 3 5 2" xfId="46732"/>
    <cellStyle name="40% - Accent5 3 2 2 3 6" xfId="26140"/>
    <cellStyle name="40% - Accent5 3 2 2 4" xfId="3799"/>
    <cellStyle name="40% - Accent5 3 2 2 4 2" xfId="6463"/>
    <cellStyle name="40% - Accent5 3 2 2 4 2 2" xfId="11806"/>
    <cellStyle name="40% - Accent5 3 2 2 4 2 2 2" xfId="22419"/>
    <cellStyle name="40% - Accent5 3 2 2 4 2 2 2 2" xfId="45694"/>
    <cellStyle name="40% - Accent5 3 2 2 4 2 2 3" xfId="35081"/>
    <cellStyle name="40% - Accent5 3 2 2 4 2 3" xfId="17113"/>
    <cellStyle name="40% - Accent5 3 2 2 4 2 3 2" xfId="40388"/>
    <cellStyle name="40% - Accent5 3 2 2 4 2 4" xfId="29773"/>
    <cellStyle name="40% - Accent5 3 2 2 4 3" xfId="9164"/>
    <cellStyle name="40% - Accent5 3 2 2 4 3 2" xfId="19779"/>
    <cellStyle name="40% - Accent5 3 2 2 4 3 2 2" xfId="43054"/>
    <cellStyle name="40% - Accent5 3 2 2 4 3 3" xfId="32439"/>
    <cellStyle name="40% - Accent5 3 2 2 4 4" xfId="14473"/>
    <cellStyle name="40% - Accent5 3 2 2 4 4 2" xfId="37748"/>
    <cellStyle name="40% - Accent5 3 2 2 4 5" xfId="23491"/>
    <cellStyle name="40% - Accent5 3 2 2 4 5 2" xfId="46734"/>
    <cellStyle name="40% - Accent5 3 2 2 4 6" xfId="27131"/>
    <cellStyle name="40% - Accent5 3 2 2 5" xfId="4285"/>
    <cellStyle name="40% - Accent5 3 2 2 5 2" xfId="9629"/>
    <cellStyle name="40% - Accent5 3 2 2 5 2 2" xfId="20244"/>
    <cellStyle name="40% - Accent5 3 2 2 5 2 2 2" xfId="43519"/>
    <cellStyle name="40% - Accent5 3 2 2 5 2 3" xfId="32904"/>
    <cellStyle name="40% - Accent5 3 2 2 5 3" xfId="14938"/>
    <cellStyle name="40% - Accent5 3 2 2 5 3 2" xfId="38213"/>
    <cellStyle name="40% - Accent5 3 2 2 5 4" xfId="27596"/>
    <cellStyle name="40% - Accent5 3 2 2 6" xfId="6987"/>
    <cellStyle name="40% - Accent5 3 2 2 6 2" xfId="17602"/>
    <cellStyle name="40% - Accent5 3 2 2 6 2 2" xfId="40877"/>
    <cellStyle name="40% - Accent5 3 2 2 6 3" xfId="30262"/>
    <cellStyle name="40% - Accent5 3 2 2 7" xfId="12298"/>
    <cellStyle name="40% - Accent5 3 2 2 7 2" xfId="35573"/>
    <cellStyle name="40% - Accent5 3 2 2 8" xfId="23484"/>
    <cellStyle name="40% - Accent5 3 2 2 8 2" xfId="46727"/>
    <cellStyle name="40% - Accent5 3 2 2 9" xfId="24954"/>
    <cellStyle name="40% - Accent5 3 2 2_Asset Register (new)" xfId="1321"/>
    <cellStyle name="40% - Accent5 3 2 3" xfId="1194"/>
    <cellStyle name="40% - Accent5 3 2 3 2" xfId="2761"/>
    <cellStyle name="40% - Accent5 3 2 3 2 2" xfId="5612"/>
    <cellStyle name="40% - Accent5 3 2 3 2 2 2" xfId="10955"/>
    <cellStyle name="40% - Accent5 3 2 3 2 2 2 2" xfId="21569"/>
    <cellStyle name="40% - Accent5 3 2 3 2 2 2 2 2" xfId="44844"/>
    <cellStyle name="40% - Accent5 3 2 3 2 2 2 3" xfId="34230"/>
    <cellStyle name="40% - Accent5 3 2 3 2 2 3" xfId="16263"/>
    <cellStyle name="40% - Accent5 3 2 3 2 2 3 2" xfId="39538"/>
    <cellStyle name="40% - Accent5 3 2 3 2 2 4" xfId="23494"/>
    <cellStyle name="40% - Accent5 3 2 3 2 2 4 2" xfId="46737"/>
    <cellStyle name="40% - Accent5 3 2 3 2 2 5" xfId="28922"/>
    <cellStyle name="40% - Accent5 3 2 3 2 3" xfId="8313"/>
    <cellStyle name="40% - Accent5 3 2 3 2 3 2" xfId="18928"/>
    <cellStyle name="40% - Accent5 3 2 3 2 3 2 2" xfId="42203"/>
    <cellStyle name="40% - Accent5 3 2 3 2 3 3" xfId="31588"/>
    <cellStyle name="40% - Accent5 3 2 3 2 4" xfId="13623"/>
    <cellStyle name="40% - Accent5 3 2 3 2 4 2" xfId="36898"/>
    <cellStyle name="40% - Accent5 3 2 3 2 5" xfId="23493"/>
    <cellStyle name="40% - Accent5 3 2 3 2 5 2" xfId="46736"/>
    <cellStyle name="40% - Accent5 3 2 3 2 6" xfId="26280"/>
    <cellStyle name="40% - Accent5 3 2 3 3" xfId="4425"/>
    <cellStyle name="40% - Accent5 3 2 3 3 2" xfId="9769"/>
    <cellStyle name="40% - Accent5 3 2 3 3 2 2" xfId="20384"/>
    <cellStyle name="40% - Accent5 3 2 3 3 2 2 2" xfId="43659"/>
    <cellStyle name="40% - Accent5 3 2 3 3 2 3" xfId="33044"/>
    <cellStyle name="40% - Accent5 3 2 3 3 3" xfId="15078"/>
    <cellStyle name="40% - Accent5 3 2 3 3 3 2" xfId="38353"/>
    <cellStyle name="40% - Accent5 3 2 3 3 4" xfId="23495"/>
    <cellStyle name="40% - Accent5 3 2 3 3 4 2" xfId="46738"/>
    <cellStyle name="40% - Accent5 3 2 3 3 5" xfId="27736"/>
    <cellStyle name="40% - Accent5 3 2 3 4" xfId="7127"/>
    <cellStyle name="40% - Accent5 3 2 3 4 2" xfId="17742"/>
    <cellStyle name="40% - Accent5 3 2 3 4 2 2" xfId="41017"/>
    <cellStyle name="40% - Accent5 3 2 3 4 3" xfId="30402"/>
    <cellStyle name="40% - Accent5 3 2 3 5" xfId="12438"/>
    <cellStyle name="40% - Accent5 3 2 3 5 2" xfId="35713"/>
    <cellStyle name="40% - Accent5 3 2 3 6" xfId="23492"/>
    <cellStyle name="40% - Accent5 3 2 3 6 2" xfId="46735"/>
    <cellStyle name="40% - Accent5 3 2 3 7" xfId="25094"/>
    <cellStyle name="40% - Accent5 3 2 4" xfId="1580"/>
    <cellStyle name="40% - Accent5 3 2 4 2" xfId="4595"/>
    <cellStyle name="40% - Accent5 3 2 4 2 2" xfId="9939"/>
    <cellStyle name="40% - Accent5 3 2 4 2 2 2" xfId="20554"/>
    <cellStyle name="40% - Accent5 3 2 4 2 2 2 2" xfId="43829"/>
    <cellStyle name="40% - Accent5 3 2 4 2 2 3" xfId="33214"/>
    <cellStyle name="40% - Accent5 3 2 4 2 3" xfId="15248"/>
    <cellStyle name="40% - Accent5 3 2 4 2 3 2" xfId="38523"/>
    <cellStyle name="40% - Accent5 3 2 4 2 4" xfId="23497"/>
    <cellStyle name="40% - Accent5 3 2 4 2 4 2" xfId="46740"/>
    <cellStyle name="40% - Accent5 3 2 4 2 5" xfId="27906"/>
    <cellStyle name="40% - Accent5 3 2 4 3" xfId="7297"/>
    <cellStyle name="40% - Accent5 3 2 4 3 2" xfId="17912"/>
    <cellStyle name="40% - Accent5 3 2 4 3 2 2" xfId="41187"/>
    <cellStyle name="40% - Accent5 3 2 4 3 3" xfId="30572"/>
    <cellStyle name="40% - Accent5 3 2 4 4" xfId="12608"/>
    <cellStyle name="40% - Accent5 3 2 4 4 2" xfId="35883"/>
    <cellStyle name="40% - Accent5 3 2 4 5" xfId="23496"/>
    <cellStyle name="40% - Accent5 3 2 4 5 2" xfId="46739"/>
    <cellStyle name="40% - Accent5 3 2 4 6" xfId="25264"/>
    <cellStyle name="40% - Accent5 3 2 5" xfId="1675"/>
    <cellStyle name="40% - Accent5 3 2 5 2" xfId="4670"/>
    <cellStyle name="40% - Accent5 3 2 5 2 2" xfId="10014"/>
    <cellStyle name="40% - Accent5 3 2 5 2 2 2" xfId="20629"/>
    <cellStyle name="40% - Accent5 3 2 5 2 2 2 2" xfId="43904"/>
    <cellStyle name="40% - Accent5 3 2 5 2 2 3" xfId="33289"/>
    <cellStyle name="40% - Accent5 3 2 5 2 3" xfId="15323"/>
    <cellStyle name="40% - Accent5 3 2 5 2 3 2" xfId="38598"/>
    <cellStyle name="40% - Accent5 3 2 5 2 4" xfId="27981"/>
    <cellStyle name="40% - Accent5 3 2 5 3" xfId="7372"/>
    <cellStyle name="40% - Accent5 3 2 5 3 2" xfId="17987"/>
    <cellStyle name="40% - Accent5 3 2 5 3 2 2" xfId="41262"/>
    <cellStyle name="40% - Accent5 3 2 5 3 3" xfId="30647"/>
    <cellStyle name="40% - Accent5 3 2 5 4" xfId="12683"/>
    <cellStyle name="40% - Accent5 3 2 5 4 2" xfId="35958"/>
    <cellStyle name="40% - Accent5 3 2 5 5" xfId="23498"/>
    <cellStyle name="40% - Accent5 3 2 5 5 2" xfId="46741"/>
    <cellStyle name="40% - Accent5 3 2 5 6" xfId="25339"/>
    <cellStyle name="40% - Accent5 3 2 6" xfId="1961"/>
    <cellStyle name="40% - Accent5 3 2 6 2" xfId="4905"/>
    <cellStyle name="40% - Accent5 3 2 6 2 2" xfId="10248"/>
    <cellStyle name="40% - Accent5 3 2 6 2 2 2" xfId="20863"/>
    <cellStyle name="40% - Accent5 3 2 6 2 2 2 2" xfId="44138"/>
    <cellStyle name="40% - Accent5 3 2 6 2 2 3" xfId="33523"/>
    <cellStyle name="40% - Accent5 3 2 6 2 3" xfId="15557"/>
    <cellStyle name="40% - Accent5 3 2 6 2 3 2" xfId="38832"/>
    <cellStyle name="40% - Accent5 3 2 6 2 4" xfId="28215"/>
    <cellStyle name="40% - Accent5 3 2 6 3" xfId="7606"/>
    <cellStyle name="40% - Accent5 3 2 6 3 2" xfId="18221"/>
    <cellStyle name="40% - Accent5 3 2 6 3 2 2" xfId="41496"/>
    <cellStyle name="40% - Accent5 3 2 6 3 3" xfId="30881"/>
    <cellStyle name="40% - Accent5 3 2 6 4" xfId="12917"/>
    <cellStyle name="40% - Accent5 3 2 6 4 2" xfId="36192"/>
    <cellStyle name="40% - Accent5 3 2 6 5" xfId="25573"/>
    <cellStyle name="40% - Accent5 3 2 7" xfId="1662"/>
    <cellStyle name="40% - Accent5 3 2 7 2" xfId="4661"/>
    <cellStyle name="40% - Accent5 3 2 7 2 2" xfId="10005"/>
    <cellStyle name="40% - Accent5 3 2 7 2 2 2" xfId="20620"/>
    <cellStyle name="40% - Accent5 3 2 7 2 2 2 2" xfId="43895"/>
    <cellStyle name="40% - Accent5 3 2 7 2 2 3" xfId="33280"/>
    <cellStyle name="40% - Accent5 3 2 7 2 3" xfId="15314"/>
    <cellStyle name="40% - Accent5 3 2 7 2 3 2" xfId="38589"/>
    <cellStyle name="40% - Accent5 3 2 7 2 4" xfId="27972"/>
    <cellStyle name="40% - Accent5 3 2 7 3" xfId="7363"/>
    <cellStyle name="40% - Accent5 3 2 7 3 2" xfId="17978"/>
    <cellStyle name="40% - Accent5 3 2 7 3 2 2" xfId="41253"/>
    <cellStyle name="40% - Accent5 3 2 7 3 3" xfId="30638"/>
    <cellStyle name="40% - Accent5 3 2 7 4" xfId="12674"/>
    <cellStyle name="40% - Accent5 3 2 7 4 2" xfId="35949"/>
    <cellStyle name="40% - Accent5 3 2 7 5" xfId="25330"/>
    <cellStyle name="40% - Accent5 3 2 8" xfId="2099"/>
    <cellStyle name="40% - Accent5 3 2 8 2" xfId="4979"/>
    <cellStyle name="40% - Accent5 3 2 8 2 2" xfId="10322"/>
    <cellStyle name="40% - Accent5 3 2 8 2 2 2" xfId="20937"/>
    <cellStyle name="40% - Accent5 3 2 8 2 2 2 2" xfId="44212"/>
    <cellStyle name="40% - Accent5 3 2 8 2 2 3" xfId="33597"/>
    <cellStyle name="40% - Accent5 3 2 8 2 3" xfId="15631"/>
    <cellStyle name="40% - Accent5 3 2 8 2 3 2" xfId="38906"/>
    <cellStyle name="40% - Accent5 3 2 8 2 4" xfId="28289"/>
    <cellStyle name="40% - Accent5 3 2 8 3" xfId="7680"/>
    <cellStyle name="40% - Accent5 3 2 8 3 2" xfId="18295"/>
    <cellStyle name="40% - Accent5 3 2 8 3 2 2" xfId="41570"/>
    <cellStyle name="40% - Accent5 3 2 8 3 3" xfId="30955"/>
    <cellStyle name="40% - Accent5 3 2 8 4" xfId="12991"/>
    <cellStyle name="40% - Accent5 3 2 8 4 2" xfId="36266"/>
    <cellStyle name="40% - Accent5 3 2 8 5" xfId="25647"/>
    <cellStyle name="40% - Accent5 3 2 9" xfId="2538"/>
    <cellStyle name="40% - Accent5 3 2 9 2" xfId="5389"/>
    <cellStyle name="40% - Accent5 3 2 9 2 2" xfId="10732"/>
    <cellStyle name="40% - Accent5 3 2 9 2 2 2" xfId="21346"/>
    <cellStyle name="40% - Accent5 3 2 9 2 2 2 2" xfId="44621"/>
    <cellStyle name="40% - Accent5 3 2 9 2 2 3" xfId="34007"/>
    <cellStyle name="40% - Accent5 3 2 9 2 3" xfId="16040"/>
    <cellStyle name="40% - Accent5 3 2 9 2 3 2" xfId="39315"/>
    <cellStyle name="40% - Accent5 3 2 9 2 4" xfId="28699"/>
    <cellStyle name="40% - Accent5 3 2 9 3" xfId="8090"/>
    <cellStyle name="40% - Accent5 3 2 9 3 2" xfId="18705"/>
    <cellStyle name="40% - Accent5 3 2 9 3 2 2" xfId="41980"/>
    <cellStyle name="40% - Accent5 3 2 9 3 3" xfId="31365"/>
    <cellStyle name="40% - Accent5 3 2 9 4" xfId="13400"/>
    <cellStyle name="40% - Accent5 3 2 9 4 2" xfId="36675"/>
    <cellStyle name="40% - Accent5 3 2 9 5" xfId="26057"/>
    <cellStyle name="40% - Accent5 3 2_Asset Register (new)" xfId="1322"/>
    <cellStyle name="40% - Accent5 3 3" xfId="669"/>
    <cellStyle name="40% - Accent5 3 3 10" xfId="12214"/>
    <cellStyle name="40% - Accent5 3 3 10 2" xfId="35489"/>
    <cellStyle name="40% - Accent5 3 3 11" xfId="23499"/>
    <cellStyle name="40% - Accent5 3 3 11 2" xfId="46742"/>
    <cellStyle name="40% - Accent5 3 3 12" xfId="24870"/>
    <cellStyle name="40% - Accent5 3 3 2" xfId="1115"/>
    <cellStyle name="40% - Accent5 3 3 2 2" xfId="2683"/>
    <cellStyle name="40% - Accent5 3 3 2 2 2" xfId="5534"/>
    <cellStyle name="40% - Accent5 3 3 2 2 2 2" xfId="10877"/>
    <cellStyle name="40% - Accent5 3 3 2 2 2 2 2" xfId="21491"/>
    <cellStyle name="40% - Accent5 3 3 2 2 2 2 2 2" xfId="44766"/>
    <cellStyle name="40% - Accent5 3 3 2 2 2 2 3" xfId="34152"/>
    <cellStyle name="40% - Accent5 3 3 2 2 2 3" xfId="16185"/>
    <cellStyle name="40% - Accent5 3 3 2 2 2 3 2" xfId="39460"/>
    <cellStyle name="40% - Accent5 3 3 2 2 2 4" xfId="23502"/>
    <cellStyle name="40% - Accent5 3 3 2 2 2 4 2" xfId="46745"/>
    <cellStyle name="40% - Accent5 3 3 2 2 2 5" xfId="28844"/>
    <cellStyle name="40% - Accent5 3 3 2 2 3" xfId="8235"/>
    <cellStyle name="40% - Accent5 3 3 2 2 3 2" xfId="18850"/>
    <cellStyle name="40% - Accent5 3 3 2 2 3 2 2" xfId="42125"/>
    <cellStyle name="40% - Accent5 3 3 2 2 3 3" xfId="31510"/>
    <cellStyle name="40% - Accent5 3 3 2 2 4" xfId="13545"/>
    <cellStyle name="40% - Accent5 3 3 2 2 4 2" xfId="36820"/>
    <cellStyle name="40% - Accent5 3 3 2 2 5" xfId="23501"/>
    <cellStyle name="40% - Accent5 3 3 2 2 5 2" xfId="46744"/>
    <cellStyle name="40% - Accent5 3 3 2 2 6" xfId="26202"/>
    <cellStyle name="40% - Accent5 3 3 2 3" xfId="3861"/>
    <cellStyle name="40% - Accent5 3 3 2 3 2" xfId="6525"/>
    <cellStyle name="40% - Accent5 3 3 2 3 2 2" xfId="11868"/>
    <cellStyle name="40% - Accent5 3 3 2 3 2 2 2" xfId="22481"/>
    <cellStyle name="40% - Accent5 3 3 2 3 2 2 2 2" xfId="45756"/>
    <cellStyle name="40% - Accent5 3 3 2 3 2 2 3" xfId="35143"/>
    <cellStyle name="40% - Accent5 3 3 2 3 2 3" xfId="17175"/>
    <cellStyle name="40% - Accent5 3 3 2 3 2 3 2" xfId="40450"/>
    <cellStyle name="40% - Accent5 3 3 2 3 2 4" xfId="29835"/>
    <cellStyle name="40% - Accent5 3 3 2 3 3" xfId="9226"/>
    <cellStyle name="40% - Accent5 3 3 2 3 3 2" xfId="19841"/>
    <cellStyle name="40% - Accent5 3 3 2 3 3 2 2" xfId="43116"/>
    <cellStyle name="40% - Accent5 3 3 2 3 3 3" xfId="32501"/>
    <cellStyle name="40% - Accent5 3 3 2 3 4" xfId="14535"/>
    <cellStyle name="40% - Accent5 3 3 2 3 4 2" xfId="37810"/>
    <cellStyle name="40% - Accent5 3 3 2 3 5" xfId="23503"/>
    <cellStyle name="40% - Accent5 3 3 2 3 5 2" xfId="46746"/>
    <cellStyle name="40% - Accent5 3 3 2 3 6" xfId="27193"/>
    <cellStyle name="40% - Accent5 3 3 2 4" xfId="4347"/>
    <cellStyle name="40% - Accent5 3 3 2 4 2" xfId="9691"/>
    <cellStyle name="40% - Accent5 3 3 2 4 2 2" xfId="20306"/>
    <cellStyle name="40% - Accent5 3 3 2 4 2 2 2" xfId="43581"/>
    <cellStyle name="40% - Accent5 3 3 2 4 2 3" xfId="32966"/>
    <cellStyle name="40% - Accent5 3 3 2 4 3" xfId="15000"/>
    <cellStyle name="40% - Accent5 3 3 2 4 3 2" xfId="38275"/>
    <cellStyle name="40% - Accent5 3 3 2 4 4" xfId="27658"/>
    <cellStyle name="40% - Accent5 3 3 2 5" xfId="7049"/>
    <cellStyle name="40% - Accent5 3 3 2 5 2" xfId="17664"/>
    <cellStyle name="40% - Accent5 3 3 2 5 2 2" xfId="40939"/>
    <cellStyle name="40% - Accent5 3 3 2 5 3" xfId="30324"/>
    <cellStyle name="40% - Accent5 3 3 2 6" xfId="12360"/>
    <cellStyle name="40% - Accent5 3 3 2 6 2" xfId="35635"/>
    <cellStyle name="40% - Accent5 3 3 2 7" xfId="23500"/>
    <cellStyle name="40% - Accent5 3 3 2 7 2" xfId="46743"/>
    <cellStyle name="40% - Accent5 3 3 2 8" xfId="25016"/>
    <cellStyle name="40% - Accent5 3 3 3" xfId="1481"/>
    <cellStyle name="40% - Accent5 3 3 3 2" xfId="2843"/>
    <cellStyle name="40% - Accent5 3 3 3 2 2" xfId="5694"/>
    <cellStyle name="40% - Accent5 3 3 3 2 2 2" xfId="11037"/>
    <cellStyle name="40% - Accent5 3 3 3 2 2 2 2" xfId="21651"/>
    <cellStyle name="40% - Accent5 3 3 3 2 2 2 2 2" xfId="44926"/>
    <cellStyle name="40% - Accent5 3 3 3 2 2 2 3" xfId="34312"/>
    <cellStyle name="40% - Accent5 3 3 3 2 2 3" xfId="16345"/>
    <cellStyle name="40% - Accent5 3 3 3 2 2 3 2" xfId="39620"/>
    <cellStyle name="40% - Accent5 3 3 3 2 2 4" xfId="29004"/>
    <cellStyle name="40% - Accent5 3 3 3 2 3" xfId="8395"/>
    <cellStyle name="40% - Accent5 3 3 3 2 3 2" xfId="19010"/>
    <cellStyle name="40% - Accent5 3 3 3 2 3 2 2" xfId="42285"/>
    <cellStyle name="40% - Accent5 3 3 3 2 3 3" xfId="31670"/>
    <cellStyle name="40% - Accent5 3 3 3 2 4" xfId="13705"/>
    <cellStyle name="40% - Accent5 3 3 3 2 4 2" xfId="36980"/>
    <cellStyle name="40% - Accent5 3 3 3 2 5" xfId="23505"/>
    <cellStyle name="40% - Accent5 3 3 3 2 5 2" xfId="46748"/>
    <cellStyle name="40% - Accent5 3 3 3 2 6" xfId="26362"/>
    <cellStyle name="40% - Accent5 3 3 3 3" xfId="3691"/>
    <cellStyle name="40% - Accent5 3 3 3 3 2" xfId="6410"/>
    <cellStyle name="40% - Accent5 3 3 3 3 2 2" xfId="11753"/>
    <cellStyle name="40% - Accent5 3 3 3 3 2 2 2" xfId="22366"/>
    <cellStyle name="40% - Accent5 3 3 3 3 2 2 2 2" xfId="45641"/>
    <cellStyle name="40% - Accent5 3 3 3 3 2 2 3" xfId="35028"/>
    <cellStyle name="40% - Accent5 3 3 3 3 2 3" xfId="17060"/>
    <cellStyle name="40% - Accent5 3 3 3 3 2 3 2" xfId="40335"/>
    <cellStyle name="40% - Accent5 3 3 3 3 2 4" xfId="29720"/>
    <cellStyle name="40% - Accent5 3 3 3 3 3" xfId="9111"/>
    <cellStyle name="40% - Accent5 3 3 3 3 3 2" xfId="19726"/>
    <cellStyle name="40% - Accent5 3 3 3 3 3 2 2" xfId="43001"/>
    <cellStyle name="40% - Accent5 3 3 3 3 3 3" xfId="32386"/>
    <cellStyle name="40% - Accent5 3 3 3 3 4" xfId="14420"/>
    <cellStyle name="40% - Accent5 3 3 3 3 4 2" xfId="37695"/>
    <cellStyle name="40% - Accent5 3 3 3 3 5" xfId="27078"/>
    <cellStyle name="40% - Accent5 3 3 3 4" xfId="4507"/>
    <cellStyle name="40% - Accent5 3 3 3 4 2" xfId="9851"/>
    <cellStyle name="40% - Accent5 3 3 3 4 2 2" xfId="20466"/>
    <cellStyle name="40% - Accent5 3 3 3 4 2 2 2" xfId="43741"/>
    <cellStyle name="40% - Accent5 3 3 3 4 2 3" xfId="33126"/>
    <cellStyle name="40% - Accent5 3 3 3 4 3" xfId="15160"/>
    <cellStyle name="40% - Accent5 3 3 3 4 3 2" xfId="38435"/>
    <cellStyle name="40% - Accent5 3 3 3 4 4" xfId="27818"/>
    <cellStyle name="40% - Accent5 3 3 3 5" xfId="7209"/>
    <cellStyle name="40% - Accent5 3 3 3 5 2" xfId="17824"/>
    <cellStyle name="40% - Accent5 3 3 3 5 2 2" xfId="41099"/>
    <cellStyle name="40% - Accent5 3 3 3 5 3" xfId="30484"/>
    <cellStyle name="40% - Accent5 3 3 3 6" xfId="12520"/>
    <cellStyle name="40% - Accent5 3 3 3 6 2" xfId="35795"/>
    <cellStyle name="40% - Accent5 3 3 3 7" xfId="23504"/>
    <cellStyle name="40% - Accent5 3 3 3 7 2" xfId="46747"/>
    <cellStyle name="40% - Accent5 3 3 3 8" xfId="25176"/>
    <cellStyle name="40% - Accent5 3 3 4" xfId="1842"/>
    <cellStyle name="40% - Accent5 3 3 4 2" xfId="4824"/>
    <cellStyle name="40% - Accent5 3 3 4 2 2" xfId="10168"/>
    <cellStyle name="40% - Accent5 3 3 4 2 2 2" xfId="20783"/>
    <cellStyle name="40% - Accent5 3 3 4 2 2 2 2" xfId="44058"/>
    <cellStyle name="40% - Accent5 3 3 4 2 2 3" xfId="33443"/>
    <cellStyle name="40% - Accent5 3 3 4 2 3" xfId="15477"/>
    <cellStyle name="40% - Accent5 3 3 4 2 3 2" xfId="38752"/>
    <cellStyle name="40% - Accent5 3 3 4 2 4" xfId="28135"/>
    <cellStyle name="40% - Accent5 3 3 4 3" xfId="7526"/>
    <cellStyle name="40% - Accent5 3 3 4 3 2" xfId="18141"/>
    <cellStyle name="40% - Accent5 3 3 4 3 2 2" xfId="41416"/>
    <cellStyle name="40% - Accent5 3 3 4 3 3" xfId="30801"/>
    <cellStyle name="40% - Accent5 3 3 4 4" xfId="12837"/>
    <cellStyle name="40% - Accent5 3 3 4 4 2" xfId="36112"/>
    <cellStyle name="40% - Accent5 3 3 4 5" xfId="23506"/>
    <cellStyle name="40% - Accent5 3 3 4 5 2" xfId="46749"/>
    <cellStyle name="40% - Accent5 3 3 4 6" xfId="25493"/>
    <cellStyle name="40% - Accent5 3 3 5" xfId="2537"/>
    <cellStyle name="40% - Accent5 3 3 5 2" xfId="5388"/>
    <cellStyle name="40% - Accent5 3 3 5 2 2" xfId="10731"/>
    <cellStyle name="40% - Accent5 3 3 5 2 2 2" xfId="21345"/>
    <cellStyle name="40% - Accent5 3 3 5 2 2 2 2" xfId="44620"/>
    <cellStyle name="40% - Accent5 3 3 5 2 2 3" xfId="34006"/>
    <cellStyle name="40% - Accent5 3 3 5 2 3" xfId="16039"/>
    <cellStyle name="40% - Accent5 3 3 5 2 3 2" xfId="39314"/>
    <cellStyle name="40% - Accent5 3 3 5 2 4" xfId="28698"/>
    <cellStyle name="40% - Accent5 3 3 5 3" xfId="8089"/>
    <cellStyle name="40% - Accent5 3 3 5 3 2" xfId="18704"/>
    <cellStyle name="40% - Accent5 3 3 5 3 2 2" xfId="41979"/>
    <cellStyle name="40% - Accent5 3 3 5 3 3" xfId="31364"/>
    <cellStyle name="40% - Accent5 3 3 5 4" xfId="13399"/>
    <cellStyle name="40% - Accent5 3 3 5 4 2" xfId="36674"/>
    <cellStyle name="40% - Accent5 3 3 5 5" xfId="26056"/>
    <cellStyle name="40% - Accent5 3 3 6" xfId="3116"/>
    <cellStyle name="40% - Accent5 3 3 6 2" xfId="5949"/>
    <cellStyle name="40% - Accent5 3 3 6 2 2" xfId="11292"/>
    <cellStyle name="40% - Accent5 3 3 6 2 2 2" xfId="21905"/>
    <cellStyle name="40% - Accent5 3 3 6 2 2 2 2" xfId="45180"/>
    <cellStyle name="40% - Accent5 3 3 6 2 2 3" xfId="34567"/>
    <cellStyle name="40% - Accent5 3 3 6 2 3" xfId="16599"/>
    <cellStyle name="40% - Accent5 3 3 6 2 3 2" xfId="39874"/>
    <cellStyle name="40% - Accent5 3 3 6 2 4" xfId="29259"/>
    <cellStyle name="40% - Accent5 3 3 6 3" xfId="8650"/>
    <cellStyle name="40% - Accent5 3 3 6 3 2" xfId="19265"/>
    <cellStyle name="40% - Accent5 3 3 6 3 2 2" xfId="42540"/>
    <cellStyle name="40% - Accent5 3 3 6 3 3" xfId="31925"/>
    <cellStyle name="40% - Accent5 3 3 6 4" xfId="13959"/>
    <cellStyle name="40% - Accent5 3 3 6 4 2" xfId="37234"/>
    <cellStyle name="40% - Accent5 3 3 6 5" xfId="26617"/>
    <cellStyle name="40% - Accent5 3 3 7" xfId="3439"/>
    <cellStyle name="40% - Accent5 3 3 7 2" xfId="6263"/>
    <cellStyle name="40% - Accent5 3 3 7 2 2" xfId="11606"/>
    <cellStyle name="40% - Accent5 3 3 7 2 2 2" xfId="22219"/>
    <cellStyle name="40% - Accent5 3 3 7 2 2 2 2" xfId="45494"/>
    <cellStyle name="40% - Accent5 3 3 7 2 2 3" xfId="34881"/>
    <cellStyle name="40% - Accent5 3 3 7 2 3" xfId="16913"/>
    <cellStyle name="40% - Accent5 3 3 7 2 3 2" xfId="40188"/>
    <cellStyle name="40% - Accent5 3 3 7 2 4" xfId="29573"/>
    <cellStyle name="40% - Accent5 3 3 7 3" xfId="8964"/>
    <cellStyle name="40% - Accent5 3 3 7 3 2" xfId="19579"/>
    <cellStyle name="40% - Accent5 3 3 7 3 2 2" xfId="42854"/>
    <cellStyle name="40% - Accent5 3 3 7 3 3" xfId="32239"/>
    <cellStyle name="40% - Accent5 3 3 7 4" xfId="14273"/>
    <cellStyle name="40% - Accent5 3 3 7 4 2" xfId="37548"/>
    <cellStyle name="40% - Accent5 3 3 7 5" xfId="26931"/>
    <cellStyle name="40% - Accent5 3 3 8" xfId="4201"/>
    <cellStyle name="40% - Accent5 3 3 8 2" xfId="9545"/>
    <cellStyle name="40% - Accent5 3 3 8 2 2" xfId="20160"/>
    <cellStyle name="40% - Accent5 3 3 8 2 2 2" xfId="43435"/>
    <cellStyle name="40% - Accent5 3 3 8 2 3" xfId="32820"/>
    <cellStyle name="40% - Accent5 3 3 8 3" xfId="14854"/>
    <cellStyle name="40% - Accent5 3 3 8 3 2" xfId="38129"/>
    <cellStyle name="40% - Accent5 3 3 8 4" xfId="27512"/>
    <cellStyle name="40% - Accent5 3 3 9" xfId="6903"/>
    <cellStyle name="40% - Accent5 3 3 9 2" xfId="17518"/>
    <cellStyle name="40% - Accent5 3 3 9 2 2" xfId="40793"/>
    <cellStyle name="40% - Accent5 3 3 9 3" xfId="30178"/>
    <cellStyle name="40% - Accent5 3 3_Asset Register (new)" xfId="1320"/>
    <cellStyle name="40% - Accent5 3 4" xfId="155"/>
    <cellStyle name="40% - Accent5 3 4 10" xfId="24736"/>
    <cellStyle name="40% - Accent5 3 4 2" xfId="1843"/>
    <cellStyle name="40% - Accent5 3 4 2 2" xfId="4825"/>
    <cellStyle name="40% - Accent5 3 4 2 2 2" xfId="10169"/>
    <cellStyle name="40% - Accent5 3 4 2 2 2 2" xfId="20784"/>
    <cellStyle name="40% - Accent5 3 4 2 2 2 2 2" xfId="44059"/>
    <cellStyle name="40% - Accent5 3 4 2 2 2 3" xfId="33444"/>
    <cellStyle name="40% - Accent5 3 4 2 2 3" xfId="15478"/>
    <cellStyle name="40% - Accent5 3 4 2 2 3 2" xfId="38753"/>
    <cellStyle name="40% - Accent5 3 4 2 2 4" xfId="23509"/>
    <cellStyle name="40% - Accent5 3 4 2 2 4 2" xfId="46752"/>
    <cellStyle name="40% - Accent5 3 4 2 2 5" xfId="28136"/>
    <cellStyle name="40% - Accent5 3 4 2 3" xfId="7527"/>
    <cellStyle name="40% - Accent5 3 4 2 3 2" xfId="18142"/>
    <cellStyle name="40% - Accent5 3 4 2 3 2 2" xfId="41417"/>
    <cellStyle name="40% - Accent5 3 4 2 3 3" xfId="30802"/>
    <cellStyle name="40% - Accent5 3 4 2 4" xfId="12838"/>
    <cellStyle name="40% - Accent5 3 4 2 4 2" xfId="36113"/>
    <cellStyle name="40% - Accent5 3 4 2 5" xfId="23508"/>
    <cellStyle name="40% - Accent5 3 4 2 5 2" xfId="46751"/>
    <cellStyle name="40% - Accent5 3 4 2 6" xfId="25494"/>
    <cellStyle name="40% - Accent5 3 4 3" xfId="2407"/>
    <cellStyle name="40% - Accent5 3 4 3 2" xfId="5258"/>
    <cellStyle name="40% - Accent5 3 4 3 2 2" xfId="10601"/>
    <cellStyle name="40% - Accent5 3 4 3 2 2 2" xfId="21215"/>
    <cellStyle name="40% - Accent5 3 4 3 2 2 2 2" xfId="44490"/>
    <cellStyle name="40% - Accent5 3 4 3 2 2 3" xfId="33876"/>
    <cellStyle name="40% - Accent5 3 4 3 2 3" xfId="15909"/>
    <cellStyle name="40% - Accent5 3 4 3 2 3 2" xfId="39184"/>
    <cellStyle name="40% - Accent5 3 4 3 2 4" xfId="28568"/>
    <cellStyle name="40% - Accent5 3 4 3 3" xfId="7959"/>
    <cellStyle name="40% - Accent5 3 4 3 3 2" xfId="18574"/>
    <cellStyle name="40% - Accent5 3 4 3 3 2 2" xfId="41849"/>
    <cellStyle name="40% - Accent5 3 4 3 3 3" xfId="31234"/>
    <cellStyle name="40% - Accent5 3 4 3 4" xfId="13269"/>
    <cellStyle name="40% - Accent5 3 4 3 4 2" xfId="36544"/>
    <cellStyle name="40% - Accent5 3 4 3 5" xfId="23510"/>
    <cellStyle name="40% - Accent5 3 4 3 5 2" xfId="46753"/>
    <cellStyle name="40% - Accent5 3 4 3 6" xfId="25926"/>
    <cellStyle name="40% - Accent5 3 4 4" xfId="3117"/>
    <cellStyle name="40% - Accent5 3 4 4 2" xfId="5950"/>
    <cellStyle name="40% - Accent5 3 4 4 2 2" xfId="11293"/>
    <cellStyle name="40% - Accent5 3 4 4 2 2 2" xfId="21906"/>
    <cellStyle name="40% - Accent5 3 4 4 2 2 2 2" xfId="45181"/>
    <cellStyle name="40% - Accent5 3 4 4 2 2 3" xfId="34568"/>
    <cellStyle name="40% - Accent5 3 4 4 2 3" xfId="16600"/>
    <cellStyle name="40% - Accent5 3 4 4 2 3 2" xfId="39875"/>
    <cellStyle name="40% - Accent5 3 4 4 2 4" xfId="29260"/>
    <cellStyle name="40% - Accent5 3 4 4 3" xfId="8651"/>
    <cellStyle name="40% - Accent5 3 4 4 3 2" xfId="19266"/>
    <cellStyle name="40% - Accent5 3 4 4 3 2 2" xfId="42541"/>
    <cellStyle name="40% - Accent5 3 4 4 3 3" xfId="31926"/>
    <cellStyle name="40% - Accent5 3 4 4 4" xfId="13960"/>
    <cellStyle name="40% - Accent5 3 4 4 4 2" xfId="37235"/>
    <cellStyle name="40% - Accent5 3 4 4 5" xfId="26618"/>
    <cellStyle name="40% - Accent5 3 4 5" xfId="3440"/>
    <cellStyle name="40% - Accent5 3 4 5 2" xfId="6264"/>
    <cellStyle name="40% - Accent5 3 4 5 2 2" xfId="11607"/>
    <cellStyle name="40% - Accent5 3 4 5 2 2 2" xfId="22220"/>
    <cellStyle name="40% - Accent5 3 4 5 2 2 2 2" xfId="45495"/>
    <cellStyle name="40% - Accent5 3 4 5 2 2 3" xfId="34882"/>
    <cellStyle name="40% - Accent5 3 4 5 2 3" xfId="16914"/>
    <cellStyle name="40% - Accent5 3 4 5 2 3 2" xfId="40189"/>
    <cellStyle name="40% - Accent5 3 4 5 2 4" xfId="29574"/>
    <cellStyle name="40% - Accent5 3 4 5 3" xfId="8965"/>
    <cellStyle name="40% - Accent5 3 4 5 3 2" xfId="19580"/>
    <cellStyle name="40% - Accent5 3 4 5 3 2 2" xfId="42855"/>
    <cellStyle name="40% - Accent5 3 4 5 3 3" xfId="32240"/>
    <cellStyle name="40% - Accent5 3 4 5 4" xfId="14274"/>
    <cellStyle name="40% - Accent5 3 4 5 4 2" xfId="37549"/>
    <cellStyle name="40% - Accent5 3 4 5 5" xfId="26932"/>
    <cellStyle name="40% - Accent5 3 4 6" xfId="4071"/>
    <cellStyle name="40% - Accent5 3 4 6 2" xfId="9415"/>
    <cellStyle name="40% - Accent5 3 4 6 2 2" xfId="20030"/>
    <cellStyle name="40% - Accent5 3 4 6 2 2 2" xfId="43305"/>
    <cellStyle name="40% - Accent5 3 4 6 2 3" xfId="32690"/>
    <cellStyle name="40% - Accent5 3 4 6 3" xfId="14724"/>
    <cellStyle name="40% - Accent5 3 4 6 3 2" xfId="37999"/>
    <cellStyle name="40% - Accent5 3 4 6 4" xfId="27382"/>
    <cellStyle name="40% - Accent5 3 4 7" xfId="6773"/>
    <cellStyle name="40% - Accent5 3 4 7 2" xfId="17388"/>
    <cellStyle name="40% - Accent5 3 4 7 2 2" xfId="40663"/>
    <cellStyle name="40% - Accent5 3 4 7 3" xfId="30048"/>
    <cellStyle name="40% - Accent5 3 4 8" xfId="12084"/>
    <cellStyle name="40% - Accent5 3 4 8 2" xfId="35359"/>
    <cellStyle name="40% - Accent5 3 4 9" xfId="23507"/>
    <cellStyle name="40% - Accent5 3 4 9 2" xfId="46750"/>
    <cellStyle name="40% - Accent5 3 5" xfId="1044"/>
    <cellStyle name="40% - Accent5 3 5 2" xfId="2620"/>
    <cellStyle name="40% - Accent5 3 5 2 2" xfId="5471"/>
    <cellStyle name="40% - Accent5 3 5 2 2 2" xfId="10814"/>
    <cellStyle name="40% - Accent5 3 5 2 2 2 2" xfId="21428"/>
    <cellStyle name="40% - Accent5 3 5 2 2 2 2 2" xfId="44703"/>
    <cellStyle name="40% - Accent5 3 5 2 2 2 3" xfId="34089"/>
    <cellStyle name="40% - Accent5 3 5 2 2 3" xfId="16122"/>
    <cellStyle name="40% - Accent5 3 5 2 2 3 2" xfId="39397"/>
    <cellStyle name="40% - Accent5 3 5 2 2 4" xfId="23513"/>
    <cellStyle name="40% - Accent5 3 5 2 2 4 2" xfId="46756"/>
    <cellStyle name="40% - Accent5 3 5 2 2 5" xfId="28781"/>
    <cellStyle name="40% - Accent5 3 5 2 3" xfId="8172"/>
    <cellStyle name="40% - Accent5 3 5 2 3 2" xfId="18787"/>
    <cellStyle name="40% - Accent5 3 5 2 3 2 2" xfId="42062"/>
    <cellStyle name="40% - Accent5 3 5 2 3 3" xfId="31447"/>
    <cellStyle name="40% - Accent5 3 5 2 4" xfId="13482"/>
    <cellStyle name="40% - Accent5 3 5 2 4 2" xfId="36757"/>
    <cellStyle name="40% - Accent5 3 5 2 5" xfId="23512"/>
    <cellStyle name="40% - Accent5 3 5 2 5 2" xfId="46755"/>
    <cellStyle name="40% - Accent5 3 5 2 6" xfId="26139"/>
    <cellStyle name="40% - Accent5 3 5 3" xfId="3798"/>
    <cellStyle name="40% - Accent5 3 5 3 2" xfId="6462"/>
    <cellStyle name="40% - Accent5 3 5 3 2 2" xfId="11805"/>
    <cellStyle name="40% - Accent5 3 5 3 2 2 2" xfId="22418"/>
    <cellStyle name="40% - Accent5 3 5 3 2 2 2 2" xfId="45693"/>
    <cellStyle name="40% - Accent5 3 5 3 2 2 3" xfId="35080"/>
    <cellStyle name="40% - Accent5 3 5 3 2 3" xfId="17112"/>
    <cellStyle name="40% - Accent5 3 5 3 2 3 2" xfId="40387"/>
    <cellStyle name="40% - Accent5 3 5 3 2 4" xfId="29772"/>
    <cellStyle name="40% - Accent5 3 5 3 3" xfId="9163"/>
    <cellStyle name="40% - Accent5 3 5 3 3 2" xfId="19778"/>
    <cellStyle name="40% - Accent5 3 5 3 3 2 2" xfId="43053"/>
    <cellStyle name="40% - Accent5 3 5 3 3 3" xfId="32438"/>
    <cellStyle name="40% - Accent5 3 5 3 4" xfId="14472"/>
    <cellStyle name="40% - Accent5 3 5 3 4 2" xfId="37747"/>
    <cellStyle name="40% - Accent5 3 5 3 5" xfId="23514"/>
    <cellStyle name="40% - Accent5 3 5 3 5 2" xfId="46757"/>
    <cellStyle name="40% - Accent5 3 5 3 6" xfId="27130"/>
    <cellStyle name="40% - Accent5 3 5 4" xfId="4284"/>
    <cellStyle name="40% - Accent5 3 5 4 2" xfId="9628"/>
    <cellStyle name="40% - Accent5 3 5 4 2 2" xfId="20243"/>
    <cellStyle name="40% - Accent5 3 5 4 2 2 2" xfId="43518"/>
    <cellStyle name="40% - Accent5 3 5 4 2 3" xfId="32903"/>
    <cellStyle name="40% - Accent5 3 5 4 3" xfId="14937"/>
    <cellStyle name="40% - Accent5 3 5 4 3 2" xfId="38212"/>
    <cellStyle name="40% - Accent5 3 5 4 4" xfId="27595"/>
    <cellStyle name="40% - Accent5 3 5 5" xfId="6986"/>
    <cellStyle name="40% - Accent5 3 5 5 2" xfId="17601"/>
    <cellStyle name="40% - Accent5 3 5 5 2 2" xfId="40876"/>
    <cellStyle name="40% - Accent5 3 5 5 3" xfId="30261"/>
    <cellStyle name="40% - Accent5 3 5 6" xfId="12297"/>
    <cellStyle name="40% - Accent5 3 5 6 2" xfId="35572"/>
    <cellStyle name="40% - Accent5 3 5 7" xfId="23511"/>
    <cellStyle name="40% - Accent5 3 5 7 2" xfId="46754"/>
    <cellStyle name="40% - Accent5 3 5 8" xfId="24953"/>
    <cellStyle name="40% - Accent5 3 6" xfId="1193"/>
    <cellStyle name="40% - Accent5 3 6 2" xfId="2760"/>
    <cellStyle name="40% - Accent5 3 6 2 2" xfId="5611"/>
    <cellStyle name="40% - Accent5 3 6 2 2 2" xfId="10954"/>
    <cellStyle name="40% - Accent5 3 6 2 2 2 2" xfId="21568"/>
    <cellStyle name="40% - Accent5 3 6 2 2 2 2 2" xfId="44843"/>
    <cellStyle name="40% - Accent5 3 6 2 2 2 3" xfId="34229"/>
    <cellStyle name="40% - Accent5 3 6 2 2 3" xfId="16262"/>
    <cellStyle name="40% - Accent5 3 6 2 2 3 2" xfId="39537"/>
    <cellStyle name="40% - Accent5 3 6 2 2 4" xfId="23517"/>
    <cellStyle name="40% - Accent5 3 6 2 2 4 2" xfId="46760"/>
    <cellStyle name="40% - Accent5 3 6 2 2 5" xfId="28921"/>
    <cellStyle name="40% - Accent5 3 6 2 3" xfId="8312"/>
    <cellStyle name="40% - Accent5 3 6 2 3 2" xfId="18927"/>
    <cellStyle name="40% - Accent5 3 6 2 3 2 2" xfId="42202"/>
    <cellStyle name="40% - Accent5 3 6 2 3 3" xfId="31587"/>
    <cellStyle name="40% - Accent5 3 6 2 4" xfId="13622"/>
    <cellStyle name="40% - Accent5 3 6 2 4 2" xfId="36897"/>
    <cellStyle name="40% - Accent5 3 6 2 5" xfId="23516"/>
    <cellStyle name="40% - Accent5 3 6 2 5 2" xfId="46759"/>
    <cellStyle name="40% - Accent5 3 6 2 6" xfId="26279"/>
    <cellStyle name="40% - Accent5 3 6 3" xfId="4424"/>
    <cellStyle name="40% - Accent5 3 6 3 2" xfId="9768"/>
    <cellStyle name="40% - Accent5 3 6 3 2 2" xfId="20383"/>
    <cellStyle name="40% - Accent5 3 6 3 2 2 2" xfId="43658"/>
    <cellStyle name="40% - Accent5 3 6 3 2 3" xfId="33043"/>
    <cellStyle name="40% - Accent5 3 6 3 3" xfId="15077"/>
    <cellStyle name="40% - Accent5 3 6 3 3 2" xfId="38352"/>
    <cellStyle name="40% - Accent5 3 6 3 4" xfId="23518"/>
    <cellStyle name="40% - Accent5 3 6 3 4 2" xfId="46761"/>
    <cellStyle name="40% - Accent5 3 6 3 5" xfId="27735"/>
    <cellStyle name="40% - Accent5 3 6 4" xfId="7126"/>
    <cellStyle name="40% - Accent5 3 6 4 2" xfId="17741"/>
    <cellStyle name="40% - Accent5 3 6 4 2 2" xfId="41016"/>
    <cellStyle name="40% - Accent5 3 6 4 3" xfId="30401"/>
    <cellStyle name="40% - Accent5 3 6 5" xfId="12437"/>
    <cellStyle name="40% - Accent5 3 6 5 2" xfId="35712"/>
    <cellStyle name="40% - Accent5 3 6 6" xfId="23515"/>
    <cellStyle name="40% - Accent5 3 6 6 2" xfId="46758"/>
    <cellStyle name="40% - Accent5 3 6 7" xfId="25093"/>
    <cellStyle name="40% - Accent5 3 7" xfId="1579"/>
    <cellStyle name="40% - Accent5 3 7 2" xfId="4594"/>
    <cellStyle name="40% - Accent5 3 7 2 2" xfId="9938"/>
    <cellStyle name="40% - Accent5 3 7 2 2 2" xfId="20553"/>
    <cellStyle name="40% - Accent5 3 7 2 2 2 2" xfId="43828"/>
    <cellStyle name="40% - Accent5 3 7 2 2 3" xfId="33213"/>
    <cellStyle name="40% - Accent5 3 7 2 3" xfId="15247"/>
    <cellStyle name="40% - Accent5 3 7 2 3 2" xfId="38522"/>
    <cellStyle name="40% - Accent5 3 7 2 4" xfId="23520"/>
    <cellStyle name="40% - Accent5 3 7 2 4 2" xfId="46763"/>
    <cellStyle name="40% - Accent5 3 7 2 5" xfId="27905"/>
    <cellStyle name="40% - Accent5 3 7 3" xfId="7296"/>
    <cellStyle name="40% - Accent5 3 7 3 2" xfId="17911"/>
    <cellStyle name="40% - Accent5 3 7 3 2 2" xfId="41186"/>
    <cellStyle name="40% - Accent5 3 7 3 3" xfId="30571"/>
    <cellStyle name="40% - Accent5 3 7 4" xfId="12607"/>
    <cellStyle name="40% - Accent5 3 7 4 2" xfId="35882"/>
    <cellStyle name="40% - Accent5 3 7 5" xfId="23519"/>
    <cellStyle name="40% - Accent5 3 7 5 2" xfId="46762"/>
    <cellStyle name="40% - Accent5 3 7 6" xfId="25263"/>
    <cellStyle name="40% - Accent5 3 8" xfId="1676"/>
    <cellStyle name="40% - Accent5 3 8 2" xfId="4671"/>
    <cellStyle name="40% - Accent5 3 8 2 2" xfId="10015"/>
    <cellStyle name="40% - Accent5 3 8 2 2 2" xfId="20630"/>
    <cellStyle name="40% - Accent5 3 8 2 2 2 2" xfId="43905"/>
    <cellStyle name="40% - Accent5 3 8 2 2 3" xfId="33290"/>
    <cellStyle name="40% - Accent5 3 8 2 3" xfId="15324"/>
    <cellStyle name="40% - Accent5 3 8 2 3 2" xfId="38599"/>
    <cellStyle name="40% - Accent5 3 8 2 4" xfId="27982"/>
    <cellStyle name="40% - Accent5 3 8 3" xfId="7373"/>
    <cellStyle name="40% - Accent5 3 8 3 2" xfId="17988"/>
    <cellStyle name="40% - Accent5 3 8 3 2 2" xfId="41263"/>
    <cellStyle name="40% - Accent5 3 8 3 3" xfId="30648"/>
    <cellStyle name="40% - Accent5 3 8 4" xfId="12684"/>
    <cellStyle name="40% - Accent5 3 8 4 2" xfId="35959"/>
    <cellStyle name="40% - Accent5 3 8 5" xfId="23521"/>
    <cellStyle name="40% - Accent5 3 8 5 2" xfId="46764"/>
    <cellStyle name="40% - Accent5 3 8 6" xfId="25340"/>
    <cellStyle name="40% - Accent5 3 9" xfId="1601"/>
    <cellStyle name="40% - Accent5 3 9 2" xfId="4610"/>
    <cellStyle name="40% - Accent5 3 9 2 2" xfId="9954"/>
    <cellStyle name="40% - Accent5 3 9 2 2 2" xfId="20569"/>
    <cellStyle name="40% - Accent5 3 9 2 2 2 2" xfId="43844"/>
    <cellStyle name="40% - Accent5 3 9 2 2 3" xfId="33229"/>
    <cellStyle name="40% - Accent5 3 9 2 3" xfId="15263"/>
    <cellStyle name="40% - Accent5 3 9 2 3 2" xfId="38538"/>
    <cellStyle name="40% - Accent5 3 9 2 4" xfId="27921"/>
    <cellStyle name="40% - Accent5 3 9 3" xfId="7312"/>
    <cellStyle name="40% - Accent5 3 9 3 2" xfId="17927"/>
    <cellStyle name="40% - Accent5 3 9 3 2 2" xfId="41202"/>
    <cellStyle name="40% - Accent5 3 9 3 3" xfId="30587"/>
    <cellStyle name="40% - Accent5 3 9 4" xfId="12623"/>
    <cellStyle name="40% - Accent5 3 9 4 2" xfId="35898"/>
    <cellStyle name="40% - Accent5 3 9 5" xfId="25279"/>
    <cellStyle name="40% - Accent5 3_Asset Register (new)" xfId="1323"/>
    <cellStyle name="40% - Accent5 4" xfId="156"/>
    <cellStyle name="40% - Accent5 4 10" xfId="1722"/>
    <cellStyle name="40% - Accent5 4 10 2" xfId="4706"/>
    <cellStyle name="40% - Accent5 4 10 2 2" xfId="10050"/>
    <cellStyle name="40% - Accent5 4 10 2 2 2" xfId="20665"/>
    <cellStyle name="40% - Accent5 4 10 2 2 2 2" xfId="43940"/>
    <cellStyle name="40% - Accent5 4 10 2 2 3" xfId="33325"/>
    <cellStyle name="40% - Accent5 4 10 2 3" xfId="15359"/>
    <cellStyle name="40% - Accent5 4 10 2 3 2" xfId="38634"/>
    <cellStyle name="40% - Accent5 4 10 2 4" xfId="28017"/>
    <cellStyle name="40% - Accent5 4 10 3" xfId="7408"/>
    <cellStyle name="40% - Accent5 4 10 3 2" xfId="18023"/>
    <cellStyle name="40% - Accent5 4 10 3 2 2" xfId="41298"/>
    <cellStyle name="40% - Accent5 4 10 3 3" xfId="30683"/>
    <cellStyle name="40% - Accent5 4 10 4" xfId="12719"/>
    <cellStyle name="40% - Accent5 4 10 4 2" xfId="35994"/>
    <cellStyle name="40% - Accent5 4 10 5" xfId="25375"/>
    <cellStyle name="40% - Accent5 4 11" xfId="2408"/>
    <cellStyle name="40% - Accent5 4 11 2" xfId="5259"/>
    <cellStyle name="40% - Accent5 4 11 2 2" xfId="10602"/>
    <cellStyle name="40% - Accent5 4 11 2 2 2" xfId="21216"/>
    <cellStyle name="40% - Accent5 4 11 2 2 2 2" xfId="44491"/>
    <cellStyle name="40% - Accent5 4 11 2 2 3" xfId="33877"/>
    <cellStyle name="40% - Accent5 4 11 2 3" xfId="15910"/>
    <cellStyle name="40% - Accent5 4 11 2 3 2" xfId="39185"/>
    <cellStyle name="40% - Accent5 4 11 2 4" xfId="28569"/>
    <cellStyle name="40% - Accent5 4 11 3" xfId="7960"/>
    <cellStyle name="40% - Accent5 4 11 3 2" xfId="18575"/>
    <cellStyle name="40% - Accent5 4 11 3 2 2" xfId="41850"/>
    <cellStyle name="40% - Accent5 4 11 3 3" xfId="31235"/>
    <cellStyle name="40% - Accent5 4 11 4" xfId="13270"/>
    <cellStyle name="40% - Accent5 4 11 4 2" xfId="36545"/>
    <cellStyle name="40% - Accent5 4 11 5" xfId="25927"/>
    <cellStyle name="40% - Accent5 4 12" xfId="2942"/>
    <cellStyle name="40% - Accent5 4 12 2" xfId="5782"/>
    <cellStyle name="40% - Accent5 4 12 2 2" xfId="11125"/>
    <cellStyle name="40% - Accent5 4 12 2 2 2" xfId="21739"/>
    <cellStyle name="40% - Accent5 4 12 2 2 2 2" xfId="45014"/>
    <cellStyle name="40% - Accent5 4 12 2 2 3" xfId="34400"/>
    <cellStyle name="40% - Accent5 4 12 2 3" xfId="16433"/>
    <cellStyle name="40% - Accent5 4 12 2 3 2" xfId="39708"/>
    <cellStyle name="40% - Accent5 4 12 2 4" xfId="29092"/>
    <cellStyle name="40% - Accent5 4 12 3" xfId="8483"/>
    <cellStyle name="40% - Accent5 4 12 3 2" xfId="19098"/>
    <cellStyle name="40% - Accent5 4 12 3 2 2" xfId="42373"/>
    <cellStyle name="40% - Accent5 4 12 3 3" xfId="31758"/>
    <cellStyle name="40% - Accent5 4 12 4" xfId="13793"/>
    <cellStyle name="40% - Accent5 4 12 4 2" xfId="37068"/>
    <cellStyle name="40% - Accent5 4 12 5" xfId="26450"/>
    <cellStyle name="40% - Accent5 4 13" xfId="3272"/>
    <cellStyle name="40% - Accent5 4 13 2" xfId="6096"/>
    <cellStyle name="40% - Accent5 4 13 2 2" xfId="11439"/>
    <cellStyle name="40% - Accent5 4 13 2 2 2" xfId="22052"/>
    <cellStyle name="40% - Accent5 4 13 2 2 2 2" xfId="45327"/>
    <cellStyle name="40% - Accent5 4 13 2 2 3" xfId="34714"/>
    <cellStyle name="40% - Accent5 4 13 2 3" xfId="16746"/>
    <cellStyle name="40% - Accent5 4 13 2 3 2" xfId="40021"/>
    <cellStyle name="40% - Accent5 4 13 2 4" xfId="29406"/>
    <cellStyle name="40% - Accent5 4 13 3" xfId="8797"/>
    <cellStyle name="40% - Accent5 4 13 3 2" xfId="19412"/>
    <cellStyle name="40% - Accent5 4 13 3 2 2" xfId="42687"/>
    <cellStyle name="40% - Accent5 4 13 3 3" xfId="32072"/>
    <cellStyle name="40% - Accent5 4 13 4" xfId="14106"/>
    <cellStyle name="40% - Accent5 4 13 4 2" xfId="37381"/>
    <cellStyle name="40% - Accent5 4 13 5" xfId="26764"/>
    <cellStyle name="40% - Accent5 4 14" xfId="4072"/>
    <cellStyle name="40% - Accent5 4 14 2" xfId="9416"/>
    <cellStyle name="40% - Accent5 4 14 2 2" xfId="20031"/>
    <cellStyle name="40% - Accent5 4 14 2 2 2" xfId="43306"/>
    <cellStyle name="40% - Accent5 4 14 2 3" xfId="32691"/>
    <cellStyle name="40% - Accent5 4 14 3" xfId="14725"/>
    <cellStyle name="40% - Accent5 4 14 3 2" xfId="38000"/>
    <cellStyle name="40% - Accent5 4 14 4" xfId="27383"/>
    <cellStyle name="40% - Accent5 4 15" xfId="6774"/>
    <cellStyle name="40% - Accent5 4 15 2" xfId="17389"/>
    <cellStyle name="40% - Accent5 4 15 2 2" xfId="40664"/>
    <cellStyle name="40% - Accent5 4 15 3" xfId="30049"/>
    <cellStyle name="40% - Accent5 4 16" xfId="12085"/>
    <cellStyle name="40% - Accent5 4 16 2" xfId="35360"/>
    <cellStyle name="40% - Accent5 4 17" xfId="23522"/>
    <cellStyle name="40% - Accent5 4 17 2" xfId="46765"/>
    <cellStyle name="40% - Accent5 4 18" xfId="24737"/>
    <cellStyle name="40% - Accent5 4 2" xfId="672"/>
    <cellStyle name="40% - Accent5 4 2 10" xfId="2943"/>
    <cellStyle name="40% - Accent5 4 2 10 2" xfId="5783"/>
    <cellStyle name="40% - Accent5 4 2 10 2 2" xfId="11126"/>
    <cellStyle name="40% - Accent5 4 2 10 2 2 2" xfId="21740"/>
    <cellStyle name="40% - Accent5 4 2 10 2 2 2 2" xfId="45015"/>
    <cellStyle name="40% - Accent5 4 2 10 2 2 3" xfId="34401"/>
    <cellStyle name="40% - Accent5 4 2 10 2 3" xfId="16434"/>
    <cellStyle name="40% - Accent5 4 2 10 2 3 2" xfId="39709"/>
    <cellStyle name="40% - Accent5 4 2 10 2 4" xfId="29093"/>
    <cellStyle name="40% - Accent5 4 2 10 3" xfId="8484"/>
    <cellStyle name="40% - Accent5 4 2 10 3 2" xfId="19099"/>
    <cellStyle name="40% - Accent5 4 2 10 3 2 2" xfId="42374"/>
    <cellStyle name="40% - Accent5 4 2 10 3 3" xfId="31759"/>
    <cellStyle name="40% - Accent5 4 2 10 4" xfId="13794"/>
    <cellStyle name="40% - Accent5 4 2 10 4 2" xfId="37069"/>
    <cellStyle name="40% - Accent5 4 2 10 5" xfId="26451"/>
    <cellStyle name="40% - Accent5 4 2 11" xfId="3273"/>
    <cellStyle name="40% - Accent5 4 2 11 2" xfId="6097"/>
    <cellStyle name="40% - Accent5 4 2 11 2 2" xfId="11440"/>
    <cellStyle name="40% - Accent5 4 2 11 2 2 2" xfId="22053"/>
    <cellStyle name="40% - Accent5 4 2 11 2 2 2 2" xfId="45328"/>
    <cellStyle name="40% - Accent5 4 2 11 2 2 3" xfId="34715"/>
    <cellStyle name="40% - Accent5 4 2 11 2 3" xfId="16747"/>
    <cellStyle name="40% - Accent5 4 2 11 2 3 2" xfId="40022"/>
    <cellStyle name="40% - Accent5 4 2 11 2 4" xfId="29407"/>
    <cellStyle name="40% - Accent5 4 2 11 3" xfId="8798"/>
    <cellStyle name="40% - Accent5 4 2 11 3 2" xfId="19413"/>
    <cellStyle name="40% - Accent5 4 2 11 3 2 2" xfId="42688"/>
    <cellStyle name="40% - Accent5 4 2 11 3 3" xfId="32073"/>
    <cellStyle name="40% - Accent5 4 2 11 4" xfId="14107"/>
    <cellStyle name="40% - Accent5 4 2 11 4 2" xfId="37382"/>
    <cellStyle name="40% - Accent5 4 2 11 5" xfId="26765"/>
    <cellStyle name="40% - Accent5 4 2 12" xfId="4204"/>
    <cellStyle name="40% - Accent5 4 2 12 2" xfId="9548"/>
    <cellStyle name="40% - Accent5 4 2 12 2 2" xfId="20163"/>
    <cellStyle name="40% - Accent5 4 2 12 2 2 2" xfId="43438"/>
    <cellStyle name="40% - Accent5 4 2 12 2 3" xfId="32823"/>
    <cellStyle name="40% - Accent5 4 2 12 3" xfId="14857"/>
    <cellStyle name="40% - Accent5 4 2 12 3 2" xfId="38132"/>
    <cellStyle name="40% - Accent5 4 2 12 4" xfId="27515"/>
    <cellStyle name="40% - Accent5 4 2 13" xfId="6906"/>
    <cellStyle name="40% - Accent5 4 2 13 2" xfId="17521"/>
    <cellStyle name="40% - Accent5 4 2 13 2 2" xfId="40796"/>
    <cellStyle name="40% - Accent5 4 2 13 3" xfId="30181"/>
    <cellStyle name="40% - Accent5 4 2 14" xfId="12217"/>
    <cellStyle name="40% - Accent5 4 2 14 2" xfId="35492"/>
    <cellStyle name="40% - Accent5 4 2 15" xfId="23523"/>
    <cellStyle name="40% - Accent5 4 2 15 2" xfId="46766"/>
    <cellStyle name="40% - Accent5 4 2 16" xfId="24873"/>
    <cellStyle name="40% - Accent5 4 2 2" xfId="1047"/>
    <cellStyle name="40% - Accent5 4 2 2 2" xfId="1484"/>
    <cellStyle name="40% - Accent5 4 2 2 2 2" xfId="2846"/>
    <cellStyle name="40% - Accent5 4 2 2 2 2 2" xfId="5697"/>
    <cellStyle name="40% - Accent5 4 2 2 2 2 2 2" xfId="11040"/>
    <cellStyle name="40% - Accent5 4 2 2 2 2 2 2 2" xfId="21654"/>
    <cellStyle name="40% - Accent5 4 2 2 2 2 2 2 2 2" xfId="44929"/>
    <cellStyle name="40% - Accent5 4 2 2 2 2 2 2 3" xfId="34315"/>
    <cellStyle name="40% - Accent5 4 2 2 2 2 2 3" xfId="16348"/>
    <cellStyle name="40% - Accent5 4 2 2 2 2 2 3 2" xfId="39623"/>
    <cellStyle name="40% - Accent5 4 2 2 2 2 2 4" xfId="23527"/>
    <cellStyle name="40% - Accent5 4 2 2 2 2 2 4 2" xfId="46770"/>
    <cellStyle name="40% - Accent5 4 2 2 2 2 2 5" xfId="29007"/>
    <cellStyle name="40% - Accent5 4 2 2 2 2 3" xfId="8398"/>
    <cellStyle name="40% - Accent5 4 2 2 2 2 3 2" xfId="19013"/>
    <cellStyle name="40% - Accent5 4 2 2 2 2 3 2 2" xfId="42288"/>
    <cellStyle name="40% - Accent5 4 2 2 2 2 3 3" xfId="31673"/>
    <cellStyle name="40% - Accent5 4 2 2 2 2 4" xfId="13708"/>
    <cellStyle name="40% - Accent5 4 2 2 2 2 4 2" xfId="36983"/>
    <cellStyle name="40% - Accent5 4 2 2 2 2 5" xfId="23526"/>
    <cellStyle name="40% - Accent5 4 2 2 2 2 5 2" xfId="46769"/>
    <cellStyle name="40% - Accent5 4 2 2 2 2 6" xfId="26365"/>
    <cellStyle name="40% - Accent5 4 2 2 2 3" xfId="4510"/>
    <cellStyle name="40% - Accent5 4 2 2 2 3 2" xfId="9854"/>
    <cellStyle name="40% - Accent5 4 2 2 2 3 2 2" xfId="20469"/>
    <cellStyle name="40% - Accent5 4 2 2 2 3 2 2 2" xfId="43744"/>
    <cellStyle name="40% - Accent5 4 2 2 2 3 2 3" xfId="33129"/>
    <cellStyle name="40% - Accent5 4 2 2 2 3 3" xfId="15163"/>
    <cellStyle name="40% - Accent5 4 2 2 2 3 3 2" xfId="38438"/>
    <cellStyle name="40% - Accent5 4 2 2 2 3 4" xfId="23528"/>
    <cellStyle name="40% - Accent5 4 2 2 2 3 4 2" xfId="46771"/>
    <cellStyle name="40% - Accent5 4 2 2 2 3 5" xfId="27821"/>
    <cellStyle name="40% - Accent5 4 2 2 2 4" xfId="7212"/>
    <cellStyle name="40% - Accent5 4 2 2 2 4 2" xfId="17827"/>
    <cellStyle name="40% - Accent5 4 2 2 2 4 2 2" xfId="41102"/>
    <cellStyle name="40% - Accent5 4 2 2 2 4 3" xfId="30487"/>
    <cellStyle name="40% - Accent5 4 2 2 2 5" xfId="12523"/>
    <cellStyle name="40% - Accent5 4 2 2 2 5 2" xfId="35798"/>
    <cellStyle name="40% - Accent5 4 2 2 2 6" xfId="23525"/>
    <cellStyle name="40% - Accent5 4 2 2 2 6 2" xfId="46768"/>
    <cellStyle name="40% - Accent5 4 2 2 2 7" xfId="25179"/>
    <cellStyle name="40% - Accent5 4 2 2 3" xfId="2623"/>
    <cellStyle name="40% - Accent5 4 2 2 3 2" xfId="5474"/>
    <cellStyle name="40% - Accent5 4 2 2 3 2 2" xfId="10817"/>
    <cellStyle name="40% - Accent5 4 2 2 3 2 2 2" xfId="21431"/>
    <cellStyle name="40% - Accent5 4 2 2 3 2 2 2 2" xfId="44706"/>
    <cellStyle name="40% - Accent5 4 2 2 3 2 2 3" xfId="34092"/>
    <cellStyle name="40% - Accent5 4 2 2 3 2 3" xfId="16125"/>
    <cellStyle name="40% - Accent5 4 2 2 3 2 3 2" xfId="39400"/>
    <cellStyle name="40% - Accent5 4 2 2 3 2 4" xfId="23530"/>
    <cellStyle name="40% - Accent5 4 2 2 3 2 4 2" xfId="46773"/>
    <cellStyle name="40% - Accent5 4 2 2 3 2 5" xfId="28784"/>
    <cellStyle name="40% - Accent5 4 2 2 3 3" xfId="8175"/>
    <cellStyle name="40% - Accent5 4 2 2 3 3 2" xfId="18790"/>
    <cellStyle name="40% - Accent5 4 2 2 3 3 2 2" xfId="42065"/>
    <cellStyle name="40% - Accent5 4 2 2 3 3 3" xfId="31450"/>
    <cellStyle name="40% - Accent5 4 2 2 3 4" xfId="13485"/>
    <cellStyle name="40% - Accent5 4 2 2 3 4 2" xfId="36760"/>
    <cellStyle name="40% - Accent5 4 2 2 3 5" xfId="23529"/>
    <cellStyle name="40% - Accent5 4 2 2 3 5 2" xfId="46772"/>
    <cellStyle name="40% - Accent5 4 2 2 3 6" xfId="26142"/>
    <cellStyle name="40% - Accent5 4 2 2 4" xfId="3801"/>
    <cellStyle name="40% - Accent5 4 2 2 4 2" xfId="6465"/>
    <cellStyle name="40% - Accent5 4 2 2 4 2 2" xfId="11808"/>
    <cellStyle name="40% - Accent5 4 2 2 4 2 2 2" xfId="22421"/>
    <cellStyle name="40% - Accent5 4 2 2 4 2 2 2 2" xfId="45696"/>
    <cellStyle name="40% - Accent5 4 2 2 4 2 2 3" xfId="35083"/>
    <cellStyle name="40% - Accent5 4 2 2 4 2 3" xfId="17115"/>
    <cellStyle name="40% - Accent5 4 2 2 4 2 3 2" xfId="40390"/>
    <cellStyle name="40% - Accent5 4 2 2 4 2 4" xfId="29775"/>
    <cellStyle name="40% - Accent5 4 2 2 4 3" xfId="9166"/>
    <cellStyle name="40% - Accent5 4 2 2 4 3 2" xfId="19781"/>
    <cellStyle name="40% - Accent5 4 2 2 4 3 2 2" xfId="43056"/>
    <cellStyle name="40% - Accent5 4 2 2 4 3 3" xfId="32441"/>
    <cellStyle name="40% - Accent5 4 2 2 4 4" xfId="14475"/>
    <cellStyle name="40% - Accent5 4 2 2 4 4 2" xfId="37750"/>
    <cellStyle name="40% - Accent5 4 2 2 4 5" xfId="23531"/>
    <cellStyle name="40% - Accent5 4 2 2 4 5 2" xfId="46774"/>
    <cellStyle name="40% - Accent5 4 2 2 4 6" xfId="27133"/>
    <cellStyle name="40% - Accent5 4 2 2 5" xfId="4287"/>
    <cellStyle name="40% - Accent5 4 2 2 5 2" xfId="9631"/>
    <cellStyle name="40% - Accent5 4 2 2 5 2 2" xfId="20246"/>
    <cellStyle name="40% - Accent5 4 2 2 5 2 2 2" xfId="43521"/>
    <cellStyle name="40% - Accent5 4 2 2 5 2 3" xfId="32906"/>
    <cellStyle name="40% - Accent5 4 2 2 5 3" xfId="14940"/>
    <cellStyle name="40% - Accent5 4 2 2 5 3 2" xfId="38215"/>
    <cellStyle name="40% - Accent5 4 2 2 5 4" xfId="27598"/>
    <cellStyle name="40% - Accent5 4 2 2 6" xfId="6989"/>
    <cellStyle name="40% - Accent5 4 2 2 6 2" xfId="17604"/>
    <cellStyle name="40% - Accent5 4 2 2 6 2 2" xfId="40879"/>
    <cellStyle name="40% - Accent5 4 2 2 6 3" xfId="30264"/>
    <cellStyle name="40% - Accent5 4 2 2 7" xfId="12300"/>
    <cellStyle name="40% - Accent5 4 2 2 7 2" xfId="35575"/>
    <cellStyle name="40% - Accent5 4 2 2 8" xfId="23524"/>
    <cellStyle name="40% - Accent5 4 2 2 8 2" xfId="46767"/>
    <cellStyle name="40% - Accent5 4 2 2 9" xfId="24956"/>
    <cellStyle name="40% - Accent5 4 2 2_Asset Register (new)" xfId="1317"/>
    <cellStyle name="40% - Accent5 4 2 3" xfId="1196"/>
    <cellStyle name="40% - Accent5 4 2 3 2" xfId="2763"/>
    <cellStyle name="40% - Accent5 4 2 3 2 2" xfId="5614"/>
    <cellStyle name="40% - Accent5 4 2 3 2 2 2" xfId="10957"/>
    <cellStyle name="40% - Accent5 4 2 3 2 2 2 2" xfId="21571"/>
    <cellStyle name="40% - Accent5 4 2 3 2 2 2 2 2" xfId="44846"/>
    <cellStyle name="40% - Accent5 4 2 3 2 2 2 3" xfId="34232"/>
    <cellStyle name="40% - Accent5 4 2 3 2 2 3" xfId="16265"/>
    <cellStyle name="40% - Accent5 4 2 3 2 2 3 2" xfId="39540"/>
    <cellStyle name="40% - Accent5 4 2 3 2 2 4" xfId="23534"/>
    <cellStyle name="40% - Accent5 4 2 3 2 2 4 2" xfId="46777"/>
    <cellStyle name="40% - Accent5 4 2 3 2 2 5" xfId="28924"/>
    <cellStyle name="40% - Accent5 4 2 3 2 3" xfId="8315"/>
    <cellStyle name="40% - Accent5 4 2 3 2 3 2" xfId="18930"/>
    <cellStyle name="40% - Accent5 4 2 3 2 3 2 2" xfId="42205"/>
    <cellStyle name="40% - Accent5 4 2 3 2 3 3" xfId="31590"/>
    <cellStyle name="40% - Accent5 4 2 3 2 4" xfId="13625"/>
    <cellStyle name="40% - Accent5 4 2 3 2 4 2" xfId="36900"/>
    <cellStyle name="40% - Accent5 4 2 3 2 5" xfId="23533"/>
    <cellStyle name="40% - Accent5 4 2 3 2 5 2" xfId="46776"/>
    <cellStyle name="40% - Accent5 4 2 3 2 6" xfId="26282"/>
    <cellStyle name="40% - Accent5 4 2 3 3" xfId="4427"/>
    <cellStyle name="40% - Accent5 4 2 3 3 2" xfId="9771"/>
    <cellStyle name="40% - Accent5 4 2 3 3 2 2" xfId="20386"/>
    <cellStyle name="40% - Accent5 4 2 3 3 2 2 2" xfId="43661"/>
    <cellStyle name="40% - Accent5 4 2 3 3 2 3" xfId="33046"/>
    <cellStyle name="40% - Accent5 4 2 3 3 3" xfId="15080"/>
    <cellStyle name="40% - Accent5 4 2 3 3 3 2" xfId="38355"/>
    <cellStyle name="40% - Accent5 4 2 3 3 4" xfId="23535"/>
    <cellStyle name="40% - Accent5 4 2 3 3 4 2" xfId="46778"/>
    <cellStyle name="40% - Accent5 4 2 3 3 5" xfId="27738"/>
    <cellStyle name="40% - Accent5 4 2 3 4" xfId="7129"/>
    <cellStyle name="40% - Accent5 4 2 3 4 2" xfId="17744"/>
    <cellStyle name="40% - Accent5 4 2 3 4 2 2" xfId="41019"/>
    <cellStyle name="40% - Accent5 4 2 3 4 3" xfId="30404"/>
    <cellStyle name="40% - Accent5 4 2 3 5" xfId="12440"/>
    <cellStyle name="40% - Accent5 4 2 3 5 2" xfId="35715"/>
    <cellStyle name="40% - Accent5 4 2 3 6" xfId="23532"/>
    <cellStyle name="40% - Accent5 4 2 3 6 2" xfId="46775"/>
    <cellStyle name="40% - Accent5 4 2 3 7" xfId="25096"/>
    <cellStyle name="40% - Accent5 4 2 4" xfId="1582"/>
    <cellStyle name="40% - Accent5 4 2 4 2" xfId="4597"/>
    <cellStyle name="40% - Accent5 4 2 4 2 2" xfId="9941"/>
    <cellStyle name="40% - Accent5 4 2 4 2 2 2" xfId="20556"/>
    <cellStyle name="40% - Accent5 4 2 4 2 2 2 2" xfId="43831"/>
    <cellStyle name="40% - Accent5 4 2 4 2 2 3" xfId="33216"/>
    <cellStyle name="40% - Accent5 4 2 4 2 3" xfId="15250"/>
    <cellStyle name="40% - Accent5 4 2 4 2 3 2" xfId="38525"/>
    <cellStyle name="40% - Accent5 4 2 4 2 4" xfId="23537"/>
    <cellStyle name="40% - Accent5 4 2 4 2 4 2" xfId="46780"/>
    <cellStyle name="40% - Accent5 4 2 4 2 5" xfId="27908"/>
    <cellStyle name="40% - Accent5 4 2 4 3" xfId="7299"/>
    <cellStyle name="40% - Accent5 4 2 4 3 2" xfId="17914"/>
    <cellStyle name="40% - Accent5 4 2 4 3 2 2" xfId="41189"/>
    <cellStyle name="40% - Accent5 4 2 4 3 3" xfId="30574"/>
    <cellStyle name="40% - Accent5 4 2 4 4" xfId="12610"/>
    <cellStyle name="40% - Accent5 4 2 4 4 2" xfId="35885"/>
    <cellStyle name="40% - Accent5 4 2 4 5" xfId="23536"/>
    <cellStyle name="40% - Accent5 4 2 4 5 2" xfId="46779"/>
    <cellStyle name="40% - Accent5 4 2 4 6" xfId="25266"/>
    <cellStyle name="40% - Accent5 4 2 5" xfId="1673"/>
    <cellStyle name="40% - Accent5 4 2 5 2" xfId="4668"/>
    <cellStyle name="40% - Accent5 4 2 5 2 2" xfId="10012"/>
    <cellStyle name="40% - Accent5 4 2 5 2 2 2" xfId="20627"/>
    <cellStyle name="40% - Accent5 4 2 5 2 2 2 2" xfId="43902"/>
    <cellStyle name="40% - Accent5 4 2 5 2 2 3" xfId="33287"/>
    <cellStyle name="40% - Accent5 4 2 5 2 3" xfId="15321"/>
    <cellStyle name="40% - Accent5 4 2 5 2 3 2" xfId="38596"/>
    <cellStyle name="40% - Accent5 4 2 5 2 4" xfId="27979"/>
    <cellStyle name="40% - Accent5 4 2 5 3" xfId="7370"/>
    <cellStyle name="40% - Accent5 4 2 5 3 2" xfId="17985"/>
    <cellStyle name="40% - Accent5 4 2 5 3 2 2" xfId="41260"/>
    <cellStyle name="40% - Accent5 4 2 5 3 3" xfId="30645"/>
    <cellStyle name="40% - Accent5 4 2 5 4" xfId="12681"/>
    <cellStyle name="40% - Accent5 4 2 5 4 2" xfId="35956"/>
    <cellStyle name="40% - Accent5 4 2 5 5" xfId="23538"/>
    <cellStyle name="40% - Accent5 4 2 5 5 2" xfId="46781"/>
    <cellStyle name="40% - Accent5 4 2 5 6" xfId="25337"/>
    <cellStyle name="40% - Accent5 4 2 6" xfId="1963"/>
    <cellStyle name="40% - Accent5 4 2 6 2" xfId="4907"/>
    <cellStyle name="40% - Accent5 4 2 6 2 2" xfId="10250"/>
    <cellStyle name="40% - Accent5 4 2 6 2 2 2" xfId="20865"/>
    <cellStyle name="40% - Accent5 4 2 6 2 2 2 2" xfId="44140"/>
    <cellStyle name="40% - Accent5 4 2 6 2 2 3" xfId="33525"/>
    <cellStyle name="40% - Accent5 4 2 6 2 3" xfId="15559"/>
    <cellStyle name="40% - Accent5 4 2 6 2 3 2" xfId="38834"/>
    <cellStyle name="40% - Accent5 4 2 6 2 4" xfId="28217"/>
    <cellStyle name="40% - Accent5 4 2 6 3" xfId="7608"/>
    <cellStyle name="40% - Accent5 4 2 6 3 2" xfId="18223"/>
    <cellStyle name="40% - Accent5 4 2 6 3 2 2" xfId="41498"/>
    <cellStyle name="40% - Accent5 4 2 6 3 3" xfId="30883"/>
    <cellStyle name="40% - Accent5 4 2 6 4" xfId="12919"/>
    <cellStyle name="40% - Accent5 4 2 6 4 2" xfId="36194"/>
    <cellStyle name="40% - Accent5 4 2 6 5" xfId="25575"/>
    <cellStyle name="40% - Accent5 4 2 7" xfId="2107"/>
    <cellStyle name="40% - Accent5 4 2 7 2" xfId="4987"/>
    <cellStyle name="40% - Accent5 4 2 7 2 2" xfId="10330"/>
    <cellStyle name="40% - Accent5 4 2 7 2 2 2" xfId="20945"/>
    <cellStyle name="40% - Accent5 4 2 7 2 2 2 2" xfId="44220"/>
    <cellStyle name="40% - Accent5 4 2 7 2 2 3" xfId="33605"/>
    <cellStyle name="40% - Accent5 4 2 7 2 3" xfId="15639"/>
    <cellStyle name="40% - Accent5 4 2 7 2 3 2" xfId="38914"/>
    <cellStyle name="40% - Accent5 4 2 7 2 4" xfId="28297"/>
    <cellStyle name="40% - Accent5 4 2 7 3" xfId="7688"/>
    <cellStyle name="40% - Accent5 4 2 7 3 2" xfId="18303"/>
    <cellStyle name="40% - Accent5 4 2 7 3 2 2" xfId="41578"/>
    <cellStyle name="40% - Accent5 4 2 7 3 3" xfId="30963"/>
    <cellStyle name="40% - Accent5 4 2 7 4" xfId="12999"/>
    <cellStyle name="40% - Accent5 4 2 7 4 2" xfId="36274"/>
    <cellStyle name="40% - Accent5 4 2 7 5" xfId="25655"/>
    <cellStyle name="40% - Accent5 4 2 8" xfId="1984"/>
    <cellStyle name="40% - Accent5 4 2 8 2" xfId="4909"/>
    <cellStyle name="40% - Accent5 4 2 8 2 2" xfId="10252"/>
    <cellStyle name="40% - Accent5 4 2 8 2 2 2" xfId="20867"/>
    <cellStyle name="40% - Accent5 4 2 8 2 2 2 2" xfId="44142"/>
    <cellStyle name="40% - Accent5 4 2 8 2 2 3" xfId="33527"/>
    <cellStyle name="40% - Accent5 4 2 8 2 3" xfId="15561"/>
    <cellStyle name="40% - Accent5 4 2 8 2 3 2" xfId="38836"/>
    <cellStyle name="40% - Accent5 4 2 8 2 4" xfId="28219"/>
    <cellStyle name="40% - Accent5 4 2 8 3" xfId="7610"/>
    <cellStyle name="40% - Accent5 4 2 8 3 2" xfId="18225"/>
    <cellStyle name="40% - Accent5 4 2 8 3 2 2" xfId="41500"/>
    <cellStyle name="40% - Accent5 4 2 8 3 3" xfId="30885"/>
    <cellStyle name="40% - Accent5 4 2 8 4" xfId="12921"/>
    <cellStyle name="40% - Accent5 4 2 8 4 2" xfId="36196"/>
    <cellStyle name="40% - Accent5 4 2 8 5" xfId="25577"/>
    <cellStyle name="40% - Accent5 4 2 9" xfId="2540"/>
    <cellStyle name="40% - Accent5 4 2 9 2" xfId="5391"/>
    <cellStyle name="40% - Accent5 4 2 9 2 2" xfId="10734"/>
    <cellStyle name="40% - Accent5 4 2 9 2 2 2" xfId="21348"/>
    <cellStyle name="40% - Accent5 4 2 9 2 2 2 2" xfId="44623"/>
    <cellStyle name="40% - Accent5 4 2 9 2 2 3" xfId="34009"/>
    <cellStyle name="40% - Accent5 4 2 9 2 3" xfId="16042"/>
    <cellStyle name="40% - Accent5 4 2 9 2 3 2" xfId="39317"/>
    <cellStyle name="40% - Accent5 4 2 9 2 4" xfId="28701"/>
    <cellStyle name="40% - Accent5 4 2 9 3" xfId="8092"/>
    <cellStyle name="40% - Accent5 4 2 9 3 2" xfId="18707"/>
    <cellStyle name="40% - Accent5 4 2 9 3 2 2" xfId="41982"/>
    <cellStyle name="40% - Accent5 4 2 9 3 3" xfId="31367"/>
    <cellStyle name="40% - Accent5 4 2 9 4" xfId="13402"/>
    <cellStyle name="40% - Accent5 4 2 9 4 2" xfId="36677"/>
    <cellStyle name="40% - Accent5 4 2 9 5" xfId="26059"/>
    <cellStyle name="40% - Accent5 4 2_Asset Register (new)" xfId="1318"/>
    <cellStyle name="40% - Accent5 4 3" xfId="671"/>
    <cellStyle name="40% - Accent5 4 3 10" xfId="12216"/>
    <cellStyle name="40% - Accent5 4 3 10 2" xfId="35491"/>
    <cellStyle name="40% - Accent5 4 3 11" xfId="23539"/>
    <cellStyle name="40% - Accent5 4 3 11 2" xfId="46782"/>
    <cellStyle name="40% - Accent5 4 3 12" xfId="24872"/>
    <cellStyle name="40% - Accent5 4 3 2" xfId="1116"/>
    <cellStyle name="40% - Accent5 4 3 2 2" xfId="2684"/>
    <cellStyle name="40% - Accent5 4 3 2 2 2" xfId="5535"/>
    <cellStyle name="40% - Accent5 4 3 2 2 2 2" xfId="10878"/>
    <cellStyle name="40% - Accent5 4 3 2 2 2 2 2" xfId="21492"/>
    <cellStyle name="40% - Accent5 4 3 2 2 2 2 2 2" xfId="44767"/>
    <cellStyle name="40% - Accent5 4 3 2 2 2 2 3" xfId="34153"/>
    <cellStyle name="40% - Accent5 4 3 2 2 2 3" xfId="16186"/>
    <cellStyle name="40% - Accent5 4 3 2 2 2 3 2" xfId="39461"/>
    <cellStyle name="40% - Accent5 4 3 2 2 2 4" xfId="23542"/>
    <cellStyle name="40% - Accent5 4 3 2 2 2 4 2" xfId="46785"/>
    <cellStyle name="40% - Accent5 4 3 2 2 2 5" xfId="28845"/>
    <cellStyle name="40% - Accent5 4 3 2 2 3" xfId="8236"/>
    <cellStyle name="40% - Accent5 4 3 2 2 3 2" xfId="18851"/>
    <cellStyle name="40% - Accent5 4 3 2 2 3 2 2" xfId="42126"/>
    <cellStyle name="40% - Accent5 4 3 2 2 3 3" xfId="31511"/>
    <cellStyle name="40% - Accent5 4 3 2 2 4" xfId="13546"/>
    <cellStyle name="40% - Accent5 4 3 2 2 4 2" xfId="36821"/>
    <cellStyle name="40% - Accent5 4 3 2 2 5" xfId="23541"/>
    <cellStyle name="40% - Accent5 4 3 2 2 5 2" xfId="46784"/>
    <cellStyle name="40% - Accent5 4 3 2 2 6" xfId="26203"/>
    <cellStyle name="40% - Accent5 4 3 2 3" xfId="3862"/>
    <cellStyle name="40% - Accent5 4 3 2 3 2" xfId="6526"/>
    <cellStyle name="40% - Accent5 4 3 2 3 2 2" xfId="11869"/>
    <cellStyle name="40% - Accent5 4 3 2 3 2 2 2" xfId="22482"/>
    <cellStyle name="40% - Accent5 4 3 2 3 2 2 2 2" xfId="45757"/>
    <cellStyle name="40% - Accent5 4 3 2 3 2 2 3" xfId="35144"/>
    <cellStyle name="40% - Accent5 4 3 2 3 2 3" xfId="17176"/>
    <cellStyle name="40% - Accent5 4 3 2 3 2 3 2" xfId="40451"/>
    <cellStyle name="40% - Accent5 4 3 2 3 2 4" xfId="29836"/>
    <cellStyle name="40% - Accent5 4 3 2 3 3" xfId="9227"/>
    <cellStyle name="40% - Accent5 4 3 2 3 3 2" xfId="19842"/>
    <cellStyle name="40% - Accent5 4 3 2 3 3 2 2" xfId="43117"/>
    <cellStyle name="40% - Accent5 4 3 2 3 3 3" xfId="32502"/>
    <cellStyle name="40% - Accent5 4 3 2 3 4" xfId="14536"/>
    <cellStyle name="40% - Accent5 4 3 2 3 4 2" xfId="37811"/>
    <cellStyle name="40% - Accent5 4 3 2 3 5" xfId="23543"/>
    <cellStyle name="40% - Accent5 4 3 2 3 5 2" xfId="46786"/>
    <cellStyle name="40% - Accent5 4 3 2 3 6" xfId="27194"/>
    <cellStyle name="40% - Accent5 4 3 2 4" xfId="4348"/>
    <cellStyle name="40% - Accent5 4 3 2 4 2" xfId="9692"/>
    <cellStyle name="40% - Accent5 4 3 2 4 2 2" xfId="20307"/>
    <cellStyle name="40% - Accent5 4 3 2 4 2 2 2" xfId="43582"/>
    <cellStyle name="40% - Accent5 4 3 2 4 2 3" xfId="32967"/>
    <cellStyle name="40% - Accent5 4 3 2 4 3" xfId="15001"/>
    <cellStyle name="40% - Accent5 4 3 2 4 3 2" xfId="38276"/>
    <cellStyle name="40% - Accent5 4 3 2 4 4" xfId="27659"/>
    <cellStyle name="40% - Accent5 4 3 2 5" xfId="7050"/>
    <cellStyle name="40% - Accent5 4 3 2 5 2" xfId="17665"/>
    <cellStyle name="40% - Accent5 4 3 2 5 2 2" xfId="40940"/>
    <cellStyle name="40% - Accent5 4 3 2 5 3" xfId="30325"/>
    <cellStyle name="40% - Accent5 4 3 2 6" xfId="12361"/>
    <cellStyle name="40% - Accent5 4 3 2 6 2" xfId="35636"/>
    <cellStyle name="40% - Accent5 4 3 2 7" xfId="23540"/>
    <cellStyle name="40% - Accent5 4 3 2 7 2" xfId="46783"/>
    <cellStyle name="40% - Accent5 4 3 2 8" xfId="25017"/>
    <cellStyle name="40% - Accent5 4 3 3" xfId="1483"/>
    <cellStyle name="40% - Accent5 4 3 3 2" xfId="2845"/>
    <cellStyle name="40% - Accent5 4 3 3 2 2" xfId="5696"/>
    <cellStyle name="40% - Accent5 4 3 3 2 2 2" xfId="11039"/>
    <cellStyle name="40% - Accent5 4 3 3 2 2 2 2" xfId="21653"/>
    <cellStyle name="40% - Accent5 4 3 3 2 2 2 2 2" xfId="44928"/>
    <cellStyle name="40% - Accent5 4 3 3 2 2 2 3" xfId="34314"/>
    <cellStyle name="40% - Accent5 4 3 3 2 2 3" xfId="16347"/>
    <cellStyle name="40% - Accent5 4 3 3 2 2 3 2" xfId="39622"/>
    <cellStyle name="40% - Accent5 4 3 3 2 2 4" xfId="29006"/>
    <cellStyle name="40% - Accent5 4 3 3 2 3" xfId="8397"/>
    <cellStyle name="40% - Accent5 4 3 3 2 3 2" xfId="19012"/>
    <cellStyle name="40% - Accent5 4 3 3 2 3 2 2" xfId="42287"/>
    <cellStyle name="40% - Accent5 4 3 3 2 3 3" xfId="31672"/>
    <cellStyle name="40% - Accent5 4 3 3 2 4" xfId="13707"/>
    <cellStyle name="40% - Accent5 4 3 3 2 4 2" xfId="36982"/>
    <cellStyle name="40% - Accent5 4 3 3 2 5" xfId="23545"/>
    <cellStyle name="40% - Accent5 4 3 3 2 5 2" xfId="46788"/>
    <cellStyle name="40% - Accent5 4 3 3 2 6" xfId="26364"/>
    <cellStyle name="40% - Accent5 4 3 3 3" xfId="3616"/>
    <cellStyle name="40% - Accent5 4 3 3 3 2" xfId="6385"/>
    <cellStyle name="40% - Accent5 4 3 3 3 2 2" xfId="11728"/>
    <cellStyle name="40% - Accent5 4 3 3 3 2 2 2" xfId="22341"/>
    <cellStyle name="40% - Accent5 4 3 3 3 2 2 2 2" xfId="45616"/>
    <cellStyle name="40% - Accent5 4 3 3 3 2 2 3" xfId="35003"/>
    <cellStyle name="40% - Accent5 4 3 3 3 2 3" xfId="17035"/>
    <cellStyle name="40% - Accent5 4 3 3 3 2 3 2" xfId="40310"/>
    <cellStyle name="40% - Accent5 4 3 3 3 2 4" xfId="29695"/>
    <cellStyle name="40% - Accent5 4 3 3 3 3" xfId="9086"/>
    <cellStyle name="40% - Accent5 4 3 3 3 3 2" xfId="19701"/>
    <cellStyle name="40% - Accent5 4 3 3 3 3 2 2" xfId="42976"/>
    <cellStyle name="40% - Accent5 4 3 3 3 3 3" xfId="32361"/>
    <cellStyle name="40% - Accent5 4 3 3 3 4" xfId="14395"/>
    <cellStyle name="40% - Accent5 4 3 3 3 4 2" xfId="37670"/>
    <cellStyle name="40% - Accent5 4 3 3 3 5" xfId="27053"/>
    <cellStyle name="40% - Accent5 4 3 3 4" xfId="4509"/>
    <cellStyle name="40% - Accent5 4 3 3 4 2" xfId="9853"/>
    <cellStyle name="40% - Accent5 4 3 3 4 2 2" xfId="20468"/>
    <cellStyle name="40% - Accent5 4 3 3 4 2 2 2" xfId="43743"/>
    <cellStyle name="40% - Accent5 4 3 3 4 2 3" xfId="33128"/>
    <cellStyle name="40% - Accent5 4 3 3 4 3" xfId="15162"/>
    <cellStyle name="40% - Accent5 4 3 3 4 3 2" xfId="38437"/>
    <cellStyle name="40% - Accent5 4 3 3 4 4" xfId="27820"/>
    <cellStyle name="40% - Accent5 4 3 3 5" xfId="7211"/>
    <cellStyle name="40% - Accent5 4 3 3 5 2" xfId="17826"/>
    <cellStyle name="40% - Accent5 4 3 3 5 2 2" xfId="41101"/>
    <cellStyle name="40% - Accent5 4 3 3 5 3" xfId="30486"/>
    <cellStyle name="40% - Accent5 4 3 3 6" xfId="12522"/>
    <cellStyle name="40% - Accent5 4 3 3 6 2" xfId="35797"/>
    <cellStyle name="40% - Accent5 4 3 3 7" xfId="23544"/>
    <cellStyle name="40% - Accent5 4 3 3 7 2" xfId="46787"/>
    <cellStyle name="40% - Accent5 4 3 3 8" xfId="25178"/>
    <cellStyle name="40% - Accent5 4 3 4" xfId="1844"/>
    <cellStyle name="40% - Accent5 4 3 4 2" xfId="4826"/>
    <cellStyle name="40% - Accent5 4 3 4 2 2" xfId="10170"/>
    <cellStyle name="40% - Accent5 4 3 4 2 2 2" xfId="20785"/>
    <cellStyle name="40% - Accent5 4 3 4 2 2 2 2" xfId="44060"/>
    <cellStyle name="40% - Accent5 4 3 4 2 2 3" xfId="33445"/>
    <cellStyle name="40% - Accent5 4 3 4 2 3" xfId="15479"/>
    <cellStyle name="40% - Accent5 4 3 4 2 3 2" xfId="38754"/>
    <cellStyle name="40% - Accent5 4 3 4 2 4" xfId="28137"/>
    <cellStyle name="40% - Accent5 4 3 4 3" xfId="7528"/>
    <cellStyle name="40% - Accent5 4 3 4 3 2" xfId="18143"/>
    <cellStyle name="40% - Accent5 4 3 4 3 2 2" xfId="41418"/>
    <cellStyle name="40% - Accent5 4 3 4 3 3" xfId="30803"/>
    <cellStyle name="40% - Accent5 4 3 4 4" xfId="12839"/>
    <cellStyle name="40% - Accent5 4 3 4 4 2" xfId="36114"/>
    <cellStyle name="40% - Accent5 4 3 4 5" xfId="23546"/>
    <cellStyle name="40% - Accent5 4 3 4 5 2" xfId="46789"/>
    <cellStyle name="40% - Accent5 4 3 4 6" xfId="25495"/>
    <cellStyle name="40% - Accent5 4 3 5" xfId="2539"/>
    <cellStyle name="40% - Accent5 4 3 5 2" xfId="5390"/>
    <cellStyle name="40% - Accent5 4 3 5 2 2" xfId="10733"/>
    <cellStyle name="40% - Accent5 4 3 5 2 2 2" xfId="21347"/>
    <cellStyle name="40% - Accent5 4 3 5 2 2 2 2" xfId="44622"/>
    <cellStyle name="40% - Accent5 4 3 5 2 2 3" xfId="34008"/>
    <cellStyle name="40% - Accent5 4 3 5 2 3" xfId="16041"/>
    <cellStyle name="40% - Accent5 4 3 5 2 3 2" xfId="39316"/>
    <cellStyle name="40% - Accent5 4 3 5 2 4" xfId="28700"/>
    <cellStyle name="40% - Accent5 4 3 5 3" xfId="8091"/>
    <cellStyle name="40% - Accent5 4 3 5 3 2" xfId="18706"/>
    <cellStyle name="40% - Accent5 4 3 5 3 2 2" xfId="41981"/>
    <cellStyle name="40% - Accent5 4 3 5 3 3" xfId="31366"/>
    <cellStyle name="40% - Accent5 4 3 5 4" xfId="13401"/>
    <cellStyle name="40% - Accent5 4 3 5 4 2" xfId="36676"/>
    <cellStyle name="40% - Accent5 4 3 5 5" xfId="26058"/>
    <cellStyle name="40% - Accent5 4 3 6" xfId="3118"/>
    <cellStyle name="40% - Accent5 4 3 6 2" xfId="5951"/>
    <cellStyle name="40% - Accent5 4 3 6 2 2" xfId="11294"/>
    <cellStyle name="40% - Accent5 4 3 6 2 2 2" xfId="21907"/>
    <cellStyle name="40% - Accent5 4 3 6 2 2 2 2" xfId="45182"/>
    <cellStyle name="40% - Accent5 4 3 6 2 2 3" xfId="34569"/>
    <cellStyle name="40% - Accent5 4 3 6 2 3" xfId="16601"/>
    <cellStyle name="40% - Accent5 4 3 6 2 3 2" xfId="39876"/>
    <cellStyle name="40% - Accent5 4 3 6 2 4" xfId="29261"/>
    <cellStyle name="40% - Accent5 4 3 6 3" xfId="8652"/>
    <cellStyle name="40% - Accent5 4 3 6 3 2" xfId="19267"/>
    <cellStyle name="40% - Accent5 4 3 6 3 2 2" xfId="42542"/>
    <cellStyle name="40% - Accent5 4 3 6 3 3" xfId="31927"/>
    <cellStyle name="40% - Accent5 4 3 6 4" xfId="13961"/>
    <cellStyle name="40% - Accent5 4 3 6 4 2" xfId="37236"/>
    <cellStyle name="40% - Accent5 4 3 6 5" xfId="26619"/>
    <cellStyle name="40% - Accent5 4 3 7" xfId="3441"/>
    <cellStyle name="40% - Accent5 4 3 7 2" xfId="6265"/>
    <cellStyle name="40% - Accent5 4 3 7 2 2" xfId="11608"/>
    <cellStyle name="40% - Accent5 4 3 7 2 2 2" xfId="22221"/>
    <cellStyle name="40% - Accent5 4 3 7 2 2 2 2" xfId="45496"/>
    <cellStyle name="40% - Accent5 4 3 7 2 2 3" xfId="34883"/>
    <cellStyle name="40% - Accent5 4 3 7 2 3" xfId="16915"/>
    <cellStyle name="40% - Accent5 4 3 7 2 3 2" xfId="40190"/>
    <cellStyle name="40% - Accent5 4 3 7 2 4" xfId="29575"/>
    <cellStyle name="40% - Accent5 4 3 7 3" xfId="8966"/>
    <cellStyle name="40% - Accent5 4 3 7 3 2" xfId="19581"/>
    <cellStyle name="40% - Accent5 4 3 7 3 2 2" xfId="42856"/>
    <cellStyle name="40% - Accent5 4 3 7 3 3" xfId="32241"/>
    <cellStyle name="40% - Accent5 4 3 7 4" xfId="14275"/>
    <cellStyle name="40% - Accent5 4 3 7 4 2" xfId="37550"/>
    <cellStyle name="40% - Accent5 4 3 7 5" xfId="26933"/>
    <cellStyle name="40% - Accent5 4 3 8" xfId="4203"/>
    <cellStyle name="40% - Accent5 4 3 8 2" xfId="9547"/>
    <cellStyle name="40% - Accent5 4 3 8 2 2" xfId="20162"/>
    <cellStyle name="40% - Accent5 4 3 8 2 2 2" xfId="43437"/>
    <cellStyle name="40% - Accent5 4 3 8 2 3" xfId="32822"/>
    <cellStyle name="40% - Accent5 4 3 8 3" xfId="14856"/>
    <cellStyle name="40% - Accent5 4 3 8 3 2" xfId="38131"/>
    <cellStyle name="40% - Accent5 4 3 8 4" xfId="27514"/>
    <cellStyle name="40% - Accent5 4 3 9" xfId="6905"/>
    <cellStyle name="40% - Accent5 4 3 9 2" xfId="17520"/>
    <cellStyle name="40% - Accent5 4 3 9 2 2" xfId="40795"/>
    <cellStyle name="40% - Accent5 4 3 9 3" xfId="30180"/>
    <cellStyle name="40% - Accent5 4 3_Asset Register (new)" xfId="1316"/>
    <cellStyle name="40% - Accent5 4 4" xfId="157"/>
    <cellStyle name="40% - Accent5 4 4 10" xfId="24738"/>
    <cellStyle name="40% - Accent5 4 4 2" xfId="1845"/>
    <cellStyle name="40% - Accent5 4 4 2 2" xfId="4827"/>
    <cellStyle name="40% - Accent5 4 4 2 2 2" xfId="10171"/>
    <cellStyle name="40% - Accent5 4 4 2 2 2 2" xfId="20786"/>
    <cellStyle name="40% - Accent5 4 4 2 2 2 2 2" xfId="44061"/>
    <cellStyle name="40% - Accent5 4 4 2 2 2 3" xfId="33446"/>
    <cellStyle name="40% - Accent5 4 4 2 2 3" xfId="15480"/>
    <cellStyle name="40% - Accent5 4 4 2 2 3 2" xfId="38755"/>
    <cellStyle name="40% - Accent5 4 4 2 2 4" xfId="23549"/>
    <cellStyle name="40% - Accent5 4 4 2 2 4 2" xfId="46792"/>
    <cellStyle name="40% - Accent5 4 4 2 2 5" xfId="28138"/>
    <cellStyle name="40% - Accent5 4 4 2 3" xfId="7529"/>
    <cellStyle name="40% - Accent5 4 4 2 3 2" xfId="18144"/>
    <cellStyle name="40% - Accent5 4 4 2 3 2 2" xfId="41419"/>
    <cellStyle name="40% - Accent5 4 4 2 3 3" xfId="30804"/>
    <cellStyle name="40% - Accent5 4 4 2 4" xfId="12840"/>
    <cellStyle name="40% - Accent5 4 4 2 4 2" xfId="36115"/>
    <cellStyle name="40% - Accent5 4 4 2 5" xfId="23548"/>
    <cellStyle name="40% - Accent5 4 4 2 5 2" xfId="46791"/>
    <cellStyle name="40% - Accent5 4 4 2 6" xfId="25496"/>
    <cellStyle name="40% - Accent5 4 4 3" xfId="2409"/>
    <cellStyle name="40% - Accent5 4 4 3 2" xfId="5260"/>
    <cellStyle name="40% - Accent5 4 4 3 2 2" xfId="10603"/>
    <cellStyle name="40% - Accent5 4 4 3 2 2 2" xfId="21217"/>
    <cellStyle name="40% - Accent5 4 4 3 2 2 2 2" xfId="44492"/>
    <cellStyle name="40% - Accent5 4 4 3 2 2 3" xfId="33878"/>
    <cellStyle name="40% - Accent5 4 4 3 2 3" xfId="15911"/>
    <cellStyle name="40% - Accent5 4 4 3 2 3 2" xfId="39186"/>
    <cellStyle name="40% - Accent5 4 4 3 2 4" xfId="28570"/>
    <cellStyle name="40% - Accent5 4 4 3 3" xfId="7961"/>
    <cellStyle name="40% - Accent5 4 4 3 3 2" xfId="18576"/>
    <cellStyle name="40% - Accent5 4 4 3 3 2 2" xfId="41851"/>
    <cellStyle name="40% - Accent5 4 4 3 3 3" xfId="31236"/>
    <cellStyle name="40% - Accent5 4 4 3 4" xfId="13271"/>
    <cellStyle name="40% - Accent5 4 4 3 4 2" xfId="36546"/>
    <cellStyle name="40% - Accent5 4 4 3 5" xfId="23550"/>
    <cellStyle name="40% - Accent5 4 4 3 5 2" xfId="46793"/>
    <cellStyle name="40% - Accent5 4 4 3 6" xfId="25928"/>
    <cellStyle name="40% - Accent5 4 4 4" xfId="3119"/>
    <cellStyle name="40% - Accent5 4 4 4 2" xfId="5952"/>
    <cellStyle name="40% - Accent5 4 4 4 2 2" xfId="11295"/>
    <cellStyle name="40% - Accent5 4 4 4 2 2 2" xfId="21908"/>
    <cellStyle name="40% - Accent5 4 4 4 2 2 2 2" xfId="45183"/>
    <cellStyle name="40% - Accent5 4 4 4 2 2 3" xfId="34570"/>
    <cellStyle name="40% - Accent5 4 4 4 2 3" xfId="16602"/>
    <cellStyle name="40% - Accent5 4 4 4 2 3 2" xfId="39877"/>
    <cellStyle name="40% - Accent5 4 4 4 2 4" xfId="29262"/>
    <cellStyle name="40% - Accent5 4 4 4 3" xfId="8653"/>
    <cellStyle name="40% - Accent5 4 4 4 3 2" xfId="19268"/>
    <cellStyle name="40% - Accent5 4 4 4 3 2 2" xfId="42543"/>
    <cellStyle name="40% - Accent5 4 4 4 3 3" xfId="31928"/>
    <cellStyle name="40% - Accent5 4 4 4 4" xfId="13962"/>
    <cellStyle name="40% - Accent5 4 4 4 4 2" xfId="37237"/>
    <cellStyle name="40% - Accent5 4 4 4 5" xfId="26620"/>
    <cellStyle name="40% - Accent5 4 4 5" xfId="3442"/>
    <cellStyle name="40% - Accent5 4 4 5 2" xfId="6266"/>
    <cellStyle name="40% - Accent5 4 4 5 2 2" xfId="11609"/>
    <cellStyle name="40% - Accent5 4 4 5 2 2 2" xfId="22222"/>
    <cellStyle name="40% - Accent5 4 4 5 2 2 2 2" xfId="45497"/>
    <cellStyle name="40% - Accent5 4 4 5 2 2 3" xfId="34884"/>
    <cellStyle name="40% - Accent5 4 4 5 2 3" xfId="16916"/>
    <cellStyle name="40% - Accent5 4 4 5 2 3 2" xfId="40191"/>
    <cellStyle name="40% - Accent5 4 4 5 2 4" xfId="29576"/>
    <cellStyle name="40% - Accent5 4 4 5 3" xfId="8967"/>
    <cellStyle name="40% - Accent5 4 4 5 3 2" xfId="19582"/>
    <cellStyle name="40% - Accent5 4 4 5 3 2 2" xfId="42857"/>
    <cellStyle name="40% - Accent5 4 4 5 3 3" xfId="32242"/>
    <cellStyle name="40% - Accent5 4 4 5 4" xfId="14276"/>
    <cellStyle name="40% - Accent5 4 4 5 4 2" xfId="37551"/>
    <cellStyle name="40% - Accent5 4 4 5 5" xfId="26934"/>
    <cellStyle name="40% - Accent5 4 4 6" xfId="4073"/>
    <cellStyle name="40% - Accent5 4 4 6 2" xfId="9417"/>
    <cellStyle name="40% - Accent5 4 4 6 2 2" xfId="20032"/>
    <cellStyle name="40% - Accent5 4 4 6 2 2 2" xfId="43307"/>
    <cellStyle name="40% - Accent5 4 4 6 2 3" xfId="32692"/>
    <cellStyle name="40% - Accent5 4 4 6 3" xfId="14726"/>
    <cellStyle name="40% - Accent5 4 4 6 3 2" xfId="38001"/>
    <cellStyle name="40% - Accent5 4 4 6 4" xfId="27384"/>
    <cellStyle name="40% - Accent5 4 4 7" xfId="6775"/>
    <cellStyle name="40% - Accent5 4 4 7 2" xfId="17390"/>
    <cellStyle name="40% - Accent5 4 4 7 2 2" xfId="40665"/>
    <cellStyle name="40% - Accent5 4 4 7 3" xfId="30050"/>
    <cellStyle name="40% - Accent5 4 4 8" xfId="12086"/>
    <cellStyle name="40% - Accent5 4 4 8 2" xfId="35361"/>
    <cellStyle name="40% - Accent5 4 4 9" xfId="23547"/>
    <cellStyle name="40% - Accent5 4 4 9 2" xfId="46790"/>
    <cellStyle name="40% - Accent5 4 5" xfId="1046"/>
    <cellStyle name="40% - Accent5 4 5 2" xfId="2622"/>
    <cellStyle name="40% - Accent5 4 5 2 2" xfId="5473"/>
    <cellStyle name="40% - Accent5 4 5 2 2 2" xfId="10816"/>
    <cellStyle name="40% - Accent5 4 5 2 2 2 2" xfId="21430"/>
    <cellStyle name="40% - Accent5 4 5 2 2 2 2 2" xfId="44705"/>
    <cellStyle name="40% - Accent5 4 5 2 2 2 3" xfId="34091"/>
    <cellStyle name="40% - Accent5 4 5 2 2 3" xfId="16124"/>
    <cellStyle name="40% - Accent5 4 5 2 2 3 2" xfId="39399"/>
    <cellStyle name="40% - Accent5 4 5 2 2 4" xfId="28783"/>
    <cellStyle name="40% - Accent5 4 5 2 3" xfId="8174"/>
    <cellStyle name="40% - Accent5 4 5 2 3 2" xfId="18789"/>
    <cellStyle name="40% - Accent5 4 5 2 3 2 2" xfId="42064"/>
    <cellStyle name="40% - Accent5 4 5 2 3 3" xfId="31449"/>
    <cellStyle name="40% - Accent5 4 5 2 4" xfId="13484"/>
    <cellStyle name="40% - Accent5 4 5 2 4 2" xfId="36759"/>
    <cellStyle name="40% - Accent5 4 5 2 5" xfId="23552"/>
    <cellStyle name="40% - Accent5 4 5 2 5 2" xfId="46795"/>
    <cellStyle name="40% - Accent5 4 5 2 6" xfId="26141"/>
    <cellStyle name="40% - Accent5 4 5 3" xfId="3800"/>
    <cellStyle name="40% - Accent5 4 5 3 2" xfId="6464"/>
    <cellStyle name="40% - Accent5 4 5 3 2 2" xfId="11807"/>
    <cellStyle name="40% - Accent5 4 5 3 2 2 2" xfId="22420"/>
    <cellStyle name="40% - Accent5 4 5 3 2 2 2 2" xfId="45695"/>
    <cellStyle name="40% - Accent5 4 5 3 2 2 3" xfId="35082"/>
    <cellStyle name="40% - Accent5 4 5 3 2 3" xfId="17114"/>
    <cellStyle name="40% - Accent5 4 5 3 2 3 2" xfId="40389"/>
    <cellStyle name="40% - Accent5 4 5 3 2 4" xfId="29774"/>
    <cellStyle name="40% - Accent5 4 5 3 3" xfId="9165"/>
    <cellStyle name="40% - Accent5 4 5 3 3 2" xfId="19780"/>
    <cellStyle name="40% - Accent5 4 5 3 3 2 2" xfId="43055"/>
    <cellStyle name="40% - Accent5 4 5 3 3 3" xfId="32440"/>
    <cellStyle name="40% - Accent5 4 5 3 4" xfId="14474"/>
    <cellStyle name="40% - Accent5 4 5 3 4 2" xfId="37749"/>
    <cellStyle name="40% - Accent5 4 5 3 5" xfId="27132"/>
    <cellStyle name="40% - Accent5 4 5 4" xfId="4286"/>
    <cellStyle name="40% - Accent5 4 5 4 2" xfId="9630"/>
    <cellStyle name="40% - Accent5 4 5 4 2 2" xfId="20245"/>
    <cellStyle name="40% - Accent5 4 5 4 2 2 2" xfId="43520"/>
    <cellStyle name="40% - Accent5 4 5 4 2 3" xfId="32905"/>
    <cellStyle name="40% - Accent5 4 5 4 3" xfId="14939"/>
    <cellStyle name="40% - Accent5 4 5 4 3 2" xfId="38214"/>
    <cellStyle name="40% - Accent5 4 5 4 4" xfId="27597"/>
    <cellStyle name="40% - Accent5 4 5 5" xfId="6988"/>
    <cellStyle name="40% - Accent5 4 5 5 2" xfId="17603"/>
    <cellStyle name="40% - Accent5 4 5 5 2 2" xfId="40878"/>
    <cellStyle name="40% - Accent5 4 5 5 3" xfId="30263"/>
    <cellStyle name="40% - Accent5 4 5 6" xfId="12299"/>
    <cellStyle name="40% - Accent5 4 5 6 2" xfId="35574"/>
    <cellStyle name="40% - Accent5 4 5 7" xfId="23551"/>
    <cellStyle name="40% - Accent5 4 5 7 2" xfId="46794"/>
    <cellStyle name="40% - Accent5 4 5 8" xfId="24955"/>
    <cellStyle name="40% - Accent5 4 6" xfId="1195"/>
    <cellStyle name="40% - Accent5 4 6 2" xfId="2762"/>
    <cellStyle name="40% - Accent5 4 6 2 2" xfId="5613"/>
    <cellStyle name="40% - Accent5 4 6 2 2 2" xfId="10956"/>
    <cellStyle name="40% - Accent5 4 6 2 2 2 2" xfId="21570"/>
    <cellStyle name="40% - Accent5 4 6 2 2 2 2 2" xfId="44845"/>
    <cellStyle name="40% - Accent5 4 6 2 2 2 3" xfId="34231"/>
    <cellStyle name="40% - Accent5 4 6 2 2 3" xfId="16264"/>
    <cellStyle name="40% - Accent5 4 6 2 2 3 2" xfId="39539"/>
    <cellStyle name="40% - Accent5 4 6 2 2 4" xfId="28923"/>
    <cellStyle name="40% - Accent5 4 6 2 3" xfId="8314"/>
    <cellStyle name="40% - Accent5 4 6 2 3 2" xfId="18929"/>
    <cellStyle name="40% - Accent5 4 6 2 3 2 2" xfId="42204"/>
    <cellStyle name="40% - Accent5 4 6 2 3 3" xfId="31589"/>
    <cellStyle name="40% - Accent5 4 6 2 4" xfId="13624"/>
    <cellStyle name="40% - Accent5 4 6 2 4 2" xfId="36899"/>
    <cellStyle name="40% - Accent5 4 6 2 5" xfId="26281"/>
    <cellStyle name="40% - Accent5 4 6 3" xfId="4426"/>
    <cellStyle name="40% - Accent5 4 6 3 2" xfId="9770"/>
    <cellStyle name="40% - Accent5 4 6 3 2 2" xfId="20385"/>
    <cellStyle name="40% - Accent5 4 6 3 2 2 2" xfId="43660"/>
    <cellStyle name="40% - Accent5 4 6 3 2 3" xfId="33045"/>
    <cellStyle name="40% - Accent5 4 6 3 3" xfId="15079"/>
    <cellStyle name="40% - Accent5 4 6 3 3 2" xfId="38354"/>
    <cellStyle name="40% - Accent5 4 6 3 4" xfId="27737"/>
    <cellStyle name="40% - Accent5 4 6 4" xfId="7128"/>
    <cellStyle name="40% - Accent5 4 6 4 2" xfId="17743"/>
    <cellStyle name="40% - Accent5 4 6 4 2 2" xfId="41018"/>
    <cellStyle name="40% - Accent5 4 6 4 3" xfId="30403"/>
    <cellStyle name="40% - Accent5 4 6 5" xfId="12439"/>
    <cellStyle name="40% - Accent5 4 6 5 2" xfId="35714"/>
    <cellStyle name="40% - Accent5 4 6 6" xfId="23553"/>
    <cellStyle name="40% - Accent5 4 6 6 2" xfId="46796"/>
    <cellStyle name="40% - Accent5 4 6 7" xfId="25095"/>
    <cellStyle name="40% - Accent5 4 7" xfId="1581"/>
    <cellStyle name="40% - Accent5 4 7 2" xfId="4596"/>
    <cellStyle name="40% - Accent5 4 7 2 2" xfId="9940"/>
    <cellStyle name="40% - Accent5 4 7 2 2 2" xfId="20555"/>
    <cellStyle name="40% - Accent5 4 7 2 2 2 2" xfId="43830"/>
    <cellStyle name="40% - Accent5 4 7 2 2 3" xfId="33215"/>
    <cellStyle name="40% - Accent5 4 7 2 3" xfId="15249"/>
    <cellStyle name="40% - Accent5 4 7 2 3 2" xfId="38524"/>
    <cellStyle name="40% - Accent5 4 7 2 4" xfId="27907"/>
    <cellStyle name="40% - Accent5 4 7 3" xfId="7298"/>
    <cellStyle name="40% - Accent5 4 7 3 2" xfId="17913"/>
    <cellStyle name="40% - Accent5 4 7 3 2 2" xfId="41188"/>
    <cellStyle name="40% - Accent5 4 7 3 3" xfId="30573"/>
    <cellStyle name="40% - Accent5 4 7 4" xfId="12609"/>
    <cellStyle name="40% - Accent5 4 7 4 2" xfId="35884"/>
    <cellStyle name="40% - Accent5 4 7 5" xfId="25265"/>
    <cellStyle name="40% - Accent5 4 8" xfId="1674"/>
    <cellStyle name="40% - Accent5 4 8 2" xfId="4669"/>
    <cellStyle name="40% - Accent5 4 8 2 2" xfId="10013"/>
    <cellStyle name="40% - Accent5 4 8 2 2 2" xfId="20628"/>
    <cellStyle name="40% - Accent5 4 8 2 2 2 2" xfId="43903"/>
    <cellStyle name="40% - Accent5 4 8 2 2 3" xfId="33288"/>
    <cellStyle name="40% - Accent5 4 8 2 3" xfId="15322"/>
    <cellStyle name="40% - Accent5 4 8 2 3 2" xfId="38597"/>
    <cellStyle name="40% - Accent5 4 8 2 4" xfId="27980"/>
    <cellStyle name="40% - Accent5 4 8 3" xfId="7371"/>
    <cellStyle name="40% - Accent5 4 8 3 2" xfId="17986"/>
    <cellStyle name="40% - Accent5 4 8 3 2 2" xfId="41261"/>
    <cellStyle name="40% - Accent5 4 8 3 3" xfId="30646"/>
    <cellStyle name="40% - Accent5 4 8 4" xfId="12682"/>
    <cellStyle name="40% - Accent5 4 8 4 2" xfId="35957"/>
    <cellStyle name="40% - Accent5 4 8 5" xfId="25338"/>
    <cellStyle name="40% - Accent5 4 9" xfId="1962"/>
    <cellStyle name="40% - Accent5 4 9 2" xfId="4906"/>
    <cellStyle name="40% - Accent5 4 9 2 2" xfId="10249"/>
    <cellStyle name="40% - Accent5 4 9 2 2 2" xfId="20864"/>
    <cellStyle name="40% - Accent5 4 9 2 2 2 2" xfId="44139"/>
    <cellStyle name="40% - Accent5 4 9 2 2 3" xfId="33524"/>
    <cellStyle name="40% - Accent5 4 9 2 3" xfId="15558"/>
    <cellStyle name="40% - Accent5 4 9 2 3 2" xfId="38833"/>
    <cellStyle name="40% - Accent5 4 9 2 4" xfId="28216"/>
    <cellStyle name="40% - Accent5 4 9 3" xfId="7607"/>
    <cellStyle name="40% - Accent5 4 9 3 2" xfId="18222"/>
    <cellStyle name="40% - Accent5 4 9 3 2 2" xfId="41497"/>
    <cellStyle name="40% - Accent5 4 9 3 3" xfId="30882"/>
    <cellStyle name="40% - Accent5 4 9 4" xfId="12918"/>
    <cellStyle name="40% - Accent5 4 9 4 2" xfId="36193"/>
    <cellStyle name="40% - Accent5 4 9 5" xfId="25574"/>
    <cellStyle name="40% - Accent5 4_Asset Register (new)" xfId="1319"/>
    <cellStyle name="40% - Accent5 5" xfId="158"/>
    <cellStyle name="40% - Accent5 5 10" xfId="23554"/>
    <cellStyle name="40% - Accent5 5 10 2" xfId="46797"/>
    <cellStyle name="40% - Accent5 5 11" xfId="24739"/>
    <cellStyle name="40% - Accent5 5 2" xfId="159"/>
    <cellStyle name="40% - Accent5 5 2 10" xfId="24740"/>
    <cellStyle name="40% - Accent5 5 2 2" xfId="1847"/>
    <cellStyle name="40% - Accent5 5 2 2 2" xfId="4829"/>
    <cellStyle name="40% - Accent5 5 2 2 2 2" xfId="10173"/>
    <cellStyle name="40% - Accent5 5 2 2 2 2 2" xfId="20788"/>
    <cellStyle name="40% - Accent5 5 2 2 2 2 2 2" xfId="44063"/>
    <cellStyle name="40% - Accent5 5 2 2 2 2 3" xfId="33448"/>
    <cellStyle name="40% - Accent5 5 2 2 2 3" xfId="15482"/>
    <cellStyle name="40% - Accent5 5 2 2 2 3 2" xfId="38757"/>
    <cellStyle name="40% - Accent5 5 2 2 2 4" xfId="28140"/>
    <cellStyle name="40% - Accent5 5 2 2 3" xfId="7531"/>
    <cellStyle name="40% - Accent5 5 2 2 3 2" xfId="18146"/>
    <cellStyle name="40% - Accent5 5 2 2 3 2 2" xfId="41421"/>
    <cellStyle name="40% - Accent5 5 2 2 3 3" xfId="30806"/>
    <cellStyle name="40% - Accent5 5 2 2 4" xfId="12842"/>
    <cellStyle name="40% - Accent5 5 2 2 4 2" xfId="36117"/>
    <cellStyle name="40% - Accent5 5 2 2 5" xfId="23556"/>
    <cellStyle name="40% - Accent5 5 2 2 5 2" xfId="46799"/>
    <cellStyle name="40% - Accent5 5 2 2 6" xfId="25498"/>
    <cellStyle name="40% - Accent5 5 2 3" xfId="2411"/>
    <cellStyle name="40% - Accent5 5 2 3 2" xfId="5262"/>
    <cellStyle name="40% - Accent5 5 2 3 2 2" xfId="10605"/>
    <cellStyle name="40% - Accent5 5 2 3 2 2 2" xfId="21219"/>
    <cellStyle name="40% - Accent5 5 2 3 2 2 2 2" xfId="44494"/>
    <cellStyle name="40% - Accent5 5 2 3 2 2 3" xfId="33880"/>
    <cellStyle name="40% - Accent5 5 2 3 2 3" xfId="15913"/>
    <cellStyle name="40% - Accent5 5 2 3 2 3 2" xfId="39188"/>
    <cellStyle name="40% - Accent5 5 2 3 2 4" xfId="28572"/>
    <cellStyle name="40% - Accent5 5 2 3 3" xfId="7963"/>
    <cellStyle name="40% - Accent5 5 2 3 3 2" xfId="18578"/>
    <cellStyle name="40% - Accent5 5 2 3 3 2 2" xfId="41853"/>
    <cellStyle name="40% - Accent5 5 2 3 3 3" xfId="31238"/>
    <cellStyle name="40% - Accent5 5 2 3 4" xfId="13273"/>
    <cellStyle name="40% - Accent5 5 2 3 4 2" xfId="36548"/>
    <cellStyle name="40% - Accent5 5 2 3 5" xfId="25930"/>
    <cellStyle name="40% - Accent5 5 2 4" xfId="3121"/>
    <cellStyle name="40% - Accent5 5 2 4 2" xfId="5954"/>
    <cellStyle name="40% - Accent5 5 2 4 2 2" xfId="11297"/>
    <cellStyle name="40% - Accent5 5 2 4 2 2 2" xfId="21910"/>
    <cellStyle name="40% - Accent5 5 2 4 2 2 2 2" xfId="45185"/>
    <cellStyle name="40% - Accent5 5 2 4 2 2 3" xfId="34572"/>
    <cellStyle name="40% - Accent5 5 2 4 2 3" xfId="16604"/>
    <cellStyle name="40% - Accent5 5 2 4 2 3 2" xfId="39879"/>
    <cellStyle name="40% - Accent5 5 2 4 2 4" xfId="29264"/>
    <cellStyle name="40% - Accent5 5 2 4 3" xfId="8655"/>
    <cellStyle name="40% - Accent5 5 2 4 3 2" xfId="19270"/>
    <cellStyle name="40% - Accent5 5 2 4 3 2 2" xfId="42545"/>
    <cellStyle name="40% - Accent5 5 2 4 3 3" xfId="31930"/>
    <cellStyle name="40% - Accent5 5 2 4 4" xfId="13964"/>
    <cellStyle name="40% - Accent5 5 2 4 4 2" xfId="37239"/>
    <cellStyle name="40% - Accent5 5 2 4 5" xfId="26622"/>
    <cellStyle name="40% - Accent5 5 2 5" xfId="3444"/>
    <cellStyle name="40% - Accent5 5 2 5 2" xfId="6268"/>
    <cellStyle name="40% - Accent5 5 2 5 2 2" xfId="11611"/>
    <cellStyle name="40% - Accent5 5 2 5 2 2 2" xfId="22224"/>
    <cellStyle name="40% - Accent5 5 2 5 2 2 2 2" xfId="45499"/>
    <cellStyle name="40% - Accent5 5 2 5 2 2 3" xfId="34886"/>
    <cellStyle name="40% - Accent5 5 2 5 2 3" xfId="16918"/>
    <cellStyle name="40% - Accent5 5 2 5 2 3 2" xfId="40193"/>
    <cellStyle name="40% - Accent5 5 2 5 2 4" xfId="29578"/>
    <cellStyle name="40% - Accent5 5 2 5 3" xfId="8969"/>
    <cellStyle name="40% - Accent5 5 2 5 3 2" xfId="19584"/>
    <cellStyle name="40% - Accent5 5 2 5 3 2 2" xfId="42859"/>
    <cellStyle name="40% - Accent5 5 2 5 3 3" xfId="32244"/>
    <cellStyle name="40% - Accent5 5 2 5 4" xfId="14278"/>
    <cellStyle name="40% - Accent5 5 2 5 4 2" xfId="37553"/>
    <cellStyle name="40% - Accent5 5 2 5 5" xfId="26936"/>
    <cellStyle name="40% - Accent5 5 2 6" xfId="4075"/>
    <cellStyle name="40% - Accent5 5 2 6 2" xfId="9419"/>
    <cellStyle name="40% - Accent5 5 2 6 2 2" xfId="20034"/>
    <cellStyle name="40% - Accent5 5 2 6 2 2 2" xfId="43309"/>
    <cellStyle name="40% - Accent5 5 2 6 2 3" xfId="32694"/>
    <cellStyle name="40% - Accent5 5 2 6 3" xfId="14728"/>
    <cellStyle name="40% - Accent5 5 2 6 3 2" xfId="38003"/>
    <cellStyle name="40% - Accent5 5 2 6 4" xfId="27386"/>
    <cellStyle name="40% - Accent5 5 2 7" xfId="6777"/>
    <cellStyle name="40% - Accent5 5 2 7 2" xfId="17392"/>
    <cellStyle name="40% - Accent5 5 2 7 2 2" xfId="40667"/>
    <cellStyle name="40% - Accent5 5 2 7 3" xfId="30052"/>
    <cellStyle name="40% - Accent5 5 2 8" xfId="12088"/>
    <cellStyle name="40% - Accent5 5 2 8 2" xfId="35363"/>
    <cellStyle name="40% - Accent5 5 2 9" xfId="23555"/>
    <cellStyle name="40% - Accent5 5 2 9 2" xfId="46798"/>
    <cellStyle name="40% - Accent5 5 3" xfId="1846"/>
    <cellStyle name="40% - Accent5 5 3 2" xfId="4828"/>
    <cellStyle name="40% - Accent5 5 3 2 2" xfId="10172"/>
    <cellStyle name="40% - Accent5 5 3 2 2 2" xfId="20787"/>
    <cellStyle name="40% - Accent5 5 3 2 2 2 2" xfId="44062"/>
    <cellStyle name="40% - Accent5 5 3 2 2 3" xfId="33447"/>
    <cellStyle name="40% - Accent5 5 3 2 3" xfId="15481"/>
    <cellStyle name="40% - Accent5 5 3 2 3 2" xfId="38756"/>
    <cellStyle name="40% - Accent5 5 3 2 4" xfId="28139"/>
    <cellStyle name="40% - Accent5 5 3 3" xfId="7530"/>
    <cellStyle name="40% - Accent5 5 3 3 2" xfId="18145"/>
    <cellStyle name="40% - Accent5 5 3 3 2 2" xfId="41420"/>
    <cellStyle name="40% - Accent5 5 3 3 3" xfId="30805"/>
    <cellStyle name="40% - Accent5 5 3 4" xfId="12841"/>
    <cellStyle name="40% - Accent5 5 3 4 2" xfId="36116"/>
    <cellStyle name="40% - Accent5 5 3 5" xfId="23557"/>
    <cellStyle name="40% - Accent5 5 3 5 2" xfId="46800"/>
    <cellStyle name="40% - Accent5 5 3 6" xfId="25497"/>
    <cellStyle name="40% - Accent5 5 4" xfId="2410"/>
    <cellStyle name="40% - Accent5 5 4 2" xfId="5261"/>
    <cellStyle name="40% - Accent5 5 4 2 2" xfId="10604"/>
    <cellStyle name="40% - Accent5 5 4 2 2 2" xfId="21218"/>
    <cellStyle name="40% - Accent5 5 4 2 2 2 2" xfId="44493"/>
    <cellStyle name="40% - Accent5 5 4 2 2 3" xfId="33879"/>
    <cellStyle name="40% - Accent5 5 4 2 3" xfId="15912"/>
    <cellStyle name="40% - Accent5 5 4 2 3 2" xfId="39187"/>
    <cellStyle name="40% - Accent5 5 4 2 4" xfId="28571"/>
    <cellStyle name="40% - Accent5 5 4 3" xfId="7962"/>
    <cellStyle name="40% - Accent5 5 4 3 2" xfId="18577"/>
    <cellStyle name="40% - Accent5 5 4 3 2 2" xfId="41852"/>
    <cellStyle name="40% - Accent5 5 4 3 3" xfId="31237"/>
    <cellStyle name="40% - Accent5 5 4 4" xfId="13272"/>
    <cellStyle name="40% - Accent5 5 4 4 2" xfId="36547"/>
    <cellStyle name="40% - Accent5 5 4 5" xfId="25929"/>
    <cellStyle name="40% - Accent5 5 5" xfId="3120"/>
    <cellStyle name="40% - Accent5 5 5 2" xfId="5953"/>
    <cellStyle name="40% - Accent5 5 5 2 2" xfId="11296"/>
    <cellStyle name="40% - Accent5 5 5 2 2 2" xfId="21909"/>
    <cellStyle name="40% - Accent5 5 5 2 2 2 2" xfId="45184"/>
    <cellStyle name="40% - Accent5 5 5 2 2 3" xfId="34571"/>
    <cellStyle name="40% - Accent5 5 5 2 3" xfId="16603"/>
    <cellStyle name="40% - Accent5 5 5 2 3 2" xfId="39878"/>
    <cellStyle name="40% - Accent5 5 5 2 4" xfId="29263"/>
    <cellStyle name="40% - Accent5 5 5 3" xfId="8654"/>
    <cellStyle name="40% - Accent5 5 5 3 2" xfId="19269"/>
    <cellStyle name="40% - Accent5 5 5 3 2 2" xfId="42544"/>
    <cellStyle name="40% - Accent5 5 5 3 3" xfId="31929"/>
    <cellStyle name="40% - Accent5 5 5 4" xfId="13963"/>
    <cellStyle name="40% - Accent5 5 5 4 2" xfId="37238"/>
    <cellStyle name="40% - Accent5 5 5 5" xfId="26621"/>
    <cellStyle name="40% - Accent5 5 6" xfId="3443"/>
    <cellStyle name="40% - Accent5 5 6 2" xfId="6267"/>
    <cellStyle name="40% - Accent5 5 6 2 2" xfId="11610"/>
    <cellStyle name="40% - Accent5 5 6 2 2 2" xfId="22223"/>
    <cellStyle name="40% - Accent5 5 6 2 2 2 2" xfId="45498"/>
    <cellStyle name="40% - Accent5 5 6 2 2 3" xfId="34885"/>
    <cellStyle name="40% - Accent5 5 6 2 3" xfId="16917"/>
    <cellStyle name="40% - Accent5 5 6 2 3 2" xfId="40192"/>
    <cellStyle name="40% - Accent5 5 6 2 4" xfId="29577"/>
    <cellStyle name="40% - Accent5 5 6 3" xfId="8968"/>
    <cellStyle name="40% - Accent5 5 6 3 2" xfId="19583"/>
    <cellStyle name="40% - Accent5 5 6 3 2 2" xfId="42858"/>
    <cellStyle name="40% - Accent5 5 6 3 3" xfId="32243"/>
    <cellStyle name="40% - Accent5 5 6 4" xfId="14277"/>
    <cellStyle name="40% - Accent5 5 6 4 2" xfId="37552"/>
    <cellStyle name="40% - Accent5 5 6 5" xfId="26935"/>
    <cellStyle name="40% - Accent5 5 7" xfId="4074"/>
    <cellStyle name="40% - Accent5 5 7 2" xfId="9418"/>
    <cellStyle name="40% - Accent5 5 7 2 2" xfId="20033"/>
    <cellStyle name="40% - Accent5 5 7 2 2 2" xfId="43308"/>
    <cellStyle name="40% - Accent5 5 7 2 3" xfId="32693"/>
    <cellStyle name="40% - Accent5 5 7 3" xfId="14727"/>
    <cellStyle name="40% - Accent5 5 7 3 2" xfId="38002"/>
    <cellStyle name="40% - Accent5 5 7 4" xfId="27385"/>
    <cellStyle name="40% - Accent5 5 8" xfId="6776"/>
    <cellStyle name="40% - Accent5 5 8 2" xfId="17391"/>
    <cellStyle name="40% - Accent5 5 8 2 2" xfId="40666"/>
    <cellStyle name="40% - Accent5 5 8 3" xfId="30051"/>
    <cellStyle name="40% - Accent5 5 9" xfId="12087"/>
    <cellStyle name="40% - Accent5 5 9 2" xfId="35362"/>
    <cellStyle name="40% - Accent5 6" xfId="160"/>
    <cellStyle name="40% - Accent5 6 10" xfId="23558"/>
    <cellStyle name="40% - Accent5 6 10 2" xfId="46801"/>
    <cellStyle name="40% - Accent5 6 11" xfId="24741"/>
    <cellStyle name="40% - Accent5 6 2" xfId="161"/>
    <cellStyle name="40% - Accent5 6 2 10" xfId="24742"/>
    <cellStyle name="40% - Accent5 6 2 2" xfId="1848"/>
    <cellStyle name="40% - Accent5 6 2 2 2" xfId="4830"/>
    <cellStyle name="40% - Accent5 6 2 2 2 2" xfId="10174"/>
    <cellStyle name="40% - Accent5 6 2 2 2 2 2" xfId="20789"/>
    <cellStyle name="40% - Accent5 6 2 2 2 2 2 2" xfId="44064"/>
    <cellStyle name="40% - Accent5 6 2 2 2 2 3" xfId="33449"/>
    <cellStyle name="40% - Accent5 6 2 2 2 3" xfId="15483"/>
    <cellStyle name="40% - Accent5 6 2 2 2 3 2" xfId="38758"/>
    <cellStyle name="40% - Accent5 6 2 2 2 4" xfId="28141"/>
    <cellStyle name="40% - Accent5 6 2 2 3" xfId="7532"/>
    <cellStyle name="40% - Accent5 6 2 2 3 2" xfId="18147"/>
    <cellStyle name="40% - Accent5 6 2 2 3 2 2" xfId="41422"/>
    <cellStyle name="40% - Accent5 6 2 2 3 3" xfId="30807"/>
    <cellStyle name="40% - Accent5 6 2 2 4" xfId="12843"/>
    <cellStyle name="40% - Accent5 6 2 2 4 2" xfId="36118"/>
    <cellStyle name="40% - Accent5 6 2 2 5" xfId="25499"/>
    <cellStyle name="40% - Accent5 6 2 3" xfId="2413"/>
    <cellStyle name="40% - Accent5 6 2 3 2" xfId="5264"/>
    <cellStyle name="40% - Accent5 6 2 3 2 2" xfId="10607"/>
    <cellStyle name="40% - Accent5 6 2 3 2 2 2" xfId="21221"/>
    <cellStyle name="40% - Accent5 6 2 3 2 2 2 2" xfId="44496"/>
    <cellStyle name="40% - Accent5 6 2 3 2 2 3" xfId="33882"/>
    <cellStyle name="40% - Accent5 6 2 3 2 3" xfId="15915"/>
    <cellStyle name="40% - Accent5 6 2 3 2 3 2" xfId="39190"/>
    <cellStyle name="40% - Accent5 6 2 3 2 4" xfId="28574"/>
    <cellStyle name="40% - Accent5 6 2 3 3" xfId="7965"/>
    <cellStyle name="40% - Accent5 6 2 3 3 2" xfId="18580"/>
    <cellStyle name="40% - Accent5 6 2 3 3 2 2" xfId="41855"/>
    <cellStyle name="40% - Accent5 6 2 3 3 3" xfId="31240"/>
    <cellStyle name="40% - Accent5 6 2 3 4" xfId="13275"/>
    <cellStyle name="40% - Accent5 6 2 3 4 2" xfId="36550"/>
    <cellStyle name="40% - Accent5 6 2 3 5" xfId="25932"/>
    <cellStyle name="40% - Accent5 6 2 4" xfId="3122"/>
    <cellStyle name="40% - Accent5 6 2 4 2" xfId="5955"/>
    <cellStyle name="40% - Accent5 6 2 4 2 2" xfId="11298"/>
    <cellStyle name="40% - Accent5 6 2 4 2 2 2" xfId="21911"/>
    <cellStyle name="40% - Accent5 6 2 4 2 2 2 2" xfId="45186"/>
    <cellStyle name="40% - Accent5 6 2 4 2 2 3" xfId="34573"/>
    <cellStyle name="40% - Accent5 6 2 4 2 3" xfId="16605"/>
    <cellStyle name="40% - Accent5 6 2 4 2 3 2" xfId="39880"/>
    <cellStyle name="40% - Accent5 6 2 4 2 4" xfId="29265"/>
    <cellStyle name="40% - Accent5 6 2 4 3" xfId="8656"/>
    <cellStyle name="40% - Accent5 6 2 4 3 2" xfId="19271"/>
    <cellStyle name="40% - Accent5 6 2 4 3 2 2" xfId="42546"/>
    <cellStyle name="40% - Accent5 6 2 4 3 3" xfId="31931"/>
    <cellStyle name="40% - Accent5 6 2 4 4" xfId="13965"/>
    <cellStyle name="40% - Accent5 6 2 4 4 2" xfId="37240"/>
    <cellStyle name="40% - Accent5 6 2 4 5" xfId="26623"/>
    <cellStyle name="40% - Accent5 6 2 5" xfId="3445"/>
    <cellStyle name="40% - Accent5 6 2 5 2" xfId="6269"/>
    <cellStyle name="40% - Accent5 6 2 5 2 2" xfId="11612"/>
    <cellStyle name="40% - Accent5 6 2 5 2 2 2" xfId="22225"/>
    <cellStyle name="40% - Accent5 6 2 5 2 2 2 2" xfId="45500"/>
    <cellStyle name="40% - Accent5 6 2 5 2 2 3" xfId="34887"/>
    <cellStyle name="40% - Accent5 6 2 5 2 3" xfId="16919"/>
    <cellStyle name="40% - Accent5 6 2 5 2 3 2" xfId="40194"/>
    <cellStyle name="40% - Accent5 6 2 5 2 4" xfId="29579"/>
    <cellStyle name="40% - Accent5 6 2 5 3" xfId="8970"/>
    <cellStyle name="40% - Accent5 6 2 5 3 2" xfId="19585"/>
    <cellStyle name="40% - Accent5 6 2 5 3 2 2" xfId="42860"/>
    <cellStyle name="40% - Accent5 6 2 5 3 3" xfId="32245"/>
    <cellStyle name="40% - Accent5 6 2 5 4" xfId="14279"/>
    <cellStyle name="40% - Accent5 6 2 5 4 2" xfId="37554"/>
    <cellStyle name="40% - Accent5 6 2 5 5" xfId="26937"/>
    <cellStyle name="40% - Accent5 6 2 6" xfId="4077"/>
    <cellStyle name="40% - Accent5 6 2 6 2" xfId="9421"/>
    <cellStyle name="40% - Accent5 6 2 6 2 2" xfId="20036"/>
    <cellStyle name="40% - Accent5 6 2 6 2 2 2" xfId="43311"/>
    <cellStyle name="40% - Accent5 6 2 6 2 3" xfId="32696"/>
    <cellStyle name="40% - Accent5 6 2 6 3" xfId="14730"/>
    <cellStyle name="40% - Accent5 6 2 6 3 2" xfId="38005"/>
    <cellStyle name="40% - Accent5 6 2 6 4" xfId="27388"/>
    <cellStyle name="40% - Accent5 6 2 7" xfId="6779"/>
    <cellStyle name="40% - Accent5 6 2 7 2" xfId="17394"/>
    <cellStyle name="40% - Accent5 6 2 7 2 2" xfId="40669"/>
    <cellStyle name="40% - Accent5 6 2 7 3" xfId="30054"/>
    <cellStyle name="40% - Accent5 6 2 8" xfId="12090"/>
    <cellStyle name="40% - Accent5 6 2 8 2" xfId="35365"/>
    <cellStyle name="40% - Accent5 6 2 9" xfId="23559"/>
    <cellStyle name="40% - Accent5 6 2 9 2" xfId="46802"/>
    <cellStyle name="40% - Accent5 6 3" xfId="1955"/>
    <cellStyle name="40% - Accent5 6 3 2" xfId="4902"/>
    <cellStyle name="40% - Accent5 6 3 2 2" xfId="10245"/>
    <cellStyle name="40% - Accent5 6 3 2 2 2" xfId="20860"/>
    <cellStyle name="40% - Accent5 6 3 2 2 2 2" xfId="44135"/>
    <cellStyle name="40% - Accent5 6 3 2 2 3" xfId="33520"/>
    <cellStyle name="40% - Accent5 6 3 2 3" xfId="15554"/>
    <cellStyle name="40% - Accent5 6 3 2 3 2" xfId="38829"/>
    <cellStyle name="40% - Accent5 6 3 2 4" xfId="28212"/>
    <cellStyle name="40% - Accent5 6 3 3" xfId="7603"/>
    <cellStyle name="40% - Accent5 6 3 3 2" xfId="18218"/>
    <cellStyle name="40% - Accent5 6 3 3 2 2" xfId="41493"/>
    <cellStyle name="40% - Accent5 6 3 3 3" xfId="30878"/>
    <cellStyle name="40% - Accent5 6 3 4" xfId="12914"/>
    <cellStyle name="40% - Accent5 6 3 4 2" xfId="36189"/>
    <cellStyle name="40% - Accent5 6 3 5" xfId="25570"/>
    <cellStyle name="40% - Accent5 6 4" xfId="2412"/>
    <cellStyle name="40% - Accent5 6 4 2" xfId="5263"/>
    <cellStyle name="40% - Accent5 6 4 2 2" xfId="10606"/>
    <cellStyle name="40% - Accent5 6 4 2 2 2" xfId="21220"/>
    <cellStyle name="40% - Accent5 6 4 2 2 2 2" xfId="44495"/>
    <cellStyle name="40% - Accent5 6 4 2 2 3" xfId="33881"/>
    <cellStyle name="40% - Accent5 6 4 2 3" xfId="15914"/>
    <cellStyle name="40% - Accent5 6 4 2 3 2" xfId="39189"/>
    <cellStyle name="40% - Accent5 6 4 2 4" xfId="28573"/>
    <cellStyle name="40% - Accent5 6 4 3" xfId="7964"/>
    <cellStyle name="40% - Accent5 6 4 3 2" xfId="18579"/>
    <cellStyle name="40% - Accent5 6 4 3 2 2" xfId="41854"/>
    <cellStyle name="40% - Accent5 6 4 3 3" xfId="31239"/>
    <cellStyle name="40% - Accent5 6 4 4" xfId="13274"/>
    <cellStyle name="40% - Accent5 6 4 4 2" xfId="36549"/>
    <cellStyle name="40% - Accent5 6 4 5" xfId="25931"/>
    <cellStyle name="40% - Accent5 6 5" xfId="3189"/>
    <cellStyle name="40% - Accent5 6 5 2" xfId="6022"/>
    <cellStyle name="40% - Accent5 6 5 2 2" xfId="11365"/>
    <cellStyle name="40% - Accent5 6 5 2 2 2" xfId="21978"/>
    <cellStyle name="40% - Accent5 6 5 2 2 2 2" xfId="45253"/>
    <cellStyle name="40% - Accent5 6 5 2 2 3" xfId="34640"/>
    <cellStyle name="40% - Accent5 6 5 2 3" xfId="16672"/>
    <cellStyle name="40% - Accent5 6 5 2 3 2" xfId="39947"/>
    <cellStyle name="40% - Accent5 6 5 2 4" xfId="29332"/>
    <cellStyle name="40% - Accent5 6 5 3" xfId="8723"/>
    <cellStyle name="40% - Accent5 6 5 3 2" xfId="19338"/>
    <cellStyle name="40% - Accent5 6 5 3 2 2" xfId="42613"/>
    <cellStyle name="40% - Accent5 6 5 3 3" xfId="31998"/>
    <cellStyle name="40% - Accent5 6 5 4" xfId="14032"/>
    <cellStyle name="40% - Accent5 6 5 4 2" xfId="37307"/>
    <cellStyle name="40% - Accent5 6 5 5" xfId="26690"/>
    <cellStyle name="40% - Accent5 6 6" xfId="3512"/>
    <cellStyle name="40% - Accent5 6 6 2" xfId="6336"/>
    <cellStyle name="40% - Accent5 6 6 2 2" xfId="11679"/>
    <cellStyle name="40% - Accent5 6 6 2 2 2" xfId="22292"/>
    <cellStyle name="40% - Accent5 6 6 2 2 2 2" xfId="45567"/>
    <cellStyle name="40% - Accent5 6 6 2 2 3" xfId="34954"/>
    <cellStyle name="40% - Accent5 6 6 2 3" xfId="16986"/>
    <cellStyle name="40% - Accent5 6 6 2 3 2" xfId="40261"/>
    <cellStyle name="40% - Accent5 6 6 2 4" xfId="29646"/>
    <cellStyle name="40% - Accent5 6 6 3" xfId="9037"/>
    <cellStyle name="40% - Accent5 6 6 3 2" xfId="19652"/>
    <cellStyle name="40% - Accent5 6 6 3 2 2" xfId="42927"/>
    <cellStyle name="40% - Accent5 6 6 3 3" xfId="32312"/>
    <cellStyle name="40% - Accent5 6 6 4" xfId="14346"/>
    <cellStyle name="40% - Accent5 6 6 4 2" xfId="37621"/>
    <cellStyle name="40% - Accent5 6 6 5" xfId="27004"/>
    <cellStyle name="40% - Accent5 6 7" xfId="4076"/>
    <cellStyle name="40% - Accent5 6 7 2" xfId="9420"/>
    <cellStyle name="40% - Accent5 6 7 2 2" xfId="20035"/>
    <cellStyle name="40% - Accent5 6 7 2 2 2" xfId="43310"/>
    <cellStyle name="40% - Accent5 6 7 2 3" xfId="32695"/>
    <cellStyle name="40% - Accent5 6 7 3" xfId="14729"/>
    <cellStyle name="40% - Accent5 6 7 3 2" xfId="38004"/>
    <cellStyle name="40% - Accent5 6 7 4" xfId="27387"/>
    <cellStyle name="40% - Accent5 6 8" xfId="6778"/>
    <cellStyle name="40% - Accent5 6 8 2" xfId="17393"/>
    <cellStyle name="40% - Accent5 6 8 2 2" xfId="40668"/>
    <cellStyle name="40% - Accent5 6 8 3" xfId="30053"/>
    <cellStyle name="40% - Accent5 6 9" xfId="12089"/>
    <cellStyle name="40% - Accent5 6 9 2" xfId="35364"/>
    <cellStyle name="40% - Accent5 7" xfId="162"/>
    <cellStyle name="40% - Accent5 7 10" xfId="23560"/>
    <cellStyle name="40% - Accent5 7 10 2" xfId="46803"/>
    <cellStyle name="40% - Accent5 7 11" xfId="24743"/>
    <cellStyle name="40% - Accent5 7 2" xfId="163"/>
    <cellStyle name="40% - Accent5 7 2 2" xfId="1850"/>
    <cellStyle name="40% - Accent5 7 2 2 2" xfId="4832"/>
    <cellStyle name="40% - Accent5 7 2 2 2 2" xfId="10176"/>
    <cellStyle name="40% - Accent5 7 2 2 2 2 2" xfId="20791"/>
    <cellStyle name="40% - Accent5 7 2 2 2 2 2 2" xfId="44066"/>
    <cellStyle name="40% - Accent5 7 2 2 2 2 3" xfId="33451"/>
    <cellStyle name="40% - Accent5 7 2 2 2 3" xfId="15485"/>
    <cellStyle name="40% - Accent5 7 2 2 2 3 2" xfId="38760"/>
    <cellStyle name="40% - Accent5 7 2 2 2 4" xfId="28143"/>
    <cellStyle name="40% - Accent5 7 2 2 3" xfId="7534"/>
    <cellStyle name="40% - Accent5 7 2 2 3 2" xfId="18149"/>
    <cellStyle name="40% - Accent5 7 2 2 3 2 2" xfId="41424"/>
    <cellStyle name="40% - Accent5 7 2 2 3 3" xfId="30809"/>
    <cellStyle name="40% - Accent5 7 2 2 4" xfId="12845"/>
    <cellStyle name="40% - Accent5 7 2 2 4 2" xfId="36120"/>
    <cellStyle name="40% - Accent5 7 2 2 5" xfId="25501"/>
    <cellStyle name="40% - Accent5 7 2 3" xfId="2415"/>
    <cellStyle name="40% - Accent5 7 2 3 2" xfId="5266"/>
    <cellStyle name="40% - Accent5 7 2 3 2 2" xfId="10609"/>
    <cellStyle name="40% - Accent5 7 2 3 2 2 2" xfId="21223"/>
    <cellStyle name="40% - Accent5 7 2 3 2 2 2 2" xfId="44498"/>
    <cellStyle name="40% - Accent5 7 2 3 2 2 3" xfId="33884"/>
    <cellStyle name="40% - Accent5 7 2 3 2 3" xfId="15917"/>
    <cellStyle name="40% - Accent5 7 2 3 2 3 2" xfId="39192"/>
    <cellStyle name="40% - Accent5 7 2 3 2 4" xfId="28576"/>
    <cellStyle name="40% - Accent5 7 2 3 3" xfId="7967"/>
    <cellStyle name="40% - Accent5 7 2 3 3 2" xfId="18582"/>
    <cellStyle name="40% - Accent5 7 2 3 3 2 2" xfId="41857"/>
    <cellStyle name="40% - Accent5 7 2 3 3 3" xfId="31242"/>
    <cellStyle name="40% - Accent5 7 2 3 4" xfId="13277"/>
    <cellStyle name="40% - Accent5 7 2 3 4 2" xfId="36552"/>
    <cellStyle name="40% - Accent5 7 2 3 5" xfId="25934"/>
    <cellStyle name="40% - Accent5 7 2 4" xfId="3124"/>
    <cellStyle name="40% - Accent5 7 2 4 2" xfId="5957"/>
    <cellStyle name="40% - Accent5 7 2 4 2 2" xfId="11300"/>
    <cellStyle name="40% - Accent5 7 2 4 2 2 2" xfId="21913"/>
    <cellStyle name="40% - Accent5 7 2 4 2 2 2 2" xfId="45188"/>
    <cellStyle name="40% - Accent5 7 2 4 2 2 3" xfId="34575"/>
    <cellStyle name="40% - Accent5 7 2 4 2 3" xfId="16607"/>
    <cellStyle name="40% - Accent5 7 2 4 2 3 2" xfId="39882"/>
    <cellStyle name="40% - Accent5 7 2 4 2 4" xfId="29267"/>
    <cellStyle name="40% - Accent5 7 2 4 3" xfId="8658"/>
    <cellStyle name="40% - Accent5 7 2 4 3 2" xfId="19273"/>
    <cellStyle name="40% - Accent5 7 2 4 3 2 2" xfId="42548"/>
    <cellStyle name="40% - Accent5 7 2 4 3 3" xfId="31933"/>
    <cellStyle name="40% - Accent5 7 2 4 4" xfId="13967"/>
    <cellStyle name="40% - Accent5 7 2 4 4 2" xfId="37242"/>
    <cellStyle name="40% - Accent5 7 2 4 5" xfId="26625"/>
    <cellStyle name="40% - Accent5 7 2 5" xfId="3447"/>
    <cellStyle name="40% - Accent5 7 2 5 2" xfId="6271"/>
    <cellStyle name="40% - Accent5 7 2 5 2 2" xfId="11614"/>
    <cellStyle name="40% - Accent5 7 2 5 2 2 2" xfId="22227"/>
    <cellStyle name="40% - Accent5 7 2 5 2 2 2 2" xfId="45502"/>
    <cellStyle name="40% - Accent5 7 2 5 2 2 3" xfId="34889"/>
    <cellStyle name="40% - Accent5 7 2 5 2 3" xfId="16921"/>
    <cellStyle name="40% - Accent5 7 2 5 2 3 2" xfId="40196"/>
    <cellStyle name="40% - Accent5 7 2 5 2 4" xfId="29581"/>
    <cellStyle name="40% - Accent5 7 2 5 3" xfId="8972"/>
    <cellStyle name="40% - Accent5 7 2 5 3 2" xfId="19587"/>
    <cellStyle name="40% - Accent5 7 2 5 3 2 2" xfId="42862"/>
    <cellStyle name="40% - Accent5 7 2 5 3 3" xfId="32247"/>
    <cellStyle name="40% - Accent5 7 2 5 4" xfId="14281"/>
    <cellStyle name="40% - Accent5 7 2 5 4 2" xfId="37556"/>
    <cellStyle name="40% - Accent5 7 2 5 5" xfId="26939"/>
    <cellStyle name="40% - Accent5 7 2 6" xfId="4079"/>
    <cellStyle name="40% - Accent5 7 2 6 2" xfId="9423"/>
    <cellStyle name="40% - Accent5 7 2 6 2 2" xfId="20038"/>
    <cellStyle name="40% - Accent5 7 2 6 2 2 2" xfId="43313"/>
    <cellStyle name="40% - Accent5 7 2 6 2 3" xfId="32698"/>
    <cellStyle name="40% - Accent5 7 2 6 3" xfId="14732"/>
    <cellStyle name="40% - Accent5 7 2 6 3 2" xfId="38007"/>
    <cellStyle name="40% - Accent5 7 2 6 4" xfId="27390"/>
    <cellStyle name="40% - Accent5 7 2 7" xfId="6781"/>
    <cellStyle name="40% - Accent5 7 2 7 2" xfId="17396"/>
    <cellStyle name="40% - Accent5 7 2 7 2 2" xfId="40671"/>
    <cellStyle name="40% - Accent5 7 2 7 3" xfId="30056"/>
    <cellStyle name="40% - Accent5 7 2 8" xfId="12092"/>
    <cellStyle name="40% - Accent5 7 2 8 2" xfId="35367"/>
    <cellStyle name="40% - Accent5 7 2 9" xfId="24744"/>
    <cellStyle name="40% - Accent5 7 3" xfId="1849"/>
    <cellStyle name="40% - Accent5 7 3 2" xfId="4831"/>
    <cellStyle name="40% - Accent5 7 3 2 2" xfId="10175"/>
    <cellStyle name="40% - Accent5 7 3 2 2 2" xfId="20790"/>
    <cellStyle name="40% - Accent5 7 3 2 2 2 2" xfId="44065"/>
    <cellStyle name="40% - Accent5 7 3 2 2 3" xfId="33450"/>
    <cellStyle name="40% - Accent5 7 3 2 3" xfId="15484"/>
    <cellStyle name="40% - Accent5 7 3 2 3 2" xfId="38759"/>
    <cellStyle name="40% - Accent5 7 3 2 4" xfId="28142"/>
    <cellStyle name="40% - Accent5 7 3 3" xfId="7533"/>
    <cellStyle name="40% - Accent5 7 3 3 2" xfId="18148"/>
    <cellStyle name="40% - Accent5 7 3 3 2 2" xfId="41423"/>
    <cellStyle name="40% - Accent5 7 3 3 3" xfId="30808"/>
    <cellStyle name="40% - Accent5 7 3 4" xfId="12844"/>
    <cellStyle name="40% - Accent5 7 3 4 2" xfId="36119"/>
    <cellStyle name="40% - Accent5 7 3 5" xfId="25500"/>
    <cellStyle name="40% - Accent5 7 4" xfId="2414"/>
    <cellStyle name="40% - Accent5 7 4 2" xfId="5265"/>
    <cellStyle name="40% - Accent5 7 4 2 2" xfId="10608"/>
    <cellStyle name="40% - Accent5 7 4 2 2 2" xfId="21222"/>
    <cellStyle name="40% - Accent5 7 4 2 2 2 2" xfId="44497"/>
    <cellStyle name="40% - Accent5 7 4 2 2 3" xfId="33883"/>
    <cellStyle name="40% - Accent5 7 4 2 3" xfId="15916"/>
    <cellStyle name="40% - Accent5 7 4 2 3 2" xfId="39191"/>
    <cellStyle name="40% - Accent5 7 4 2 4" xfId="28575"/>
    <cellStyle name="40% - Accent5 7 4 3" xfId="7966"/>
    <cellStyle name="40% - Accent5 7 4 3 2" xfId="18581"/>
    <cellStyle name="40% - Accent5 7 4 3 2 2" xfId="41856"/>
    <cellStyle name="40% - Accent5 7 4 3 3" xfId="31241"/>
    <cellStyle name="40% - Accent5 7 4 4" xfId="13276"/>
    <cellStyle name="40% - Accent5 7 4 4 2" xfId="36551"/>
    <cellStyle name="40% - Accent5 7 4 5" xfId="25933"/>
    <cellStyle name="40% - Accent5 7 5" xfId="3123"/>
    <cellStyle name="40% - Accent5 7 5 2" xfId="5956"/>
    <cellStyle name="40% - Accent5 7 5 2 2" xfId="11299"/>
    <cellStyle name="40% - Accent5 7 5 2 2 2" xfId="21912"/>
    <cellStyle name="40% - Accent5 7 5 2 2 2 2" xfId="45187"/>
    <cellStyle name="40% - Accent5 7 5 2 2 3" xfId="34574"/>
    <cellStyle name="40% - Accent5 7 5 2 3" xfId="16606"/>
    <cellStyle name="40% - Accent5 7 5 2 3 2" xfId="39881"/>
    <cellStyle name="40% - Accent5 7 5 2 4" xfId="29266"/>
    <cellStyle name="40% - Accent5 7 5 3" xfId="8657"/>
    <cellStyle name="40% - Accent5 7 5 3 2" xfId="19272"/>
    <cellStyle name="40% - Accent5 7 5 3 2 2" xfId="42547"/>
    <cellStyle name="40% - Accent5 7 5 3 3" xfId="31932"/>
    <cellStyle name="40% - Accent5 7 5 4" xfId="13966"/>
    <cellStyle name="40% - Accent5 7 5 4 2" xfId="37241"/>
    <cellStyle name="40% - Accent5 7 5 5" xfId="26624"/>
    <cellStyle name="40% - Accent5 7 6" xfId="3446"/>
    <cellStyle name="40% - Accent5 7 6 2" xfId="6270"/>
    <cellStyle name="40% - Accent5 7 6 2 2" xfId="11613"/>
    <cellStyle name="40% - Accent5 7 6 2 2 2" xfId="22226"/>
    <cellStyle name="40% - Accent5 7 6 2 2 2 2" xfId="45501"/>
    <cellStyle name="40% - Accent5 7 6 2 2 3" xfId="34888"/>
    <cellStyle name="40% - Accent5 7 6 2 3" xfId="16920"/>
    <cellStyle name="40% - Accent5 7 6 2 3 2" xfId="40195"/>
    <cellStyle name="40% - Accent5 7 6 2 4" xfId="29580"/>
    <cellStyle name="40% - Accent5 7 6 3" xfId="8971"/>
    <cellStyle name="40% - Accent5 7 6 3 2" xfId="19586"/>
    <cellStyle name="40% - Accent5 7 6 3 2 2" xfId="42861"/>
    <cellStyle name="40% - Accent5 7 6 3 3" xfId="32246"/>
    <cellStyle name="40% - Accent5 7 6 4" xfId="14280"/>
    <cellStyle name="40% - Accent5 7 6 4 2" xfId="37555"/>
    <cellStyle name="40% - Accent5 7 6 5" xfId="26938"/>
    <cellStyle name="40% - Accent5 7 7" xfId="4078"/>
    <cellStyle name="40% - Accent5 7 7 2" xfId="9422"/>
    <cellStyle name="40% - Accent5 7 7 2 2" xfId="20037"/>
    <cellStyle name="40% - Accent5 7 7 2 2 2" xfId="43312"/>
    <cellStyle name="40% - Accent5 7 7 2 3" xfId="32697"/>
    <cellStyle name="40% - Accent5 7 7 3" xfId="14731"/>
    <cellStyle name="40% - Accent5 7 7 3 2" xfId="38006"/>
    <cellStyle name="40% - Accent5 7 7 4" xfId="27389"/>
    <cellStyle name="40% - Accent5 7 8" xfId="6780"/>
    <cellStyle name="40% - Accent5 7 8 2" xfId="17395"/>
    <cellStyle name="40% - Accent5 7 8 2 2" xfId="40670"/>
    <cellStyle name="40% - Accent5 7 8 3" xfId="30055"/>
    <cellStyle name="40% - Accent5 7 9" xfId="12091"/>
    <cellStyle name="40% - Accent5 7 9 2" xfId="35366"/>
    <cellStyle name="40% - Accent5 8" xfId="164"/>
    <cellStyle name="40% - Accent5 8 10" xfId="24745"/>
    <cellStyle name="40% - Accent5 8 2" xfId="165"/>
    <cellStyle name="40% - Accent5 8 2 2" xfId="1851"/>
    <cellStyle name="40% - Accent5 8 2 2 2" xfId="4833"/>
    <cellStyle name="40% - Accent5 8 2 2 2 2" xfId="10177"/>
    <cellStyle name="40% - Accent5 8 2 2 2 2 2" xfId="20792"/>
    <cellStyle name="40% - Accent5 8 2 2 2 2 2 2" xfId="44067"/>
    <cellStyle name="40% - Accent5 8 2 2 2 2 3" xfId="33452"/>
    <cellStyle name="40% - Accent5 8 2 2 2 3" xfId="15486"/>
    <cellStyle name="40% - Accent5 8 2 2 2 3 2" xfId="38761"/>
    <cellStyle name="40% - Accent5 8 2 2 2 4" xfId="28144"/>
    <cellStyle name="40% - Accent5 8 2 2 3" xfId="7535"/>
    <cellStyle name="40% - Accent5 8 2 2 3 2" xfId="18150"/>
    <cellStyle name="40% - Accent5 8 2 2 3 2 2" xfId="41425"/>
    <cellStyle name="40% - Accent5 8 2 2 3 3" xfId="30810"/>
    <cellStyle name="40% - Accent5 8 2 2 4" xfId="12846"/>
    <cellStyle name="40% - Accent5 8 2 2 4 2" xfId="36121"/>
    <cellStyle name="40% - Accent5 8 2 2 5" xfId="25502"/>
    <cellStyle name="40% - Accent5 8 2 3" xfId="2417"/>
    <cellStyle name="40% - Accent5 8 2 3 2" xfId="5268"/>
    <cellStyle name="40% - Accent5 8 2 3 2 2" xfId="10611"/>
    <cellStyle name="40% - Accent5 8 2 3 2 2 2" xfId="21225"/>
    <cellStyle name="40% - Accent5 8 2 3 2 2 2 2" xfId="44500"/>
    <cellStyle name="40% - Accent5 8 2 3 2 2 3" xfId="33886"/>
    <cellStyle name="40% - Accent5 8 2 3 2 3" xfId="15919"/>
    <cellStyle name="40% - Accent5 8 2 3 2 3 2" xfId="39194"/>
    <cellStyle name="40% - Accent5 8 2 3 2 4" xfId="28578"/>
    <cellStyle name="40% - Accent5 8 2 3 3" xfId="7969"/>
    <cellStyle name="40% - Accent5 8 2 3 3 2" xfId="18584"/>
    <cellStyle name="40% - Accent5 8 2 3 3 2 2" xfId="41859"/>
    <cellStyle name="40% - Accent5 8 2 3 3 3" xfId="31244"/>
    <cellStyle name="40% - Accent5 8 2 3 4" xfId="13279"/>
    <cellStyle name="40% - Accent5 8 2 3 4 2" xfId="36554"/>
    <cellStyle name="40% - Accent5 8 2 3 5" xfId="25936"/>
    <cellStyle name="40% - Accent5 8 2 4" xfId="3125"/>
    <cellStyle name="40% - Accent5 8 2 4 2" xfId="5958"/>
    <cellStyle name="40% - Accent5 8 2 4 2 2" xfId="11301"/>
    <cellStyle name="40% - Accent5 8 2 4 2 2 2" xfId="21914"/>
    <cellStyle name="40% - Accent5 8 2 4 2 2 2 2" xfId="45189"/>
    <cellStyle name="40% - Accent5 8 2 4 2 2 3" xfId="34576"/>
    <cellStyle name="40% - Accent5 8 2 4 2 3" xfId="16608"/>
    <cellStyle name="40% - Accent5 8 2 4 2 3 2" xfId="39883"/>
    <cellStyle name="40% - Accent5 8 2 4 2 4" xfId="29268"/>
    <cellStyle name="40% - Accent5 8 2 4 3" xfId="8659"/>
    <cellStyle name="40% - Accent5 8 2 4 3 2" xfId="19274"/>
    <cellStyle name="40% - Accent5 8 2 4 3 2 2" xfId="42549"/>
    <cellStyle name="40% - Accent5 8 2 4 3 3" xfId="31934"/>
    <cellStyle name="40% - Accent5 8 2 4 4" xfId="13968"/>
    <cellStyle name="40% - Accent5 8 2 4 4 2" xfId="37243"/>
    <cellStyle name="40% - Accent5 8 2 4 5" xfId="26626"/>
    <cellStyle name="40% - Accent5 8 2 5" xfId="3448"/>
    <cellStyle name="40% - Accent5 8 2 5 2" xfId="6272"/>
    <cellStyle name="40% - Accent5 8 2 5 2 2" xfId="11615"/>
    <cellStyle name="40% - Accent5 8 2 5 2 2 2" xfId="22228"/>
    <cellStyle name="40% - Accent5 8 2 5 2 2 2 2" xfId="45503"/>
    <cellStyle name="40% - Accent5 8 2 5 2 2 3" xfId="34890"/>
    <cellStyle name="40% - Accent5 8 2 5 2 3" xfId="16922"/>
    <cellStyle name="40% - Accent5 8 2 5 2 3 2" xfId="40197"/>
    <cellStyle name="40% - Accent5 8 2 5 2 4" xfId="29582"/>
    <cellStyle name="40% - Accent5 8 2 5 3" xfId="8973"/>
    <cellStyle name="40% - Accent5 8 2 5 3 2" xfId="19588"/>
    <cellStyle name="40% - Accent5 8 2 5 3 2 2" xfId="42863"/>
    <cellStyle name="40% - Accent5 8 2 5 3 3" xfId="32248"/>
    <cellStyle name="40% - Accent5 8 2 5 4" xfId="14282"/>
    <cellStyle name="40% - Accent5 8 2 5 4 2" xfId="37557"/>
    <cellStyle name="40% - Accent5 8 2 5 5" xfId="26940"/>
    <cellStyle name="40% - Accent5 8 2 6" xfId="4081"/>
    <cellStyle name="40% - Accent5 8 2 6 2" xfId="9425"/>
    <cellStyle name="40% - Accent5 8 2 6 2 2" xfId="20040"/>
    <cellStyle name="40% - Accent5 8 2 6 2 2 2" xfId="43315"/>
    <cellStyle name="40% - Accent5 8 2 6 2 3" xfId="32700"/>
    <cellStyle name="40% - Accent5 8 2 6 3" xfId="14734"/>
    <cellStyle name="40% - Accent5 8 2 6 3 2" xfId="38009"/>
    <cellStyle name="40% - Accent5 8 2 6 4" xfId="27392"/>
    <cellStyle name="40% - Accent5 8 2 7" xfId="6783"/>
    <cellStyle name="40% - Accent5 8 2 7 2" xfId="17398"/>
    <cellStyle name="40% - Accent5 8 2 7 2 2" xfId="40673"/>
    <cellStyle name="40% - Accent5 8 2 7 3" xfId="30058"/>
    <cellStyle name="40% - Accent5 8 2 8" xfId="12094"/>
    <cellStyle name="40% - Accent5 8 2 8 2" xfId="35369"/>
    <cellStyle name="40% - Accent5 8 2 9" xfId="24746"/>
    <cellStyle name="40% - Accent5 8 3" xfId="1707"/>
    <cellStyle name="40% - Accent5 8 3 2" xfId="4697"/>
    <cellStyle name="40% - Accent5 8 3 2 2" xfId="10041"/>
    <cellStyle name="40% - Accent5 8 3 2 2 2" xfId="20656"/>
    <cellStyle name="40% - Accent5 8 3 2 2 2 2" xfId="43931"/>
    <cellStyle name="40% - Accent5 8 3 2 2 3" xfId="33316"/>
    <cellStyle name="40% - Accent5 8 3 2 3" xfId="15350"/>
    <cellStyle name="40% - Accent5 8 3 2 3 2" xfId="38625"/>
    <cellStyle name="40% - Accent5 8 3 2 4" xfId="28008"/>
    <cellStyle name="40% - Accent5 8 3 3" xfId="7399"/>
    <cellStyle name="40% - Accent5 8 3 3 2" xfId="18014"/>
    <cellStyle name="40% - Accent5 8 3 3 2 2" xfId="41289"/>
    <cellStyle name="40% - Accent5 8 3 3 3" xfId="30674"/>
    <cellStyle name="40% - Accent5 8 3 4" xfId="12710"/>
    <cellStyle name="40% - Accent5 8 3 4 2" xfId="35985"/>
    <cellStyle name="40% - Accent5 8 3 5" xfId="25366"/>
    <cellStyle name="40% - Accent5 8 4" xfId="2416"/>
    <cellStyle name="40% - Accent5 8 4 2" xfId="5267"/>
    <cellStyle name="40% - Accent5 8 4 2 2" xfId="10610"/>
    <cellStyle name="40% - Accent5 8 4 2 2 2" xfId="21224"/>
    <cellStyle name="40% - Accent5 8 4 2 2 2 2" xfId="44499"/>
    <cellStyle name="40% - Accent5 8 4 2 2 3" xfId="33885"/>
    <cellStyle name="40% - Accent5 8 4 2 3" xfId="15918"/>
    <cellStyle name="40% - Accent5 8 4 2 3 2" xfId="39193"/>
    <cellStyle name="40% - Accent5 8 4 2 4" xfId="28577"/>
    <cellStyle name="40% - Accent5 8 4 3" xfId="7968"/>
    <cellStyle name="40% - Accent5 8 4 3 2" xfId="18583"/>
    <cellStyle name="40% - Accent5 8 4 3 2 2" xfId="41858"/>
    <cellStyle name="40% - Accent5 8 4 3 3" xfId="31243"/>
    <cellStyle name="40% - Accent5 8 4 4" xfId="13278"/>
    <cellStyle name="40% - Accent5 8 4 4 2" xfId="36553"/>
    <cellStyle name="40% - Accent5 8 4 5" xfId="25935"/>
    <cellStyle name="40% - Accent5 8 5" xfId="2993"/>
    <cellStyle name="40% - Accent5 8 5 2" xfId="5826"/>
    <cellStyle name="40% - Accent5 8 5 2 2" xfId="11169"/>
    <cellStyle name="40% - Accent5 8 5 2 2 2" xfId="21782"/>
    <cellStyle name="40% - Accent5 8 5 2 2 2 2" xfId="45057"/>
    <cellStyle name="40% - Accent5 8 5 2 2 3" xfId="34444"/>
    <cellStyle name="40% - Accent5 8 5 2 3" xfId="16476"/>
    <cellStyle name="40% - Accent5 8 5 2 3 2" xfId="39751"/>
    <cellStyle name="40% - Accent5 8 5 2 4" xfId="29136"/>
    <cellStyle name="40% - Accent5 8 5 3" xfId="8527"/>
    <cellStyle name="40% - Accent5 8 5 3 2" xfId="19142"/>
    <cellStyle name="40% - Accent5 8 5 3 2 2" xfId="42417"/>
    <cellStyle name="40% - Accent5 8 5 3 3" xfId="31802"/>
    <cellStyle name="40% - Accent5 8 5 4" xfId="13836"/>
    <cellStyle name="40% - Accent5 8 5 4 2" xfId="37111"/>
    <cellStyle name="40% - Accent5 8 5 5" xfId="26494"/>
    <cellStyle name="40% - Accent5 8 6" xfId="3316"/>
    <cellStyle name="40% - Accent5 8 6 2" xfId="6140"/>
    <cellStyle name="40% - Accent5 8 6 2 2" xfId="11483"/>
    <cellStyle name="40% - Accent5 8 6 2 2 2" xfId="22096"/>
    <cellStyle name="40% - Accent5 8 6 2 2 2 2" xfId="45371"/>
    <cellStyle name="40% - Accent5 8 6 2 2 3" xfId="34758"/>
    <cellStyle name="40% - Accent5 8 6 2 3" xfId="16790"/>
    <cellStyle name="40% - Accent5 8 6 2 3 2" xfId="40065"/>
    <cellStyle name="40% - Accent5 8 6 2 4" xfId="29450"/>
    <cellStyle name="40% - Accent5 8 6 3" xfId="8841"/>
    <cellStyle name="40% - Accent5 8 6 3 2" xfId="19456"/>
    <cellStyle name="40% - Accent5 8 6 3 2 2" xfId="42731"/>
    <cellStyle name="40% - Accent5 8 6 3 3" xfId="32116"/>
    <cellStyle name="40% - Accent5 8 6 4" xfId="14150"/>
    <cellStyle name="40% - Accent5 8 6 4 2" xfId="37425"/>
    <cellStyle name="40% - Accent5 8 6 5" xfId="26808"/>
    <cellStyle name="40% - Accent5 8 7" xfId="4080"/>
    <cellStyle name="40% - Accent5 8 7 2" xfId="9424"/>
    <cellStyle name="40% - Accent5 8 7 2 2" xfId="20039"/>
    <cellStyle name="40% - Accent5 8 7 2 2 2" xfId="43314"/>
    <cellStyle name="40% - Accent5 8 7 2 3" xfId="32699"/>
    <cellStyle name="40% - Accent5 8 7 3" xfId="14733"/>
    <cellStyle name="40% - Accent5 8 7 3 2" xfId="38008"/>
    <cellStyle name="40% - Accent5 8 7 4" xfId="27391"/>
    <cellStyle name="40% - Accent5 8 8" xfId="6782"/>
    <cellStyle name="40% - Accent5 8 8 2" xfId="17397"/>
    <cellStyle name="40% - Accent5 8 8 2 2" xfId="40672"/>
    <cellStyle name="40% - Accent5 8 8 3" xfId="30057"/>
    <cellStyle name="40% - Accent5 8 9" xfId="12093"/>
    <cellStyle name="40% - Accent5 8 9 2" xfId="35368"/>
    <cellStyle name="40% - Accent5 9" xfId="166"/>
    <cellStyle name="40% - Accent5 9 2" xfId="1852"/>
    <cellStyle name="40% - Accent5 9 2 2" xfId="4834"/>
    <cellStyle name="40% - Accent5 9 2 2 2" xfId="10178"/>
    <cellStyle name="40% - Accent5 9 2 2 2 2" xfId="20793"/>
    <cellStyle name="40% - Accent5 9 2 2 2 2 2" xfId="44068"/>
    <cellStyle name="40% - Accent5 9 2 2 2 3" xfId="33453"/>
    <cellStyle name="40% - Accent5 9 2 2 3" xfId="15487"/>
    <cellStyle name="40% - Accent5 9 2 2 3 2" xfId="38762"/>
    <cellStyle name="40% - Accent5 9 2 2 4" xfId="28145"/>
    <cellStyle name="40% - Accent5 9 2 3" xfId="7536"/>
    <cellStyle name="40% - Accent5 9 2 3 2" xfId="18151"/>
    <cellStyle name="40% - Accent5 9 2 3 2 2" xfId="41426"/>
    <cellStyle name="40% - Accent5 9 2 3 3" xfId="30811"/>
    <cellStyle name="40% - Accent5 9 2 4" xfId="12847"/>
    <cellStyle name="40% - Accent5 9 2 4 2" xfId="36122"/>
    <cellStyle name="40% - Accent5 9 2 5" xfId="25503"/>
    <cellStyle name="40% - Accent5 9 3" xfId="2418"/>
    <cellStyle name="40% - Accent5 9 3 2" xfId="5269"/>
    <cellStyle name="40% - Accent5 9 3 2 2" xfId="10612"/>
    <cellStyle name="40% - Accent5 9 3 2 2 2" xfId="21226"/>
    <cellStyle name="40% - Accent5 9 3 2 2 2 2" xfId="44501"/>
    <cellStyle name="40% - Accent5 9 3 2 2 3" xfId="33887"/>
    <cellStyle name="40% - Accent5 9 3 2 3" xfId="15920"/>
    <cellStyle name="40% - Accent5 9 3 2 3 2" xfId="39195"/>
    <cellStyle name="40% - Accent5 9 3 2 4" xfId="28579"/>
    <cellStyle name="40% - Accent5 9 3 3" xfId="7970"/>
    <cellStyle name="40% - Accent5 9 3 3 2" xfId="18585"/>
    <cellStyle name="40% - Accent5 9 3 3 2 2" xfId="41860"/>
    <cellStyle name="40% - Accent5 9 3 3 3" xfId="31245"/>
    <cellStyle name="40% - Accent5 9 3 4" xfId="13280"/>
    <cellStyle name="40% - Accent5 9 3 4 2" xfId="36555"/>
    <cellStyle name="40% - Accent5 9 3 5" xfId="25937"/>
    <cellStyle name="40% - Accent5 9 4" xfId="3126"/>
    <cellStyle name="40% - Accent5 9 4 2" xfId="5959"/>
    <cellStyle name="40% - Accent5 9 4 2 2" xfId="11302"/>
    <cellStyle name="40% - Accent5 9 4 2 2 2" xfId="21915"/>
    <cellStyle name="40% - Accent5 9 4 2 2 2 2" xfId="45190"/>
    <cellStyle name="40% - Accent5 9 4 2 2 3" xfId="34577"/>
    <cellStyle name="40% - Accent5 9 4 2 3" xfId="16609"/>
    <cellStyle name="40% - Accent5 9 4 2 3 2" xfId="39884"/>
    <cellStyle name="40% - Accent5 9 4 2 4" xfId="29269"/>
    <cellStyle name="40% - Accent5 9 4 3" xfId="8660"/>
    <cellStyle name="40% - Accent5 9 4 3 2" xfId="19275"/>
    <cellStyle name="40% - Accent5 9 4 3 2 2" xfId="42550"/>
    <cellStyle name="40% - Accent5 9 4 3 3" xfId="31935"/>
    <cellStyle name="40% - Accent5 9 4 4" xfId="13969"/>
    <cellStyle name="40% - Accent5 9 4 4 2" xfId="37244"/>
    <cellStyle name="40% - Accent5 9 4 5" xfId="26627"/>
    <cellStyle name="40% - Accent5 9 5" xfId="3449"/>
    <cellStyle name="40% - Accent5 9 5 2" xfId="6273"/>
    <cellStyle name="40% - Accent5 9 5 2 2" xfId="11616"/>
    <cellStyle name="40% - Accent5 9 5 2 2 2" xfId="22229"/>
    <cellStyle name="40% - Accent5 9 5 2 2 2 2" xfId="45504"/>
    <cellStyle name="40% - Accent5 9 5 2 2 3" xfId="34891"/>
    <cellStyle name="40% - Accent5 9 5 2 3" xfId="16923"/>
    <cellStyle name="40% - Accent5 9 5 2 3 2" xfId="40198"/>
    <cellStyle name="40% - Accent5 9 5 2 4" xfId="29583"/>
    <cellStyle name="40% - Accent5 9 5 3" xfId="8974"/>
    <cellStyle name="40% - Accent5 9 5 3 2" xfId="19589"/>
    <cellStyle name="40% - Accent5 9 5 3 2 2" xfId="42864"/>
    <cellStyle name="40% - Accent5 9 5 3 3" xfId="32249"/>
    <cellStyle name="40% - Accent5 9 5 4" xfId="14283"/>
    <cellStyle name="40% - Accent5 9 5 4 2" xfId="37558"/>
    <cellStyle name="40% - Accent5 9 5 5" xfId="26941"/>
    <cellStyle name="40% - Accent5 9 6" xfId="4082"/>
    <cellStyle name="40% - Accent5 9 6 2" xfId="9426"/>
    <cellStyle name="40% - Accent5 9 6 2 2" xfId="20041"/>
    <cellStyle name="40% - Accent5 9 6 2 2 2" xfId="43316"/>
    <cellStyle name="40% - Accent5 9 6 2 3" xfId="32701"/>
    <cellStyle name="40% - Accent5 9 6 3" xfId="14735"/>
    <cellStyle name="40% - Accent5 9 6 3 2" xfId="38010"/>
    <cellStyle name="40% - Accent5 9 6 4" xfId="27393"/>
    <cellStyle name="40% - Accent5 9 7" xfId="6784"/>
    <cellStyle name="40% - Accent5 9 7 2" xfId="17399"/>
    <cellStyle name="40% - Accent5 9 7 2 2" xfId="40674"/>
    <cellStyle name="40% - Accent5 9 7 3" xfId="30059"/>
    <cellStyle name="40% - Accent5 9 8" xfId="12095"/>
    <cellStyle name="40% - Accent5 9 8 2" xfId="35370"/>
    <cellStyle name="40% - Accent5 9 9" xfId="24747"/>
    <cellStyle name="40% - Accent6 2" xfId="167"/>
    <cellStyle name="40% - Accent6 2 10" xfId="2944"/>
    <cellStyle name="40% - Accent6 2 11" xfId="4083"/>
    <cellStyle name="40% - Accent6 2 11 2" xfId="9427"/>
    <cellStyle name="40% - Accent6 2 11 2 2" xfId="20042"/>
    <cellStyle name="40% - Accent6 2 11 2 2 2" xfId="43317"/>
    <cellStyle name="40% - Accent6 2 11 2 3" xfId="32702"/>
    <cellStyle name="40% - Accent6 2 11 3" xfId="14736"/>
    <cellStyle name="40% - Accent6 2 11 3 2" xfId="38011"/>
    <cellStyle name="40% - Accent6 2 11 4" xfId="27394"/>
    <cellStyle name="40% - Accent6 2 12" xfId="6785"/>
    <cellStyle name="40% - Accent6 2 12 2" xfId="17400"/>
    <cellStyle name="40% - Accent6 2 12 2 2" xfId="40675"/>
    <cellStyle name="40% - Accent6 2 12 3" xfId="30060"/>
    <cellStyle name="40% - Accent6 2 13" xfId="12096"/>
    <cellStyle name="40% - Accent6 2 13 2" xfId="35371"/>
    <cellStyle name="40% - Accent6 2 14" xfId="24748"/>
    <cellStyle name="40% - Accent6 2 2" xfId="168"/>
    <cellStyle name="40% - Accent6 2 2 2" xfId="963"/>
    <cellStyle name="40% - Accent6 2 2 2 2" xfId="1853"/>
    <cellStyle name="40% - Accent6 2 2 2 2 2" xfId="3624"/>
    <cellStyle name="40% - Accent6 2 2 2 2 3" xfId="4835"/>
    <cellStyle name="40% - Accent6 2 2 2 2 3 2" xfId="10179"/>
    <cellStyle name="40% - Accent6 2 2 2 2 3 2 2" xfId="20794"/>
    <cellStyle name="40% - Accent6 2 2 2 2 3 2 2 2" xfId="44069"/>
    <cellStyle name="40% - Accent6 2 2 2 2 3 2 3" xfId="33454"/>
    <cellStyle name="40% - Accent6 2 2 2 2 3 3" xfId="15488"/>
    <cellStyle name="40% - Accent6 2 2 2 2 3 3 2" xfId="38763"/>
    <cellStyle name="40% - Accent6 2 2 2 2 3 4" xfId="28146"/>
    <cellStyle name="40% - Accent6 2 2 2 2 4" xfId="7537"/>
    <cellStyle name="40% - Accent6 2 2 2 2 4 2" xfId="18152"/>
    <cellStyle name="40% - Accent6 2 2 2 2 4 2 2" xfId="41427"/>
    <cellStyle name="40% - Accent6 2 2 2 2 4 3" xfId="30812"/>
    <cellStyle name="40% - Accent6 2 2 2 2 5" xfId="12848"/>
    <cellStyle name="40% - Accent6 2 2 2 2 5 2" xfId="36123"/>
    <cellStyle name="40% - Accent6 2 2 2 2 6" xfId="25504"/>
    <cellStyle name="40% - Accent6 2 2 2 3" xfId="3127"/>
    <cellStyle name="40% - Accent6 2 2 2 3 2" xfId="5960"/>
    <cellStyle name="40% - Accent6 2 2 2 3 2 2" xfId="11303"/>
    <cellStyle name="40% - Accent6 2 2 2 3 2 2 2" xfId="21916"/>
    <cellStyle name="40% - Accent6 2 2 2 3 2 2 2 2" xfId="45191"/>
    <cellStyle name="40% - Accent6 2 2 2 3 2 2 3" xfId="34578"/>
    <cellStyle name="40% - Accent6 2 2 2 3 2 3" xfId="16610"/>
    <cellStyle name="40% - Accent6 2 2 2 3 2 3 2" xfId="39885"/>
    <cellStyle name="40% - Accent6 2 2 2 3 2 4" xfId="29270"/>
    <cellStyle name="40% - Accent6 2 2 2 3 3" xfId="8661"/>
    <cellStyle name="40% - Accent6 2 2 2 3 3 2" xfId="19276"/>
    <cellStyle name="40% - Accent6 2 2 2 3 3 2 2" xfId="42551"/>
    <cellStyle name="40% - Accent6 2 2 2 3 3 3" xfId="31936"/>
    <cellStyle name="40% - Accent6 2 2 2 3 4" xfId="13970"/>
    <cellStyle name="40% - Accent6 2 2 2 3 4 2" xfId="37245"/>
    <cellStyle name="40% - Accent6 2 2 2 3 5" xfId="26628"/>
    <cellStyle name="40% - Accent6 2 2 2 4" xfId="3450"/>
    <cellStyle name="40% - Accent6 2 2 2 4 2" xfId="6274"/>
    <cellStyle name="40% - Accent6 2 2 2 4 2 2" xfId="11617"/>
    <cellStyle name="40% - Accent6 2 2 2 4 2 2 2" xfId="22230"/>
    <cellStyle name="40% - Accent6 2 2 2 4 2 2 2 2" xfId="45505"/>
    <cellStyle name="40% - Accent6 2 2 2 4 2 2 3" xfId="34892"/>
    <cellStyle name="40% - Accent6 2 2 2 4 2 3" xfId="16924"/>
    <cellStyle name="40% - Accent6 2 2 2 4 2 3 2" xfId="40199"/>
    <cellStyle name="40% - Accent6 2 2 2 4 2 4" xfId="29584"/>
    <cellStyle name="40% - Accent6 2 2 2 4 3" xfId="8975"/>
    <cellStyle name="40% - Accent6 2 2 2 4 3 2" xfId="19590"/>
    <cellStyle name="40% - Accent6 2 2 2 4 3 2 2" xfId="42865"/>
    <cellStyle name="40% - Accent6 2 2 2 4 3 3" xfId="32250"/>
    <cellStyle name="40% - Accent6 2 2 2 4 4" xfId="14284"/>
    <cellStyle name="40% - Accent6 2 2 2 4 4 2" xfId="37559"/>
    <cellStyle name="40% - Accent6 2 2 2 4 5" xfId="26942"/>
    <cellStyle name="40% - Accent6 2 2 2_Sheet1" xfId="3740"/>
    <cellStyle name="40% - Accent6 2 2 3" xfId="2420"/>
    <cellStyle name="40% - Accent6 2 2 3 2" xfId="5271"/>
    <cellStyle name="40% - Accent6 2 2 3 2 2" xfId="10614"/>
    <cellStyle name="40% - Accent6 2 2 3 2 2 2" xfId="21228"/>
    <cellStyle name="40% - Accent6 2 2 3 2 2 2 2" xfId="44503"/>
    <cellStyle name="40% - Accent6 2 2 3 2 2 3" xfId="33889"/>
    <cellStyle name="40% - Accent6 2 2 3 2 3" xfId="15922"/>
    <cellStyle name="40% - Accent6 2 2 3 2 3 2" xfId="39197"/>
    <cellStyle name="40% - Accent6 2 2 3 2 4" xfId="28581"/>
    <cellStyle name="40% - Accent6 2 2 3 3" xfId="7972"/>
    <cellStyle name="40% - Accent6 2 2 3 3 2" xfId="18587"/>
    <cellStyle name="40% - Accent6 2 2 3 3 2 2" xfId="41862"/>
    <cellStyle name="40% - Accent6 2 2 3 3 3" xfId="31247"/>
    <cellStyle name="40% - Accent6 2 2 3 4" xfId="13282"/>
    <cellStyle name="40% - Accent6 2 2 3 4 2" xfId="36557"/>
    <cellStyle name="40% - Accent6 2 2 3 5" xfId="25939"/>
    <cellStyle name="40% - Accent6 2 2 4" xfId="4084"/>
    <cellStyle name="40% - Accent6 2 2 4 2" xfId="9428"/>
    <cellStyle name="40% - Accent6 2 2 4 2 2" xfId="20043"/>
    <cellStyle name="40% - Accent6 2 2 4 2 2 2" xfId="43318"/>
    <cellStyle name="40% - Accent6 2 2 4 2 3" xfId="32703"/>
    <cellStyle name="40% - Accent6 2 2 4 3" xfId="14737"/>
    <cellStyle name="40% - Accent6 2 2 4 3 2" xfId="38012"/>
    <cellStyle name="40% - Accent6 2 2 4 4" xfId="27395"/>
    <cellStyle name="40% - Accent6 2 2 5" xfId="6786"/>
    <cellStyle name="40% - Accent6 2 2 5 2" xfId="17401"/>
    <cellStyle name="40% - Accent6 2 2 5 2 2" xfId="40676"/>
    <cellStyle name="40% - Accent6 2 2 5 3" xfId="30061"/>
    <cellStyle name="40% - Accent6 2 2 6" xfId="12097"/>
    <cellStyle name="40% - Accent6 2 2 6 2" xfId="35372"/>
    <cellStyle name="40% - Accent6 2 2 7" xfId="24749"/>
    <cellStyle name="40% - Accent6 2 2_Asset Register (new)" xfId="1314"/>
    <cellStyle name="40% - Accent6 2 3" xfId="673"/>
    <cellStyle name="40% - Accent6 2 3 2" xfId="1951"/>
    <cellStyle name="40% - Accent6 2 3 2 2" xfId="3690"/>
    <cellStyle name="40% - Accent6 2 3 2 2 2" xfId="23563"/>
    <cellStyle name="40% - Accent6 2 3 2 2 2 2" xfId="46806"/>
    <cellStyle name="40% - Accent6 2 3 2 3" xfId="4899"/>
    <cellStyle name="40% - Accent6 2 3 2 3 2" xfId="10242"/>
    <cellStyle name="40% - Accent6 2 3 2 3 2 2" xfId="20857"/>
    <cellStyle name="40% - Accent6 2 3 2 3 2 2 2" xfId="44132"/>
    <cellStyle name="40% - Accent6 2 3 2 3 2 3" xfId="33517"/>
    <cellStyle name="40% - Accent6 2 3 2 3 3" xfId="15551"/>
    <cellStyle name="40% - Accent6 2 3 2 3 3 2" xfId="38826"/>
    <cellStyle name="40% - Accent6 2 3 2 3 4" xfId="28209"/>
    <cellStyle name="40% - Accent6 2 3 2 4" xfId="7600"/>
    <cellStyle name="40% - Accent6 2 3 2 4 2" xfId="18215"/>
    <cellStyle name="40% - Accent6 2 3 2 4 2 2" xfId="41490"/>
    <cellStyle name="40% - Accent6 2 3 2 4 3" xfId="30875"/>
    <cellStyle name="40% - Accent6 2 3 2 5" xfId="12911"/>
    <cellStyle name="40% - Accent6 2 3 2 5 2" xfId="36186"/>
    <cellStyle name="40% - Accent6 2 3 2 6" xfId="23562"/>
    <cellStyle name="40% - Accent6 2 3 2 6 2" xfId="46805"/>
    <cellStyle name="40% - Accent6 2 3 2 7" xfId="25567"/>
    <cellStyle name="40% - Accent6 2 3 3" xfId="3186"/>
    <cellStyle name="40% - Accent6 2 3 3 2" xfId="6019"/>
    <cellStyle name="40% - Accent6 2 3 3 2 2" xfId="11362"/>
    <cellStyle name="40% - Accent6 2 3 3 2 2 2" xfId="21975"/>
    <cellStyle name="40% - Accent6 2 3 3 2 2 2 2" xfId="45250"/>
    <cellStyle name="40% - Accent6 2 3 3 2 2 3" xfId="34637"/>
    <cellStyle name="40% - Accent6 2 3 3 2 3" xfId="16669"/>
    <cellStyle name="40% - Accent6 2 3 3 2 3 2" xfId="39944"/>
    <cellStyle name="40% - Accent6 2 3 3 2 4" xfId="29329"/>
    <cellStyle name="40% - Accent6 2 3 3 3" xfId="8720"/>
    <cellStyle name="40% - Accent6 2 3 3 3 2" xfId="19335"/>
    <cellStyle name="40% - Accent6 2 3 3 3 2 2" xfId="42610"/>
    <cellStyle name="40% - Accent6 2 3 3 3 3" xfId="31995"/>
    <cellStyle name="40% - Accent6 2 3 3 4" xfId="14029"/>
    <cellStyle name="40% - Accent6 2 3 3 4 2" xfId="37304"/>
    <cellStyle name="40% - Accent6 2 3 3 5" xfId="23564"/>
    <cellStyle name="40% - Accent6 2 3 3 5 2" xfId="46807"/>
    <cellStyle name="40% - Accent6 2 3 3 6" xfId="26687"/>
    <cellStyle name="40% - Accent6 2 3 4" xfId="3509"/>
    <cellStyle name="40% - Accent6 2 3 4 2" xfId="6333"/>
    <cellStyle name="40% - Accent6 2 3 4 2 2" xfId="11676"/>
    <cellStyle name="40% - Accent6 2 3 4 2 2 2" xfId="22289"/>
    <cellStyle name="40% - Accent6 2 3 4 2 2 2 2" xfId="45564"/>
    <cellStyle name="40% - Accent6 2 3 4 2 2 3" xfId="34951"/>
    <cellStyle name="40% - Accent6 2 3 4 2 3" xfId="16983"/>
    <cellStyle name="40% - Accent6 2 3 4 2 3 2" xfId="40258"/>
    <cellStyle name="40% - Accent6 2 3 4 2 4" xfId="29643"/>
    <cellStyle name="40% - Accent6 2 3 4 3" xfId="9034"/>
    <cellStyle name="40% - Accent6 2 3 4 3 2" xfId="19649"/>
    <cellStyle name="40% - Accent6 2 3 4 3 2 2" xfId="42924"/>
    <cellStyle name="40% - Accent6 2 3 4 3 3" xfId="32309"/>
    <cellStyle name="40% - Accent6 2 3 4 4" xfId="14343"/>
    <cellStyle name="40% - Accent6 2 3 4 4 2" xfId="37618"/>
    <cellStyle name="40% - Accent6 2 3 4 5" xfId="27001"/>
    <cellStyle name="40% - Accent6 2 3 5" xfId="23561"/>
    <cellStyle name="40% - Accent6 2 3 5 2" xfId="46804"/>
    <cellStyle name="40% - Accent6 2 3_Sheet1" xfId="3741"/>
    <cellStyle name="40% - Accent6 2 4" xfId="1583"/>
    <cellStyle name="40% - Accent6 2 4 2" xfId="23566"/>
    <cellStyle name="40% - Accent6 2 4 2 2" xfId="23567"/>
    <cellStyle name="40% - Accent6 2 4 2 2 2" xfId="46810"/>
    <cellStyle name="40% - Accent6 2 4 2 3" xfId="46809"/>
    <cellStyle name="40% - Accent6 2 4 3" xfId="23568"/>
    <cellStyle name="40% - Accent6 2 4 3 2" xfId="46811"/>
    <cellStyle name="40% - Accent6 2 4 4" xfId="23565"/>
    <cellStyle name="40% - Accent6 2 4 4 2" xfId="46808"/>
    <cellStyle name="40% - Accent6 2 5" xfId="1672"/>
    <cellStyle name="40% - Accent6 2 5 2" xfId="23569"/>
    <cellStyle name="40% - Accent6 2 6" xfId="1964"/>
    <cellStyle name="40% - Accent6 2 7" xfId="1661"/>
    <cellStyle name="40% - Accent6 2 8" xfId="1589"/>
    <cellStyle name="40% - Accent6 2 9" xfId="2419"/>
    <cellStyle name="40% - Accent6 2 9 2" xfId="5270"/>
    <cellStyle name="40% - Accent6 2 9 2 2" xfId="10613"/>
    <cellStyle name="40% - Accent6 2 9 2 2 2" xfId="21227"/>
    <cellStyle name="40% - Accent6 2 9 2 2 2 2" xfId="44502"/>
    <cellStyle name="40% - Accent6 2 9 2 2 3" xfId="33888"/>
    <cellStyle name="40% - Accent6 2 9 2 3" xfId="15921"/>
    <cellStyle name="40% - Accent6 2 9 2 3 2" xfId="39196"/>
    <cellStyle name="40% - Accent6 2 9 2 4" xfId="28580"/>
    <cellStyle name="40% - Accent6 2 9 3" xfId="7971"/>
    <cellStyle name="40% - Accent6 2 9 3 2" xfId="18586"/>
    <cellStyle name="40% - Accent6 2 9 3 2 2" xfId="41861"/>
    <cellStyle name="40% - Accent6 2 9 3 3" xfId="31246"/>
    <cellStyle name="40% - Accent6 2 9 4" xfId="13281"/>
    <cellStyle name="40% - Accent6 2 9 4 2" xfId="36556"/>
    <cellStyle name="40% - Accent6 2 9 5" xfId="25938"/>
    <cellStyle name="40% - Accent6 2_Asset Register (new)" xfId="1315"/>
    <cellStyle name="40% - Accent6 3" xfId="169"/>
    <cellStyle name="40% - Accent6 3 10" xfId="2108"/>
    <cellStyle name="40% - Accent6 3 10 2" xfId="4988"/>
    <cellStyle name="40% - Accent6 3 10 2 2" xfId="10331"/>
    <cellStyle name="40% - Accent6 3 10 2 2 2" xfId="20946"/>
    <cellStyle name="40% - Accent6 3 10 2 2 2 2" xfId="44221"/>
    <cellStyle name="40% - Accent6 3 10 2 2 3" xfId="33606"/>
    <cellStyle name="40% - Accent6 3 10 2 3" xfId="15640"/>
    <cellStyle name="40% - Accent6 3 10 2 3 2" xfId="38915"/>
    <cellStyle name="40% - Accent6 3 10 2 4" xfId="28298"/>
    <cellStyle name="40% - Accent6 3 10 3" xfId="7689"/>
    <cellStyle name="40% - Accent6 3 10 3 2" xfId="18304"/>
    <cellStyle name="40% - Accent6 3 10 3 2 2" xfId="41579"/>
    <cellStyle name="40% - Accent6 3 10 3 3" xfId="30964"/>
    <cellStyle name="40% - Accent6 3 10 4" xfId="13000"/>
    <cellStyle name="40% - Accent6 3 10 4 2" xfId="36275"/>
    <cellStyle name="40% - Accent6 3 10 5" xfId="25656"/>
    <cellStyle name="40% - Accent6 3 11" xfId="2421"/>
    <cellStyle name="40% - Accent6 3 11 2" xfId="5272"/>
    <cellStyle name="40% - Accent6 3 11 2 2" xfId="10615"/>
    <cellStyle name="40% - Accent6 3 11 2 2 2" xfId="21229"/>
    <cellStyle name="40% - Accent6 3 11 2 2 2 2" xfId="44504"/>
    <cellStyle name="40% - Accent6 3 11 2 2 3" xfId="33890"/>
    <cellStyle name="40% - Accent6 3 11 2 3" xfId="15923"/>
    <cellStyle name="40% - Accent6 3 11 2 3 2" xfId="39198"/>
    <cellStyle name="40% - Accent6 3 11 2 4" xfId="28582"/>
    <cellStyle name="40% - Accent6 3 11 3" xfId="7973"/>
    <cellStyle name="40% - Accent6 3 11 3 2" xfId="18588"/>
    <cellStyle name="40% - Accent6 3 11 3 2 2" xfId="41863"/>
    <cellStyle name="40% - Accent6 3 11 3 3" xfId="31248"/>
    <cellStyle name="40% - Accent6 3 11 4" xfId="13283"/>
    <cellStyle name="40% - Accent6 3 11 4 2" xfId="36558"/>
    <cellStyle name="40% - Accent6 3 11 5" xfId="25940"/>
    <cellStyle name="40% - Accent6 3 12" xfId="2945"/>
    <cellStyle name="40% - Accent6 3 12 2" xfId="5784"/>
    <cellStyle name="40% - Accent6 3 12 2 2" xfId="11127"/>
    <cellStyle name="40% - Accent6 3 12 2 2 2" xfId="21741"/>
    <cellStyle name="40% - Accent6 3 12 2 2 2 2" xfId="45016"/>
    <cellStyle name="40% - Accent6 3 12 2 2 3" xfId="34402"/>
    <cellStyle name="40% - Accent6 3 12 2 3" xfId="16435"/>
    <cellStyle name="40% - Accent6 3 12 2 3 2" xfId="39710"/>
    <cellStyle name="40% - Accent6 3 12 2 4" xfId="29094"/>
    <cellStyle name="40% - Accent6 3 12 3" xfId="8485"/>
    <cellStyle name="40% - Accent6 3 12 3 2" xfId="19100"/>
    <cellStyle name="40% - Accent6 3 12 3 2 2" xfId="42375"/>
    <cellStyle name="40% - Accent6 3 12 3 3" xfId="31760"/>
    <cellStyle name="40% - Accent6 3 12 4" xfId="13795"/>
    <cellStyle name="40% - Accent6 3 12 4 2" xfId="37070"/>
    <cellStyle name="40% - Accent6 3 12 5" xfId="26452"/>
    <cellStyle name="40% - Accent6 3 13" xfId="3274"/>
    <cellStyle name="40% - Accent6 3 13 2" xfId="6098"/>
    <cellStyle name="40% - Accent6 3 13 2 2" xfId="11441"/>
    <cellStyle name="40% - Accent6 3 13 2 2 2" xfId="22054"/>
    <cellStyle name="40% - Accent6 3 13 2 2 2 2" xfId="45329"/>
    <cellStyle name="40% - Accent6 3 13 2 2 3" xfId="34716"/>
    <cellStyle name="40% - Accent6 3 13 2 3" xfId="16748"/>
    <cellStyle name="40% - Accent6 3 13 2 3 2" xfId="40023"/>
    <cellStyle name="40% - Accent6 3 13 2 4" xfId="29408"/>
    <cellStyle name="40% - Accent6 3 13 3" xfId="8799"/>
    <cellStyle name="40% - Accent6 3 13 3 2" xfId="19414"/>
    <cellStyle name="40% - Accent6 3 13 3 2 2" xfId="42689"/>
    <cellStyle name="40% - Accent6 3 13 3 3" xfId="32074"/>
    <cellStyle name="40% - Accent6 3 13 4" xfId="14108"/>
    <cellStyle name="40% - Accent6 3 13 4 2" xfId="37383"/>
    <cellStyle name="40% - Accent6 3 13 5" xfId="26766"/>
    <cellStyle name="40% - Accent6 3 14" xfId="4085"/>
    <cellStyle name="40% - Accent6 3 14 2" xfId="9429"/>
    <cellStyle name="40% - Accent6 3 14 2 2" xfId="20044"/>
    <cellStyle name="40% - Accent6 3 14 2 2 2" xfId="43319"/>
    <cellStyle name="40% - Accent6 3 14 2 3" xfId="32704"/>
    <cellStyle name="40% - Accent6 3 14 3" xfId="14738"/>
    <cellStyle name="40% - Accent6 3 14 3 2" xfId="38013"/>
    <cellStyle name="40% - Accent6 3 14 4" xfId="27396"/>
    <cellStyle name="40% - Accent6 3 15" xfId="6787"/>
    <cellStyle name="40% - Accent6 3 15 2" xfId="17402"/>
    <cellStyle name="40% - Accent6 3 15 2 2" xfId="40677"/>
    <cellStyle name="40% - Accent6 3 15 3" xfId="30062"/>
    <cellStyle name="40% - Accent6 3 16" xfId="12098"/>
    <cellStyle name="40% - Accent6 3 16 2" xfId="35373"/>
    <cellStyle name="40% - Accent6 3 17" xfId="23570"/>
    <cellStyle name="40% - Accent6 3 17 2" xfId="46812"/>
    <cellStyle name="40% - Accent6 3 18" xfId="24750"/>
    <cellStyle name="40% - Accent6 3 2" xfId="675"/>
    <cellStyle name="40% - Accent6 3 2 10" xfId="2946"/>
    <cellStyle name="40% - Accent6 3 2 10 2" xfId="5785"/>
    <cellStyle name="40% - Accent6 3 2 10 2 2" xfId="11128"/>
    <cellStyle name="40% - Accent6 3 2 10 2 2 2" xfId="21742"/>
    <cellStyle name="40% - Accent6 3 2 10 2 2 2 2" xfId="45017"/>
    <cellStyle name="40% - Accent6 3 2 10 2 2 3" xfId="34403"/>
    <cellStyle name="40% - Accent6 3 2 10 2 3" xfId="16436"/>
    <cellStyle name="40% - Accent6 3 2 10 2 3 2" xfId="39711"/>
    <cellStyle name="40% - Accent6 3 2 10 2 4" xfId="29095"/>
    <cellStyle name="40% - Accent6 3 2 10 3" xfId="8486"/>
    <cellStyle name="40% - Accent6 3 2 10 3 2" xfId="19101"/>
    <cellStyle name="40% - Accent6 3 2 10 3 2 2" xfId="42376"/>
    <cellStyle name="40% - Accent6 3 2 10 3 3" xfId="31761"/>
    <cellStyle name="40% - Accent6 3 2 10 4" xfId="13796"/>
    <cellStyle name="40% - Accent6 3 2 10 4 2" xfId="37071"/>
    <cellStyle name="40% - Accent6 3 2 10 5" xfId="26453"/>
    <cellStyle name="40% - Accent6 3 2 11" xfId="3275"/>
    <cellStyle name="40% - Accent6 3 2 11 2" xfId="6099"/>
    <cellStyle name="40% - Accent6 3 2 11 2 2" xfId="11442"/>
    <cellStyle name="40% - Accent6 3 2 11 2 2 2" xfId="22055"/>
    <cellStyle name="40% - Accent6 3 2 11 2 2 2 2" xfId="45330"/>
    <cellStyle name="40% - Accent6 3 2 11 2 2 3" xfId="34717"/>
    <cellStyle name="40% - Accent6 3 2 11 2 3" xfId="16749"/>
    <cellStyle name="40% - Accent6 3 2 11 2 3 2" xfId="40024"/>
    <cellStyle name="40% - Accent6 3 2 11 2 4" xfId="29409"/>
    <cellStyle name="40% - Accent6 3 2 11 3" xfId="8800"/>
    <cellStyle name="40% - Accent6 3 2 11 3 2" xfId="19415"/>
    <cellStyle name="40% - Accent6 3 2 11 3 2 2" xfId="42690"/>
    <cellStyle name="40% - Accent6 3 2 11 3 3" xfId="32075"/>
    <cellStyle name="40% - Accent6 3 2 11 4" xfId="14109"/>
    <cellStyle name="40% - Accent6 3 2 11 4 2" xfId="37384"/>
    <cellStyle name="40% - Accent6 3 2 11 5" xfId="26767"/>
    <cellStyle name="40% - Accent6 3 2 12" xfId="4206"/>
    <cellStyle name="40% - Accent6 3 2 12 2" xfId="9550"/>
    <cellStyle name="40% - Accent6 3 2 12 2 2" xfId="20165"/>
    <cellStyle name="40% - Accent6 3 2 12 2 2 2" xfId="43440"/>
    <cellStyle name="40% - Accent6 3 2 12 2 3" xfId="32825"/>
    <cellStyle name="40% - Accent6 3 2 12 3" xfId="14859"/>
    <cellStyle name="40% - Accent6 3 2 12 3 2" xfId="38134"/>
    <cellStyle name="40% - Accent6 3 2 12 4" xfId="27517"/>
    <cellStyle name="40% - Accent6 3 2 13" xfId="6908"/>
    <cellStyle name="40% - Accent6 3 2 13 2" xfId="17523"/>
    <cellStyle name="40% - Accent6 3 2 13 2 2" xfId="40798"/>
    <cellStyle name="40% - Accent6 3 2 13 3" xfId="30183"/>
    <cellStyle name="40% - Accent6 3 2 14" xfId="12219"/>
    <cellStyle name="40% - Accent6 3 2 14 2" xfId="35494"/>
    <cellStyle name="40% - Accent6 3 2 15" xfId="23571"/>
    <cellStyle name="40% - Accent6 3 2 15 2" xfId="46813"/>
    <cellStyle name="40% - Accent6 3 2 16" xfId="24875"/>
    <cellStyle name="40% - Accent6 3 2 2" xfId="1049"/>
    <cellStyle name="40% - Accent6 3 2 2 2" xfId="1486"/>
    <cellStyle name="40% - Accent6 3 2 2 2 2" xfId="2848"/>
    <cellStyle name="40% - Accent6 3 2 2 2 2 2" xfId="5699"/>
    <cellStyle name="40% - Accent6 3 2 2 2 2 2 2" xfId="11042"/>
    <cellStyle name="40% - Accent6 3 2 2 2 2 2 2 2" xfId="21656"/>
    <cellStyle name="40% - Accent6 3 2 2 2 2 2 2 2 2" xfId="44931"/>
    <cellStyle name="40% - Accent6 3 2 2 2 2 2 2 3" xfId="34317"/>
    <cellStyle name="40% - Accent6 3 2 2 2 2 2 3" xfId="16350"/>
    <cellStyle name="40% - Accent6 3 2 2 2 2 2 3 2" xfId="39625"/>
    <cellStyle name="40% - Accent6 3 2 2 2 2 2 4" xfId="23575"/>
    <cellStyle name="40% - Accent6 3 2 2 2 2 2 4 2" xfId="46817"/>
    <cellStyle name="40% - Accent6 3 2 2 2 2 2 5" xfId="29009"/>
    <cellStyle name="40% - Accent6 3 2 2 2 2 3" xfId="8400"/>
    <cellStyle name="40% - Accent6 3 2 2 2 2 3 2" xfId="19015"/>
    <cellStyle name="40% - Accent6 3 2 2 2 2 3 2 2" xfId="42290"/>
    <cellStyle name="40% - Accent6 3 2 2 2 2 3 3" xfId="31675"/>
    <cellStyle name="40% - Accent6 3 2 2 2 2 4" xfId="13710"/>
    <cellStyle name="40% - Accent6 3 2 2 2 2 4 2" xfId="36985"/>
    <cellStyle name="40% - Accent6 3 2 2 2 2 5" xfId="23574"/>
    <cellStyle name="40% - Accent6 3 2 2 2 2 5 2" xfId="46816"/>
    <cellStyle name="40% - Accent6 3 2 2 2 2 6" xfId="26367"/>
    <cellStyle name="40% - Accent6 3 2 2 2 3" xfId="4512"/>
    <cellStyle name="40% - Accent6 3 2 2 2 3 2" xfId="9856"/>
    <cellStyle name="40% - Accent6 3 2 2 2 3 2 2" xfId="20471"/>
    <cellStyle name="40% - Accent6 3 2 2 2 3 2 2 2" xfId="43746"/>
    <cellStyle name="40% - Accent6 3 2 2 2 3 2 3" xfId="33131"/>
    <cellStyle name="40% - Accent6 3 2 2 2 3 3" xfId="15165"/>
    <cellStyle name="40% - Accent6 3 2 2 2 3 3 2" xfId="38440"/>
    <cellStyle name="40% - Accent6 3 2 2 2 3 4" xfId="23576"/>
    <cellStyle name="40% - Accent6 3 2 2 2 3 4 2" xfId="46818"/>
    <cellStyle name="40% - Accent6 3 2 2 2 3 5" xfId="27823"/>
    <cellStyle name="40% - Accent6 3 2 2 2 4" xfId="7214"/>
    <cellStyle name="40% - Accent6 3 2 2 2 4 2" xfId="17829"/>
    <cellStyle name="40% - Accent6 3 2 2 2 4 2 2" xfId="41104"/>
    <cellStyle name="40% - Accent6 3 2 2 2 4 3" xfId="30489"/>
    <cellStyle name="40% - Accent6 3 2 2 2 5" xfId="12525"/>
    <cellStyle name="40% - Accent6 3 2 2 2 5 2" xfId="35800"/>
    <cellStyle name="40% - Accent6 3 2 2 2 6" xfId="23573"/>
    <cellStyle name="40% - Accent6 3 2 2 2 6 2" xfId="46815"/>
    <cellStyle name="40% - Accent6 3 2 2 2 7" xfId="25181"/>
    <cellStyle name="40% - Accent6 3 2 2 3" xfId="2625"/>
    <cellStyle name="40% - Accent6 3 2 2 3 2" xfId="5476"/>
    <cellStyle name="40% - Accent6 3 2 2 3 2 2" xfId="10819"/>
    <cellStyle name="40% - Accent6 3 2 2 3 2 2 2" xfId="21433"/>
    <cellStyle name="40% - Accent6 3 2 2 3 2 2 2 2" xfId="44708"/>
    <cellStyle name="40% - Accent6 3 2 2 3 2 2 3" xfId="34094"/>
    <cellStyle name="40% - Accent6 3 2 2 3 2 3" xfId="16127"/>
    <cellStyle name="40% - Accent6 3 2 2 3 2 3 2" xfId="39402"/>
    <cellStyle name="40% - Accent6 3 2 2 3 2 4" xfId="23578"/>
    <cellStyle name="40% - Accent6 3 2 2 3 2 4 2" xfId="46820"/>
    <cellStyle name="40% - Accent6 3 2 2 3 2 5" xfId="28786"/>
    <cellStyle name="40% - Accent6 3 2 2 3 3" xfId="8177"/>
    <cellStyle name="40% - Accent6 3 2 2 3 3 2" xfId="18792"/>
    <cellStyle name="40% - Accent6 3 2 2 3 3 2 2" xfId="42067"/>
    <cellStyle name="40% - Accent6 3 2 2 3 3 3" xfId="31452"/>
    <cellStyle name="40% - Accent6 3 2 2 3 4" xfId="13487"/>
    <cellStyle name="40% - Accent6 3 2 2 3 4 2" xfId="36762"/>
    <cellStyle name="40% - Accent6 3 2 2 3 5" xfId="23577"/>
    <cellStyle name="40% - Accent6 3 2 2 3 5 2" xfId="46819"/>
    <cellStyle name="40% - Accent6 3 2 2 3 6" xfId="26144"/>
    <cellStyle name="40% - Accent6 3 2 2 4" xfId="3803"/>
    <cellStyle name="40% - Accent6 3 2 2 4 2" xfId="6467"/>
    <cellStyle name="40% - Accent6 3 2 2 4 2 2" xfId="11810"/>
    <cellStyle name="40% - Accent6 3 2 2 4 2 2 2" xfId="22423"/>
    <cellStyle name="40% - Accent6 3 2 2 4 2 2 2 2" xfId="45698"/>
    <cellStyle name="40% - Accent6 3 2 2 4 2 2 3" xfId="35085"/>
    <cellStyle name="40% - Accent6 3 2 2 4 2 3" xfId="17117"/>
    <cellStyle name="40% - Accent6 3 2 2 4 2 3 2" xfId="40392"/>
    <cellStyle name="40% - Accent6 3 2 2 4 2 4" xfId="29777"/>
    <cellStyle name="40% - Accent6 3 2 2 4 3" xfId="9168"/>
    <cellStyle name="40% - Accent6 3 2 2 4 3 2" xfId="19783"/>
    <cellStyle name="40% - Accent6 3 2 2 4 3 2 2" xfId="43058"/>
    <cellStyle name="40% - Accent6 3 2 2 4 3 3" xfId="32443"/>
    <cellStyle name="40% - Accent6 3 2 2 4 4" xfId="14477"/>
    <cellStyle name="40% - Accent6 3 2 2 4 4 2" xfId="37752"/>
    <cellStyle name="40% - Accent6 3 2 2 4 5" xfId="23579"/>
    <cellStyle name="40% - Accent6 3 2 2 4 5 2" xfId="46821"/>
    <cellStyle name="40% - Accent6 3 2 2 4 6" xfId="27135"/>
    <cellStyle name="40% - Accent6 3 2 2 5" xfId="4289"/>
    <cellStyle name="40% - Accent6 3 2 2 5 2" xfId="9633"/>
    <cellStyle name="40% - Accent6 3 2 2 5 2 2" xfId="20248"/>
    <cellStyle name="40% - Accent6 3 2 2 5 2 2 2" xfId="43523"/>
    <cellStyle name="40% - Accent6 3 2 2 5 2 3" xfId="32908"/>
    <cellStyle name="40% - Accent6 3 2 2 5 3" xfId="14942"/>
    <cellStyle name="40% - Accent6 3 2 2 5 3 2" xfId="38217"/>
    <cellStyle name="40% - Accent6 3 2 2 5 4" xfId="27600"/>
    <cellStyle name="40% - Accent6 3 2 2 6" xfId="6991"/>
    <cellStyle name="40% - Accent6 3 2 2 6 2" xfId="17606"/>
    <cellStyle name="40% - Accent6 3 2 2 6 2 2" xfId="40881"/>
    <cellStyle name="40% - Accent6 3 2 2 6 3" xfId="30266"/>
    <cellStyle name="40% - Accent6 3 2 2 7" xfId="12302"/>
    <cellStyle name="40% - Accent6 3 2 2 7 2" xfId="35577"/>
    <cellStyle name="40% - Accent6 3 2 2 8" xfId="23572"/>
    <cellStyle name="40% - Accent6 3 2 2 8 2" xfId="46814"/>
    <cellStyle name="40% - Accent6 3 2 2 9" xfId="24958"/>
    <cellStyle name="40% - Accent6 3 2 2_Asset Register (new)" xfId="1311"/>
    <cellStyle name="40% - Accent6 3 2 3" xfId="1198"/>
    <cellStyle name="40% - Accent6 3 2 3 2" xfId="2765"/>
    <cellStyle name="40% - Accent6 3 2 3 2 2" xfId="5616"/>
    <cellStyle name="40% - Accent6 3 2 3 2 2 2" xfId="10959"/>
    <cellStyle name="40% - Accent6 3 2 3 2 2 2 2" xfId="21573"/>
    <cellStyle name="40% - Accent6 3 2 3 2 2 2 2 2" xfId="44848"/>
    <cellStyle name="40% - Accent6 3 2 3 2 2 2 3" xfId="34234"/>
    <cellStyle name="40% - Accent6 3 2 3 2 2 3" xfId="16267"/>
    <cellStyle name="40% - Accent6 3 2 3 2 2 3 2" xfId="39542"/>
    <cellStyle name="40% - Accent6 3 2 3 2 2 4" xfId="23582"/>
    <cellStyle name="40% - Accent6 3 2 3 2 2 4 2" xfId="46824"/>
    <cellStyle name="40% - Accent6 3 2 3 2 2 5" xfId="28926"/>
    <cellStyle name="40% - Accent6 3 2 3 2 3" xfId="8317"/>
    <cellStyle name="40% - Accent6 3 2 3 2 3 2" xfId="18932"/>
    <cellStyle name="40% - Accent6 3 2 3 2 3 2 2" xfId="42207"/>
    <cellStyle name="40% - Accent6 3 2 3 2 3 3" xfId="31592"/>
    <cellStyle name="40% - Accent6 3 2 3 2 4" xfId="13627"/>
    <cellStyle name="40% - Accent6 3 2 3 2 4 2" xfId="36902"/>
    <cellStyle name="40% - Accent6 3 2 3 2 5" xfId="23581"/>
    <cellStyle name="40% - Accent6 3 2 3 2 5 2" xfId="46823"/>
    <cellStyle name="40% - Accent6 3 2 3 2 6" xfId="26284"/>
    <cellStyle name="40% - Accent6 3 2 3 3" xfId="4429"/>
    <cellStyle name="40% - Accent6 3 2 3 3 2" xfId="9773"/>
    <cellStyle name="40% - Accent6 3 2 3 3 2 2" xfId="20388"/>
    <cellStyle name="40% - Accent6 3 2 3 3 2 2 2" xfId="43663"/>
    <cellStyle name="40% - Accent6 3 2 3 3 2 3" xfId="33048"/>
    <cellStyle name="40% - Accent6 3 2 3 3 3" xfId="15082"/>
    <cellStyle name="40% - Accent6 3 2 3 3 3 2" xfId="38357"/>
    <cellStyle name="40% - Accent6 3 2 3 3 4" xfId="23583"/>
    <cellStyle name="40% - Accent6 3 2 3 3 4 2" xfId="46825"/>
    <cellStyle name="40% - Accent6 3 2 3 3 5" xfId="27740"/>
    <cellStyle name="40% - Accent6 3 2 3 4" xfId="7131"/>
    <cellStyle name="40% - Accent6 3 2 3 4 2" xfId="17746"/>
    <cellStyle name="40% - Accent6 3 2 3 4 2 2" xfId="41021"/>
    <cellStyle name="40% - Accent6 3 2 3 4 3" xfId="30406"/>
    <cellStyle name="40% - Accent6 3 2 3 5" xfId="12442"/>
    <cellStyle name="40% - Accent6 3 2 3 5 2" xfId="35717"/>
    <cellStyle name="40% - Accent6 3 2 3 6" xfId="23580"/>
    <cellStyle name="40% - Accent6 3 2 3 6 2" xfId="46822"/>
    <cellStyle name="40% - Accent6 3 2 3 7" xfId="25098"/>
    <cellStyle name="40% - Accent6 3 2 4" xfId="1585"/>
    <cellStyle name="40% - Accent6 3 2 4 2" xfId="4599"/>
    <cellStyle name="40% - Accent6 3 2 4 2 2" xfId="9943"/>
    <cellStyle name="40% - Accent6 3 2 4 2 2 2" xfId="20558"/>
    <cellStyle name="40% - Accent6 3 2 4 2 2 2 2" xfId="43833"/>
    <cellStyle name="40% - Accent6 3 2 4 2 2 3" xfId="33218"/>
    <cellStyle name="40% - Accent6 3 2 4 2 3" xfId="15252"/>
    <cellStyle name="40% - Accent6 3 2 4 2 3 2" xfId="38527"/>
    <cellStyle name="40% - Accent6 3 2 4 2 4" xfId="23585"/>
    <cellStyle name="40% - Accent6 3 2 4 2 4 2" xfId="46827"/>
    <cellStyle name="40% - Accent6 3 2 4 2 5" xfId="27910"/>
    <cellStyle name="40% - Accent6 3 2 4 3" xfId="7301"/>
    <cellStyle name="40% - Accent6 3 2 4 3 2" xfId="17916"/>
    <cellStyle name="40% - Accent6 3 2 4 3 2 2" xfId="41191"/>
    <cellStyle name="40% - Accent6 3 2 4 3 3" xfId="30576"/>
    <cellStyle name="40% - Accent6 3 2 4 4" xfId="12612"/>
    <cellStyle name="40% - Accent6 3 2 4 4 2" xfId="35887"/>
    <cellStyle name="40% - Accent6 3 2 4 5" xfId="23584"/>
    <cellStyle name="40% - Accent6 3 2 4 5 2" xfId="46826"/>
    <cellStyle name="40% - Accent6 3 2 4 6" xfId="25268"/>
    <cellStyle name="40% - Accent6 3 2 5" xfId="1670"/>
    <cellStyle name="40% - Accent6 3 2 5 2" xfId="4666"/>
    <cellStyle name="40% - Accent6 3 2 5 2 2" xfId="10010"/>
    <cellStyle name="40% - Accent6 3 2 5 2 2 2" xfId="20625"/>
    <cellStyle name="40% - Accent6 3 2 5 2 2 2 2" xfId="43900"/>
    <cellStyle name="40% - Accent6 3 2 5 2 2 3" xfId="33285"/>
    <cellStyle name="40% - Accent6 3 2 5 2 3" xfId="15319"/>
    <cellStyle name="40% - Accent6 3 2 5 2 3 2" xfId="38594"/>
    <cellStyle name="40% - Accent6 3 2 5 2 4" xfId="27977"/>
    <cellStyle name="40% - Accent6 3 2 5 3" xfId="7368"/>
    <cellStyle name="40% - Accent6 3 2 5 3 2" xfId="17983"/>
    <cellStyle name="40% - Accent6 3 2 5 3 2 2" xfId="41258"/>
    <cellStyle name="40% - Accent6 3 2 5 3 3" xfId="30643"/>
    <cellStyle name="40% - Accent6 3 2 5 4" xfId="12679"/>
    <cellStyle name="40% - Accent6 3 2 5 4 2" xfId="35954"/>
    <cellStyle name="40% - Accent6 3 2 5 5" xfId="23586"/>
    <cellStyle name="40% - Accent6 3 2 5 5 2" xfId="46828"/>
    <cellStyle name="40% - Accent6 3 2 5 6" xfId="25335"/>
    <cellStyle name="40% - Accent6 3 2 6" xfId="1602"/>
    <cellStyle name="40% - Accent6 3 2 6 2" xfId="4611"/>
    <cellStyle name="40% - Accent6 3 2 6 2 2" xfId="9955"/>
    <cellStyle name="40% - Accent6 3 2 6 2 2 2" xfId="20570"/>
    <cellStyle name="40% - Accent6 3 2 6 2 2 2 2" xfId="43845"/>
    <cellStyle name="40% - Accent6 3 2 6 2 2 3" xfId="33230"/>
    <cellStyle name="40% - Accent6 3 2 6 2 3" xfId="15264"/>
    <cellStyle name="40% - Accent6 3 2 6 2 3 2" xfId="38539"/>
    <cellStyle name="40% - Accent6 3 2 6 2 4" xfId="27922"/>
    <cellStyle name="40% - Accent6 3 2 6 3" xfId="7313"/>
    <cellStyle name="40% - Accent6 3 2 6 3 2" xfId="17928"/>
    <cellStyle name="40% - Accent6 3 2 6 3 2 2" xfId="41203"/>
    <cellStyle name="40% - Accent6 3 2 6 3 3" xfId="30588"/>
    <cellStyle name="40% - Accent6 3 2 6 4" xfId="12624"/>
    <cellStyle name="40% - Accent6 3 2 6 4 2" xfId="35899"/>
    <cellStyle name="40% - Accent6 3 2 6 5" xfId="25280"/>
    <cellStyle name="40% - Accent6 3 2 7" xfId="2109"/>
    <cellStyle name="40% - Accent6 3 2 7 2" xfId="4989"/>
    <cellStyle name="40% - Accent6 3 2 7 2 2" xfId="10332"/>
    <cellStyle name="40% - Accent6 3 2 7 2 2 2" xfId="20947"/>
    <cellStyle name="40% - Accent6 3 2 7 2 2 2 2" xfId="44222"/>
    <cellStyle name="40% - Accent6 3 2 7 2 2 3" xfId="33607"/>
    <cellStyle name="40% - Accent6 3 2 7 2 3" xfId="15641"/>
    <cellStyle name="40% - Accent6 3 2 7 2 3 2" xfId="38916"/>
    <cellStyle name="40% - Accent6 3 2 7 2 4" xfId="28299"/>
    <cellStyle name="40% - Accent6 3 2 7 3" xfId="7690"/>
    <cellStyle name="40% - Accent6 3 2 7 3 2" xfId="18305"/>
    <cellStyle name="40% - Accent6 3 2 7 3 2 2" xfId="41580"/>
    <cellStyle name="40% - Accent6 3 2 7 3 3" xfId="30965"/>
    <cellStyle name="40% - Accent6 3 2 7 4" xfId="13001"/>
    <cellStyle name="40% - Accent6 3 2 7 4 2" xfId="36276"/>
    <cellStyle name="40% - Accent6 3 2 7 5" xfId="25657"/>
    <cellStyle name="40% - Accent6 3 2 8" xfId="2095"/>
    <cellStyle name="40% - Accent6 3 2 8 2" xfId="4977"/>
    <cellStyle name="40% - Accent6 3 2 8 2 2" xfId="10320"/>
    <cellStyle name="40% - Accent6 3 2 8 2 2 2" xfId="20935"/>
    <cellStyle name="40% - Accent6 3 2 8 2 2 2 2" xfId="44210"/>
    <cellStyle name="40% - Accent6 3 2 8 2 2 3" xfId="33595"/>
    <cellStyle name="40% - Accent6 3 2 8 2 3" xfId="15629"/>
    <cellStyle name="40% - Accent6 3 2 8 2 3 2" xfId="38904"/>
    <cellStyle name="40% - Accent6 3 2 8 2 4" xfId="28287"/>
    <cellStyle name="40% - Accent6 3 2 8 3" xfId="7678"/>
    <cellStyle name="40% - Accent6 3 2 8 3 2" xfId="18293"/>
    <cellStyle name="40% - Accent6 3 2 8 3 2 2" xfId="41568"/>
    <cellStyle name="40% - Accent6 3 2 8 3 3" xfId="30953"/>
    <cellStyle name="40% - Accent6 3 2 8 4" xfId="12989"/>
    <cellStyle name="40% - Accent6 3 2 8 4 2" xfId="36264"/>
    <cellStyle name="40% - Accent6 3 2 8 5" xfId="25645"/>
    <cellStyle name="40% - Accent6 3 2 9" xfId="2542"/>
    <cellStyle name="40% - Accent6 3 2 9 2" xfId="5393"/>
    <cellStyle name="40% - Accent6 3 2 9 2 2" xfId="10736"/>
    <cellStyle name="40% - Accent6 3 2 9 2 2 2" xfId="21350"/>
    <cellStyle name="40% - Accent6 3 2 9 2 2 2 2" xfId="44625"/>
    <cellStyle name="40% - Accent6 3 2 9 2 2 3" xfId="34011"/>
    <cellStyle name="40% - Accent6 3 2 9 2 3" xfId="16044"/>
    <cellStyle name="40% - Accent6 3 2 9 2 3 2" xfId="39319"/>
    <cellStyle name="40% - Accent6 3 2 9 2 4" xfId="28703"/>
    <cellStyle name="40% - Accent6 3 2 9 3" xfId="8094"/>
    <cellStyle name="40% - Accent6 3 2 9 3 2" xfId="18709"/>
    <cellStyle name="40% - Accent6 3 2 9 3 2 2" xfId="41984"/>
    <cellStyle name="40% - Accent6 3 2 9 3 3" xfId="31369"/>
    <cellStyle name="40% - Accent6 3 2 9 4" xfId="13404"/>
    <cellStyle name="40% - Accent6 3 2 9 4 2" xfId="36679"/>
    <cellStyle name="40% - Accent6 3 2 9 5" xfId="26061"/>
    <cellStyle name="40% - Accent6 3 2_Asset Register (new)" xfId="1312"/>
    <cellStyle name="40% - Accent6 3 3" xfId="674"/>
    <cellStyle name="40% - Accent6 3 3 10" xfId="12218"/>
    <cellStyle name="40% - Accent6 3 3 10 2" xfId="35493"/>
    <cellStyle name="40% - Accent6 3 3 11" xfId="23587"/>
    <cellStyle name="40% - Accent6 3 3 11 2" xfId="46829"/>
    <cellStyle name="40% - Accent6 3 3 12" xfId="24874"/>
    <cellStyle name="40% - Accent6 3 3 2" xfId="1117"/>
    <cellStyle name="40% - Accent6 3 3 2 2" xfId="2685"/>
    <cellStyle name="40% - Accent6 3 3 2 2 2" xfId="5536"/>
    <cellStyle name="40% - Accent6 3 3 2 2 2 2" xfId="10879"/>
    <cellStyle name="40% - Accent6 3 3 2 2 2 2 2" xfId="21493"/>
    <cellStyle name="40% - Accent6 3 3 2 2 2 2 2 2" xfId="44768"/>
    <cellStyle name="40% - Accent6 3 3 2 2 2 2 3" xfId="34154"/>
    <cellStyle name="40% - Accent6 3 3 2 2 2 3" xfId="16187"/>
    <cellStyle name="40% - Accent6 3 3 2 2 2 3 2" xfId="39462"/>
    <cellStyle name="40% - Accent6 3 3 2 2 2 4" xfId="23590"/>
    <cellStyle name="40% - Accent6 3 3 2 2 2 4 2" xfId="46832"/>
    <cellStyle name="40% - Accent6 3 3 2 2 2 5" xfId="28846"/>
    <cellStyle name="40% - Accent6 3 3 2 2 3" xfId="8237"/>
    <cellStyle name="40% - Accent6 3 3 2 2 3 2" xfId="18852"/>
    <cellStyle name="40% - Accent6 3 3 2 2 3 2 2" xfId="42127"/>
    <cellStyle name="40% - Accent6 3 3 2 2 3 3" xfId="31512"/>
    <cellStyle name="40% - Accent6 3 3 2 2 4" xfId="13547"/>
    <cellStyle name="40% - Accent6 3 3 2 2 4 2" xfId="36822"/>
    <cellStyle name="40% - Accent6 3 3 2 2 5" xfId="23589"/>
    <cellStyle name="40% - Accent6 3 3 2 2 5 2" xfId="46831"/>
    <cellStyle name="40% - Accent6 3 3 2 2 6" xfId="26204"/>
    <cellStyle name="40% - Accent6 3 3 2 3" xfId="3863"/>
    <cellStyle name="40% - Accent6 3 3 2 3 2" xfId="6527"/>
    <cellStyle name="40% - Accent6 3 3 2 3 2 2" xfId="11870"/>
    <cellStyle name="40% - Accent6 3 3 2 3 2 2 2" xfId="22483"/>
    <cellStyle name="40% - Accent6 3 3 2 3 2 2 2 2" xfId="45758"/>
    <cellStyle name="40% - Accent6 3 3 2 3 2 2 3" xfId="35145"/>
    <cellStyle name="40% - Accent6 3 3 2 3 2 3" xfId="17177"/>
    <cellStyle name="40% - Accent6 3 3 2 3 2 3 2" xfId="40452"/>
    <cellStyle name="40% - Accent6 3 3 2 3 2 4" xfId="29837"/>
    <cellStyle name="40% - Accent6 3 3 2 3 3" xfId="9228"/>
    <cellStyle name="40% - Accent6 3 3 2 3 3 2" xfId="19843"/>
    <cellStyle name="40% - Accent6 3 3 2 3 3 2 2" xfId="43118"/>
    <cellStyle name="40% - Accent6 3 3 2 3 3 3" xfId="32503"/>
    <cellStyle name="40% - Accent6 3 3 2 3 4" xfId="14537"/>
    <cellStyle name="40% - Accent6 3 3 2 3 4 2" xfId="37812"/>
    <cellStyle name="40% - Accent6 3 3 2 3 5" xfId="23591"/>
    <cellStyle name="40% - Accent6 3 3 2 3 5 2" xfId="46833"/>
    <cellStyle name="40% - Accent6 3 3 2 3 6" xfId="27195"/>
    <cellStyle name="40% - Accent6 3 3 2 4" xfId="4349"/>
    <cellStyle name="40% - Accent6 3 3 2 4 2" xfId="9693"/>
    <cellStyle name="40% - Accent6 3 3 2 4 2 2" xfId="20308"/>
    <cellStyle name="40% - Accent6 3 3 2 4 2 2 2" xfId="43583"/>
    <cellStyle name="40% - Accent6 3 3 2 4 2 3" xfId="32968"/>
    <cellStyle name="40% - Accent6 3 3 2 4 3" xfId="15002"/>
    <cellStyle name="40% - Accent6 3 3 2 4 3 2" xfId="38277"/>
    <cellStyle name="40% - Accent6 3 3 2 4 4" xfId="27660"/>
    <cellStyle name="40% - Accent6 3 3 2 5" xfId="7051"/>
    <cellStyle name="40% - Accent6 3 3 2 5 2" xfId="17666"/>
    <cellStyle name="40% - Accent6 3 3 2 5 2 2" xfId="40941"/>
    <cellStyle name="40% - Accent6 3 3 2 5 3" xfId="30326"/>
    <cellStyle name="40% - Accent6 3 3 2 6" xfId="12362"/>
    <cellStyle name="40% - Accent6 3 3 2 6 2" xfId="35637"/>
    <cellStyle name="40% - Accent6 3 3 2 7" xfId="23588"/>
    <cellStyle name="40% - Accent6 3 3 2 7 2" xfId="46830"/>
    <cellStyle name="40% - Accent6 3 3 2 8" xfId="25018"/>
    <cellStyle name="40% - Accent6 3 3 3" xfId="1485"/>
    <cellStyle name="40% - Accent6 3 3 3 2" xfId="2847"/>
    <cellStyle name="40% - Accent6 3 3 3 2 2" xfId="5698"/>
    <cellStyle name="40% - Accent6 3 3 3 2 2 2" xfId="11041"/>
    <cellStyle name="40% - Accent6 3 3 3 2 2 2 2" xfId="21655"/>
    <cellStyle name="40% - Accent6 3 3 3 2 2 2 2 2" xfId="44930"/>
    <cellStyle name="40% - Accent6 3 3 3 2 2 2 3" xfId="34316"/>
    <cellStyle name="40% - Accent6 3 3 3 2 2 3" xfId="16349"/>
    <cellStyle name="40% - Accent6 3 3 3 2 2 3 2" xfId="39624"/>
    <cellStyle name="40% - Accent6 3 3 3 2 2 4" xfId="29008"/>
    <cellStyle name="40% - Accent6 3 3 3 2 3" xfId="8399"/>
    <cellStyle name="40% - Accent6 3 3 3 2 3 2" xfId="19014"/>
    <cellStyle name="40% - Accent6 3 3 3 2 3 2 2" xfId="42289"/>
    <cellStyle name="40% - Accent6 3 3 3 2 3 3" xfId="31674"/>
    <cellStyle name="40% - Accent6 3 3 3 2 4" xfId="13709"/>
    <cellStyle name="40% - Accent6 3 3 3 2 4 2" xfId="36984"/>
    <cellStyle name="40% - Accent6 3 3 3 2 5" xfId="23593"/>
    <cellStyle name="40% - Accent6 3 3 3 2 5 2" xfId="46835"/>
    <cellStyle name="40% - Accent6 3 3 3 2 6" xfId="26366"/>
    <cellStyle name="40% - Accent6 3 3 3 3" xfId="3563"/>
    <cellStyle name="40% - Accent6 3 3 3 3 2" xfId="6371"/>
    <cellStyle name="40% - Accent6 3 3 3 3 2 2" xfId="11714"/>
    <cellStyle name="40% - Accent6 3 3 3 3 2 2 2" xfId="22327"/>
    <cellStyle name="40% - Accent6 3 3 3 3 2 2 2 2" xfId="45602"/>
    <cellStyle name="40% - Accent6 3 3 3 3 2 2 3" xfId="34989"/>
    <cellStyle name="40% - Accent6 3 3 3 3 2 3" xfId="17021"/>
    <cellStyle name="40% - Accent6 3 3 3 3 2 3 2" xfId="40296"/>
    <cellStyle name="40% - Accent6 3 3 3 3 2 4" xfId="29681"/>
    <cellStyle name="40% - Accent6 3 3 3 3 3" xfId="9072"/>
    <cellStyle name="40% - Accent6 3 3 3 3 3 2" xfId="19687"/>
    <cellStyle name="40% - Accent6 3 3 3 3 3 2 2" xfId="42962"/>
    <cellStyle name="40% - Accent6 3 3 3 3 3 3" xfId="32347"/>
    <cellStyle name="40% - Accent6 3 3 3 3 4" xfId="14381"/>
    <cellStyle name="40% - Accent6 3 3 3 3 4 2" xfId="37656"/>
    <cellStyle name="40% - Accent6 3 3 3 3 5" xfId="27039"/>
    <cellStyle name="40% - Accent6 3 3 3 4" xfId="4511"/>
    <cellStyle name="40% - Accent6 3 3 3 4 2" xfId="9855"/>
    <cellStyle name="40% - Accent6 3 3 3 4 2 2" xfId="20470"/>
    <cellStyle name="40% - Accent6 3 3 3 4 2 2 2" xfId="43745"/>
    <cellStyle name="40% - Accent6 3 3 3 4 2 3" xfId="33130"/>
    <cellStyle name="40% - Accent6 3 3 3 4 3" xfId="15164"/>
    <cellStyle name="40% - Accent6 3 3 3 4 3 2" xfId="38439"/>
    <cellStyle name="40% - Accent6 3 3 3 4 4" xfId="27822"/>
    <cellStyle name="40% - Accent6 3 3 3 5" xfId="7213"/>
    <cellStyle name="40% - Accent6 3 3 3 5 2" xfId="17828"/>
    <cellStyle name="40% - Accent6 3 3 3 5 2 2" xfId="41103"/>
    <cellStyle name="40% - Accent6 3 3 3 5 3" xfId="30488"/>
    <cellStyle name="40% - Accent6 3 3 3 6" xfId="12524"/>
    <cellStyle name="40% - Accent6 3 3 3 6 2" xfId="35799"/>
    <cellStyle name="40% - Accent6 3 3 3 7" xfId="23592"/>
    <cellStyle name="40% - Accent6 3 3 3 7 2" xfId="46834"/>
    <cellStyle name="40% - Accent6 3 3 3 8" xfId="25180"/>
    <cellStyle name="40% - Accent6 3 3 4" xfId="1854"/>
    <cellStyle name="40% - Accent6 3 3 4 2" xfId="4836"/>
    <cellStyle name="40% - Accent6 3 3 4 2 2" xfId="10180"/>
    <cellStyle name="40% - Accent6 3 3 4 2 2 2" xfId="20795"/>
    <cellStyle name="40% - Accent6 3 3 4 2 2 2 2" xfId="44070"/>
    <cellStyle name="40% - Accent6 3 3 4 2 2 3" xfId="33455"/>
    <cellStyle name="40% - Accent6 3 3 4 2 3" xfId="15489"/>
    <cellStyle name="40% - Accent6 3 3 4 2 3 2" xfId="38764"/>
    <cellStyle name="40% - Accent6 3 3 4 2 4" xfId="28147"/>
    <cellStyle name="40% - Accent6 3 3 4 3" xfId="7538"/>
    <cellStyle name="40% - Accent6 3 3 4 3 2" xfId="18153"/>
    <cellStyle name="40% - Accent6 3 3 4 3 2 2" xfId="41428"/>
    <cellStyle name="40% - Accent6 3 3 4 3 3" xfId="30813"/>
    <cellStyle name="40% - Accent6 3 3 4 4" xfId="12849"/>
    <cellStyle name="40% - Accent6 3 3 4 4 2" xfId="36124"/>
    <cellStyle name="40% - Accent6 3 3 4 5" xfId="23594"/>
    <cellStyle name="40% - Accent6 3 3 4 5 2" xfId="46836"/>
    <cellStyle name="40% - Accent6 3 3 4 6" xfId="25505"/>
    <cellStyle name="40% - Accent6 3 3 5" xfId="2541"/>
    <cellStyle name="40% - Accent6 3 3 5 2" xfId="5392"/>
    <cellStyle name="40% - Accent6 3 3 5 2 2" xfId="10735"/>
    <cellStyle name="40% - Accent6 3 3 5 2 2 2" xfId="21349"/>
    <cellStyle name="40% - Accent6 3 3 5 2 2 2 2" xfId="44624"/>
    <cellStyle name="40% - Accent6 3 3 5 2 2 3" xfId="34010"/>
    <cellStyle name="40% - Accent6 3 3 5 2 3" xfId="16043"/>
    <cellStyle name="40% - Accent6 3 3 5 2 3 2" xfId="39318"/>
    <cellStyle name="40% - Accent6 3 3 5 2 4" xfId="28702"/>
    <cellStyle name="40% - Accent6 3 3 5 3" xfId="8093"/>
    <cellStyle name="40% - Accent6 3 3 5 3 2" xfId="18708"/>
    <cellStyle name="40% - Accent6 3 3 5 3 2 2" xfId="41983"/>
    <cellStyle name="40% - Accent6 3 3 5 3 3" xfId="31368"/>
    <cellStyle name="40% - Accent6 3 3 5 4" xfId="13403"/>
    <cellStyle name="40% - Accent6 3 3 5 4 2" xfId="36678"/>
    <cellStyle name="40% - Accent6 3 3 5 5" xfId="26060"/>
    <cellStyle name="40% - Accent6 3 3 6" xfId="3128"/>
    <cellStyle name="40% - Accent6 3 3 6 2" xfId="5961"/>
    <cellStyle name="40% - Accent6 3 3 6 2 2" xfId="11304"/>
    <cellStyle name="40% - Accent6 3 3 6 2 2 2" xfId="21917"/>
    <cellStyle name="40% - Accent6 3 3 6 2 2 2 2" xfId="45192"/>
    <cellStyle name="40% - Accent6 3 3 6 2 2 3" xfId="34579"/>
    <cellStyle name="40% - Accent6 3 3 6 2 3" xfId="16611"/>
    <cellStyle name="40% - Accent6 3 3 6 2 3 2" xfId="39886"/>
    <cellStyle name="40% - Accent6 3 3 6 2 4" xfId="29271"/>
    <cellStyle name="40% - Accent6 3 3 6 3" xfId="8662"/>
    <cellStyle name="40% - Accent6 3 3 6 3 2" xfId="19277"/>
    <cellStyle name="40% - Accent6 3 3 6 3 2 2" xfId="42552"/>
    <cellStyle name="40% - Accent6 3 3 6 3 3" xfId="31937"/>
    <cellStyle name="40% - Accent6 3 3 6 4" xfId="13971"/>
    <cellStyle name="40% - Accent6 3 3 6 4 2" xfId="37246"/>
    <cellStyle name="40% - Accent6 3 3 6 5" xfId="26629"/>
    <cellStyle name="40% - Accent6 3 3 7" xfId="3451"/>
    <cellStyle name="40% - Accent6 3 3 7 2" xfId="6275"/>
    <cellStyle name="40% - Accent6 3 3 7 2 2" xfId="11618"/>
    <cellStyle name="40% - Accent6 3 3 7 2 2 2" xfId="22231"/>
    <cellStyle name="40% - Accent6 3 3 7 2 2 2 2" xfId="45506"/>
    <cellStyle name="40% - Accent6 3 3 7 2 2 3" xfId="34893"/>
    <cellStyle name="40% - Accent6 3 3 7 2 3" xfId="16925"/>
    <cellStyle name="40% - Accent6 3 3 7 2 3 2" xfId="40200"/>
    <cellStyle name="40% - Accent6 3 3 7 2 4" xfId="29585"/>
    <cellStyle name="40% - Accent6 3 3 7 3" xfId="8976"/>
    <cellStyle name="40% - Accent6 3 3 7 3 2" xfId="19591"/>
    <cellStyle name="40% - Accent6 3 3 7 3 2 2" xfId="42866"/>
    <cellStyle name="40% - Accent6 3 3 7 3 3" xfId="32251"/>
    <cellStyle name="40% - Accent6 3 3 7 4" xfId="14285"/>
    <cellStyle name="40% - Accent6 3 3 7 4 2" xfId="37560"/>
    <cellStyle name="40% - Accent6 3 3 7 5" xfId="26943"/>
    <cellStyle name="40% - Accent6 3 3 8" xfId="4205"/>
    <cellStyle name="40% - Accent6 3 3 8 2" xfId="9549"/>
    <cellStyle name="40% - Accent6 3 3 8 2 2" xfId="20164"/>
    <cellStyle name="40% - Accent6 3 3 8 2 2 2" xfId="43439"/>
    <cellStyle name="40% - Accent6 3 3 8 2 3" xfId="32824"/>
    <cellStyle name="40% - Accent6 3 3 8 3" xfId="14858"/>
    <cellStyle name="40% - Accent6 3 3 8 3 2" xfId="38133"/>
    <cellStyle name="40% - Accent6 3 3 8 4" xfId="27516"/>
    <cellStyle name="40% - Accent6 3 3 9" xfId="6907"/>
    <cellStyle name="40% - Accent6 3 3 9 2" xfId="17522"/>
    <cellStyle name="40% - Accent6 3 3 9 2 2" xfId="40797"/>
    <cellStyle name="40% - Accent6 3 3 9 3" xfId="30182"/>
    <cellStyle name="40% - Accent6 3 3_Asset Register (new)" xfId="1310"/>
    <cellStyle name="40% - Accent6 3 4" xfId="170"/>
    <cellStyle name="40% - Accent6 3 4 10" xfId="24751"/>
    <cellStyle name="40% - Accent6 3 4 2" xfId="1855"/>
    <cellStyle name="40% - Accent6 3 4 2 2" xfId="4837"/>
    <cellStyle name="40% - Accent6 3 4 2 2 2" xfId="10181"/>
    <cellStyle name="40% - Accent6 3 4 2 2 2 2" xfId="20796"/>
    <cellStyle name="40% - Accent6 3 4 2 2 2 2 2" xfId="44071"/>
    <cellStyle name="40% - Accent6 3 4 2 2 2 3" xfId="33456"/>
    <cellStyle name="40% - Accent6 3 4 2 2 3" xfId="15490"/>
    <cellStyle name="40% - Accent6 3 4 2 2 3 2" xfId="38765"/>
    <cellStyle name="40% - Accent6 3 4 2 2 4" xfId="23597"/>
    <cellStyle name="40% - Accent6 3 4 2 2 4 2" xfId="46839"/>
    <cellStyle name="40% - Accent6 3 4 2 2 5" xfId="28148"/>
    <cellStyle name="40% - Accent6 3 4 2 3" xfId="7539"/>
    <cellStyle name="40% - Accent6 3 4 2 3 2" xfId="18154"/>
    <cellStyle name="40% - Accent6 3 4 2 3 2 2" xfId="41429"/>
    <cellStyle name="40% - Accent6 3 4 2 3 3" xfId="30814"/>
    <cellStyle name="40% - Accent6 3 4 2 4" xfId="12850"/>
    <cellStyle name="40% - Accent6 3 4 2 4 2" xfId="36125"/>
    <cellStyle name="40% - Accent6 3 4 2 5" xfId="23596"/>
    <cellStyle name="40% - Accent6 3 4 2 5 2" xfId="46838"/>
    <cellStyle name="40% - Accent6 3 4 2 6" xfId="25506"/>
    <cellStyle name="40% - Accent6 3 4 3" xfId="2422"/>
    <cellStyle name="40% - Accent6 3 4 3 2" xfId="5273"/>
    <cellStyle name="40% - Accent6 3 4 3 2 2" xfId="10616"/>
    <cellStyle name="40% - Accent6 3 4 3 2 2 2" xfId="21230"/>
    <cellStyle name="40% - Accent6 3 4 3 2 2 2 2" xfId="44505"/>
    <cellStyle name="40% - Accent6 3 4 3 2 2 3" xfId="33891"/>
    <cellStyle name="40% - Accent6 3 4 3 2 3" xfId="15924"/>
    <cellStyle name="40% - Accent6 3 4 3 2 3 2" xfId="39199"/>
    <cellStyle name="40% - Accent6 3 4 3 2 4" xfId="28583"/>
    <cellStyle name="40% - Accent6 3 4 3 3" xfId="7974"/>
    <cellStyle name="40% - Accent6 3 4 3 3 2" xfId="18589"/>
    <cellStyle name="40% - Accent6 3 4 3 3 2 2" xfId="41864"/>
    <cellStyle name="40% - Accent6 3 4 3 3 3" xfId="31249"/>
    <cellStyle name="40% - Accent6 3 4 3 4" xfId="13284"/>
    <cellStyle name="40% - Accent6 3 4 3 4 2" xfId="36559"/>
    <cellStyle name="40% - Accent6 3 4 3 5" xfId="23598"/>
    <cellStyle name="40% - Accent6 3 4 3 5 2" xfId="46840"/>
    <cellStyle name="40% - Accent6 3 4 3 6" xfId="25941"/>
    <cellStyle name="40% - Accent6 3 4 4" xfId="3129"/>
    <cellStyle name="40% - Accent6 3 4 4 2" xfId="5962"/>
    <cellStyle name="40% - Accent6 3 4 4 2 2" xfId="11305"/>
    <cellStyle name="40% - Accent6 3 4 4 2 2 2" xfId="21918"/>
    <cellStyle name="40% - Accent6 3 4 4 2 2 2 2" xfId="45193"/>
    <cellStyle name="40% - Accent6 3 4 4 2 2 3" xfId="34580"/>
    <cellStyle name="40% - Accent6 3 4 4 2 3" xfId="16612"/>
    <cellStyle name="40% - Accent6 3 4 4 2 3 2" xfId="39887"/>
    <cellStyle name="40% - Accent6 3 4 4 2 4" xfId="29272"/>
    <cellStyle name="40% - Accent6 3 4 4 3" xfId="8663"/>
    <cellStyle name="40% - Accent6 3 4 4 3 2" xfId="19278"/>
    <cellStyle name="40% - Accent6 3 4 4 3 2 2" xfId="42553"/>
    <cellStyle name="40% - Accent6 3 4 4 3 3" xfId="31938"/>
    <cellStyle name="40% - Accent6 3 4 4 4" xfId="13972"/>
    <cellStyle name="40% - Accent6 3 4 4 4 2" xfId="37247"/>
    <cellStyle name="40% - Accent6 3 4 4 5" xfId="26630"/>
    <cellStyle name="40% - Accent6 3 4 5" xfId="3452"/>
    <cellStyle name="40% - Accent6 3 4 5 2" xfId="6276"/>
    <cellStyle name="40% - Accent6 3 4 5 2 2" xfId="11619"/>
    <cellStyle name="40% - Accent6 3 4 5 2 2 2" xfId="22232"/>
    <cellStyle name="40% - Accent6 3 4 5 2 2 2 2" xfId="45507"/>
    <cellStyle name="40% - Accent6 3 4 5 2 2 3" xfId="34894"/>
    <cellStyle name="40% - Accent6 3 4 5 2 3" xfId="16926"/>
    <cellStyle name="40% - Accent6 3 4 5 2 3 2" xfId="40201"/>
    <cellStyle name="40% - Accent6 3 4 5 2 4" xfId="29586"/>
    <cellStyle name="40% - Accent6 3 4 5 3" xfId="8977"/>
    <cellStyle name="40% - Accent6 3 4 5 3 2" xfId="19592"/>
    <cellStyle name="40% - Accent6 3 4 5 3 2 2" xfId="42867"/>
    <cellStyle name="40% - Accent6 3 4 5 3 3" xfId="32252"/>
    <cellStyle name="40% - Accent6 3 4 5 4" xfId="14286"/>
    <cellStyle name="40% - Accent6 3 4 5 4 2" xfId="37561"/>
    <cellStyle name="40% - Accent6 3 4 5 5" xfId="26944"/>
    <cellStyle name="40% - Accent6 3 4 6" xfId="4086"/>
    <cellStyle name="40% - Accent6 3 4 6 2" xfId="9430"/>
    <cellStyle name="40% - Accent6 3 4 6 2 2" xfId="20045"/>
    <cellStyle name="40% - Accent6 3 4 6 2 2 2" xfId="43320"/>
    <cellStyle name="40% - Accent6 3 4 6 2 3" xfId="32705"/>
    <cellStyle name="40% - Accent6 3 4 6 3" xfId="14739"/>
    <cellStyle name="40% - Accent6 3 4 6 3 2" xfId="38014"/>
    <cellStyle name="40% - Accent6 3 4 6 4" xfId="27397"/>
    <cellStyle name="40% - Accent6 3 4 7" xfId="6788"/>
    <cellStyle name="40% - Accent6 3 4 7 2" xfId="17403"/>
    <cellStyle name="40% - Accent6 3 4 7 2 2" xfId="40678"/>
    <cellStyle name="40% - Accent6 3 4 7 3" xfId="30063"/>
    <cellStyle name="40% - Accent6 3 4 8" xfId="12099"/>
    <cellStyle name="40% - Accent6 3 4 8 2" xfId="35374"/>
    <cellStyle name="40% - Accent6 3 4 9" xfId="23595"/>
    <cellStyle name="40% - Accent6 3 4 9 2" xfId="46837"/>
    <cellStyle name="40% - Accent6 3 5" xfId="1048"/>
    <cellStyle name="40% - Accent6 3 5 2" xfId="2624"/>
    <cellStyle name="40% - Accent6 3 5 2 2" xfId="5475"/>
    <cellStyle name="40% - Accent6 3 5 2 2 2" xfId="10818"/>
    <cellStyle name="40% - Accent6 3 5 2 2 2 2" xfId="21432"/>
    <cellStyle name="40% - Accent6 3 5 2 2 2 2 2" xfId="44707"/>
    <cellStyle name="40% - Accent6 3 5 2 2 2 3" xfId="34093"/>
    <cellStyle name="40% - Accent6 3 5 2 2 3" xfId="16126"/>
    <cellStyle name="40% - Accent6 3 5 2 2 3 2" xfId="39401"/>
    <cellStyle name="40% - Accent6 3 5 2 2 4" xfId="23601"/>
    <cellStyle name="40% - Accent6 3 5 2 2 4 2" xfId="46843"/>
    <cellStyle name="40% - Accent6 3 5 2 2 5" xfId="28785"/>
    <cellStyle name="40% - Accent6 3 5 2 3" xfId="8176"/>
    <cellStyle name="40% - Accent6 3 5 2 3 2" xfId="18791"/>
    <cellStyle name="40% - Accent6 3 5 2 3 2 2" xfId="42066"/>
    <cellStyle name="40% - Accent6 3 5 2 3 3" xfId="31451"/>
    <cellStyle name="40% - Accent6 3 5 2 4" xfId="13486"/>
    <cellStyle name="40% - Accent6 3 5 2 4 2" xfId="36761"/>
    <cellStyle name="40% - Accent6 3 5 2 5" xfId="23600"/>
    <cellStyle name="40% - Accent6 3 5 2 5 2" xfId="46842"/>
    <cellStyle name="40% - Accent6 3 5 2 6" xfId="26143"/>
    <cellStyle name="40% - Accent6 3 5 3" xfId="3802"/>
    <cellStyle name="40% - Accent6 3 5 3 2" xfId="6466"/>
    <cellStyle name="40% - Accent6 3 5 3 2 2" xfId="11809"/>
    <cellStyle name="40% - Accent6 3 5 3 2 2 2" xfId="22422"/>
    <cellStyle name="40% - Accent6 3 5 3 2 2 2 2" xfId="45697"/>
    <cellStyle name="40% - Accent6 3 5 3 2 2 3" xfId="35084"/>
    <cellStyle name="40% - Accent6 3 5 3 2 3" xfId="17116"/>
    <cellStyle name="40% - Accent6 3 5 3 2 3 2" xfId="40391"/>
    <cellStyle name="40% - Accent6 3 5 3 2 4" xfId="29776"/>
    <cellStyle name="40% - Accent6 3 5 3 3" xfId="9167"/>
    <cellStyle name="40% - Accent6 3 5 3 3 2" xfId="19782"/>
    <cellStyle name="40% - Accent6 3 5 3 3 2 2" xfId="43057"/>
    <cellStyle name="40% - Accent6 3 5 3 3 3" xfId="32442"/>
    <cellStyle name="40% - Accent6 3 5 3 4" xfId="14476"/>
    <cellStyle name="40% - Accent6 3 5 3 4 2" xfId="37751"/>
    <cellStyle name="40% - Accent6 3 5 3 5" xfId="23602"/>
    <cellStyle name="40% - Accent6 3 5 3 5 2" xfId="46844"/>
    <cellStyle name="40% - Accent6 3 5 3 6" xfId="27134"/>
    <cellStyle name="40% - Accent6 3 5 4" xfId="4288"/>
    <cellStyle name="40% - Accent6 3 5 4 2" xfId="9632"/>
    <cellStyle name="40% - Accent6 3 5 4 2 2" xfId="20247"/>
    <cellStyle name="40% - Accent6 3 5 4 2 2 2" xfId="43522"/>
    <cellStyle name="40% - Accent6 3 5 4 2 3" xfId="32907"/>
    <cellStyle name="40% - Accent6 3 5 4 3" xfId="14941"/>
    <cellStyle name="40% - Accent6 3 5 4 3 2" xfId="38216"/>
    <cellStyle name="40% - Accent6 3 5 4 4" xfId="27599"/>
    <cellStyle name="40% - Accent6 3 5 5" xfId="6990"/>
    <cellStyle name="40% - Accent6 3 5 5 2" xfId="17605"/>
    <cellStyle name="40% - Accent6 3 5 5 2 2" xfId="40880"/>
    <cellStyle name="40% - Accent6 3 5 5 3" xfId="30265"/>
    <cellStyle name="40% - Accent6 3 5 6" xfId="12301"/>
    <cellStyle name="40% - Accent6 3 5 6 2" xfId="35576"/>
    <cellStyle name="40% - Accent6 3 5 7" xfId="23599"/>
    <cellStyle name="40% - Accent6 3 5 7 2" xfId="46841"/>
    <cellStyle name="40% - Accent6 3 5 8" xfId="24957"/>
    <cellStyle name="40% - Accent6 3 6" xfId="1197"/>
    <cellStyle name="40% - Accent6 3 6 2" xfId="2764"/>
    <cellStyle name="40% - Accent6 3 6 2 2" xfId="5615"/>
    <cellStyle name="40% - Accent6 3 6 2 2 2" xfId="10958"/>
    <cellStyle name="40% - Accent6 3 6 2 2 2 2" xfId="21572"/>
    <cellStyle name="40% - Accent6 3 6 2 2 2 2 2" xfId="44847"/>
    <cellStyle name="40% - Accent6 3 6 2 2 2 3" xfId="34233"/>
    <cellStyle name="40% - Accent6 3 6 2 2 3" xfId="16266"/>
    <cellStyle name="40% - Accent6 3 6 2 2 3 2" xfId="39541"/>
    <cellStyle name="40% - Accent6 3 6 2 2 4" xfId="23605"/>
    <cellStyle name="40% - Accent6 3 6 2 2 4 2" xfId="46847"/>
    <cellStyle name="40% - Accent6 3 6 2 2 5" xfId="28925"/>
    <cellStyle name="40% - Accent6 3 6 2 3" xfId="8316"/>
    <cellStyle name="40% - Accent6 3 6 2 3 2" xfId="18931"/>
    <cellStyle name="40% - Accent6 3 6 2 3 2 2" xfId="42206"/>
    <cellStyle name="40% - Accent6 3 6 2 3 3" xfId="31591"/>
    <cellStyle name="40% - Accent6 3 6 2 4" xfId="13626"/>
    <cellStyle name="40% - Accent6 3 6 2 4 2" xfId="36901"/>
    <cellStyle name="40% - Accent6 3 6 2 5" xfId="23604"/>
    <cellStyle name="40% - Accent6 3 6 2 5 2" xfId="46846"/>
    <cellStyle name="40% - Accent6 3 6 2 6" xfId="26283"/>
    <cellStyle name="40% - Accent6 3 6 3" xfId="4428"/>
    <cellStyle name="40% - Accent6 3 6 3 2" xfId="9772"/>
    <cellStyle name="40% - Accent6 3 6 3 2 2" xfId="20387"/>
    <cellStyle name="40% - Accent6 3 6 3 2 2 2" xfId="43662"/>
    <cellStyle name="40% - Accent6 3 6 3 2 3" xfId="33047"/>
    <cellStyle name="40% - Accent6 3 6 3 3" xfId="15081"/>
    <cellStyle name="40% - Accent6 3 6 3 3 2" xfId="38356"/>
    <cellStyle name="40% - Accent6 3 6 3 4" xfId="23606"/>
    <cellStyle name="40% - Accent6 3 6 3 4 2" xfId="46848"/>
    <cellStyle name="40% - Accent6 3 6 3 5" xfId="27739"/>
    <cellStyle name="40% - Accent6 3 6 4" xfId="7130"/>
    <cellStyle name="40% - Accent6 3 6 4 2" xfId="17745"/>
    <cellStyle name="40% - Accent6 3 6 4 2 2" xfId="41020"/>
    <cellStyle name="40% - Accent6 3 6 4 3" xfId="30405"/>
    <cellStyle name="40% - Accent6 3 6 5" xfId="12441"/>
    <cellStyle name="40% - Accent6 3 6 5 2" xfId="35716"/>
    <cellStyle name="40% - Accent6 3 6 6" xfId="23603"/>
    <cellStyle name="40% - Accent6 3 6 6 2" xfId="46845"/>
    <cellStyle name="40% - Accent6 3 6 7" xfId="25097"/>
    <cellStyle name="40% - Accent6 3 7" xfId="1584"/>
    <cellStyle name="40% - Accent6 3 7 2" xfId="4598"/>
    <cellStyle name="40% - Accent6 3 7 2 2" xfId="9942"/>
    <cellStyle name="40% - Accent6 3 7 2 2 2" xfId="20557"/>
    <cellStyle name="40% - Accent6 3 7 2 2 2 2" xfId="43832"/>
    <cellStyle name="40% - Accent6 3 7 2 2 3" xfId="33217"/>
    <cellStyle name="40% - Accent6 3 7 2 3" xfId="15251"/>
    <cellStyle name="40% - Accent6 3 7 2 3 2" xfId="38526"/>
    <cellStyle name="40% - Accent6 3 7 2 4" xfId="23608"/>
    <cellStyle name="40% - Accent6 3 7 2 4 2" xfId="46850"/>
    <cellStyle name="40% - Accent6 3 7 2 5" xfId="27909"/>
    <cellStyle name="40% - Accent6 3 7 3" xfId="7300"/>
    <cellStyle name="40% - Accent6 3 7 3 2" xfId="17915"/>
    <cellStyle name="40% - Accent6 3 7 3 2 2" xfId="41190"/>
    <cellStyle name="40% - Accent6 3 7 3 3" xfId="30575"/>
    <cellStyle name="40% - Accent6 3 7 4" xfId="12611"/>
    <cellStyle name="40% - Accent6 3 7 4 2" xfId="35886"/>
    <cellStyle name="40% - Accent6 3 7 5" xfId="23607"/>
    <cellStyle name="40% - Accent6 3 7 5 2" xfId="46849"/>
    <cellStyle name="40% - Accent6 3 7 6" xfId="25267"/>
    <cellStyle name="40% - Accent6 3 8" xfId="1671"/>
    <cellStyle name="40% - Accent6 3 8 2" xfId="4667"/>
    <cellStyle name="40% - Accent6 3 8 2 2" xfId="10011"/>
    <cellStyle name="40% - Accent6 3 8 2 2 2" xfId="20626"/>
    <cellStyle name="40% - Accent6 3 8 2 2 2 2" xfId="43901"/>
    <cellStyle name="40% - Accent6 3 8 2 2 3" xfId="33286"/>
    <cellStyle name="40% - Accent6 3 8 2 3" xfId="15320"/>
    <cellStyle name="40% - Accent6 3 8 2 3 2" xfId="38595"/>
    <cellStyle name="40% - Accent6 3 8 2 4" xfId="27978"/>
    <cellStyle name="40% - Accent6 3 8 3" xfId="7369"/>
    <cellStyle name="40% - Accent6 3 8 3 2" xfId="17984"/>
    <cellStyle name="40% - Accent6 3 8 3 2 2" xfId="41259"/>
    <cellStyle name="40% - Accent6 3 8 3 3" xfId="30644"/>
    <cellStyle name="40% - Accent6 3 8 4" xfId="12680"/>
    <cellStyle name="40% - Accent6 3 8 4 2" xfId="35955"/>
    <cellStyle name="40% - Accent6 3 8 5" xfId="23609"/>
    <cellStyle name="40% - Accent6 3 8 5 2" xfId="46851"/>
    <cellStyle name="40% - Accent6 3 8 6" xfId="25336"/>
    <cellStyle name="40% - Accent6 3 9" xfId="1965"/>
    <cellStyle name="40% - Accent6 3 9 2" xfId="4908"/>
    <cellStyle name="40% - Accent6 3 9 2 2" xfId="10251"/>
    <cellStyle name="40% - Accent6 3 9 2 2 2" xfId="20866"/>
    <cellStyle name="40% - Accent6 3 9 2 2 2 2" xfId="44141"/>
    <cellStyle name="40% - Accent6 3 9 2 2 3" xfId="33526"/>
    <cellStyle name="40% - Accent6 3 9 2 3" xfId="15560"/>
    <cellStyle name="40% - Accent6 3 9 2 3 2" xfId="38835"/>
    <cellStyle name="40% - Accent6 3 9 2 4" xfId="28218"/>
    <cellStyle name="40% - Accent6 3 9 3" xfId="7609"/>
    <cellStyle name="40% - Accent6 3 9 3 2" xfId="18224"/>
    <cellStyle name="40% - Accent6 3 9 3 2 2" xfId="41499"/>
    <cellStyle name="40% - Accent6 3 9 3 3" xfId="30884"/>
    <cellStyle name="40% - Accent6 3 9 4" xfId="12920"/>
    <cellStyle name="40% - Accent6 3 9 4 2" xfId="36195"/>
    <cellStyle name="40% - Accent6 3 9 5" xfId="25576"/>
    <cellStyle name="40% - Accent6 3_Asset Register (new)" xfId="1313"/>
    <cellStyle name="40% - Accent6 4" xfId="171"/>
    <cellStyle name="40% - Accent6 4 10" xfId="2110"/>
    <cellStyle name="40% - Accent6 4 10 2" xfId="4990"/>
    <cellStyle name="40% - Accent6 4 10 2 2" xfId="10333"/>
    <cellStyle name="40% - Accent6 4 10 2 2 2" xfId="20948"/>
    <cellStyle name="40% - Accent6 4 10 2 2 2 2" xfId="44223"/>
    <cellStyle name="40% - Accent6 4 10 2 2 3" xfId="33608"/>
    <cellStyle name="40% - Accent6 4 10 2 3" xfId="15642"/>
    <cellStyle name="40% - Accent6 4 10 2 3 2" xfId="38917"/>
    <cellStyle name="40% - Accent6 4 10 2 4" xfId="28300"/>
    <cellStyle name="40% - Accent6 4 10 3" xfId="7691"/>
    <cellStyle name="40% - Accent6 4 10 3 2" xfId="18306"/>
    <cellStyle name="40% - Accent6 4 10 3 2 2" xfId="41581"/>
    <cellStyle name="40% - Accent6 4 10 3 3" xfId="30966"/>
    <cellStyle name="40% - Accent6 4 10 4" xfId="13002"/>
    <cellStyle name="40% - Accent6 4 10 4 2" xfId="36277"/>
    <cellStyle name="40% - Accent6 4 10 5" xfId="25658"/>
    <cellStyle name="40% - Accent6 4 11" xfId="2423"/>
    <cellStyle name="40% - Accent6 4 11 2" xfId="5274"/>
    <cellStyle name="40% - Accent6 4 11 2 2" xfId="10617"/>
    <cellStyle name="40% - Accent6 4 11 2 2 2" xfId="21231"/>
    <cellStyle name="40% - Accent6 4 11 2 2 2 2" xfId="44506"/>
    <cellStyle name="40% - Accent6 4 11 2 2 3" xfId="33892"/>
    <cellStyle name="40% - Accent6 4 11 2 3" xfId="15925"/>
    <cellStyle name="40% - Accent6 4 11 2 3 2" xfId="39200"/>
    <cellStyle name="40% - Accent6 4 11 2 4" xfId="28584"/>
    <cellStyle name="40% - Accent6 4 11 3" xfId="7975"/>
    <cellStyle name="40% - Accent6 4 11 3 2" xfId="18590"/>
    <cellStyle name="40% - Accent6 4 11 3 2 2" xfId="41865"/>
    <cellStyle name="40% - Accent6 4 11 3 3" xfId="31250"/>
    <cellStyle name="40% - Accent6 4 11 4" xfId="13285"/>
    <cellStyle name="40% - Accent6 4 11 4 2" xfId="36560"/>
    <cellStyle name="40% - Accent6 4 11 5" xfId="25942"/>
    <cellStyle name="40% - Accent6 4 12" xfId="2947"/>
    <cellStyle name="40% - Accent6 4 12 2" xfId="5786"/>
    <cellStyle name="40% - Accent6 4 12 2 2" xfId="11129"/>
    <cellStyle name="40% - Accent6 4 12 2 2 2" xfId="21743"/>
    <cellStyle name="40% - Accent6 4 12 2 2 2 2" xfId="45018"/>
    <cellStyle name="40% - Accent6 4 12 2 2 3" xfId="34404"/>
    <cellStyle name="40% - Accent6 4 12 2 3" xfId="16437"/>
    <cellStyle name="40% - Accent6 4 12 2 3 2" xfId="39712"/>
    <cellStyle name="40% - Accent6 4 12 2 4" xfId="29096"/>
    <cellStyle name="40% - Accent6 4 12 3" xfId="8487"/>
    <cellStyle name="40% - Accent6 4 12 3 2" xfId="19102"/>
    <cellStyle name="40% - Accent6 4 12 3 2 2" xfId="42377"/>
    <cellStyle name="40% - Accent6 4 12 3 3" xfId="31762"/>
    <cellStyle name="40% - Accent6 4 12 4" xfId="13797"/>
    <cellStyle name="40% - Accent6 4 12 4 2" xfId="37072"/>
    <cellStyle name="40% - Accent6 4 12 5" xfId="26454"/>
    <cellStyle name="40% - Accent6 4 13" xfId="3276"/>
    <cellStyle name="40% - Accent6 4 13 2" xfId="6100"/>
    <cellStyle name="40% - Accent6 4 13 2 2" xfId="11443"/>
    <cellStyle name="40% - Accent6 4 13 2 2 2" xfId="22056"/>
    <cellStyle name="40% - Accent6 4 13 2 2 2 2" xfId="45331"/>
    <cellStyle name="40% - Accent6 4 13 2 2 3" xfId="34718"/>
    <cellStyle name="40% - Accent6 4 13 2 3" xfId="16750"/>
    <cellStyle name="40% - Accent6 4 13 2 3 2" xfId="40025"/>
    <cellStyle name="40% - Accent6 4 13 2 4" xfId="29410"/>
    <cellStyle name="40% - Accent6 4 13 3" xfId="8801"/>
    <cellStyle name="40% - Accent6 4 13 3 2" xfId="19416"/>
    <cellStyle name="40% - Accent6 4 13 3 2 2" xfId="42691"/>
    <cellStyle name="40% - Accent6 4 13 3 3" xfId="32076"/>
    <cellStyle name="40% - Accent6 4 13 4" xfId="14110"/>
    <cellStyle name="40% - Accent6 4 13 4 2" xfId="37385"/>
    <cellStyle name="40% - Accent6 4 13 5" xfId="26768"/>
    <cellStyle name="40% - Accent6 4 14" xfId="4087"/>
    <cellStyle name="40% - Accent6 4 14 2" xfId="9431"/>
    <cellStyle name="40% - Accent6 4 14 2 2" xfId="20046"/>
    <cellStyle name="40% - Accent6 4 14 2 2 2" xfId="43321"/>
    <cellStyle name="40% - Accent6 4 14 2 3" xfId="32706"/>
    <cellStyle name="40% - Accent6 4 14 3" xfId="14740"/>
    <cellStyle name="40% - Accent6 4 14 3 2" xfId="38015"/>
    <cellStyle name="40% - Accent6 4 14 4" xfId="27398"/>
    <cellStyle name="40% - Accent6 4 15" xfId="6789"/>
    <cellStyle name="40% - Accent6 4 15 2" xfId="17404"/>
    <cellStyle name="40% - Accent6 4 15 2 2" xfId="40679"/>
    <cellStyle name="40% - Accent6 4 15 3" xfId="30064"/>
    <cellStyle name="40% - Accent6 4 16" xfId="12100"/>
    <cellStyle name="40% - Accent6 4 16 2" xfId="35375"/>
    <cellStyle name="40% - Accent6 4 17" xfId="23610"/>
    <cellStyle name="40% - Accent6 4 17 2" xfId="46852"/>
    <cellStyle name="40% - Accent6 4 18" xfId="24752"/>
    <cellStyle name="40% - Accent6 4 2" xfId="677"/>
    <cellStyle name="40% - Accent6 4 2 10" xfId="2948"/>
    <cellStyle name="40% - Accent6 4 2 10 2" xfId="5787"/>
    <cellStyle name="40% - Accent6 4 2 10 2 2" xfId="11130"/>
    <cellStyle name="40% - Accent6 4 2 10 2 2 2" xfId="21744"/>
    <cellStyle name="40% - Accent6 4 2 10 2 2 2 2" xfId="45019"/>
    <cellStyle name="40% - Accent6 4 2 10 2 2 3" xfId="34405"/>
    <cellStyle name="40% - Accent6 4 2 10 2 3" xfId="16438"/>
    <cellStyle name="40% - Accent6 4 2 10 2 3 2" xfId="39713"/>
    <cellStyle name="40% - Accent6 4 2 10 2 4" xfId="29097"/>
    <cellStyle name="40% - Accent6 4 2 10 3" xfId="8488"/>
    <cellStyle name="40% - Accent6 4 2 10 3 2" xfId="19103"/>
    <cellStyle name="40% - Accent6 4 2 10 3 2 2" xfId="42378"/>
    <cellStyle name="40% - Accent6 4 2 10 3 3" xfId="31763"/>
    <cellStyle name="40% - Accent6 4 2 10 4" xfId="13798"/>
    <cellStyle name="40% - Accent6 4 2 10 4 2" xfId="37073"/>
    <cellStyle name="40% - Accent6 4 2 10 5" xfId="26455"/>
    <cellStyle name="40% - Accent6 4 2 11" xfId="3277"/>
    <cellStyle name="40% - Accent6 4 2 11 2" xfId="6101"/>
    <cellStyle name="40% - Accent6 4 2 11 2 2" xfId="11444"/>
    <cellStyle name="40% - Accent6 4 2 11 2 2 2" xfId="22057"/>
    <cellStyle name="40% - Accent6 4 2 11 2 2 2 2" xfId="45332"/>
    <cellStyle name="40% - Accent6 4 2 11 2 2 3" xfId="34719"/>
    <cellStyle name="40% - Accent6 4 2 11 2 3" xfId="16751"/>
    <cellStyle name="40% - Accent6 4 2 11 2 3 2" xfId="40026"/>
    <cellStyle name="40% - Accent6 4 2 11 2 4" xfId="29411"/>
    <cellStyle name="40% - Accent6 4 2 11 3" xfId="8802"/>
    <cellStyle name="40% - Accent6 4 2 11 3 2" xfId="19417"/>
    <cellStyle name="40% - Accent6 4 2 11 3 2 2" xfId="42692"/>
    <cellStyle name="40% - Accent6 4 2 11 3 3" xfId="32077"/>
    <cellStyle name="40% - Accent6 4 2 11 4" xfId="14111"/>
    <cellStyle name="40% - Accent6 4 2 11 4 2" xfId="37386"/>
    <cellStyle name="40% - Accent6 4 2 11 5" xfId="26769"/>
    <cellStyle name="40% - Accent6 4 2 12" xfId="4208"/>
    <cellStyle name="40% - Accent6 4 2 12 2" xfId="9552"/>
    <cellStyle name="40% - Accent6 4 2 12 2 2" xfId="20167"/>
    <cellStyle name="40% - Accent6 4 2 12 2 2 2" xfId="43442"/>
    <cellStyle name="40% - Accent6 4 2 12 2 3" xfId="32827"/>
    <cellStyle name="40% - Accent6 4 2 12 3" xfId="14861"/>
    <cellStyle name="40% - Accent6 4 2 12 3 2" xfId="38136"/>
    <cellStyle name="40% - Accent6 4 2 12 4" xfId="27519"/>
    <cellStyle name="40% - Accent6 4 2 13" xfId="6910"/>
    <cellStyle name="40% - Accent6 4 2 13 2" xfId="17525"/>
    <cellStyle name="40% - Accent6 4 2 13 2 2" xfId="40800"/>
    <cellStyle name="40% - Accent6 4 2 13 3" xfId="30185"/>
    <cellStyle name="40% - Accent6 4 2 14" xfId="12221"/>
    <cellStyle name="40% - Accent6 4 2 14 2" xfId="35496"/>
    <cellStyle name="40% - Accent6 4 2 15" xfId="23611"/>
    <cellStyle name="40% - Accent6 4 2 15 2" xfId="46853"/>
    <cellStyle name="40% - Accent6 4 2 16" xfId="24877"/>
    <cellStyle name="40% - Accent6 4 2 2" xfId="1051"/>
    <cellStyle name="40% - Accent6 4 2 2 2" xfId="1488"/>
    <cellStyle name="40% - Accent6 4 2 2 2 2" xfId="2850"/>
    <cellStyle name="40% - Accent6 4 2 2 2 2 2" xfId="5701"/>
    <cellStyle name="40% - Accent6 4 2 2 2 2 2 2" xfId="11044"/>
    <cellStyle name="40% - Accent6 4 2 2 2 2 2 2 2" xfId="21658"/>
    <cellStyle name="40% - Accent6 4 2 2 2 2 2 2 2 2" xfId="44933"/>
    <cellStyle name="40% - Accent6 4 2 2 2 2 2 2 3" xfId="34319"/>
    <cellStyle name="40% - Accent6 4 2 2 2 2 2 3" xfId="16352"/>
    <cellStyle name="40% - Accent6 4 2 2 2 2 2 3 2" xfId="39627"/>
    <cellStyle name="40% - Accent6 4 2 2 2 2 2 4" xfId="23615"/>
    <cellStyle name="40% - Accent6 4 2 2 2 2 2 4 2" xfId="46857"/>
    <cellStyle name="40% - Accent6 4 2 2 2 2 2 5" xfId="29011"/>
    <cellStyle name="40% - Accent6 4 2 2 2 2 3" xfId="8402"/>
    <cellStyle name="40% - Accent6 4 2 2 2 2 3 2" xfId="19017"/>
    <cellStyle name="40% - Accent6 4 2 2 2 2 3 2 2" xfId="42292"/>
    <cellStyle name="40% - Accent6 4 2 2 2 2 3 3" xfId="31677"/>
    <cellStyle name="40% - Accent6 4 2 2 2 2 4" xfId="13712"/>
    <cellStyle name="40% - Accent6 4 2 2 2 2 4 2" xfId="36987"/>
    <cellStyle name="40% - Accent6 4 2 2 2 2 5" xfId="23614"/>
    <cellStyle name="40% - Accent6 4 2 2 2 2 5 2" xfId="46856"/>
    <cellStyle name="40% - Accent6 4 2 2 2 2 6" xfId="26369"/>
    <cellStyle name="40% - Accent6 4 2 2 2 3" xfId="4514"/>
    <cellStyle name="40% - Accent6 4 2 2 2 3 2" xfId="9858"/>
    <cellStyle name="40% - Accent6 4 2 2 2 3 2 2" xfId="20473"/>
    <cellStyle name="40% - Accent6 4 2 2 2 3 2 2 2" xfId="43748"/>
    <cellStyle name="40% - Accent6 4 2 2 2 3 2 3" xfId="33133"/>
    <cellStyle name="40% - Accent6 4 2 2 2 3 3" xfId="15167"/>
    <cellStyle name="40% - Accent6 4 2 2 2 3 3 2" xfId="38442"/>
    <cellStyle name="40% - Accent6 4 2 2 2 3 4" xfId="23616"/>
    <cellStyle name="40% - Accent6 4 2 2 2 3 4 2" xfId="46858"/>
    <cellStyle name="40% - Accent6 4 2 2 2 3 5" xfId="27825"/>
    <cellStyle name="40% - Accent6 4 2 2 2 4" xfId="7216"/>
    <cellStyle name="40% - Accent6 4 2 2 2 4 2" xfId="17831"/>
    <cellStyle name="40% - Accent6 4 2 2 2 4 2 2" xfId="41106"/>
    <cellStyle name="40% - Accent6 4 2 2 2 4 3" xfId="30491"/>
    <cellStyle name="40% - Accent6 4 2 2 2 5" xfId="12527"/>
    <cellStyle name="40% - Accent6 4 2 2 2 5 2" xfId="35802"/>
    <cellStyle name="40% - Accent6 4 2 2 2 6" xfId="23613"/>
    <cellStyle name="40% - Accent6 4 2 2 2 6 2" xfId="46855"/>
    <cellStyle name="40% - Accent6 4 2 2 2 7" xfId="25183"/>
    <cellStyle name="40% - Accent6 4 2 2 3" xfId="2627"/>
    <cellStyle name="40% - Accent6 4 2 2 3 2" xfId="5478"/>
    <cellStyle name="40% - Accent6 4 2 2 3 2 2" xfId="10821"/>
    <cellStyle name="40% - Accent6 4 2 2 3 2 2 2" xfId="21435"/>
    <cellStyle name="40% - Accent6 4 2 2 3 2 2 2 2" xfId="44710"/>
    <cellStyle name="40% - Accent6 4 2 2 3 2 2 3" xfId="34096"/>
    <cellStyle name="40% - Accent6 4 2 2 3 2 3" xfId="16129"/>
    <cellStyle name="40% - Accent6 4 2 2 3 2 3 2" xfId="39404"/>
    <cellStyle name="40% - Accent6 4 2 2 3 2 4" xfId="23618"/>
    <cellStyle name="40% - Accent6 4 2 2 3 2 4 2" xfId="46860"/>
    <cellStyle name="40% - Accent6 4 2 2 3 2 5" xfId="28788"/>
    <cellStyle name="40% - Accent6 4 2 2 3 3" xfId="8179"/>
    <cellStyle name="40% - Accent6 4 2 2 3 3 2" xfId="18794"/>
    <cellStyle name="40% - Accent6 4 2 2 3 3 2 2" xfId="42069"/>
    <cellStyle name="40% - Accent6 4 2 2 3 3 3" xfId="31454"/>
    <cellStyle name="40% - Accent6 4 2 2 3 4" xfId="13489"/>
    <cellStyle name="40% - Accent6 4 2 2 3 4 2" xfId="36764"/>
    <cellStyle name="40% - Accent6 4 2 2 3 5" xfId="23617"/>
    <cellStyle name="40% - Accent6 4 2 2 3 5 2" xfId="46859"/>
    <cellStyle name="40% - Accent6 4 2 2 3 6" xfId="26146"/>
    <cellStyle name="40% - Accent6 4 2 2 4" xfId="3805"/>
    <cellStyle name="40% - Accent6 4 2 2 4 2" xfId="6469"/>
    <cellStyle name="40% - Accent6 4 2 2 4 2 2" xfId="11812"/>
    <cellStyle name="40% - Accent6 4 2 2 4 2 2 2" xfId="22425"/>
    <cellStyle name="40% - Accent6 4 2 2 4 2 2 2 2" xfId="45700"/>
    <cellStyle name="40% - Accent6 4 2 2 4 2 2 3" xfId="35087"/>
    <cellStyle name="40% - Accent6 4 2 2 4 2 3" xfId="17119"/>
    <cellStyle name="40% - Accent6 4 2 2 4 2 3 2" xfId="40394"/>
    <cellStyle name="40% - Accent6 4 2 2 4 2 4" xfId="29779"/>
    <cellStyle name="40% - Accent6 4 2 2 4 3" xfId="9170"/>
    <cellStyle name="40% - Accent6 4 2 2 4 3 2" xfId="19785"/>
    <cellStyle name="40% - Accent6 4 2 2 4 3 2 2" xfId="43060"/>
    <cellStyle name="40% - Accent6 4 2 2 4 3 3" xfId="32445"/>
    <cellStyle name="40% - Accent6 4 2 2 4 4" xfId="14479"/>
    <cellStyle name="40% - Accent6 4 2 2 4 4 2" xfId="37754"/>
    <cellStyle name="40% - Accent6 4 2 2 4 5" xfId="23619"/>
    <cellStyle name="40% - Accent6 4 2 2 4 5 2" xfId="46861"/>
    <cellStyle name="40% - Accent6 4 2 2 4 6" xfId="27137"/>
    <cellStyle name="40% - Accent6 4 2 2 5" xfId="4291"/>
    <cellStyle name="40% - Accent6 4 2 2 5 2" xfId="9635"/>
    <cellStyle name="40% - Accent6 4 2 2 5 2 2" xfId="20250"/>
    <cellStyle name="40% - Accent6 4 2 2 5 2 2 2" xfId="43525"/>
    <cellStyle name="40% - Accent6 4 2 2 5 2 3" xfId="32910"/>
    <cellStyle name="40% - Accent6 4 2 2 5 3" xfId="14944"/>
    <cellStyle name="40% - Accent6 4 2 2 5 3 2" xfId="38219"/>
    <cellStyle name="40% - Accent6 4 2 2 5 4" xfId="27602"/>
    <cellStyle name="40% - Accent6 4 2 2 6" xfId="6993"/>
    <cellStyle name="40% - Accent6 4 2 2 6 2" xfId="17608"/>
    <cellStyle name="40% - Accent6 4 2 2 6 2 2" xfId="40883"/>
    <cellStyle name="40% - Accent6 4 2 2 6 3" xfId="30268"/>
    <cellStyle name="40% - Accent6 4 2 2 7" xfId="12304"/>
    <cellStyle name="40% - Accent6 4 2 2 7 2" xfId="35579"/>
    <cellStyle name="40% - Accent6 4 2 2 8" xfId="23612"/>
    <cellStyle name="40% - Accent6 4 2 2 8 2" xfId="46854"/>
    <cellStyle name="40% - Accent6 4 2 2 9" xfId="24960"/>
    <cellStyle name="40% - Accent6 4 2 2_Asset Register (new)" xfId="1307"/>
    <cellStyle name="40% - Accent6 4 2 3" xfId="1200"/>
    <cellStyle name="40% - Accent6 4 2 3 2" xfId="2767"/>
    <cellStyle name="40% - Accent6 4 2 3 2 2" xfId="5618"/>
    <cellStyle name="40% - Accent6 4 2 3 2 2 2" xfId="10961"/>
    <cellStyle name="40% - Accent6 4 2 3 2 2 2 2" xfId="21575"/>
    <cellStyle name="40% - Accent6 4 2 3 2 2 2 2 2" xfId="44850"/>
    <cellStyle name="40% - Accent6 4 2 3 2 2 2 3" xfId="34236"/>
    <cellStyle name="40% - Accent6 4 2 3 2 2 3" xfId="16269"/>
    <cellStyle name="40% - Accent6 4 2 3 2 2 3 2" xfId="39544"/>
    <cellStyle name="40% - Accent6 4 2 3 2 2 4" xfId="23622"/>
    <cellStyle name="40% - Accent6 4 2 3 2 2 4 2" xfId="46864"/>
    <cellStyle name="40% - Accent6 4 2 3 2 2 5" xfId="28928"/>
    <cellStyle name="40% - Accent6 4 2 3 2 3" xfId="8319"/>
    <cellStyle name="40% - Accent6 4 2 3 2 3 2" xfId="18934"/>
    <cellStyle name="40% - Accent6 4 2 3 2 3 2 2" xfId="42209"/>
    <cellStyle name="40% - Accent6 4 2 3 2 3 3" xfId="31594"/>
    <cellStyle name="40% - Accent6 4 2 3 2 4" xfId="13629"/>
    <cellStyle name="40% - Accent6 4 2 3 2 4 2" xfId="36904"/>
    <cellStyle name="40% - Accent6 4 2 3 2 5" xfId="23621"/>
    <cellStyle name="40% - Accent6 4 2 3 2 5 2" xfId="46863"/>
    <cellStyle name="40% - Accent6 4 2 3 2 6" xfId="26286"/>
    <cellStyle name="40% - Accent6 4 2 3 3" xfId="4431"/>
    <cellStyle name="40% - Accent6 4 2 3 3 2" xfId="9775"/>
    <cellStyle name="40% - Accent6 4 2 3 3 2 2" xfId="20390"/>
    <cellStyle name="40% - Accent6 4 2 3 3 2 2 2" xfId="43665"/>
    <cellStyle name="40% - Accent6 4 2 3 3 2 3" xfId="33050"/>
    <cellStyle name="40% - Accent6 4 2 3 3 3" xfId="15084"/>
    <cellStyle name="40% - Accent6 4 2 3 3 3 2" xfId="38359"/>
    <cellStyle name="40% - Accent6 4 2 3 3 4" xfId="23623"/>
    <cellStyle name="40% - Accent6 4 2 3 3 4 2" xfId="46865"/>
    <cellStyle name="40% - Accent6 4 2 3 3 5" xfId="27742"/>
    <cellStyle name="40% - Accent6 4 2 3 4" xfId="7133"/>
    <cellStyle name="40% - Accent6 4 2 3 4 2" xfId="17748"/>
    <cellStyle name="40% - Accent6 4 2 3 4 2 2" xfId="41023"/>
    <cellStyle name="40% - Accent6 4 2 3 4 3" xfId="30408"/>
    <cellStyle name="40% - Accent6 4 2 3 5" xfId="12444"/>
    <cellStyle name="40% - Accent6 4 2 3 5 2" xfId="35719"/>
    <cellStyle name="40% - Accent6 4 2 3 6" xfId="23620"/>
    <cellStyle name="40% - Accent6 4 2 3 6 2" xfId="46862"/>
    <cellStyle name="40% - Accent6 4 2 3 7" xfId="25100"/>
    <cellStyle name="40% - Accent6 4 2 4" xfId="1587"/>
    <cellStyle name="40% - Accent6 4 2 4 2" xfId="4601"/>
    <cellStyle name="40% - Accent6 4 2 4 2 2" xfId="9945"/>
    <cellStyle name="40% - Accent6 4 2 4 2 2 2" xfId="20560"/>
    <cellStyle name="40% - Accent6 4 2 4 2 2 2 2" xfId="43835"/>
    <cellStyle name="40% - Accent6 4 2 4 2 2 3" xfId="33220"/>
    <cellStyle name="40% - Accent6 4 2 4 2 3" xfId="15254"/>
    <cellStyle name="40% - Accent6 4 2 4 2 3 2" xfId="38529"/>
    <cellStyle name="40% - Accent6 4 2 4 2 4" xfId="23625"/>
    <cellStyle name="40% - Accent6 4 2 4 2 4 2" xfId="46867"/>
    <cellStyle name="40% - Accent6 4 2 4 2 5" xfId="27912"/>
    <cellStyle name="40% - Accent6 4 2 4 3" xfId="7303"/>
    <cellStyle name="40% - Accent6 4 2 4 3 2" xfId="17918"/>
    <cellStyle name="40% - Accent6 4 2 4 3 2 2" xfId="41193"/>
    <cellStyle name="40% - Accent6 4 2 4 3 3" xfId="30578"/>
    <cellStyle name="40% - Accent6 4 2 4 4" xfId="12614"/>
    <cellStyle name="40% - Accent6 4 2 4 4 2" xfId="35889"/>
    <cellStyle name="40% - Accent6 4 2 4 5" xfId="23624"/>
    <cellStyle name="40% - Accent6 4 2 4 5 2" xfId="46866"/>
    <cellStyle name="40% - Accent6 4 2 4 6" xfId="25270"/>
    <cellStyle name="40% - Accent6 4 2 5" xfId="1668"/>
    <cellStyle name="40% - Accent6 4 2 5 2" xfId="4664"/>
    <cellStyle name="40% - Accent6 4 2 5 2 2" xfId="10008"/>
    <cellStyle name="40% - Accent6 4 2 5 2 2 2" xfId="20623"/>
    <cellStyle name="40% - Accent6 4 2 5 2 2 2 2" xfId="43898"/>
    <cellStyle name="40% - Accent6 4 2 5 2 2 3" xfId="33283"/>
    <cellStyle name="40% - Accent6 4 2 5 2 3" xfId="15317"/>
    <cellStyle name="40% - Accent6 4 2 5 2 3 2" xfId="38592"/>
    <cellStyle name="40% - Accent6 4 2 5 2 4" xfId="27975"/>
    <cellStyle name="40% - Accent6 4 2 5 3" xfId="7366"/>
    <cellStyle name="40% - Accent6 4 2 5 3 2" xfId="17981"/>
    <cellStyle name="40% - Accent6 4 2 5 3 2 2" xfId="41256"/>
    <cellStyle name="40% - Accent6 4 2 5 3 3" xfId="30641"/>
    <cellStyle name="40% - Accent6 4 2 5 4" xfId="12677"/>
    <cellStyle name="40% - Accent6 4 2 5 4 2" xfId="35952"/>
    <cellStyle name="40% - Accent6 4 2 5 5" xfId="23626"/>
    <cellStyle name="40% - Accent6 4 2 5 5 2" xfId="46868"/>
    <cellStyle name="40% - Accent6 4 2 5 6" xfId="25333"/>
    <cellStyle name="40% - Accent6 4 2 6" xfId="1604"/>
    <cellStyle name="40% - Accent6 4 2 6 2" xfId="4613"/>
    <cellStyle name="40% - Accent6 4 2 6 2 2" xfId="9957"/>
    <cellStyle name="40% - Accent6 4 2 6 2 2 2" xfId="20572"/>
    <cellStyle name="40% - Accent6 4 2 6 2 2 2 2" xfId="43847"/>
    <cellStyle name="40% - Accent6 4 2 6 2 2 3" xfId="33232"/>
    <cellStyle name="40% - Accent6 4 2 6 2 3" xfId="15266"/>
    <cellStyle name="40% - Accent6 4 2 6 2 3 2" xfId="38541"/>
    <cellStyle name="40% - Accent6 4 2 6 2 4" xfId="27924"/>
    <cellStyle name="40% - Accent6 4 2 6 3" xfId="7315"/>
    <cellStyle name="40% - Accent6 4 2 6 3 2" xfId="17930"/>
    <cellStyle name="40% - Accent6 4 2 6 3 2 2" xfId="41205"/>
    <cellStyle name="40% - Accent6 4 2 6 3 3" xfId="30590"/>
    <cellStyle name="40% - Accent6 4 2 6 4" xfId="12626"/>
    <cellStyle name="40% - Accent6 4 2 6 4 2" xfId="35901"/>
    <cellStyle name="40% - Accent6 4 2 6 5" xfId="25282"/>
    <cellStyle name="40% - Accent6 4 2 7" xfId="2111"/>
    <cellStyle name="40% - Accent6 4 2 7 2" xfId="4991"/>
    <cellStyle name="40% - Accent6 4 2 7 2 2" xfId="10334"/>
    <cellStyle name="40% - Accent6 4 2 7 2 2 2" xfId="20949"/>
    <cellStyle name="40% - Accent6 4 2 7 2 2 2 2" xfId="44224"/>
    <cellStyle name="40% - Accent6 4 2 7 2 2 3" xfId="33609"/>
    <cellStyle name="40% - Accent6 4 2 7 2 3" xfId="15643"/>
    <cellStyle name="40% - Accent6 4 2 7 2 3 2" xfId="38918"/>
    <cellStyle name="40% - Accent6 4 2 7 2 4" xfId="28301"/>
    <cellStyle name="40% - Accent6 4 2 7 3" xfId="7692"/>
    <cellStyle name="40% - Accent6 4 2 7 3 2" xfId="18307"/>
    <cellStyle name="40% - Accent6 4 2 7 3 2 2" xfId="41582"/>
    <cellStyle name="40% - Accent6 4 2 7 3 3" xfId="30967"/>
    <cellStyle name="40% - Accent6 4 2 7 4" xfId="13003"/>
    <cellStyle name="40% - Accent6 4 2 7 4 2" xfId="36278"/>
    <cellStyle name="40% - Accent6 4 2 7 5" xfId="25659"/>
    <cellStyle name="40% - Accent6 4 2 8" xfId="1881"/>
    <cellStyle name="40% - Accent6 4 2 8 2" xfId="4846"/>
    <cellStyle name="40% - Accent6 4 2 8 2 2" xfId="10190"/>
    <cellStyle name="40% - Accent6 4 2 8 2 2 2" xfId="20805"/>
    <cellStyle name="40% - Accent6 4 2 8 2 2 2 2" xfId="44080"/>
    <cellStyle name="40% - Accent6 4 2 8 2 2 3" xfId="33465"/>
    <cellStyle name="40% - Accent6 4 2 8 2 3" xfId="15499"/>
    <cellStyle name="40% - Accent6 4 2 8 2 3 2" xfId="38774"/>
    <cellStyle name="40% - Accent6 4 2 8 2 4" xfId="28157"/>
    <cellStyle name="40% - Accent6 4 2 8 3" xfId="7548"/>
    <cellStyle name="40% - Accent6 4 2 8 3 2" xfId="18163"/>
    <cellStyle name="40% - Accent6 4 2 8 3 2 2" xfId="41438"/>
    <cellStyle name="40% - Accent6 4 2 8 3 3" xfId="30823"/>
    <cellStyle name="40% - Accent6 4 2 8 4" xfId="12859"/>
    <cellStyle name="40% - Accent6 4 2 8 4 2" xfId="36134"/>
    <cellStyle name="40% - Accent6 4 2 8 5" xfId="25515"/>
    <cellStyle name="40% - Accent6 4 2 9" xfId="2544"/>
    <cellStyle name="40% - Accent6 4 2 9 2" xfId="5395"/>
    <cellStyle name="40% - Accent6 4 2 9 2 2" xfId="10738"/>
    <cellStyle name="40% - Accent6 4 2 9 2 2 2" xfId="21352"/>
    <cellStyle name="40% - Accent6 4 2 9 2 2 2 2" xfId="44627"/>
    <cellStyle name="40% - Accent6 4 2 9 2 2 3" xfId="34013"/>
    <cellStyle name="40% - Accent6 4 2 9 2 3" xfId="16046"/>
    <cellStyle name="40% - Accent6 4 2 9 2 3 2" xfId="39321"/>
    <cellStyle name="40% - Accent6 4 2 9 2 4" xfId="28705"/>
    <cellStyle name="40% - Accent6 4 2 9 3" xfId="8096"/>
    <cellStyle name="40% - Accent6 4 2 9 3 2" xfId="18711"/>
    <cellStyle name="40% - Accent6 4 2 9 3 2 2" xfId="41986"/>
    <cellStyle name="40% - Accent6 4 2 9 3 3" xfId="31371"/>
    <cellStyle name="40% - Accent6 4 2 9 4" xfId="13406"/>
    <cellStyle name="40% - Accent6 4 2 9 4 2" xfId="36681"/>
    <cellStyle name="40% - Accent6 4 2 9 5" xfId="26063"/>
    <cellStyle name="40% - Accent6 4 2_Asset Register (new)" xfId="1308"/>
    <cellStyle name="40% - Accent6 4 3" xfId="676"/>
    <cellStyle name="40% - Accent6 4 3 10" xfId="12220"/>
    <cellStyle name="40% - Accent6 4 3 10 2" xfId="35495"/>
    <cellStyle name="40% - Accent6 4 3 11" xfId="23627"/>
    <cellStyle name="40% - Accent6 4 3 11 2" xfId="46869"/>
    <cellStyle name="40% - Accent6 4 3 12" xfId="24876"/>
    <cellStyle name="40% - Accent6 4 3 2" xfId="1118"/>
    <cellStyle name="40% - Accent6 4 3 2 2" xfId="2686"/>
    <cellStyle name="40% - Accent6 4 3 2 2 2" xfId="5537"/>
    <cellStyle name="40% - Accent6 4 3 2 2 2 2" xfId="10880"/>
    <cellStyle name="40% - Accent6 4 3 2 2 2 2 2" xfId="21494"/>
    <cellStyle name="40% - Accent6 4 3 2 2 2 2 2 2" xfId="44769"/>
    <cellStyle name="40% - Accent6 4 3 2 2 2 2 3" xfId="34155"/>
    <cellStyle name="40% - Accent6 4 3 2 2 2 3" xfId="16188"/>
    <cellStyle name="40% - Accent6 4 3 2 2 2 3 2" xfId="39463"/>
    <cellStyle name="40% - Accent6 4 3 2 2 2 4" xfId="23630"/>
    <cellStyle name="40% - Accent6 4 3 2 2 2 4 2" xfId="46872"/>
    <cellStyle name="40% - Accent6 4 3 2 2 2 5" xfId="28847"/>
    <cellStyle name="40% - Accent6 4 3 2 2 3" xfId="8238"/>
    <cellStyle name="40% - Accent6 4 3 2 2 3 2" xfId="18853"/>
    <cellStyle name="40% - Accent6 4 3 2 2 3 2 2" xfId="42128"/>
    <cellStyle name="40% - Accent6 4 3 2 2 3 3" xfId="31513"/>
    <cellStyle name="40% - Accent6 4 3 2 2 4" xfId="13548"/>
    <cellStyle name="40% - Accent6 4 3 2 2 4 2" xfId="36823"/>
    <cellStyle name="40% - Accent6 4 3 2 2 5" xfId="23629"/>
    <cellStyle name="40% - Accent6 4 3 2 2 5 2" xfId="46871"/>
    <cellStyle name="40% - Accent6 4 3 2 2 6" xfId="26205"/>
    <cellStyle name="40% - Accent6 4 3 2 3" xfId="3864"/>
    <cellStyle name="40% - Accent6 4 3 2 3 2" xfId="6528"/>
    <cellStyle name="40% - Accent6 4 3 2 3 2 2" xfId="11871"/>
    <cellStyle name="40% - Accent6 4 3 2 3 2 2 2" xfId="22484"/>
    <cellStyle name="40% - Accent6 4 3 2 3 2 2 2 2" xfId="45759"/>
    <cellStyle name="40% - Accent6 4 3 2 3 2 2 3" xfId="35146"/>
    <cellStyle name="40% - Accent6 4 3 2 3 2 3" xfId="17178"/>
    <cellStyle name="40% - Accent6 4 3 2 3 2 3 2" xfId="40453"/>
    <cellStyle name="40% - Accent6 4 3 2 3 2 4" xfId="29838"/>
    <cellStyle name="40% - Accent6 4 3 2 3 3" xfId="9229"/>
    <cellStyle name="40% - Accent6 4 3 2 3 3 2" xfId="19844"/>
    <cellStyle name="40% - Accent6 4 3 2 3 3 2 2" xfId="43119"/>
    <cellStyle name="40% - Accent6 4 3 2 3 3 3" xfId="32504"/>
    <cellStyle name="40% - Accent6 4 3 2 3 4" xfId="14538"/>
    <cellStyle name="40% - Accent6 4 3 2 3 4 2" xfId="37813"/>
    <cellStyle name="40% - Accent6 4 3 2 3 5" xfId="23631"/>
    <cellStyle name="40% - Accent6 4 3 2 3 5 2" xfId="46873"/>
    <cellStyle name="40% - Accent6 4 3 2 3 6" xfId="27196"/>
    <cellStyle name="40% - Accent6 4 3 2 4" xfId="4350"/>
    <cellStyle name="40% - Accent6 4 3 2 4 2" xfId="9694"/>
    <cellStyle name="40% - Accent6 4 3 2 4 2 2" xfId="20309"/>
    <cellStyle name="40% - Accent6 4 3 2 4 2 2 2" xfId="43584"/>
    <cellStyle name="40% - Accent6 4 3 2 4 2 3" xfId="32969"/>
    <cellStyle name="40% - Accent6 4 3 2 4 3" xfId="15003"/>
    <cellStyle name="40% - Accent6 4 3 2 4 3 2" xfId="38278"/>
    <cellStyle name="40% - Accent6 4 3 2 4 4" xfId="27661"/>
    <cellStyle name="40% - Accent6 4 3 2 5" xfId="7052"/>
    <cellStyle name="40% - Accent6 4 3 2 5 2" xfId="17667"/>
    <cellStyle name="40% - Accent6 4 3 2 5 2 2" xfId="40942"/>
    <cellStyle name="40% - Accent6 4 3 2 5 3" xfId="30327"/>
    <cellStyle name="40% - Accent6 4 3 2 6" xfId="12363"/>
    <cellStyle name="40% - Accent6 4 3 2 6 2" xfId="35638"/>
    <cellStyle name="40% - Accent6 4 3 2 7" xfId="23628"/>
    <cellStyle name="40% - Accent6 4 3 2 7 2" xfId="46870"/>
    <cellStyle name="40% - Accent6 4 3 2 8" xfId="25019"/>
    <cellStyle name="40% - Accent6 4 3 3" xfId="1487"/>
    <cellStyle name="40% - Accent6 4 3 3 2" xfId="2849"/>
    <cellStyle name="40% - Accent6 4 3 3 2 2" xfId="5700"/>
    <cellStyle name="40% - Accent6 4 3 3 2 2 2" xfId="11043"/>
    <cellStyle name="40% - Accent6 4 3 3 2 2 2 2" xfId="21657"/>
    <cellStyle name="40% - Accent6 4 3 3 2 2 2 2 2" xfId="44932"/>
    <cellStyle name="40% - Accent6 4 3 3 2 2 2 3" xfId="34318"/>
    <cellStyle name="40% - Accent6 4 3 3 2 2 3" xfId="16351"/>
    <cellStyle name="40% - Accent6 4 3 3 2 2 3 2" xfId="39626"/>
    <cellStyle name="40% - Accent6 4 3 3 2 2 4" xfId="29010"/>
    <cellStyle name="40% - Accent6 4 3 3 2 3" xfId="8401"/>
    <cellStyle name="40% - Accent6 4 3 3 2 3 2" xfId="19016"/>
    <cellStyle name="40% - Accent6 4 3 3 2 3 2 2" xfId="42291"/>
    <cellStyle name="40% - Accent6 4 3 3 2 3 3" xfId="31676"/>
    <cellStyle name="40% - Accent6 4 3 3 2 4" xfId="13711"/>
    <cellStyle name="40% - Accent6 4 3 3 2 4 2" xfId="36986"/>
    <cellStyle name="40% - Accent6 4 3 3 2 5" xfId="23633"/>
    <cellStyle name="40% - Accent6 4 3 3 2 5 2" xfId="46875"/>
    <cellStyle name="40% - Accent6 4 3 3 2 6" xfId="26368"/>
    <cellStyle name="40% - Accent6 4 3 3 3" xfId="3600"/>
    <cellStyle name="40% - Accent6 4 3 3 3 2" xfId="6378"/>
    <cellStyle name="40% - Accent6 4 3 3 3 2 2" xfId="11721"/>
    <cellStyle name="40% - Accent6 4 3 3 3 2 2 2" xfId="22334"/>
    <cellStyle name="40% - Accent6 4 3 3 3 2 2 2 2" xfId="45609"/>
    <cellStyle name="40% - Accent6 4 3 3 3 2 2 3" xfId="34996"/>
    <cellStyle name="40% - Accent6 4 3 3 3 2 3" xfId="17028"/>
    <cellStyle name="40% - Accent6 4 3 3 3 2 3 2" xfId="40303"/>
    <cellStyle name="40% - Accent6 4 3 3 3 2 4" xfId="29688"/>
    <cellStyle name="40% - Accent6 4 3 3 3 3" xfId="9079"/>
    <cellStyle name="40% - Accent6 4 3 3 3 3 2" xfId="19694"/>
    <cellStyle name="40% - Accent6 4 3 3 3 3 2 2" xfId="42969"/>
    <cellStyle name="40% - Accent6 4 3 3 3 3 3" xfId="32354"/>
    <cellStyle name="40% - Accent6 4 3 3 3 4" xfId="14388"/>
    <cellStyle name="40% - Accent6 4 3 3 3 4 2" xfId="37663"/>
    <cellStyle name="40% - Accent6 4 3 3 3 5" xfId="27046"/>
    <cellStyle name="40% - Accent6 4 3 3 4" xfId="4513"/>
    <cellStyle name="40% - Accent6 4 3 3 4 2" xfId="9857"/>
    <cellStyle name="40% - Accent6 4 3 3 4 2 2" xfId="20472"/>
    <cellStyle name="40% - Accent6 4 3 3 4 2 2 2" xfId="43747"/>
    <cellStyle name="40% - Accent6 4 3 3 4 2 3" xfId="33132"/>
    <cellStyle name="40% - Accent6 4 3 3 4 3" xfId="15166"/>
    <cellStyle name="40% - Accent6 4 3 3 4 3 2" xfId="38441"/>
    <cellStyle name="40% - Accent6 4 3 3 4 4" xfId="27824"/>
    <cellStyle name="40% - Accent6 4 3 3 5" xfId="7215"/>
    <cellStyle name="40% - Accent6 4 3 3 5 2" xfId="17830"/>
    <cellStyle name="40% - Accent6 4 3 3 5 2 2" xfId="41105"/>
    <cellStyle name="40% - Accent6 4 3 3 5 3" xfId="30490"/>
    <cellStyle name="40% - Accent6 4 3 3 6" xfId="12526"/>
    <cellStyle name="40% - Accent6 4 3 3 6 2" xfId="35801"/>
    <cellStyle name="40% - Accent6 4 3 3 7" xfId="23632"/>
    <cellStyle name="40% - Accent6 4 3 3 7 2" xfId="46874"/>
    <cellStyle name="40% - Accent6 4 3 3 8" xfId="25182"/>
    <cellStyle name="40% - Accent6 4 3 4" xfId="1856"/>
    <cellStyle name="40% - Accent6 4 3 4 2" xfId="4838"/>
    <cellStyle name="40% - Accent6 4 3 4 2 2" xfId="10182"/>
    <cellStyle name="40% - Accent6 4 3 4 2 2 2" xfId="20797"/>
    <cellStyle name="40% - Accent6 4 3 4 2 2 2 2" xfId="44072"/>
    <cellStyle name="40% - Accent6 4 3 4 2 2 3" xfId="33457"/>
    <cellStyle name="40% - Accent6 4 3 4 2 3" xfId="15491"/>
    <cellStyle name="40% - Accent6 4 3 4 2 3 2" xfId="38766"/>
    <cellStyle name="40% - Accent6 4 3 4 2 4" xfId="28149"/>
    <cellStyle name="40% - Accent6 4 3 4 3" xfId="7540"/>
    <cellStyle name="40% - Accent6 4 3 4 3 2" xfId="18155"/>
    <cellStyle name="40% - Accent6 4 3 4 3 2 2" xfId="41430"/>
    <cellStyle name="40% - Accent6 4 3 4 3 3" xfId="30815"/>
    <cellStyle name="40% - Accent6 4 3 4 4" xfId="12851"/>
    <cellStyle name="40% - Accent6 4 3 4 4 2" xfId="36126"/>
    <cellStyle name="40% - Accent6 4 3 4 5" xfId="23634"/>
    <cellStyle name="40% - Accent6 4 3 4 5 2" xfId="46876"/>
    <cellStyle name="40% - Accent6 4 3 4 6" xfId="25507"/>
    <cellStyle name="40% - Accent6 4 3 5" xfId="2543"/>
    <cellStyle name="40% - Accent6 4 3 5 2" xfId="5394"/>
    <cellStyle name="40% - Accent6 4 3 5 2 2" xfId="10737"/>
    <cellStyle name="40% - Accent6 4 3 5 2 2 2" xfId="21351"/>
    <cellStyle name="40% - Accent6 4 3 5 2 2 2 2" xfId="44626"/>
    <cellStyle name="40% - Accent6 4 3 5 2 2 3" xfId="34012"/>
    <cellStyle name="40% - Accent6 4 3 5 2 3" xfId="16045"/>
    <cellStyle name="40% - Accent6 4 3 5 2 3 2" xfId="39320"/>
    <cellStyle name="40% - Accent6 4 3 5 2 4" xfId="28704"/>
    <cellStyle name="40% - Accent6 4 3 5 3" xfId="8095"/>
    <cellStyle name="40% - Accent6 4 3 5 3 2" xfId="18710"/>
    <cellStyle name="40% - Accent6 4 3 5 3 2 2" xfId="41985"/>
    <cellStyle name="40% - Accent6 4 3 5 3 3" xfId="31370"/>
    <cellStyle name="40% - Accent6 4 3 5 4" xfId="13405"/>
    <cellStyle name="40% - Accent6 4 3 5 4 2" xfId="36680"/>
    <cellStyle name="40% - Accent6 4 3 5 5" xfId="26062"/>
    <cellStyle name="40% - Accent6 4 3 6" xfId="3130"/>
    <cellStyle name="40% - Accent6 4 3 6 2" xfId="5963"/>
    <cellStyle name="40% - Accent6 4 3 6 2 2" xfId="11306"/>
    <cellStyle name="40% - Accent6 4 3 6 2 2 2" xfId="21919"/>
    <cellStyle name="40% - Accent6 4 3 6 2 2 2 2" xfId="45194"/>
    <cellStyle name="40% - Accent6 4 3 6 2 2 3" xfId="34581"/>
    <cellStyle name="40% - Accent6 4 3 6 2 3" xfId="16613"/>
    <cellStyle name="40% - Accent6 4 3 6 2 3 2" xfId="39888"/>
    <cellStyle name="40% - Accent6 4 3 6 2 4" xfId="29273"/>
    <cellStyle name="40% - Accent6 4 3 6 3" xfId="8664"/>
    <cellStyle name="40% - Accent6 4 3 6 3 2" xfId="19279"/>
    <cellStyle name="40% - Accent6 4 3 6 3 2 2" xfId="42554"/>
    <cellStyle name="40% - Accent6 4 3 6 3 3" xfId="31939"/>
    <cellStyle name="40% - Accent6 4 3 6 4" xfId="13973"/>
    <cellStyle name="40% - Accent6 4 3 6 4 2" xfId="37248"/>
    <cellStyle name="40% - Accent6 4 3 6 5" xfId="26631"/>
    <cellStyle name="40% - Accent6 4 3 7" xfId="3453"/>
    <cellStyle name="40% - Accent6 4 3 7 2" xfId="6277"/>
    <cellStyle name="40% - Accent6 4 3 7 2 2" xfId="11620"/>
    <cellStyle name="40% - Accent6 4 3 7 2 2 2" xfId="22233"/>
    <cellStyle name="40% - Accent6 4 3 7 2 2 2 2" xfId="45508"/>
    <cellStyle name="40% - Accent6 4 3 7 2 2 3" xfId="34895"/>
    <cellStyle name="40% - Accent6 4 3 7 2 3" xfId="16927"/>
    <cellStyle name="40% - Accent6 4 3 7 2 3 2" xfId="40202"/>
    <cellStyle name="40% - Accent6 4 3 7 2 4" xfId="29587"/>
    <cellStyle name="40% - Accent6 4 3 7 3" xfId="8978"/>
    <cellStyle name="40% - Accent6 4 3 7 3 2" xfId="19593"/>
    <cellStyle name="40% - Accent6 4 3 7 3 2 2" xfId="42868"/>
    <cellStyle name="40% - Accent6 4 3 7 3 3" xfId="32253"/>
    <cellStyle name="40% - Accent6 4 3 7 4" xfId="14287"/>
    <cellStyle name="40% - Accent6 4 3 7 4 2" xfId="37562"/>
    <cellStyle name="40% - Accent6 4 3 7 5" xfId="26945"/>
    <cellStyle name="40% - Accent6 4 3 8" xfId="4207"/>
    <cellStyle name="40% - Accent6 4 3 8 2" xfId="9551"/>
    <cellStyle name="40% - Accent6 4 3 8 2 2" xfId="20166"/>
    <cellStyle name="40% - Accent6 4 3 8 2 2 2" xfId="43441"/>
    <cellStyle name="40% - Accent6 4 3 8 2 3" xfId="32826"/>
    <cellStyle name="40% - Accent6 4 3 8 3" xfId="14860"/>
    <cellStyle name="40% - Accent6 4 3 8 3 2" xfId="38135"/>
    <cellStyle name="40% - Accent6 4 3 8 4" xfId="27518"/>
    <cellStyle name="40% - Accent6 4 3 9" xfId="6909"/>
    <cellStyle name="40% - Accent6 4 3 9 2" xfId="17524"/>
    <cellStyle name="40% - Accent6 4 3 9 2 2" xfId="40799"/>
    <cellStyle name="40% - Accent6 4 3 9 3" xfId="30184"/>
    <cellStyle name="40% - Accent6 4 3_Asset Register (new)" xfId="1306"/>
    <cellStyle name="40% - Accent6 4 4" xfId="172"/>
    <cellStyle name="40% - Accent6 4 4 10" xfId="24753"/>
    <cellStyle name="40% - Accent6 4 4 2" xfId="1857"/>
    <cellStyle name="40% - Accent6 4 4 2 2" xfId="4839"/>
    <cellStyle name="40% - Accent6 4 4 2 2 2" xfId="10183"/>
    <cellStyle name="40% - Accent6 4 4 2 2 2 2" xfId="20798"/>
    <cellStyle name="40% - Accent6 4 4 2 2 2 2 2" xfId="44073"/>
    <cellStyle name="40% - Accent6 4 4 2 2 2 3" xfId="33458"/>
    <cellStyle name="40% - Accent6 4 4 2 2 3" xfId="15492"/>
    <cellStyle name="40% - Accent6 4 4 2 2 3 2" xfId="38767"/>
    <cellStyle name="40% - Accent6 4 4 2 2 4" xfId="23637"/>
    <cellStyle name="40% - Accent6 4 4 2 2 4 2" xfId="46879"/>
    <cellStyle name="40% - Accent6 4 4 2 2 5" xfId="28150"/>
    <cellStyle name="40% - Accent6 4 4 2 3" xfId="7541"/>
    <cellStyle name="40% - Accent6 4 4 2 3 2" xfId="18156"/>
    <cellStyle name="40% - Accent6 4 4 2 3 2 2" xfId="41431"/>
    <cellStyle name="40% - Accent6 4 4 2 3 3" xfId="30816"/>
    <cellStyle name="40% - Accent6 4 4 2 4" xfId="12852"/>
    <cellStyle name="40% - Accent6 4 4 2 4 2" xfId="36127"/>
    <cellStyle name="40% - Accent6 4 4 2 5" xfId="23636"/>
    <cellStyle name="40% - Accent6 4 4 2 5 2" xfId="46878"/>
    <cellStyle name="40% - Accent6 4 4 2 6" xfId="25508"/>
    <cellStyle name="40% - Accent6 4 4 3" xfId="2424"/>
    <cellStyle name="40% - Accent6 4 4 3 2" xfId="5275"/>
    <cellStyle name="40% - Accent6 4 4 3 2 2" xfId="10618"/>
    <cellStyle name="40% - Accent6 4 4 3 2 2 2" xfId="21232"/>
    <cellStyle name="40% - Accent6 4 4 3 2 2 2 2" xfId="44507"/>
    <cellStyle name="40% - Accent6 4 4 3 2 2 3" xfId="33893"/>
    <cellStyle name="40% - Accent6 4 4 3 2 3" xfId="15926"/>
    <cellStyle name="40% - Accent6 4 4 3 2 3 2" xfId="39201"/>
    <cellStyle name="40% - Accent6 4 4 3 2 4" xfId="28585"/>
    <cellStyle name="40% - Accent6 4 4 3 3" xfId="7976"/>
    <cellStyle name="40% - Accent6 4 4 3 3 2" xfId="18591"/>
    <cellStyle name="40% - Accent6 4 4 3 3 2 2" xfId="41866"/>
    <cellStyle name="40% - Accent6 4 4 3 3 3" xfId="31251"/>
    <cellStyle name="40% - Accent6 4 4 3 4" xfId="13286"/>
    <cellStyle name="40% - Accent6 4 4 3 4 2" xfId="36561"/>
    <cellStyle name="40% - Accent6 4 4 3 5" xfId="23638"/>
    <cellStyle name="40% - Accent6 4 4 3 5 2" xfId="46880"/>
    <cellStyle name="40% - Accent6 4 4 3 6" xfId="25943"/>
    <cellStyle name="40% - Accent6 4 4 4" xfId="3131"/>
    <cellStyle name="40% - Accent6 4 4 4 2" xfId="5964"/>
    <cellStyle name="40% - Accent6 4 4 4 2 2" xfId="11307"/>
    <cellStyle name="40% - Accent6 4 4 4 2 2 2" xfId="21920"/>
    <cellStyle name="40% - Accent6 4 4 4 2 2 2 2" xfId="45195"/>
    <cellStyle name="40% - Accent6 4 4 4 2 2 3" xfId="34582"/>
    <cellStyle name="40% - Accent6 4 4 4 2 3" xfId="16614"/>
    <cellStyle name="40% - Accent6 4 4 4 2 3 2" xfId="39889"/>
    <cellStyle name="40% - Accent6 4 4 4 2 4" xfId="29274"/>
    <cellStyle name="40% - Accent6 4 4 4 3" xfId="8665"/>
    <cellStyle name="40% - Accent6 4 4 4 3 2" xfId="19280"/>
    <cellStyle name="40% - Accent6 4 4 4 3 2 2" xfId="42555"/>
    <cellStyle name="40% - Accent6 4 4 4 3 3" xfId="31940"/>
    <cellStyle name="40% - Accent6 4 4 4 4" xfId="13974"/>
    <cellStyle name="40% - Accent6 4 4 4 4 2" xfId="37249"/>
    <cellStyle name="40% - Accent6 4 4 4 5" xfId="26632"/>
    <cellStyle name="40% - Accent6 4 4 5" xfId="3454"/>
    <cellStyle name="40% - Accent6 4 4 5 2" xfId="6278"/>
    <cellStyle name="40% - Accent6 4 4 5 2 2" xfId="11621"/>
    <cellStyle name="40% - Accent6 4 4 5 2 2 2" xfId="22234"/>
    <cellStyle name="40% - Accent6 4 4 5 2 2 2 2" xfId="45509"/>
    <cellStyle name="40% - Accent6 4 4 5 2 2 3" xfId="34896"/>
    <cellStyle name="40% - Accent6 4 4 5 2 3" xfId="16928"/>
    <cellStyle name="40% - Accent6 4 4 5 2 3 2" xfId="40203"/>
    <cellStyle name="40% - Accent6 4 4 5 2 4" xfId="29588"/>
    <cellStyle name="40% - Accent6 4 4 5 3" xfId="8979"/>
    <cellStyle name="40% - Accent6 4 4 5 3 2" xfId="19594"/>
    <cellStyle name="40% - Accent6 4 4 5 3 2 2" xfId="42869"/>
    <cellStyle name="40% - Accent6 4 4 5 3 3" xfId="32254"/>
    <cellStyle name="40% - Accent6 4 4 5 4" xfId="14288"/>
    <cellStyle name="40% - Accent6 4 4 5 4 2" xfId="37563"/>
    <cellStyle name="40% - Accent6 4 4 5 5" xfId="26946"/>
    <cellStyle name="40% - Accent6 4 4 6" xfId="4088"/>
    <cellStyle name="40% - Accent6 4 4 6 2" xfId="9432"/>
    <cellStyle name="40% - Accent6 4 4 6 2 2" xfId="20047"/>
    <cellStyle name="40% - Accent6 4 4 6 2 2 2" xfId="43322"/>
    <cellStyle name="40% - Accent6 4 4 6 2 3" xfId="32707"/>
    <cellStyle name="40% - Accent6 4 4 6 3" xfId="14741"/>
    <cellStyle name="40% - Accent6 4 4 6 3 2" xfId="38016"/>
    <cellStyle name="40% - Accent6 4 4 6 4" xfId="27399"/>
    <cellStyle name="40% - Accent6 4 4 7" xfId="6790"/>
    <cellStyle name="40% - Accent6 4 4 7 2" xfId="17405"/>
    <cellStyle name="40% - Accent6 4 4 7 2 2" xfId="40680"/>
    <cellStyle name="40% - Accent6 4 4 7 3" xfId="30065"/>
    <cellStyle name="40% - Accent6 4 4 8" xfId="12101"/>
    <cellStyle name="40% - Accent6 4 4 8 2" xfId="35376"/>
    <cellStyle name="40% - Accent6 4 4 9" xfId="23635"/>
    <cellStyle name="40% - Accent6 4 4 9 2" xfId="46877"/>
    <cellStyle name="40% - Accent6 4 5" xfId="1050"/>
    <cellStyle name="40% - Accent6 4 5 2" xfId="2626"/>
    <cellStyle name="40% - Accent6 4 5 2 2" xfId="5477"/>
    <cellStyle name="40% - Accent6 4 5 2 2 2" xfId="10820"/>
    <cellStyle name="40% - Accent6 4 5 2 2 2 2" xfId="21434"/>
    <cellStyle name="40% - Accent6 4 5 2 2 2 2 2" xfId="44709"/>
    <cellStyle name="40% - Accent6 4 5 2 2 2 3" xfId="34095"/>
    <cellStyle name="40% - Accent6 4 5 2 2 3" xfId="16128"/>
    <cellStyle name="40% - Accent6 4 5 2 2 3 2" xfId="39403"/>
    <cellStyle name="40% - Accent6 4 5 2 2 4" xfId="28787"/>
    <cellStyle name="40% - Accent6 4 5 2 3" xfId="8178"/>
    <cellStyle name="40% - Accent6 4 5 2 3 2" xfId="18793"/>
    <cellStyle name="40% - Accent6 4 5 2 3 2 2" xfId="42068"/>
    <cellStyle name="40% - Accent6 4 5 2 3 3" xfId="31453"/>
    <cellStyle name="40% - Accent6 4 5 2 4" xfId="13488"/>
    <cellStyle name="40% - Accent6 4 5 2 4 2" xfId="36763"/>
    <cellStyle name="40% - Accent6 4 5 2 5" xfId="23640"/>
    <cellStyle name="40% - Accent6 4 5 2 5 2" xfId="46882"/>
    <cellStyle name="40% - Accent6 4 5 2 6" xfId="26145"/>
    <cellStyle name="40% - Accent6 4 5 3" xfId="3804"/>
    <cellStyle name="40% - Accent6 4 5 3 2" xfId="6468"/>
    <cellStyle name="40% - Accent6 4 5 3 2 2" xfId="11811"/>
    <cellStyle name="40% - Accent6 4 5 3 2 2 2" xfId="22424"/>
    <cellStyle name="40% - Accent6 4 5 3 2 2 2 2" xfId="45699"/>
    <cellStyle name="40% - Accent6 4 5 3 2 2 3" xfId="35086"/>
    <cellStyle name="40% - Accent6 4 5 3 2 3" xfId="17118"/>
    <cellStyle name="40% - Accent6 4 5 3 2 3 2" xfId="40393"/>
    <cellStyle name="40% - Accent6 4 5 3 2 4" xfId="29778"/>
    <cellStyle name="40% - Accent6 4 5 3 3" xfId="9169"/>
    <cellStyle name="40% - Accent6 4 5 3 3 2" xfId="19784"/>
    <cellStyle name="40% - Accent6 4 5 3 3 2 2" xfId="43059"/>
    <cellStyle name="40% - Accent6 4 5 3 3 3" xfId="32444"/>
    <cellStyle name="40% - Accent6 4 5 3 4" xfId="14478"/>
    <cellStyle name="40% - Accent6 4 5 3 4 2" xfId="37753"/>
    <cellStyle name="40% - Accent6 4 5 3 5" xfId="27136"/>
    <cellStyle name="40% - Accent6 4 5 4" xfId="4290"/>
    <cellStyle name="40% - Accent6 4 5 4 2" xfId="9634"/>
    <cellStyle name="40% - Accent6 4 5 4 2 2" xfId="20249"/>
    <cellStyle name="40% - Accent6 4 5 4 2 2 2" xfId="43524"/>
    <cellStyle name="40% - Accent6 4 5 4 2 3" xfId="32909"/>
    <cellStyle name="40% - Accent6 4 5 4 3" xfId="14943"/>
    <cellStyle name="40% - Accent6 4 5 4 3 2" xfId="38218"/>
    <cellStyle name="40% - Accent6 4 5 4 4" xfId="27601"/>
    <cellStyle name="40% - Accent6 4 5 5" xfId="6992"/>
    <cellStyle name="40% - Accent6 4 5 5 2" xfId="17607"/>
    <cellStyle name="40% - Accent6 4 5 5 2 2" xfId="40882"/>
    <cellStyle name="40% - Accent6 4 5 5 3" xfId="30267"/>
    <cellStyle name="40% - Accent6 4 5 6" xfId="12303"/>
    <cellStyle name="40% - Accent6 4 5 6 2" xfId="35578"/>
    <cellStyle name="40% - Accent6 4 5 7" xfId="23639"/>
    <cellStyle name="40% - Accent6 4 5 7 2" xfId="46881"/>
    <cellStyle name="40% - Accent6 4 5 8" xfId="24959"/>
    <cellStyle name="40% - Accent6 4 6" xfId="1199"/>
    <cellStyle name="40% - Accent6 4 6 2" xfId="2766"/>
    <cellStyle name="40% - Accent6 4 6 2 2" xfId="5617"/>
    <cellStyle name="40% - Accent6 4 6 2 2 2" xfId="10960"/>
    <cellStyle name="40% - Accent6 4 6 2 2 2 2" xfId="21574"/>
    <cellStyle name="40% - Accent6 4 6 2 2 2 2 2" xfId="44849"/>
    <cellStyle name="40% - Accent6 4 6 2 2 2 3" xfId="34235"/>
    <cellStyle name="40% - Accent6 4 6 2 2 3" xfId="16268"/>
    <cellStyle name="40% - Accent6 4 6 2 2 3 2" xfId="39543"/>
    <cellStyle name="40% - Accent6 4 6 2 2 4" xfId="28927"/>
    <cellStyle name="40% - Accent6 4 6 2 3" xfId="8318"/>
    <cellStyle name="40% - Accent6 4 6 2 3 2" xfId="18933"/>
    <cellStyle name="40% - Accent6 4 6 2 3 2 2" xfId="42208"/>
    <cellStyle name="40% - Accent6 4 6 2 3 3" xfId="31593"/>
    <cellStyle name="40% - Accent6 4 6 2 4" xfId="13628"/>
    <cellStyle name="40% - Accent6 4 6 2 4 2" xfId="36903"/>
    <cellStyle name="40% - Accent6 4 6 2 5" xfId="26285"/>
    <cellStyle name="40% - Accent6 4 6 3" xfId="4430"/>
    <cellStyle name="40% - Accent6 4 6 3 2" xfId="9774"/>
    <cellStyle name="40% - Accent6 4 6 3 2 2" xfId="20389"/>
    <cellStyle name="40% - Accent6 4 6 3 2 2 2" xfId="43664"/>
    <cellStyle name="40% - Accent6 4 6 3 2 3" xfId="33049"/>
    <cellStyle name="40% - Accent6 4 6 3 3" xfId="15083"/>
    <cellStyle name="40% - Accent6 4 6 3 3 2" xfId="38358"/>
    <cellStyle name="40% - Accent6 4 6 3 4" xfId="27741"/>
    <cellStyle name="40% - Accent6 4 6 4" xfId="7132"/>
    <cellStyle name="40% - Accent6 4 6 4 2" xfId="17747"/>
    <cellStyle name="40% - Accent6 4 6 4 2 2" xfId="41022"/>
    <cellStyle name="40% - Accent6 4 6 4 3" xfId="30407"/>
    <cellStyle name="40% - Accent6 4 6 5" xfId="12443"/>
    <cellStyle name="40% - Accent6 4 6 5 2" xfId="35718"/>
    <cellStyle name="40% - Accent6 4 6 6" xfId="23641"/>
    <cellStyle name="40% - Accent6 4 6 6 2" xfId="46883"/>
    <cellStyle name="40% - Accent6 4 6 7" xfId="25099"/>
    <cellStyle name="40% - Accent6 4 7" xfId="1586"/>
    <cellStyle name="40% - Accent6 4 7 2" xfId="4600"/>
    <cellStyle name="40% - Accent6 4 7 2 2" xfId="9944"/>
    <cellStyle name="40% - Accent6 4 7 2 2 2" xfId="20559"/>
    <cellStyle name="40% - Accent6 4 7 2 2 2 2" xfId="43834"/>
    <cellStyle name="40% - Accent6 4 7 2 2 3" xfId="33219"/>
    <cellStyle name="40% - Accent6 4 7 2 3" xfId="15253"/>
    <cellStyle name="40% - Accent6 4 7 2 3 2" xfId="38528"/>
    <cellStyle name="40% - Accent6 4 7 2 4" xfId="27911"/>
    <cellStyle name="40% - Accent6 4 7 3" xfId="7302"/>
    <cellStyle name="40% - Accent6 4 7 3 2" xfId="17917"/>
    <cellStyle name="40% - Accent6 4 7 3 2 2" xfId="41192"/>
    <cellStyle name="40% - Accent6 4 7 3 3" xfId="30577"/>
    <cellStyle name="40% - Accent6 4 7 4" xfId="12613"/>
    <cellStyle name="40% - Accent6 4 7 4 2" xfId="35888"/>
    <cellStyle name="40% - Accent6 4 7 5" xfId="25269"/>
    <cellStyle name="40% - Accent6 4 8" xfId="1669"/>
    <cellStyle name="40% - Accent6 4 8 2" xfId="4665"/>
    <cellStyle name="40% - Accent6 4 8 2 2" xfId="10009"/>
    <cellStyle name="40% - Accent6 4 8 2 2 2" xfId="20624"/>
    <cellStyle name="40% - Accent6 4 8 2 2 2 2" xfId="43899"/>
    <cellStyle name="40% - Accent6 4 8 2 2 3" xfId="33284"/>
    <cellStyle name="40% - Accent6 4 8 2 3" xfId="15318"/>
    <cellStyle name="40% - Accent6 4 8 2 3 2" xfId="38593"/>
    <cellStyle name="40% - Accent6 4 8 2 4" xfId="27976"/>
    <cellStyle name="40% - Accent6 4 8 3" xfId="7367"/>
    <cellStyle name="40% - Accent6 4 8 3 2" xfId="17982"/>
    <cellStyle name="40% - Accent6 4 8 3 2 2" xfId="41257"/>
    <cellStyle name="40% - Accent6 4 8 3 3" xfId="30642"/>
    <cellStyle name="40% - Accent6 4 8 4" xfId="12678"/>
    <cellStyle name="40% - Accent6 4 8 4 2" xfId="35953"/>
    <cellStyle name="40% - Accent6 4 8 5" xfId="25334"/>
    <cellStyle name="40% - Accent6 4 9" xfId="1603"/>
    <cellStyle name="40% - Accent6 4 9 2" xfId="4612"/>
    <cellStyle name="40% - Accent6 4 9 2 2" xfId="9956"/>
    <cellStyle name="40% - Accent6 4 9 2 2 2" xfId="20571"/>
    <cellStyle name="40% - Accent6 4 9 2 2 2 2" xfId="43846"/>
    <cellStyle name="40% - Accent6 4 9 2 2 3" xfId="33231"/>
    <cellStyle name="40% - Accent6 4 9 2 3" xfId="15265"/>
    <cellStyle name="40% - Accent6 4 9 2 3 2" xfId="38540"/>
    <cellStyle name="40% - Accent6 4 9 2 4" xfId="27923"/>
    <cellStyle name="40% - Accent6 4 9 3" xfId="7314"/>
    <cellStyle name="40% - Accent6 4 9 3 2" xfId="17929"/>
    <cellStyle name="40% - Accent6 4 9 3 2 2" xfId="41204"/>
    <cellStyle name="40% - Accent6 4 9 3 3" xfId="30589"/>
    <cellStyle name="40% - Accent6 4 9 4" xfId="12625"/>
    <cellStyle name="40% - Accent6 4 9 4 2" xfId="35900"/>
    <cellStyle name="40% - Accent6 4 9 5" xfId="25281"/>
    <cellStyle name="40% - Accent6 4_Asset Register (new)" xfId="1309"/>
    <cellStyle name="40% - Accent6 5" xfId="173"/>
    <cellStyle name="40% - Accent6 5 10" xfId="23642"/>
    <cellStyle name="40% - Accent6 5 10 2" xfId="46884"/>
    <cellStyle name="40% - Accent6 5 11" xfId="24754"/>
    <cellStyle name="40% - Accent6 5 2" xfId="174"/>
    <cellStyle name="40% - Accent6 5 2 10" xfId="24755"/>
    <cellStyle name="40% - Accent6 5 2 2" xfId="1858"/>
    <cellStyle name="40% - Accent6 5 2 2 2" xfId="4840"/>
    <cellStyle name="40% - Accent6 5 2 2 2 2" xfId="10184"/>
    <cellStyle name="40% - Accent6 5 2 2 2 2 2" xfId="20799"/>
    <cellStyle name="40% - Accent6 5 2 2 2 2 2 2" xfId="44074"/>
    <cellStyle name="40% - Accent6 5 2 2 2 2 3" xfId="33459"/>
    <cellStyle name="40% - Accent6 5 2 2 2 3" xfId="15493"/>
    <cellStyle name="40% - Accent6 5 2 2 2 3 2" xfId="38768"/>
    <cellStyle name="40% - Accent6 5 2 2 2 4" xfId="28151"/>
    <cellStyle name="40% - Accent6 5 2 2 3" xfId="7542"/>
    <cellStyle name="40% - Accent6 5 2 2 3 2" xfId="18157"/>
    <cellStyle name="40% - Accent6 5 2 2 3 2 2" xfId="41432"/>
    <cellStyle name="40% - Accent6 5 2 2 3 3" xfId="30817"/>
    <cellStyle name="40% - Accent6 5 2 2 4" xfId="12853"/>
    <cellStyle name="40% - Accent6 5 2 2 4 2" xfId="36128"/>
    <cellStyle name="40% - Accent6 5 2 2 5" xfId="23644"/>
    <cellStyle name="40% - Accent6 5 2 2 5 2" xfId="46886"/>
    <cellStyle name="40% - Accent6 5 2 2 6" xfId="25509"/>
    <cellStyle name="40% - Accent6 5 2 3" xfId="2426"/>
    <cellStyle name="40% - Accent6 5 2 3 2" xfId="5277"/>
    <cellStyle name="40% - Accent6 5 2 3 2 2" xfId="10620"/>
    <cellStyle name="40% - Accent6 5 2 3 2 2 2" xfId="21234"/>
    <cellStyle name="40% - Accent6 5 2 3 2 2 2 2" xfId="44509"/>
    <cellStyle name="40% - Accent6 5 2 3 2 2 3" xfId="33895"/>
    <cellStyle name="40% - Accent6 5 2 3 2 3" xfId="15928"/>
    <cellStyle name="40% - Accent6 5 2 3 2 3 2" xfId="39203"/>
    <cellStyle name="40% - Accent6 5 2 3 2 4" xfId="28587"/>
    <cellStyle name="40% - Accent6 5 2 3 3" xfId="7978"/>
    <cellStyle name="40% - Accent6 5 2 3 3 2" xfId="18593"/>
    <cellStyle name="40% - Accent6 5 2 3 3 2 2" xfId="41868"/>
    <cellStyle name="40% - Accent6 5 2 3 3 3" xfId="31253"/>
    <cellStyle name="40% - Accent6 5 2 3 4" xfId="13288"/>
    <cellStyle name="40% - Accent6 5 2 3 4 2" xfId="36563"/>
    <cellStyle name="40% - Accent6 5 2 3 5" xfId="25945"/>
    <cellStyle name="40% - Accent6 5 2 4" xfId="3132"/>
    <cellStyle name="40% - Accent6 5 2 4 2" xfId="5965"/>
    <cellStyle name="40% - Accent6 5 2 4 2 2" xfId="11308"/>
    <cellStyle name="40% - Accent6 5 2 4 2 2 2" xfId="21921"/>
    <cellStyle name="40% - Accent6 5 2 4 2 2 2 2" xfId="45196"/>
    <cellStyle name="40% - Accent6 5 2 4 2 2 3" xfId="34583"/>
    <cellStyle name="40% - Accent6 5 2 4 2 3" xfId="16615"/>
    <cellStyle name="40% - Accent6 5 2 4 2 3 2" xfId="39890"/>
    <cellStyle name="40% - Accent6 5 2 4 2 4" xfId="29275"/>
    <cellStyle name="40% - Accent6 5 2 4 3" xfId="8666"/>
    <cellStyle name="40% - Accent6 5 2 4 3 2" xfId="19281"/>
    <cellStyle name="40% - Accent6 5 2 4 3 2 2" xfId="42556"/>
    <cellStyle name="40% - Accent6 5 2 4 3 3" xfId="31941"/>
    <cellStyle name="40% - Accent6 5 2 4 4" xfId="13975"/>
    <cellStyle name="40% - Accent6 5 2 4 4 2" xfId="37250"/>
    <cellStyle name="40% - Accent6 5 2 4 5" xfId="26633"/>
    <cellStyle name="40% - Accent6 5 2 5" xfId="3455"/>
    <cellStyle name="40% - Accent6 5 2 5 2" xfId="6279"/>
    <cellStyle name="40% - Accent6 5 2 5 2 2" xfId="11622"/>
    <cellStyle name="40% - Accent6 5 2 5 2 2 2" xfId="22235"/>
    <cellStyle name="40% - Accent6 5 2 5 2 2 2 2" xfId="45510"/>
    <cellStyle name="40% - Accent6 5 2 5 2 2 3" xfId="34897"/>
    <cellStyle name="40% - Accent6 5 2 5 2 3" xfId="16929"/>
    <cellStyle name="40% - Accent6 5 2 5 2 3 2" xfId="40204"/>
    <cellStyle name="40% - Accent6 5 2 5 2 4" xfId="29589"/>
    <cellStyle name="40% - Accent6 5 2 5 3" xfId="8980"/>
    <cellStyle name="40% - Accent6 5 2 5 3 2" xfId="19595"/>
    <cellStyle name="40% - Accent6 5 2 5 3 2 2" xfId="42870"/>
    <cellStyle name="40% - Accent6 5 2 5 3 3" xfId="32255"/>
    <cellStyle name="40% - Accent6 5 2 5 4" xfId="14289"/>
    <cellStyle name="40% - Accent6 5 2 5 4 2" xfId="37564"/>
    <cellStyle name="40% - Accent6 5 2 5 5" xfId="26947"/>
    <cellStyle name="40% - Accent6 5 2 6" xfId="4090"/>
    <cellStyle name="40% - Accent6 5 2 6 2" xfId="9434"/>
    <cellStyle name="40% - Accent6 5 2 6 2 2" xfId="20049"/>
    <cellStyle name="40% - Accent6 5 2 6 2 2 2" xfId="43324"/>
    <cellStyle name="40% - Accent6 5 2 6 2 3" xfId="32709"/>
    <cellStyle name="40% - Accent6 5 2 6 3" xfId="14743"/>
    <cellStyle name="40% - Accent6 5 2 6 3 2" xfId="38018"/>
    <cellStyle name="40% - Accent6 5 2 6 4" xfId="27401"/>
    <cellStyle name="40% - Accent6 5 2 7" xfId="6792"/>
    <cellStyle name="40% - Accent6 5 2 7 2" xfId="17407"/>
    <cellStyle name="40% - Accent6 5 2 7 2 2" xfId="40682"/>
    <cellStyle name="40% - Accent6 5 2 7 3" xfId="30067"/>
    <cellStyle name="40% - Accent6 5 2 8" xfId="12103"/>
    <cellStyle name="40% - Accent6 5 2 8 2" xfId="35378"/>
    <cellStyle name="40% - Accent6 5 2 9" xfId="23643"/>
    <cellStyle name="40% - Accent6 5 2 9 2" xfId="46885"/>
    <cellStyle name="40% - Accent6 5 3" xfId="1708"/>
    <cellStyle name="40% - Accent6 5 3 2" xfId="4698"/>
    <cellStyle name="40% - Accent6 5 3 2 2" xfId="10042"/>
    <cellStyle name="40% - Accent6 5 3 2 2 2" xfId="20657"/>
    <cellStyle name="40% - Accent6 5 3 2 2 2 2" xfId="43932"/>
    <cellStyle name="40% - Accent6 5 3 2 2 3" xfId="33317"/>
    <cellStyle name="40% - Accent6 5 3 2 3" xfId="15351"/>
    <cellStyle name="40% - Accent6 5 3 2 3 2" xfId="38626"/>
    <cellStyle name="40% - Accent6 5 3 2 4" xfId="28009"/>
    <cellStyle name="40% - Accent6 5 3 3" xfId="7400"/>
    <cellStyle name="40% - Accent6 5 3 3 2" xfId="18015"/>
    <cellStyle name="40% - Accent6 5 3 3 2 2" xfId="41290"/>
    <cellStyle name="40% - Accent6 5 3 3 3" xfId="30675"/>
    <cellStyle name="40% - Accent6 5 3 4" xfId="12711"/>
    <cellStyle name="40% - Accent6 5 3 4 2" xfId="35986"/>
    <cellStyle name="40% - Accent6 5 3 5" xfId="23645"/>
    <cellStyle name="40% - Accent6 5 3 5 2" xfId="46887"/>
    <cellStyle name="40% - Accent6 5 3 6" xfId="25367"/>
    <cellStyle name="40% - Accent6 5 4" xfId="2425"/>
    <cellStyle name="40% - Accent6 5 4 2" xfId="5276"/>
    <cellStyle name="40% - Accent6 5 4 2 2" xfId="10619"/>
    <cellStyle name="40% - Accent6 5 4 2 2 2" xfId="21233"/>
    <cellStyle name="40% - Accent6 5 4 2 2 2 2" xfId="44508"/>
    <cellStyle name="40% - Accent6 5 4 2 2 3" xfId="33894"/>
    <cellStyle name="40% - Accent6 5 4 2 3" xfId="15927"/>
    <cellStyle name="40% - Accent6 5 4 2 3 2" xfId="39202"/>
    <cellStyle name="40% - Accent6 5 4 2 4" xfId="28586"/>
    <cellStyle name="40% - Accent6 5 4 3" xfId="7977"/>
    <cellStyle name="40% - Accent6 5 4 3 2" xfId="18592"/>
    <cellStyle name="40% - Accent6 5 4 3 2 2" xfId="41867"/>
    <cellStyle name="40% - Accent6 5 4 3 3" xfId="31252"/>
    <cellStyle name="40% - Accent6 5 4 4" xfId="13287"/>
    <cellStyle name="40% - Accent6 5 4 4 2" xfId="36562"/>
    <cellStyle name="40% - Accent6 5 4 5" xfId="25944"/>
    <cellStyle name="40% - Accent6 5 5" xfId="2994"/>
    <cellStyle name="40% - Accent6 5 5 2" xfId="5827"/>
    <cellStyle name="40% - Accent6 5 5 2 2" xfId="11170"/>
    <cellStyle name="40% - Accent6 5 5 2 2 2" xfId="21783"/>
    <cellStyle name="40% - Accent6 5 5 2 2 2 2" xfId="45058"/>
    <cellStyle name="40% - Accent6 5 5 2 2 3" xfId="34445"/>
    <cellStyle name="40% - Accent6 5 5 2 3" xfId="16477"/>
    <cellStyle name="40% - Accent6 5 5 2 3 2" xfId="39752"/>
    <cellStyle name="40% - Accent6 5 5 2 4" xfId="29137"/>
    <cellStyle name="40% - Accent6 5 5 3" xfId="8528"/>
    <cellStyle name="40% - Accent6 5 5 3 2" xfId="19143"/>
    <cellStyle name="40% - Accent6 5 5 3 2 2" xfId="42418"/>
    <cellStyle name="40% - Accent6 5 5 3 3" xfId="31803"/>
    <cellStyle name="40% - Accent6 5 5 4" xfId="13837"/>
    <cellStyle name="40% - Accent6 5 5 4 2" xfId="37112"/>
    <cellStyle name="40% - Accent6 5 5 5" xfId="26495"/>
    <cellStyle name="40% - Accent6 5 6" xfId="3317"/>
    <cellStyle name="40% - Accent6 5 6 2" xfId="6141"/>
    <cellStyle name="40% - Accent6 5 6 2 2" xfId="11484"/>
    <cellStyle name="40% - Accent6 5 6 2 2 2" xfId="22097"/>
    <cellStyle name="40% - Accent6 5 6 2 2 2 2" xfId="45372"/>
    <cellStyle name="40% - Accent6 5 6 2 2 3" xfId="34759"/>
    <cellStyle name="40% - Accent6 5 6 2 3" xfId="16791"/>
    <cellStyle name="40% - Accent6 5 6 2 3 2" xfId="40066"/>
    <cellStyle name="40% - Accent6 5 6 2 4" xfId="29451"/>
    <cellStyle name="40% - Accent6 5 6 3" xfId="8842"/>
    <cellStyle name="40% - Accent6 5 6 3 2" xfId="19457"/>
    <cellStyle name="40% - Accent6 5 6 3 2 2" xfId="42732"/>
    <cellStyle name="40% - Accent6 5 6 3 3" xfId="32117"/>
    <cellStyle name="40% - Accent6 5 6 4" xfId="14151"/>
    <cellStyle name="40% - Accent6 5 6 4 2" xfId="37426"/>
    <cellStyle name="40% - Accent6 5 6 5" xfId="26809"/>
    <cellStyle name="40% - Accent6 5 7" xfId="4089"/>
    <cellStyle name="40% - Accent6 5 7 2" xfId="9433"/>
    <cellStyle name="40% - Accent6 5 7 2 2" xfId="20048"/>
    <cellStyle name="40% - Accent6 5 7 2 2 2" xfId="43323"/>
    <cellStyle name="40% - Accent6 5 7 2 3" xfId="32708"/>
    <cellStyle name="40% - Accent6 5 7 3" xfId="14742"/>
    <cellStyle name="40% - Accent6 5 7 3 2" xfId="38017"/>
    <cellStyle name="40% - Accent6 5 7 4" xfId="27400"/>
    <cellStyle name="40% - Accent6 5 8" xfId="6791"/>
    <cellStyle name="40% - Accent6 5 8 2" xfId="17406"/>
    <cellStyle name="40% - Accent6 5 8 2 2" xfId="40681"/>
    <cellStyle name="40% - Accent6 5 8 3" xfId="30066"/>
    <cellStyle name="40% - Accent6 5 9" xfId="12102"/>
    <cellStyle name="40% - Accent6 5 9 2" xfId="35377"/>
    <cellStyle name="40% - Accent6 6" xfId="175"/>
    <cellStyle name="40% - Accent6 6 10" xfId="23646"/>
    <cellStyle name="40% - Accent6 6 10 2" xfId="46888"/>
    <cellStyle name="40% - Accent6 6 11" xfId="24756"/>
    <cellStyle name="40% - Accent6 6 2" xfId="176"/>
    <cellStyle name="40% - Accent6 6 2 10" xfId="24757"/>
    <cellStyle name="40% - Accent6 6 2 2" xfId="1860"/>
    <cellStyle name="40% - Accent6 6 2 2 2" xfId="4842"/>
    <cellStyle name="40% - Accent6 6 2 2 2 2" xfId="10186"/>
    <cellStyle name="40% - Accent6 6 2 2 2 2 2" xfId="20801"/>
    <cellStyle name="40% - Accent6 6 2 2 2 2 2 2" xfId="44076"/>
    <cellStyle name="40% - Accent6 6 2 2 2 2 3" xfId="33461"/>
    <cellStyle name="40% - Accent6 6 2 2 2 3" xfId="15495"/>
    <cellStyle name="40% - Accent6 6 2 2 2 3 2" xfId="38770"/>
    <cellStyle name="40% - Accent6 6 2 2 2 4" xfId="28153"/>
    <cellStyle name="40% - Accent6 6 2 2 3" xfId="7544"/>
    <cellStyle name="40% - Accent6 6 2 2 3 2" xfId="18159"/>
    <cellStyle name="40% - Accent6 6 2 2 3 2 2" xfId="41434"/>
    <cellStyle name="40% - Accent6 6 2 2 3 3" xfId="30819"/>
    <cellStyle name="40% - Accent6 6 2 2 4" xfId="12855"/>
    <cellStyle name="40% - Accent6 6 2 2 4 2" xfId="36130"/>
    <cellStyle name="40% - Accent6 6 2 2 5" xfId="25511"/>
    <cellStyle name="40% - Accent6 6 2 3" xfId="2428"/>
    <cellStyle name="40% - Accent6 6 2 3 2" xfId="5279"/>
    <cellStyle name="40% - Accent6 6 2 3 2 2" xfId="10622"/>
    <cellStyle name="40% - Accent6 6 2 3 2 2 2" xfId="21236"/>
    <cellStyle name="40% - Accent6 6 2 3 2 2 2 2" xfId="44511"/>
    <cellStyle name="40% - Accent6 6 2 3 2 2 3" xfId="33897"/>
    <cellStyle name="40% - Accent6 6 2 3 2 3" xfId="15930"/>
    <cellStyle name="40% - Accent6 6 2 3 2 3 2" xfId="39205"/>
    <cellStyle name="40% - Accent6 6 2 3 2 4" xfId="28589"/>
    <cellStyle name="40% - Accent6 6 2 3 3" xfId="7980"/>
    <cellStyle name="40% - Accent6 6 2 3 3 2" xfId="18595"/>
    <cellStyle name="40% - Accent6 6 2 3 3 2 2" xfId="41870"/>
    <cellStyle name="40% - Accent6 6 2 3 3 3" xfId="31255"/>
    <cellStyle name="40% - Accent6 6 2 3 4" xfId="13290"/>
    <cellStyle name="40% - Accent6 6 2 3 4 2" xfId="36565"/>
    <cellStyle name="40% - Accent6 6 2 3 5" xfId="25947"/>
    <cellStyle name="40% - Accent6 6 2 4" xfId="3134"/>
    <cellStyle name="40% - Accent6 6 2 4 2" xfId="5967"/>
    <cellStyle name="40% - Accent6 6 2 4 2 2" xfId="11310"/>
    <cellStyle name="40% - Accent6 6 2 4 2 2 2" xfId="21923"/>
    <cellStyle name="40% - Accent6 6 2 4 2 2 2 2" xfId="45198"/>
    <cellStyle name="40% - Accent6 6 2 4 2 2 3" xfId="34585"/>
    <cellStyle name="40% - Accent6 6 2 4 2 3" xfId="16617"/>
    <cellStyle name="40% - Accent6 6 2 4 2 3 2" xfId="39892"/>
    <cellStyle name="40% - Accent6 6 2 4 2 4" xfId="29277"/>
    <cellStyle name="40% - Accent6 6 2 4 3" xfId="8668"/>
    <cellStyle name="40% - Accent6 6 2 4 3 2" xfId="19283"/>
    <cellStyle name="40% - Accent6 6 2 4 3 2 2" xfId="42558"/>
    <cellStyle name="40% - Accent6 6 2 4 3 3" xfId="31943"/>
    <cellStyle name="40% - Accent6 6 2 4 4" xfId="13977"/>
    <cellStyle name="40% - Accent6 6 2 4 4 2" xfId="37252"/>
    <cellStyle name="40% - Accent6 6 2 4 5" xfId="26635"/>
    <cellStyle name="40% - Accent6 6 2 5" xfId="3457"/>
    <cellStyle name="40% - Accent6 6 2 5 2" xfId="6281"/>
    <cellStyle name="40% - Accent6 6 2 5 2 2" xfId="11624"/>
    <cellStyle name="40% - Accent6 6 2 5 2 2 2" xfId="22237"/>
    <cellStyle name="40% - Accent6 6 2 5 2 2 2 2" xfId="45512"/>
    <cellStyle name="40% - Accent6 6 2 5 2 2 3" xfId="34899"/>
    <cellStyle name="40% - Accent6 6 2 5 2 3" xfId="16931"/>
    <cellStyle name="40% - Accent6 6 2 5 2 3 2" xfId="40206"/>
    <cellStyle name="40% - Accent6 6 2 5 2 4" xfId="29591"/>
    <cellStyle name="40% - Accent6 6 2 5 3" xfId="8982"/>
    <cellStyle name="40% - Accent6 6 2 5 3 2" xfId="19597"/>
    <cellStyle name="40% - Accent6 6 2 5 3 2 2" xfId="42872"/>
    <cellStyle name="40% - Accent6 6 2 5 3 3" xfId="32257"/>
    <cellStyle name="40% - Accent6 6 2 5 4" xfId="14291"/>
    <cellStyle name="40% - Accent6 6 2 5 4 2" xfId="37566"/>
    <cellStyle name="40% - Accent6 6 2 5 5" xfId="26949"/>
    <cellStyle name="40% - Accent6 6 2 6" xfId="4092"/>
    <cellStyle name="40% - Accent6 6 2 6 2" xfId="9436"/>
    <cellStyle name="40% - Accent6 6 2 6 2 2" xfId="20051"/>
    <cellStyle name="40% - Accent6 6 2 6 2 2 2" xfId="43326"/>
    <cellStyle name="40% - Accent6 6 2 6 2 3" xfId="32711"/>
    <cellStyle name="40% - Accent6 6 2 6 3" xfId="14745"/>
    <cellStyle name="40% - Accent6 6 2 6 3 2" xfId="38020"/>
    <cellStyle name="40% - Accent6 6 2 6 4" xfId="27403"/>
    <cellStyle name="40% - Accent6 6 2 7" xfId="6794"/>
    <cellStyle name="40% - Accent6 6 2 7 2" xfId="17409"/>
    <cellStyle name="40% - Accent6 6 2 7 2 2" xfId="40684"/>
    <cellStyle name="40% - Accent6 6 2 7 3" xfId="30069"/>
    <cellStyle name="40% - Accent6 6 2 8" xfId="12105"/>
    <cellStyle name="40% - Accent6 6 2 8 2" xfId="35380"/>
    <cellStyle name="40% - Accent6 6 2 9" xfId="23647"/>
    <cellStyle name="40% - Accent6 6 2 9 2" xfId="46889"/>
    <cellStyle name="40% - Accent6 6 3" xfId="1859"/>
    <cellStyle name="40% - Accent6 6 3 2" xfId="4841"/>
    <cellStyle name="40% - Accent6 6 3 2 2" xfId="10185"/>
    <cellStyle name="40% - Accent6 6 3 2 2 2" xfId="20800"/>
    <cellStyle name="40% - Accent6 6 3 2 2 2 2" xfId="44075"/>
    <cellStyle name="40% - Accent6 6 3 2 2 3" xfId="33460"/>
    <cellStyle name="40% - Accent6 6 3 2 3" xfId="15494"/>
    <cellStyle name="40% - Accent6 6 3 2 3 2" xfId="38769"/>
    <cellStyle name="40% - Accent6 6 3 2 4" xfId="28152"/>
    <cellStyle name="40% - Accent6 6 3 3" xfId="7543"/>
    <cellStyle name="40% - Accent6 6 3 3 2" xfId="18158"/>
    <cellStyle name="40% - Accent6 6 3 3 2 2" xfId="41433"/>
    <cellStyle name="40% - Accent6 6 3 3 3" xfId="30818"/>
    <cellStyle name="40% - Accent6 6 3 4" xfId="12854"/>
    <cellStyle name="40% - Accent6 6 3 4 2" xfId="36129"/>
    <cellStyle name="40% - Accent6 6 3 5" xfId="25510"/>
    <cellStyle name="40% - Accent6 6 4" xfId="2427"/>
    <cellStyle name="40% - Accent6 6 4 2" xfId="5278"/>
    <cellStyle name="40% - Accent6 6 4 2 2" xfId="10621"/>
    <cellStyle name="40% - Accent6 6 4 2 2 2" xfId="21235"/>
    <cellStyle name="40% - Accent6 6 4 2 2 2 2" xfId="44510"/>
    <cellStyle name="40% - Accent6 6 4 2 2 3" xfId="33896"/>
    <cellStyle name="40% - Accent6 6 4 2 3" xfId="15929"/>
    <cellStyle name="40% - Accent6 6 4 2 3 2" xfId="39204"/>
    <cellStyle name="40% - Accent6 6 4 2 4" xfId="28588"/>
    <cellStyle name="40% - Accent6 6 4 3" xfId="7979"/>
    <cellStyle name="40% - Accent6 6 4 3 2" xfId="18594"/>
    <cellStyle name="40% - Accent6 6 4 3 2 2" xfId="41869"/>
    <cellStyle name="40% - Accent6 6 4 3 3" xfId="31254"/>
    <cellStyle name="40% - Accent6 6 4 4" xfId="13289"/>
    <cellStyle name="40% - Accent6 6 4 4 2" xfId="36564"/>
    <cellStyle name="40% - Accent6 6 4 5" xfId="25946"/>
    <cellStyle name="40% - Accent6 6 5" xfId="3133"/>
    <cellStyle name="40% - Accent6 6 5 2" xfId="5966"/>
    <cellStyle name="40% - Accent6 6 5 2 2" xfId="11309"/>
    <cellStyle name="40% - Accent6 6 5 2 2 2" xfId="21922"/>
    <cellStyle name="40% - Accent6 6 5 2 2 2 2" xfId="45197"/>
    <cellStyle name="40% - Accent6 6 5 2 2 3" xfId="34584"/>
    <cellStyle name="40% - Accent6 6 5 2 3" xfId="16616"/>
    <cellStyle name="40% - Accent6 6 5 2 3 2" xfId="39891"/>
    <cellStyle name="40% - Accent6 6 5 2 4" xfId="29276"/>
    <cellStyle name="40% - Accent6 6 5 3" xfId="8667"/>
    <cellStyle name="40% - Accent6 6 5 3 2" xfId="19282"/>
    <cellStyle name="40% - Accent6 6 5 3 2 2" xfId="42557"/>
    <cellStyle name="40% - Accent6 6 5 3 3" xfId="31942"/>
    <cellStyle name="40% - Accent6 6 5 4" xfId="13976"/>
    <cellStyle name="40% - Accent6 6 5 4 2" xfId="37251"/>
    <cellStyle name="40% - Accent6 6 5 5" xfId="26634"/>
    <cellStyle name="40% - Accent6 6 6" xfId="3456"/>
    <cellStyle name="40% - Accent6 6 6 2" xfId="6280"/>
    <cellStyle name="40% - Accent6 6 6 2 2" xfId="11623"/>
    <cellStyle name="40% - Accent6 6 6 2 2 2" xfId="22236"/>
    <cellStyle name="40% - Accent6 6 6 2 2 2 2" xfId="45511"/>
    <cellStyle name="40% - Accent6 6 6 2 2 3" xfId="34898"/>
    <cellStyle name="40% - Accent6 6 6 2 3" xfId="16930"/>
    <cellStyle name="40% - Accent6 6 6 2 3 2" xfId="40205"/>
    <cellStyle name="40% - Accent6 6 6 2 4" xfId="29590"/>
    <cellStyle name="40% - Accent6 6 6 3" xfId="8981"/>
    <cellStyle name="40% - Accent6 6 6 3 2" xfId="19596"/>
    <cellStyle name="40% - Accent6 6 6 3 2 2" xfId="42871"/>
    <cellStyle name="40% - Accent6 6 6 3 3" xfId="32256"/>
    <cellStyle name="40% - Accent6 6 6 4" xfId="14290"/>
    <cellStyle name="40% - Accent6 6 6 4 2" xfId="37565"/>
    <cellStyle name="40% - Accent6 6 6 5" xfId="26948"/>
    <cellStyle name="40% - Accent6 6 7" xfId="4091"/>
    <cellStyle name="40% - Accent6 6 7 2" xfId="9435"/>
    <cellStyle name="40% - Accent6 6 7 2 2" xfId="20050"/>
    <cellStyle name="40% - Accent6 6 7 2 2 2" xfId="43325"/>
    <cellStyle name="40% - Accent6 6 7 2 3" xfId="32710"/>
    <cellStyle name="40% - Accent6 6 7 3" xfId="14744"/>
    <cellStyle name="40% - Accent6 6 7 3 2" xfId="38019"/>
    <cellStyle name="40% - Accent6 6 7 4" xfId="27402"/>
    <cellStyle name="40% - Accent6 6 8" xfId="6793"/>
    <cellStyle name="40% - Accent6 6 8 2" xfId="17408"/>
    <cellStyle name="40% - Accent6 6 8 2 2" xfId="40683"/>
    <cellStyle name="40% - Accent6 6 8 3" xfId="30068"/>
    <cellStyle name="40% - Accent6 6 9" xfId="12104"/>
    <cellStyle name="40% - Accent6 6 9 2" xfId="35379"/>
    <cellStyle name="40% - Accent6 7" xfId="177"/>
    <cellStyle name="40% - Accent6 7 10" xfId="23648"/>
    <cellStyle name="40% - Accent6 7 10 2" xfId="46890"/>
    <cellStyle name="40% - Accent6 7 11" xfId="24758"/>
    <cellStyle name="40% - Accent6 7 2" xfId="178"/>
    <cellStyle name="40% - Accent6 7 2 2" xfId="1861"/>
    <cellStyle name="40% - Accent6 7 2 2 2" xfId="4843"/>
    <cellStyle name="40% - Accent6 7 2 2 2 2" xfId="10187"/>
    <cellStyle name="40% - Accent6 7 2 2 2 2 2" xfId="20802"/>
    <cellStyle name="40% - Accent6 7 2 2 2 2 2 2" xfId="44077"/>
    <cellStyle name="40% - Accent6 7 2 2 2 2 3" xfId="33462"/>
    <cellStyle name="40% - Accent6 7 2 2 2 3" xfId="15496"/>
    <cellStyle name="40% - Accent6 7 2 2 2 3 2" xfId="38771"/>
    <cellStyle name="40% - Accent6 7 2 2 2 4" xfId="28154"/>
    <cellStyle name="40% - Accent6 7 2 2 3" xfId="7545"/>
    <cellStyle name="40% - Accent6 7 2 2 3 2" xfId="18160"/>
    <cellStyle name="40% - Accent6 7 2 2 3 2 2" xfId="41435"/>
    <cellStyle name="40% - Accent6 7 2 2 3 3" xfId="30820"/>
    <cellStyle name="40% - Accent6 7 2 2 4" xfId="12856"/>
    <cellStyle name="40% - Accent6 7 2 2 4 2" xfId="36131"/>
    <cellStyle name="40% - Accent6 7 2 2 5" xfId="25512"/>
    <cellStyle name="40% - Accent6 7 2 3" xfId="2430"/>
    <cellStyle name="40% - Accent6 7 2 3 2" xfId="5281"/>
    <cellStyle name="40% - Accent6 7 2 3 2 2" xfId="10624"/>
    <cellStyle name="40% - Accent6 7 2 3 2 2 2" xfId="21238"/>
    <cellStyle name="40% - Accent6 7 2 3 2 2 2 2" xfId="44513"/>
    <cellStyle name="40% - Accent6 7 2 3 2 2 3" xfId="33899"/>
    <cellStyle name="40% - Accent6 7 2 3 2 3" xfId="15932"/>
    <cellStyle name="40% - Accent6 7 2 3 2 3 2" xfId="39207"/>
    <cellStyle name="40% - Accent6 7 2 3 2 4" xfId="28591"/>
    <cellStyle name="40% - Accent6 7 2 3 3" xfId="7982"/>
    <cellStyle name="40% - Accent6 7 2 3 3 2" xfId="18597"/>
    <cellStyle name="40% - Accent6 7 2 3 3 2 2" xfId="41872"/>
    <cellStyle name="40% - Accent6 7 2 3 3 3" xfId="31257"/>
    <cellStyle name="40% - Accent6 7 2 3 4" xfId="13292"/>
    <cellStyle name="40% - Accent6 7 2 3 4 2" xfId="36567"/>
    <cellStyle name="40% - Accent6 7 2 3 5" xfId="25949"/>
    <cellStyle name="40% - Accent6 7 2 4" xfId="3135"/>
    <cellStyle name="40% - Accent6 7 2 4 2" xfId="5968"/>
    <cellStyle name="40% - Accent6 7 2 4 2 2" xfId="11311"/>
    <cellStyle name="40% - Accent6 7 2 4 2 2 2" xfId="21924"/>
    <cellStyle name="40% - Accent6 7 2 4 2 2 2 2" xfId="45199"/>
    <cellStyle name="40% - Accent6 7 2 4 2 2 3" xfId="34586"/>
    <cellStyle name="40% - Accent6 7 2 4 2 3" xfId="16618"/>
    <cellStyle name="40% - Accent6 7 2 4 2 3 2" xfId="39893"/>
    <cellStyle name="40% - Accent6 7 2 4 2 4" xfId="29278"/>
    <cellStyle name="40% - Accent6 7 2 4 3" xfId="8669"/>
    <cellStyle name="40% - Accent6 7 2 4 3 2" xfId="19284"/>
    <cellStyle name="40% - Accent6 7 2 4 3 2 2" xfId="42559"/>
    <cellStyle name="40% - Accent6 7 2 4 3 3" xfId="31944"/>
    <cellStyle name="40% - Accent6 7 2 4 4" xfId="13978"/>
    <cellStyle name="40% - Accent6 7 2 4 4 2" xfId="37253"/>
    <cellStyle name="40% - Accent6 7 2 4 5" xfId="26636"/>
    <cellStyle name="40% - Accent6 7 2 5" xfId="3458"/>
    <cellStyle name="40% - Accent6 7 2 5 2" xfId="6282"/>
    <cellStyle name="40% - Accent6 7 2 5 2 2" xfId="11625"/>
    <cellStyle name="40% - Accent6 7 2 5 2 2 2" xfId="22238"/>
    <cellStyle name="40% - Accent6 7 2 5 2 2 2 2" xfId="45513"/>
    <cellStyle name="40% - Accent6 7 2 5 2 2 3" xfId="34900"/>
    <cellStyle name="40% - Accent6 7 2 5 2 3" xfId="16932"/>
    <cellStyle name="40% - Accent6 7 2 5 2 3 2" xfId="40207"/>
    <cellStyle name="40% - Accent6 7 2 5 2 4" xfId="29592"/>
    <cellStyle name="40% - Accent6 7 2 5 3" xfId="8983"/>
    <cellStyle name="40% - Accent6 7 2 5 3 2" xfId="19598"/>
    <cellStyle name="40% - Accent6 7 2 5 3 2 2" xfId="42873"/>
    <cellStyle name="40% - Accent6 7 2 5 3 3" xfId="32258"/>
    <cellStyle name="40% - Accent6 7 2 5 4" xfId="14292"/>
    <cellStyle name="40% - Accent6 7 2 5 4 2" xfId="37567"/>
    <cellStyle name="40% - Accent6 7 2 5 5" xfId="26950"/>
    <cellStyle name="40% - Accent6 7 2 6" xfId="4094"/>
    <cellStyle name="40% - Accent6 7 2 6 2" xfId="9438"/>
    <cellStyle name="40% - Accent6 7 2 6 2 2" xfId="20053"/>
    <cellStyle name="40% - Accent6 7 2 6 2 2 2" xfId="43328"/>
    <cellStyle name="40% - Accent6 7 2 6 2 3" xfId="32713"/>
    <cellStyle name="40% - Accent6 7 2 6 3" xfId="14747"/>
    <cellStyle name="40% - Accent6 7 2 6 3 2" xfId="38022"/>
    <cellStyle name="40% - Accent6 7 2 6 4" xfId="27405"/>
    <cellStyle name="40% - Accent6 7 2 7" xfId="6796"/>
    <cellStyle name="40% - Accent6 7 2 7 2" xfId="17411"/>
    <cellStyle name="40% - Accent6 7 2 7 2 2" xfId="40686"/>
    <cellStyle name="40% - Accent6 7 2 7 3" xfId="30071"/>
    <cellStyle name="40% - Accent6 7 2 8" xfId="12107"/>
    <cellStyle name="40% - Accent6 7 2 8 2" xfId="35382"/>
    <cellStyle name="40% - Accent6 7 2 9" xfId="24759"/>
    <cellStyle name="40% - Accent6 7 3" xfId="1952"/>
    <cellStyle name="40% - Accent6 7 3 2" xfId="4900"/>
    <cellStyle name="40% - Accent6 7 3 2 2" xfId="10243"/>
    <cellStyle name="40% - Accent6 7 3 2 2 2" xfId="20858"/>
    <cellStyle name="40% - Accent6 7 3 2 2 2 2" xfId="44133"/>
    <cellStyle name="40% - Accent6 7 3 2 2 3" xfId="33518"/>
    <cellStyle name="40% - Accent6 7 3 2 3" xfId="15552"/>
    <cellStyle name="40% - Accent6 7 3 2 3 2" xfId="38827"/>
    <cellStyle name="40% - Accent6 7 3 2 4" xfId="28210"/>
    <cellStyle name="40% - Accent6 7 3 3" xfId="7601"/>
    <cellStyle name="40% - Accent6 7 3 3 2" xfId="18216"/>
    <cellStyle name="40% - Accent6 7 3 3 2 2" xfId="41491"/>
    <cellStyle name="40% - Accent6 7 3 3 3" xfId="30876"/>
    <cellStyle name="40% - Accent6 7 3 4" xfId="12912"/>
    <cellStyle name="40% - Accent6 7 3 4 2" xfId="36187"/>
    <cellStyle name="40% - Accent6 7 3 5" xfId="25568"/>
    <cellStyle name="40% - Accent6 7 4" xfId="2429"/>
    <cellStyle name="40% - Accent6 7 4 2" xfId="5280"/>
    <cellStyle name="40% - Accent6 7 4 2 2" xfId="10623"/>
    <cellStyle name="40% - Accent6 7 4 2 2 2" xfId="21237"/>
    <cellStyle name="40% - Accent6 7 4 2 2 2 2" xfId="44512"/>
    <cellStyle name="40% - Accent6 7 4 2 2 3" xfId="33898"/>
    <cellStyle name="40% - Accent6 7 4 2 3" xfId="15931"/>
    <cellStyle name="40% - Accent6 7 4 2 3 2" xfId="39206"/>
    <cellStyle name="40% - Accent6 7 4 2 4" xfId="28590"/>
    <cellStyle name="40% - Accent6 7 4 3" xfId="7981"/>
    <cellStyle name="40% - Accent6 7 4 3 2" xfId="18596"/>
    <cellStyle name="40% - Accent6 7 4 3 2 2" xfId="41871"/>
    <cellStyle name="40% - Accent6 7 4 3 3" xfId="31256"/>
    <cellStyle name="40% - Accent6 7 4 4" xfId="13291"/>
    <cellStyle name="40% - Accent6 7 4 4 2" xfId="36566"/>
    <cellStyle name="40% - Accent6 7 4 5" xfId="25948"/>
    <cellStyle name="40% - Accent6 7 5" xfId="3187"/>
    <cellStyle name="40% - Accent6 7 5 2" xfId="6020"/>
    <cellStyle name="40% - Accent6 7 5 2 2" xfId="11363"/>
    <cellStyle name="40% - Accent6 7 5 2 2 2" xfId="21976"/>
    <cellStyle name="40% - Accent6 7 5 2 2 2 2" xfId="45251"/>
    <cellStyle name="40% - Accent6 7 5 2 2 3" xfId="34638"/>
    <cellStyle name="40% - Accent6 7 5 2 3" xfId="16670"/>
    <cellStyle name="40% - Accent6 7 5 2 3 2" xfId="39945"/>
    <cellStyle name="40% - Accent6 7 5 2 4" xfId="29330"/>
    <cellStyle name="40% - Accent6 7 5 3" xfId="8721"/>
    <cellStyle name="40% - Accent6 7 5 3 2" xfId="19336"/>
    <cellStyle name="40% - Accent6 7 5 3 2 2" xfId="42611"/>
    <cellStyle name="40% - Accent6 7 5 3 3" xfId="31996"/>
    <cellStyle name="40% - Accent6 7 5 4" xfId="14030"/>
    <cellStyle name="40% - Accent6 7 5 4 2" xfId="37305"/>
    <cellStyle name="40% - Accent6 7 5 5" xfId="26688"/>
    <cellStyle name="40% - Accent6 7 6" xfId="3510"/>
    <cellStyle name="40% - Accent6 7 6 2" xfId="6334"/>
    <cellStyle name="40% - Accent6 7 6 2 2" xfId="11677"/>
    <cellStyle name="40% - Accent6 7 6 2 2 2" xfId="22290"/>
    <cellStyle name="40% - Accent6 7 6 2 2 2 2" xfId="45565"/>
    <cellStyle name="40% - Accent6 7 6 2 2 3" xfId="34952"/>
    <cellStyle name="40% - Accent6 7 6 2 3" xfId="16984"/>
    <cellStyle name="40% - Accent6 7 6 2 3 2" xfId="40259"/>
    <cellStyle name="40% - Accent6 7 6 2 4" xfId="29644"/>
    <cellStyle name="40% - Accent6 7 6 3" xfId="9035"/>
    <cellStyle name="40% - Accent6 7 6 3 2" xfId="19650"/>
    <cellStyle name="40% - Accent6 7 6 3 2 2" xfId="42925"/>
    <cellStyle name="40% - Accent6 7 6 3 3" xfId="32310"/>
    <cellStyle name="40% - Accent6 7 6 4" xfId="14344"/>
    <cellStyle name="40% - Accent6 7 6 4 2" xfId="37619"/>
    <cellStyle name="40% - Accent6 7 6 5" xfId="27002"/>
    <cellStyle name="40% - Accent6 7 7" xfId="4093"/>
    <cellStyle name="40% - Accent6 7 7 2" xfId="9437"/>
    <cellStyle name="40% - Accent6 7 7 2 2" xfId="20052"/>
    <cellStyle name="40% - Accent6 7 7 2 2 2" xfId="43327"/>
    <cellStyle name="40% - Accent6 7 7 2 3" xfId="32712"/>
    <cellStyle name="40% - Accent6 7 7 3" xfId="14746"/>
    <cellStyle name="40% - Accent6 7 7 3 2" xfId="38021"/>
    <cellStyle name="40% - Accent6 7 7 4" xfId="27404"/>
    <cellStyle name="40% - Accent6 7 8" xfId="6795"/>
    <cellStyle name="40% - Accent6 7 8 2" xfId="17410"/>
    <cellStyle name="40% - Accent6 7 8 2 2" xfId="40685"/>
    <cellStyle name="40% - Accent6 7 8 3" xfId="30070"/>
    <cellStyle name="40% - Accent6 7 9" xfId="12106"/>
    <cellStyle name="40% - Accent6 7 9 2" xfId="35381"/>
    <cellStyle name="40% - Accent6 8" xfId="179"/>
    <cellStyle name="40% - Accent6 8 10" xfId="24760"/>
    <cellStyle name="40% - Accent6 8 2" xfId="180"/>
    <cellStyle name="40% - Accent6 8 2 2" xfId="1862"/>
    <cellStyle name="40% - Accent6 8 2 2 2" xfId="4844"/>
    <cellStyle name="40% - Accent6 8 2 2 2 2" xfId="10188"/>
    <cellStyle name="40% - Accent6 8 2 2 2 2 2" xfId="20803"/>
    <cellStyle name="40% - Accent6 8 2 2 2 2 2 2" xfId="44078"/>
    <cellStyle name="40% - Accent6 8 2 2 2 2 3" xfId="33463"/>
    <cellStyle name="40% - Accent6 8 2 2 2 3" xfId="15497"/>
    <cellStyle name="40% - Accent6 8 2 2 2 3 2" xfId="38772"/>
    <cellStyle name="40% - Accent6 8 2 2 2 4" xfId="28155"/>
    <cellStyle name="40% - Accent6 8 2 2 3" xfId="7546"/>
    <cellStyle name="40% - Accent6 8 2 2 3 2" xfId="18161"/>
    <cellStyle name="40% - Accent6 8 2 2 3 2 2" xfId="41436"/>
    <cellStyle name="40% - Accent6 8 2 2 3 3" xfId="30821"/>
    <cellStyle name="40% - Accent6 8 2 2 4" xfId="12857"/>
    <cellStyle name="40% - Accent6 8 2 2 4 2" xfId="36132"/>
    <cellStyle name="40% - Accent6 8 2 2 5" xfId="25513"/>
    <cellStyle name="40% - Accent6 8 2 3" xfId="2432"/>
    <cellStyle name="40% - Accent6 8 2 3 2" xfId="5283"/>
    <cellStyle name="40% - Accent6 8 2 3 2 2" xfId="10626"/>
    <cellStyle name="40% - Accent6 8 2 3 2 2 2" xfId="21240"/>
    <cellStyle name="40% - Accent6 8 2 3 2 2 2 2" xfId="44515"/>
    <cellStyle name="40% - Accent6 8 2 3 2 2 3" xfId="33901"/>
    <cellStyle name="40% - Accent6 8 2 3 2 3" xfId="15934"/>
    <cellStyle name="40% - Accent6 8 2 3 2 3 2" xfId="39209"/>
    <cellStyle name="40% - Accent6 8 2 3 2 4" xfId="28593"/>
    <cellStyle name="40% - Accent6 8 2 3 3" xfId="7984"/>
    <cellStyle name="40% - Accent6 8 2 3 3 2" xfId="18599"/>
    <cellStyle name="40% - Accent6 8 2 3 3 2 2" xfId="41874"/>
    <cellStyle name="40% - Accent6 8 2 3 3 3" xfId="31259"/>
    <cellStyle name="40% - Accent6 8 2 3 4" xfId="13294"/>
    <cellStyle name="40% - Accent6 8 2 3 4 2" xfId="36569"/>
    <cellStyle name="40% - Accent6 8 2 3 5" xfId="25951"/>
    <cellStyle name="40% - Accent6 8 2 4" xfId="3136"/>
    <cellStyle name="40% - Accent6 8 2 4 2" xfId="5969"/>
    <cellStyle name="40% - Accent6 8 2 4 2 2" xfId="11312"/>
    <cellStyle name="40% - Accent6 8 2 4 2 2 2" xfId="21925"/>
    <cellStyle name="40% - Accent6 8 2 4 2 2 2 2" xfId="45200"/>
    <cellStyle name="40% - Accent6 8 2 4 2 2 3" xfId="34587"/>
    <cellStyle name="40% - Accent6 8 2 4 2 3" xfId="16619"/>
    <cellStyle name="40% - Accent6 8 2 4 2 3 2" xfId="39894"/>
    <cellStyle name="40% - Accent6 8 2 4 2 4" xfId="29279"/>
    <cellStyle name="40% - Accent6 8 2 4 3" xfId="8670"/>
    <cellStyle name="40% - Accent6 8 2 4 3 2" xfId="19285"/>
    <cellStyle name="40% - Accent6 8 2 4 3 2 2" xfId="42560"/>
    <cellStyle name="40% - Accent6 8 2 4 3 3" xfId="31945"/>
    <cellStyle name="40% - Accent6 8 2 4 4" xfId="13979"/>
    <cellStyle name="40% - Accent6 8 2 4 4 2" xfId="37254"/>
    <cellStyle name="40% - Accent6 8 2 4 5" xfId="26637"/>
    <cellStyle name="40% - Accent6 8 2 5" xfId="3459"/>
    <cellStyle name="40% - Accent6 8 2 5 2" xfId="6283"/>
    <cellStyle name="40% - Accent6 8 2 5 2 2" xfId="11626"/>
    <cellStyle name="40% - Accent6 8 2 5 2 2 2" xfId="22239"/>
    <cellStyle name="40% - Accent6 8 2 5 2 2 2 2" xfId="45514"/>
    <cellStyle name="40% - Accent6 8 2 5 2 2 3" xfId="34901"/>
    <cellStyle name="40% - Accent6 8 2 5 2 3" xfId="16933"/>
    <cellStyle name="40% - Accent6 8 2 5 2 3 2" xfId="40208"/>
    <cellStyle name="40% - Accent6 8 2 5 2 4" xfId="29593"/>
    <cellStyle name="40% - Accent6 8 2 5 3" xfId="8984"/>
    <cellStyle name="40% - Accent6 8 2 5 3 2" xfId="19599"/>
    <cellStyle name="40% - Accent6 8 2 5 3 2 2" xfId="42874"/>
    <cellStyle name="40% - Accent6 8 2 5 3 3" xfId="32259"/>
    <cellStyle name="40% - Accent6 8 2 5 4" xfId="14293"/>
    <cellStyle name="40% - Accent6 8 2 5 4 2" xfId="37568"/>
    <cellStyle name="40% - Accent6 8 2 5 5" xfId="26951"/>
    <cellStyle name="40% - Accent6 8 2 6" xfId="4096"/>
    <cellStyle name="40% - Accent6 8 2 6 2" xfId="9440"/>
    <cellStyle name="40% - Accent6 8 2 6 2 2" xfId="20055"/>
    <cellStyle name="40% - Accent6 8 2 6 2 2 2" xfId="43330"/>
    <cellStyle name="40% - Accent6 8 2 6 2 3" xfId="32715"/>
    <cellStyle name="40% - Accent6 8 2 6 3" xfId="14749"/>
    <cellStyle name="40% - Accent6 8 2 6 3 2" xfId="38024"/>
    <cellStyle name="40% - Accent6 8 2 6 4" xfId="27407"/>
    <cellStyle name="40% - Accent6 8 2 7" xfId="6798"/>
    <cellStyle name="40% - Accent6 8 2 7 2" xfId="17413"/>
    <cellStyle name="40% - Accent6 8 2 7 2 2" xfId="40688"/>
    <cellStyle name="40% - Accent6 8 2 7 3" xfId="30073"/>
    <cellStyle name="40% - Accent6 8 2 8" xfId="12109"/>
    <cellStyle name="40% - Accent6 8 2 8 2" xfId="35384"/>
    <cellStyle name="40% - Accent6 8 2 9" xfId="24761"/>
    <cellStyle name="40% - Accent6 8 3" xfId="1705"/>
    <cellStyle name="40% - Accent6 8 3 2" xfId="4695"/>
    <cellStyle name="40% - Accent6 8 3 2 2" xfId="10039"/>
    <cellStyle name="40% - Accent6 8 3 2 2 2" xfId="20654"/>
    <cellStyle name="40% - Accent6 8 3 2 2 2 2" xfId="43929"/>
    <cellStyle name="40% - Accent6 8 3 2 2 3" xfId="33314"/>
    <cellStyle name="40% - Accent6 8 3 2 3" xfId="15348"/>
    <cellStyle name="40% - Accent6 8 3 2 3 2" xfId="38623"/>
    <cellStyle name="40% - Accent6 8 3 2 4" xfId="28006"/>
    <cellStyle name="40% - Accent6 8 3 3" xfId="7397"/>
    <cellStyle name="40% - Accent6 8 3 3 2" xfId="18012"/>
    <cellStyle name="40% - Accent6 8 3 3 2 2" xfId="41287"/>
    <cellStyle name="40% - Accent6 8 3 3 3" xfId="30672"/>
    <cellStyle name="40% - Accent6 8 3 4" xfId="12708"/>
    <cellStyle name="40% - Accent6 8 3 4 2" xfId="35983"/>
    <cellStyle name="40% - Accent6 8 3 5" xfId="25364"/>
    <cellStyle name="40% - Accent6 8 4" xfId="2431"/>
    <cellStyle name="40% - Accent6 8 4 2" xfId="5282"/>
    <cellStyle name="40% - Accent6 8 4 2 2" xfId="10625"/>
    <cellStyle name="40% - Accent6 8 4 2 2 2" xfId="21239"/>
    <cellStyle name="40% - Accent6 8 4 2 2 2 2" xfId="44514"/>
    <cellStyle name="40% - Accent6 8 4 2 2 3" xfId="33900"/>
    <cellStyle name="40% - Accent6 8 4 2 3" xfId="15933"/>
    <cellStyle name="40% - Accent6 8 4 2 3 2" xfId="39208"/>
    <cellStyle name="40% - Accent6 8 4 2 4" xfId="28592"/>
    <cellStyle name="40% - Accent6 8 4 3" xfId="7983"/>
    <cellStyle name="40% - Accent6 8 4 3 2" xfId="18598"/>
    <cellStyle name="40% - Accent6 8 4 3 2 2" xfId="41873"/>
    <cellStyle name="40% - Accent6 8 4 3 3" xfId="31258"/>
    <cellStyle name="40% - Accent6 8 4 4" xfId="13293"/>
    <cellStyle name="40% - Accent6 8 4 4 2" xfId="36568"/>
    <cellStyle name="40% - Accent6 8 4 5" xfId="25950"/>
    <cellStyle name="40% - Accent6 8 5" xfId="2991"/>
    <cellStyle name="40% - Accent6 8 5 2" xfId="5824"/>
    <cellStyle name="40% - Accent6 8 5 2 2" xfId="11167"/>
    <cellStyle name="40% - Accent6 8 5 2 2 2" xfId="21780"/>
    <cellStyle name="40% - Accent6 8 5 2 2 2 2" xfId="45055"/>
    <cellStyle name="40% - Accent6 8 5 2 2 3" xfId="34442"/>
    <cellStyle name="40% - Accent6 8 5 2 3" xfId="16474"/>
    <cellStyle name="40% - Accent6 8 5 2 3 2" xfId="39749"/>
    <cellStyle name="40% - Accent6 8 5 2 4" xfId="29134"/>
    <cellStyle name="40% - Accent6 8 5 3" xfId="8525"/>
    <cellStyle name="40% - Accent6 8 5 3 2" xfId="19140"/>
    <cellStyle name="40% - Accent6 8 5 3 2 2" xfId="42415"/>
    <cellStyle name="40% - Accent6 8 5 3 3" xfId="31800"/>
    <cellStyle name="40% - Accent6 8 5 4" xfId="13834"/>
    <cellStyle name="40% - Accent6 8 5 4 2" xfId="37109"/>
    <cellStyle name="40% - Accent6 8 5 5" xfId="26492"/>
    <cellStyle name="40% - Accent6 8 6" xfId="3314"/>
    <cellStyle name="40% - Accent6 8 6 2" xfId="6138"/>
    <cellStyle name="40% - Accent6 8 6 2 2" xfId="11481"/>
    <cellStyle name="40% - Accent6 8 6 2 2 2" xfId="22094"/>
    <cellStyle name="40% - Accent6 8 6 2 2 2 2" xfId="45369"/>
    <cellStyle name="40% - Accent6 8 6 2 2 3" xfId="34756"/>
    <cellStyle name="40% - Accent6 8 6 2 3" xfId="16788"/>
    <cellStyle name="40% - Accent6 8 6 2 3 2" xfId="40063"/>
    <cellStyle name="40% - Accent6 8 6 2 4" xfId="29448"/>
    <cellStyle name="40% - Accent6 8 6 3" xfId="8839"/>
    <cellStyle name="40% - Accent6 8 6 3 2" xfId="19454"/>
    <cellStyle name="40% - Accent6 8 6 3 2 2" xfId="42729"/>
    <cellStyle name="40% - Accent6 8 6 3 3" xfId="32114"/>
    <cellStyle name="40% - Accent6 8 6 4" xfId="14148"/>
    <cellStyle name="40% - Accent6 8 6 4 2" xfId="37423"/>
    <cellStyle name="40% - Accent6 8 6 5" xfId="26806"/>
    <cellStyle name="40% - Accent6 8 7" xfId="4095"/>
    <cellStyle name="40% - Accent6 8 7 2" xfId="9439"/>
    <cellStyle name="40% - Accent6 8 7 2 2" xfId="20054"/>
    <cellStyle name="40% - Accent6 8 7 2 2 2" xfId="43329"/>
    <cellStyle name="40% - Accent6 8 7 2 3" xfId="32714"/>
    <cellStyle name="40% - Accent6 8 7 3" xfId="14748"/>
    <cellStyle name="40% - Accent6 8 7 3 2" xfId="38023"/>
    <cellStyle name="40% - Accent6 8 7 4" xfId="27406"/>
    <cellStyle name="40% - Accent6 8 8" xfId="6797"/>
    <cellStyle name="40% - Accent6 8 8 2" xfId="17412"/>
    <cellStyle name="40% - Accent6 8 8 2 2" xfId="40687"/>
    <cellStyle name="40% - Accent6 8 8 3" xfId="30072"/>
    <cellStyle name="40% - Accent6 8 9" xfId="12108"/>
    <cellStyle name="40% - Accent6 8 9 2" xfId="35383"/>
    <cellStyle name="40% - Accent6 9" xfId="181"/>
    <cellStyle name="40% - Accent6 9 2" xfId="1863"/>
    <cellStyle name="40% - Accent6 9 2 2" xfId="4845"/>
    <cellStyle name="40% - Accent6 9 2 2 2" xfId="10189"/>
    <cellStyle name="40% - Accent6 9 2 2 2 2" xfId="20804"/>
    <cellStyle name="40% - Accent6 9 2 2 2 2 2" xfId="44079"/>
    <cellStyle name="40% - Accent6 9 2 2 2 3" xfId="33464"/>
    <cellStyle name="40% - Accent6 9 2 2 3" xfId="15498"/>
    <cellStyle name="40% - Accent6 9 2 2 3 2" xfId="38773"/>
    <cellStyle name="40% - Accent6 9 2 2 4" xfId="28156"/>
    <cellStyle name="40% - Accent6 9 2 3" xfId="7547"/>
    <cellStyle name="40% - Accent6 9 2 3 2" xfId="18162"/>
    <cellStyle name="40% - Accent6 9 2 3 2 2" xfId="41437"/>
    <cellStyle name="40% - Accent6 9 2 3 3" xfId="30822"/>
    <cellStyle name="40% - Accent6 9 2 4" xfId="12858"/>
    <cellStyle name="40% - Accent6 9 2 4 2" xfId="36133"/>
    <cellStyle name="40% - Accent6 9 2 5" xfId="25514"/>
    <cellStyle name="40% - Accent6 9 3" xfId="2433"/>
    <cellStyle name="40% - Accent6 9 3 2" xfId="5284"/>
    <cellStyle name="40% - Accent6 9 3 2 2" xfId="10627"/>
    <cellStyle name="40% - Accent6 9 3 2 2 2" xfId="21241"/>
    <cellStyle name="40% - Accent6 9 3 2 2 2 2" xfId="44516"/>
    <cellStyle name="40% - Accent6 9 3 2 2 3" xfId="33902"/>
    <cellStyle name="40% - Accent6 9 3 2 3" xfId="15935"/>
    <cellStyle name="40% - Accent6 9 3 2 3 2" xfId="39210"/>
    <cellStyle name="40% - Accent6 9 3 2 4" xfId="28594"/>
    <cellStyle name="40% - Accent6 9 3 3" xfId="7985"/>
    <cellStyle name="40% - Accent6 9 3 3 2" xfId="18600"/>
    <cellStyle name="40% - Accent6 9 3 3 2 2" xfId="41875"/>
    <cellStyle name="40% - Accent6 9 3 3 3" xfId="31260"/>
    <cellStyle name="40% - Accent6 9 3 4" xfId="13295"/>
    <cellStyle name="40% - Accent6 9 3 4 2" xfId="36570"/>
    <cellStyle name="40% - Accent6 9 3 5" xfId="25952"/>
    <cellStyle name="40% - Accent6 9 4" xfId="3137"/>
    <cellStyle name="40% - Accent6 9 4 2" xfId="5970"/>
    <cellStyle name="40% - Accent6 9 4 2 2" xfId="11313"/>
    <cellStyle name="40% - Accent6 9 4 2 2 2" xfId="21926"/>
    <cellStyle name="40% - Accent6 9 4 2 2 2 2" xfId="45201"/>
    <cellStyle name="40% - Accent6 9 4 2 2 3" xfId="34588"/>
    <cellStyle name="40% - Accent6 9 4 2 3" xfId="16620"/>
    <cellStyle name="40% - Accent6 9 4 2 3 2" xfId="39895"/>
    <cellStyle name="40% - Accent6 9 4 2 4" xfId="29280"/>
    <cellStyle name="40% - Accent6 9 4 3" xfId="8671"/>
    <cellStyle name="40% - Accent6 9 4 3 2" xfId="19286"/>
    <cellStyle name="40% - Accent6 9 4 3 2 2" xfId="42561"/>
    <cellStyle name="40% - Accent6 9 4 3 3" xfId="31946"/>
    <cellStyle name="40% - Accent6 9 4 4" xfId="13980"/>
    <cellStyle name="40% - Accent6 9 4 4 2" xfId="37255"/>
    <cellStyle name="40% - Accent6 9 4 5" xfId="26638"/>
    <cellStyle name="40% - Accent6 9 5" xfId="3460"/>
    <cellStyle name="40% - Accent6 9 5 2" xfId="6284"/>
    <cellStyle name="40% - Accent6 9 5 2 2" xfId="11627"/>
    <cellStyle name="40% - Accent6 9 5 2 2 2" xfId="22240"/>
    <cellStyle name="40% - Accent6 9 5 2 2 2 2" xfId="45515"/>
    <cellStyle name="40% - Accent6 9 5 2 2 3" xfId="34902"/>
    <cellStyle name="40% - Accent6 9 5 2 3" xfId="16934"/>
    <cellStyle name="40% - Accent6 9 5 2 3 2" xfId="40209"/>
    <cellStyle name="40% - Accent6 9 5 2 4" xfId="29594"/>
    <cellStyle name="40% - Accent6 9 5 3" xfId="8985"/>
    <cellStyle name="40% - Accent6 9 5 3 2" xfId="19600"/>
    <cellStyle name="40% - Accent6 9 5 3 2 2" xfId="42875"/>
    <cellStyle name="40% - Accent6 9 5 3 3" xfId="32260"/>
    <cellStyle name="40% - Accent6 9 5 4" xfId="14294"/>
    <cellStyle name="40% - Accent6 9 5 4 2" xfId="37569"/>
    <cellStyle name="40% - Accent6 9 5 5" xfId="26952"/>
    <cellStyle name="40% - Accent6 9 6" xfId="4097"/>
    <cellStyle name="40% - Accent6 9 6 2" xfId="9441"/>
    <cellStyle name="40% - Accent6 9 6 2 2" xfId="20056"/>
    <cellStyle name="40% - Accent6 9 6 2 2 2" xfId="43331"/>
    <cellStyle name="40% - Accent6 9 6 2 3" xfId="32716"/>
    <cellStyle name="40% - Accent6 9 6 3" xfId="14750"/>
    <cellStyle name="40% - Accent6 9 6 3 2" xfId="38025"/>
    <cellStyle name="40% - Accent6 9 6 4" xfId="27408"/>
    <cellStyle name="40% - Accent6 9 7" xfId="6799"/>
    <cellStyle name="40% - Accent6 9 7 2" xfId="17414"/>
    <cellStyle name="40% - Accent6 9 7 2 2" xfId="40689"/>
    <cellStyle name="40% - Accent6 9 7 3" xfId="30074"/>
    <cellStyle name="40% - Accent6 9 8" xfId="12110"/>
    <cellStyle name="40% - Accent6 9 8 2" xfId="35385"/>
    <cellStyle name="40% - Accent6 9 9" xfId="24762"/>
    <cellStyle name="60% - Accent1 2" xfId="182"/>
    <cellStyle name="60% - Accent1 2 2" xfId="964"/>
    <cellStyle name="60% - Accent1 2 3" xfId="678"/>
    <cellStyle name="60% - Accent1 2 3 2" xfId="1864"/>
    <cellStyle name="60% - Accent1 2 3 2 2" xfId="3689"/>
    <cellStyle name="60% - Accent1 2 3 3" xfId="23649"/>
    <cellStyle name="60% - Accent1 2 3_Sheet1" xfId="3742"/>
    <cellStyle name="60% - Accent1 2_Asset Register (new)" xfId="1305"/>
    <cellStyle name="60% - Accent1 3" xfId="183"/>
    <cellStyle name="60% - Accent1 3 2" xfId="679"/>
    <cellStyle name="60% - Accent1 3 2 2" xfId="1865"/>
    <cellStyle name="60% - Accent1 3 2 2 2" xfId="3688"/>
    <cellStyle name="60% - Accent1 4" xfId="184"/>
    <cellStyle name="60% - Accent1 5" xfId="185"/>
    <cellStyle name="60% - Accent1 6" xfId="186"/>
    <cellStyle name="60% - Accent1 7" xfId="187"/>
    <cellStyle name="60% - Accent1 8" xfId="188"/>
    <cellStyle name="60% - Accent2 2" xfId="189"/>
    <cellStyle name="60% - Accent2 2 2" xfId="965"/>
    <cellStyle name="60% - Accent2 2 3" xfId="680"/>
    <cellStyle name="60% - Accent2 2 3 2" xfId="1866"/>
    <cellStyle name="60% - Accent2 2 3 2 2" xfId="3687"/>
    <cellStyle name="60% - Accent2 2 3 3" xfId="23650"/>
    <cellStyle name="60% - Accent2 2 3_Sheet1" xfId="3587"/>
    <cellStyle name="60% - Accent2 2_Asset Register (new)" xfId="1304"/>
    <cellStyle name="60% - Accent2 3" xfId="190"/>
    <cellStyle name="60% - Accent2 3 2" xfId="681"/>
    <cellStyle name="60% - Accent2 3 2 2" xfId="1867"/>
    <cellStyle name="60% - Accent2 3 2 2 2" xfId="3686"/>
    <cellStyle name="60% - Accent2 4" xfId="191"/>
    <cellStyle name="60% - Accent2 5" xfId="192"/>
    <cellStyle name="60% - Accent2 6" xfId="193"/>
    <cellStyle name="60% - Accent2 7" xfId="194"/>
    <cellStyle name="60% - Accent2 8" xfId="195"/>
    <cellStyle name="60% - Accent3 2" xfId="196"/>
    <cellStyle name="60% - Accent3 2 2" xfId="966"/>
    <cellStyle name="60% - Accent3 2 3" xfId="682"/>
    <cellStyle name="60% - Accent3 2 3 2" xfId="1868"/>
    <cellStyle name="60% - Accent3 2 3 2 2" xfId="3685"/>
    <cellStyle name="60% - Accent3 2 3 3" xfId="23651"/>
    <cellStyle name="60% - Accent3 2 3_Sheet1" xfId="3713"/>
    <cellStyle name="60% - Accent3 2_Asset Register (new)" xfId="1303"/>
    <cellStyle name="60% - Accent3 3" xfId="197"/>
    <cellStyle name="60% - Accent3 3 2" xfId="683"/>
    <cellStyle name="60% - Accent3 3 2 2" xfId="1869"/>
    <cellStyle name="60% - Accent3 3 2 2 2" xfId="3684"/>
    <cellStyle name="60% - Accent3 4" xfId="198"/>
    <cellStyle name="60% - Accent3 5" xfId="199"/>
    <cellStyle name="60% - Accent3 6" xfId="200"/>
    <cellStyle name="60% - Accent3 7" xfId="201"/>
    <cellStyle name="60% - Accent3 8" xfId="202"/>
    <cellStyle name="60% - Accent4 2" xfId="203"/>
    <cellStyle name="60% - Accent4 2 2" xfId="967"/>
    <cellStyle name="60% - Accent4 2 3" xfId="684"/>
    <cellStyle name="60% - Accent4 2 3 2" xfId="1870"/>
    <cellStyle name="60% - Accent4 2 3 2 2" xfId="3562"/>
    <cellStyle name="60% - Accent4 2 3 3" xfId="23652"/>
    <cellStyle name="60% - Accent4 2 3_Sheet1" xfId="3743"/>
    <cellStyle name="60% - Accent4 2_Asset Register (new)" xfId="1302"/>
    <cellStyle name="60% - Accent4 3" xfId="204"/>
    <cellStyle name="60% - Accent4 3 2" xfId="685"/>
    <cellStyle name="60% - Accent4 3 2 2" xfId="1915"/>
    <cellStyle name="60% - Accent4 3 2 2 2" xfId="3683"/>
    <cellStyle name="60% - Accent4 4" xfId="205"/>
    <cellStyle name="60% - Accent4 5" xfId="206"/>
    <cellStyle name="60% - Accent4 6" xfId="207"/>
    <cellStyle name="60% - Accent4 7" xfId="208"/>
    <cellStyle name="60% - Accent4 8" xfId="209"/>
    <cellStyle name="60% - Accent5 2" xfId="210"/>
    <cellStyle name="60% - Accent5 2 2" xfId="968"/>
    <cellStyle name="60% - Accent5 2 3" xfId="686"/>
    <cellStyle name="60% - Accent5 2 3 2" xfId="1871"/>
    <cellStyle name="60% - Accent5 2 3 2 2" xfId="3599"/>
    <cellStyle name="60% - Accent5 2 3 3" xfId="23653"/>
    <cellStyle name="60% - Accent5 2 3_Sheet1" xfId="3571"/>
    <cellStyle name="60% - Accent5 2_Asset Register (new)" xfId="1301"/>
    <cellStyle name="60% - Accent5 3" xfId="211"/>
    <cellStyle name="60% - Accent5 3 2" xfId="687"/>
    <cellStyle name="60% - Accent5 3 2 2" xfId="1872"/>
    <cellStyle name="60% - Accent5 3 2 2 2" xfId="3561"/>
    <cellStyle name="60% - Accent5 4" xfId="212"/>
    <cellStyle name="60% - Accent5 5" xfId="213"/>
    <cellStyle name="60% - Accent5 6" xfId="214"/>
    <cellStyle name="60% - Accent5 7" xfId="215"/>
    <cellStyle name="60% - Accent5 8" xfId="216"/>
    <cellStyle name="60% - Accent6 2" xfId="217"/>
    <cellStyle name="60% - Accent6 2 2" xfId="969"/>
    <cellStyle name="60% - Accent6 2 3" xfId="688"/>
    <cellStyle name="60% - Accent6 2 3 2" xfId="1709"/>
    <cellStyle name="60% - Accent6 2 3 2 2" xfId="3615"/>
    <cellStyle name="60% - Accent6 2 3 3" xfId="23654"/>
    <cellStyle name="60% - Accent6 2 3_Sheet1" xfId="3564"/>
    <cellStyle name="60% - Accent6 2_Asset Register (new)" xfId="1300"/>
    <cellStyle name="60% - Accent6 3" xfId="218"/>
    <cellStyle name="60% - Accent6 3 2" xfId="689"/>
    <cellStyle name="60% - Accent6 3 2 2" xfId="1873"/>
    <cellStyle name="60% - Accent6 3 2 2 2" xfId="3682"/>
    <cellStyle name="60% - Accent6 4" xfId="219"/>
    <cellStyle name="60% - Accent6 5" xfId="220"/>
    <cellStyle name="60% - Accent6 6" xfId="221"/>
    <cellStyle name="60% - Accent6 7" xfId="222"/>
    <cellStyle name="60% - Accent6 8" xfId="223"/>
    <cellStyle name="Accent1 2" xfId="224"/>
    <cellStyle name="Accent1 2 2" xfId="970"/>
    <cellStyle name="Accent1 2 3" xfId="690"/>
    <cellStyle name="Accent1 2 3 2" xfId="1711"/>
    <cellStyle name="Accent1 2 3 2 2" xfId="3681"/>
    <cellStyle name="Accent1 2 3 3" xfId="23655"/>
    <cellStyle name="Accent1 2 3_Sheet1" xfId="3709"/>
    <cellStyle name="Accent1 2_Asset Register (new)" xfId="1299"/>
    <cellStyle name="Accent1 3" xfId="225"/>
    <cellStyle name="Accent1 3 2" xfId="691"/>
    <cellStyle name="Accent1 3 2 2" xfId="1875"/>
    <cellStyle name="Accent1 3 2 2 2" xfId="3719"/>
    <cellStyle name="Accent1 4" xfId="226"/>
    <cellStyle name="Accent1 5" xfId="227"/>
    <cellStyle name="Accent1 6" xfId="228"/>
    <cellStyle name="Accent1 7" xfId="229"/>
    <cellStyle name="Accent1 8" xfId="230"/>
    <cellStyle name="Accent2 2" xfId="231"/>
    <cellStyle name="Accent2 2 2" xfId="971"/>
    <cellStyle name="Accent2 2 3" xfId="692"/>
    <cellStyle name="Accent2 2 3 2" xfId="1876"/>
    <cellStyle name="Accent2 2 3 2 2" xfId="3680"/>
    <cellStyle name="Accent2 2 3 3" xfId="23656"/>
    <cellStyle name="Accent2 2 3_Sheet1" xfId="3606"/>
    <cellStyle name="Accent2 2_Asset Register (new)" xfId="1298"/>
    <cellStyle name="Accent2 3" xfId="232"/>
    <cellStyle name="Accent2 3 2" xfId="693"/>
    <cellStyle name="Accent2 3 2 2" xfId="1877"/>
    <cellStyle name="Accent2 3 2 2 2" xfId="3716"/>
    <cellStyle name="Accent2 4" xfId="233"/>
    <cellStyle name="Accent2 5" xfId="234"/>
    <cellStyle name="Accent2 6" xfId="235"/>
    <cellStyle name="Accent2 7" xfId="236"/>
    <cellStyle name="Accent2 8" xfId="237"/>
    <cellStyle name="Accent3 2" xfId="238"/>
    <cellStyle name="Accent3 2 2" xfId="972"/>
    <cellStyle name="Accent3 2 3" xfId="694"/>
    <cellStyle name="Accent3 2 3 2" xfId="1712"/>
    <cellStyle name="Accent3 2 3 2 2" xfId="3560"/>
    <cellStyle name="Accent3 2 3 3" xfId="23657"/>
    <cellStyle name="Accent3 2 3_Sheet1" xfId="3573"/>
    <cellStyle name="Accent3 2_Asset Register (new)" xfId="1297"/>
    <cellStyle name="Accent3 3" xfId="239"/>
    <cellStyle name="Accent3 3 2" xfId="695"/>
    <cellStyle name="Accent3 3 2 2" xfId="1878"/>
    <cellStyle name="Accent3 3 2 2 2" xfId="3679"/>
    <cellStyle name="Accent3 4" xfId="240"/>
    <cellStyle name="Accent3 5" xfId="241"/>
    <cellStyle name="Accent3 6" xfId="242"/>
    <cellStyle name="Accent3 7" xfId="243"/>
    <cellStyle name="Accent3 8" xfId="244"/>
    <cellStyle name="Accent4 2" xfId="245"/>
    <cellStyle name="Accent4 2 2" xfId="973"/>
    <cellStyle name="Accent4 2 3" xfId="696"/>
    <cellStyle name="Accent4 2 3 2" xfId="1879"/>
    <cellStyle name="Accent4 2 3 2 2" xfId="3598"/>
    <cellStyle name="Accent4 2 3 3" xfId="23658"/>
    <cellStyle name="Accent4 2 3_Sheet1" xfId="3733"/>
    <cellStyle name="Accent4 2_Asset Register (new)" xfId="1296"/>
    <cellStyle name="Accent4 3" xfId="246"/>
    <cellStyle name="Accent4 3 2" xfId="697"/>
    <cellStyle name="Accent4 3 2 2" xfId="1880"/>
    <cellStyle name="Accent4 3 2 2 2" xfId="3559"/>
    <cellStyle name="Accent4 4" xfId="247"/>
    <cellStyle name="Accent4 5" xfId="248"/>
    <cellStyle name="Accent4 6" xfId="249"/>
    <cellStyle name="Accent4 7" xfId="250"/>
    <cellStyle name="Accent4 8" xfId="251"/>
    <cellStyle name="Accent5 2" xfId="252"/>
    <cellStyle name="Accent5 2 2" xfId="974"/>
    <cellStyle name="Accent5 2 3" xfId="698"/>
    <cellStyle name="Accent5 2 3 2" xfId="1882"/>
    <cellStyle name="Accent5 2 3 2 2" xfId="3678"/>
    <cellStyle name="Accent5 2 3 3" xfId="23659"/>
    <cellStyle name="Accent5 2 3_Sheet1" xfId="3913"/>
    <cellStyle name="Accent5 2_Asset Register (new)" xfId="1295"/>
    <cellStyle name="Accent5 3" xfId="253"/>
    <cellStyle name="Accent5 3 2" xfId="699"/>
    <cellStyle name="Accent5 3 2 2" xfId="1883"/>
    <cellStyle name="Accent5 3 2 2 2" xfId="3677"/>
    <cellStyle name="Accent5 4" xfId="254"/>
    <cellStyle name="Accent5 5" xfId="255"/>
    <cellStyle name="Accent5 6" xfId="256"/>
    <cellStyle name="Accent5 7" xfId="257"/>
    <cellStyle name="Accent5 8" xfId="258"/>
    <cellStyle name="Accent6 2" xfId="259"/>
    <cellStyle name="Accent6 2 2" xfId="975"/>
    <cellStyle name="Accent6 2 3" xfId="700"/>
    <cellStyle name="Accent6 2 3 2" xfId="1884"/>
    <cellStyle name="Accent6 2 3 2 2" xfId="3676"/>
    <cellStyle name="Accent6 2 3 3" xfId="23660"/>
    <cellStyle name="Accent6 2 3_Sheet1" xfId="3906"/>
    <cellStyle name="Accent6 2_Asset Register (new)" xfId="1294"/>
    <cellStyle name="Accent6 3" xfId="260"/>
    <cellStyle name="Accent6 3 2" xfId="701"/>
    <cellStyle name="Accent6 3 2 2" xfId="1885"/>
    <cellStyle name="Accent6 3 2 2 2" xfId="3623"/>
    <cellStyle name="Accent6 4" xfId="261"/>
    <cellStyle name="Accent6 5" xfId="262"/>
    <cellStyle name="Accent6 6" xfId="263"/>
    <cellStyle name="Accent6 7" xfId="264"/>
    <cellStyle name="Accent6 8" xfId="265"/>
    <cellStyle name="AM Standard" xfId="266"/>
    <cellStyle name="Bad 2" xfId="267"/>
    <cellStyle name="Bad 2 2" xfId="976"/>
    <cellStyle name="Bad 2 3" xfId="702"/>
    <cellStyle name="Bad 2 3 2" xfId="1713"/>
    <cellStyle name="Bad 2 3 2 2" xfId="3718"/>
    <cellStyle name="Bad 2 3 3" xfId="23661"/>
    <cellStyle name="Bad 2 3_Sheet1" xfId="3609"/>
    <cellStyle name="Bad 2_Asset Register (new)" xfId="1293"/>
    <cellStyle name="Bad 3" xfId="268"/>
    <cellStyle name="Bad 3 2" xfId="703"/>
    <cellStyle name="Bad 3 2 2" xfId="1886"/>
    <cellStyle name="Bad 3 2 2 2" xfId="3675"/>
    <cellStyle name="Bad 4" xfId="269"/>
    <cellStyle name="Bad 5" xfId="270"/>
    <cellStyle name="Bad 6" xfId="271"/>
    <cellStyle name="Bad 7" xfId="272"/>
    <cellStyle name="Bad 8" xfId="273"/>
    <cellStyle name="Blue" xfId="704"/>
    <cellStyle name="Blue 2" xfId="705"/>
    <cellStyle name="Blue 2 2" xfId="706"/>
    <cellStyle name="Blue 3" xfId="707"/>
    <cellStyle name="Blue 3 2" xfId="708"/>
    <cellStyle name="Calculated" xfId="274"/>
    <cellStyle name="Calculation 2" xfId="275"/>
    <cellStyle name="Calculation 2 2" xfId="977"/>
    <cellStyle name="Calculation 2 3" xfId="709"/>
    <cellStyle name="Calculation 2 3 2" xfId="1714"/>
    <cellStyle name="Calculation 2 3 2 2" xfId="3674"/>
    <cellStyle name="Calculation 2 3 3" xfId="23662"/>
    <cellStyle name="Calculation 2 3_Sheet1" xfId="3582"/>
    <cellStyle name="Calculation 2_Asset Register (new)" xfId="1292"/>
    <cellStyle name="Calculation 3" xfId="276"/>
    <cellStyle name="Calculation 3 2" xfId="710"/>
    <cellStyle name="Calculation 3 2 2" xfId="1888"/>
    <cellStyle name="Calculation 3 2 2 2" xfId="3614"/>
    <cellStyle name="Calculation 4" xfId="277"/>
    <cellStyle name="Calculation 5" xfId="278"/>
    <cellStyle name="Calculation 6" xfId="279"/>
    <cellStyle name="Calculation 7" xfId="280"/>
    <cellStyle name="Calculation 8" xfId="281"/>
    <cellStyle name="Check Cell 2" xfId="282"/>
    <cellStyle name="Check Cell 2 2" xfId="978"/>
    <cellStyle name="Check Cell 2 3" xfId="711"/>
    <cellStyle name="Check Cell 2 3 2" xfId="1889"/>
    <cellStyle name="Check Cell 2 3 2 2" xfId="3673"/>
    <cellStyle name="Check Cell 2 3 3" xfId="23663"/>
    <cellStyle name="Check Cell 2 3_Sheet1" xfId="3753"/>
    <cellStyle name="Check Cell 2_Asset Register (new)" xfId="1291"/>
    <cellStyle name="Check Cell 3" xfId="283"/>
    <cellStyle name="Check Cell 3 2" xfId="712"/>
    <cellStyle name="Check Cell 3 2 2" xfId="1890"/>
    <cellStyle name="Check Cell 3 2 2 2" xfId="3672"/>
    <cellStyle name="Check Cell 4" xfId="284"/>
    <cellStyle name="Check Cell 5" xfId="285"/>
    <cellStyle name="Check Cell 6" xfId="286"/>
    <cellStyle name="Check Cell 7" xfId="287"/>
    <cellStyle name="Check Cell 8" xfId="288"/>
    <cellStyle name="Column Grey" xfId="713"/>
    <cellStyle name="Column Grey 2" xfId="714"/>
    <cellStyle name="Column Grey 2 2" xfId="715"/>
    <cellStyle name="Column Grey 3" xfId="716"/>
    <cellStyle name="Column Grey 3 2" xfId="717"/>
    <cellStyle name="Comma" xfId="289" builtinId="3"/>
    <cellStyle name="Comma [0]" xfId="290" builtinId="6"/>
    <cellStyle name="Comma [0] 2" xfId="291"/>
    <cellStyle name="Comma [0] 2 2" xfId="292"/>
    <cellStyle name="Comma [0] 2 2 2" xfId="1892"/>
    <cellStyle name="Comma [0] 2 2 2 2" xfId="4848"/>
    <cellStyle name="Comma [0] 2 2 2 2 2" xfId="10191"/>
    <cellStyle name="Comma [0] 2 2 2 2 2 2" xfId="20806"/>
    <cellStyle name="Comma [0] 2 2 2 2 2 2 2" xfId="44081"/>
    <cellStyle name="Comma [0] 2 2 2 2 2 3" xfId="33466"/>
    <cellStyle name="Comma [0] 2 2 2 2 3" xfId="15500"/>
    <cellStyle name="Comma [0] 2 2 2 2 3 2" xfId="38775"/>
    <cellStyle name="Comma [0] 2 2 2 2 4" xfId="28158"/>
    <cellStyle name="Comma [0] 2 2 2 3" xfId="7549"/>
    <cellStyle name="Comma [0] 2 2 2 3 2" xfId="18164"/>
    <cellStyle name="Comma [0] 2 2 2 3 2 2" xfId="41439"/>
    <cellStyle name="Comma [0] 2 2 2 3 3" xfId="30824"/>
    <cellStyle name="Comma [0] 2 2 2 4" xfId="12860"/>
    <cellStyle name="Comma [0] 2 2 2 4 2" xfId="36135"/>
    <cellStyle name="Comma [0] 2 2 2 5" xfId="25516"/>
    <cellStyle name="Comma [0] 2 2 3" xfId="2434"/>
    <cellStyle name="Comma [0] 2 2 3 2" xfId="5285"/>
    <cellStyle name="Comma [0] 2 2 3 2 2" xfId="10628"/>
    <cellStyle name="Comma [0] 2 2 3 2 2 2" xfId="21242"/>
    <cellStyle name="Comma [0] 2 2 3 2 2 2 2" xfId="44517"/>
    <cellStyle name="Comma [0] 2 2 3 2 2 3" xfId="33903"/>
    <cellStyle name="Comma [0] 2 2 3 2 3" xfId="15936"/>
    <cellStyle name="Comma [0] 2 2 3 2 3 2" xfId="39211"/>
    <cellStyle name="Comma [0] 2 2 3 2 4" xfId="28595"/>
    <cellStyle name="Comma [0] 2 2 3 3" xfId="7986"/>
    <cellStyle name="Comma [0] 2 2 3 3 2" xfId="18601"/>
    <cellStyle name="Comma [0] 2 2 3 3 2 2" xfId="41876"/>
    <cellStyle name="Comma [0] 2 2 3 3 3" xfId="31261"/>
    <cellStyle name="Comma [0] 2 2 3 4" xfId="13296"/>
    <cellStyle name="Comma [0] 2 2 3 4 2" xfId="36571"/>
    <cellStyle name="Comma [0] 2 2 3 5" xfId="25953"/>
    <cellStyle name="Comma [0] 2 2 4" xfId="3138"/>
    <cellStyle name="Comma [0] 2 2 4 2" xfId="5971"/>
    <cellStyle name="Comma [0] 2 2 4 2 2" xfId="11314"/>
    <cellStyle name="Comma [0] 2 2 4 2 2 2" xfId="21927"/>
    <cellStyle name="Comma [0] 2 2 4 2 2 2 2" xfId="45202"/>
    <cellStyle name="Comma [0] 2 2 4 2 2 3" xfId="34589"/>
    <cellStyle name="Comma [0] 2 2 4 2 3" xfId="16621"/>
    <cellStyle name="Comma [0] 2 2 4 2 3 2" xfId="39896"/>
    <cellStyle name="Comma [0] 2 2 4 2 4" xfId="29281"/>
    <cellStyle name="Comma [0] 2 2 4 3" xfId="8672"/>
    <cellStyle name="Comma [0] 2 2 4 3 2" xfId="19287"/>
    <cellStyle name="Comma [0] 2 2 4 3 2 2" xfId="42562"/>
    <cellStyle name="Comma [0] 2 2 4 3 3" xfId="31947"/>
    <cellStyle name="Comma [0] 2 2 4 4" xfId="13981"/>
    <cellStyle name="Comma [0] 2 2 4 4 2" xfId="37256"/>
    <cellStyle name="Comma [0] 2 2 4 5" xfId="26639"/>
    <cellStyle name="Comma [0] 2 2 5" xfId="3461"/>
    <cellStyle name="Comma [0] 2 2 5 2" xfId="6285"/>
    <cellStyle name="Comma [0] 2 2 5 2 2" xfId="11628"/>
    <cellStyle name="Comma [0] 2 2 5 2 2 2" xfId="22241"/>
    <cellStyle name="Comma [0] 2 2 5 2 2 2 2" xfId="45516"/>
    <cellStyle name="Comma [0] 2 2 5 2 2 3" xfId="34903"/>
    <cellStyle name="Comma [0] 2 2 5 2 3" xfId="16935"/>
    <cellStyle name="Comma [0] 2 2 5 2 3 2" xfId="40210"/>
    <cellStyle name="Comma [0] 2 2 5 2 4" xfId="29595"/>
    <cellStyle name="Comma [0] 2 2 5 3" xfId="8986"/>
    <cellStyle name="Comma [0] 2 2 5 3 2" xfId="19601"/>
    <cellStyle name="Comma [0] 2 2 5 3 2 2" xfId="42876"/>
    <cellStyle name="Comma [0] 2 2 5 3 3" xfId="32261"/>
    <cellStyle name="Comma [0] 2 2 5 4" xfId="14295"/>
    <cellStyle name="Comma [0] 2 2 5 4 2" xfId="37570"/>
    <cellStyle name="Comma [0] 2 2 5 5" xfId="26953"/>
    <cellStyle name="Comma [0] 2 2 6" xfId="4098"/>
    <cellStyle name="Comma [0] 2 2 6 2" xfId="9442"/>
    <cellStyle name="Comma [0] 2 2 6 2 2" xfId="20057"/>
    <cellStyle name="Comma [0] 2 2 6 2 2 2" xfId="43332"/>
    <cellStyle name="Comma [0] 2 2 6 2 3" xfId="32717"/>
    <cellStyle name="Comma [0] 2 2 6 3" xfId="14751"/>
    <cellStyle name="Comma [0] 2 2 6 3 2" xfId="38026"/>
    <cellStyle name="Comma [0] 2 2 6 4" xfId="27409"/>
    <cellStyle name="Comma [0] 2 2 7" xfId="6800"/>
    <cellStyle name="Comma [0] 2 2 7 2" xfId="17415"/>
    <cellStyle name="Comma [0] 2 2 7 2 2" xfId="40690"/>
    <cellStyle name="Comma [0] 2 2 7 3" xfId="30075"/>
    <cellStyle name="Comma [0] 2 2 8" xfId="12111"/>
    <cellStyle name="Comma [0] 2 2 8 2" xfId="35386"/>
    <cellStyle name="Comma [0] 2 2 9" xfId="24765"/>
    <cellStyle name="Comma [0] 2 3" xfId="293"/>
    <cellStyle name="Comma [0] 2 3 2" xfId="1716"/>
    <cellStyle name="Comma [0] 2 3 2 2" xfId="4700"/>
    <cellStyle name="Comma [0] 2 3 2 2 2" xfId="10044"/>
    <cellStyle name="Comma [0] 2 3 2 2 2 2" xfId="20659"/>
    <cellStyle name="Comma [0] 2 3 2 2 2 2 2" xfId="43934"/>
    <cellStyle name="Comma [0] 2 3 2 2 2 3" xfId="33319"/>
    <cellStyle name="Comma [0] 2 3 2 2 3" xfId="15353"/>
    <cellStyle name="Comma [0] 2 3 2 2 3 2" xfId="38628"/>
    <cellStyle name="Comma [0] 2 3 2 2 4" xfId="28011"/>
    <cellStyle name="Comma [0] 2 3 2 3" xfId="7402"/>
    <cellStyle name="Comma [0] 2 3 2 3 2" xfId="18017"/>
    <cellStyle name="Comma [0] 2 3 2 3 2 2" xfId="41292"/>
    <cellStyle name="Comma [0] 2 3 2 3 3" xfId="30677"/>
    <cellStyle name="Comma [0] 2 3 2 4" xfId="12713"/>
    <cellStyle name="Comma [0] 2 3 2 4 2" xfId="35988"/>
    <cellStyle name="Comma [0] 2 3 2 5" xfId="25369"/>
    <cellStyle name="Comma [0] 2 3 3" xfId="2435"/>
    <cellStyle name="Comma [0] 2 3 3 2" xfId="5286"/>
    <cellStyle name="Comma [0] 2 3 3 2 2" xfId="10629"/>
    <cellStyle name="Comma [0] 2 3 3 2 2 2" xfId="21243"/>
    <cellStyle name="Comma [0] 2 3 3 2 2 2 2" xfId="44518"/>
    <cellStyle name="Comma [0] 2 3 3 2 2 3" xfId="33904"/>
    <cellStyle name="Comma [0] 2 3 3 2 3" xfId="15937"/>
    <cellStyle name="Comma [0] 2 3 3 2 3 2" xfId="39212"/>
    <cellStyle name="Comma [0] 2 3 3 2 4" xfId="28596"/>
    <cellStyle name="Comma [0] 2 3 3 3" xfId="7987"/>
    <cellStyle name="Comma [0] 2 3 3 3 2" xfId="18602"/>
    <cellStyle name="Comma [0] 2 3 3 3 2 2" xfId="41877"/>
    <cellStyle name="Comma [0] 2 3 3 3 3" xfId="31262"/>
    <cellStyle name="Comma [0] 2 3 3 4" xfId="13297"/>
    <cellStyle name="Comma [0] 2 3 3 4 2" xfId="36572"/>
    <cellStyle name="Comma [0] 2 3 3 5" xfId="25954"/>
    <cellStyle name="Comma [0] 2 3 4" xfId="2995"/>
    <cellStyle name="Comma [0] 2 3 4 2" xfId="5828"/>
    <cellStyle name="Comma [0] 2 3 4 2 2" xfId="11171"/>
    <cellStyle name="Comma [0] 2 3 4 2 2 2" xfId="21784"/>
    <cellStyle name="Comma [0] 2 3 4 2 2 2 2" xfId="45059"/>
    <cellStyle name="Comma [0] 2 3 4 2 2 3" xfId="34446"/>
    <cellStyle name="Comma [0] 2 3 4 2 3" xfId="16478"/>
    <cellStyle name="Comma [0] 2 3 4 2 3 2" xfId="39753"/>
    <cellStyle name="Comma [0] 2 3 4 2 4" xfId="29138"/>
    <cellStyle name="Comma [0] 2 3 4 3" xfId="8529"/>
    <cellStyle name="Comma [0] 2 3 4 3 2" xfId="19144"/>
    <cellStyle name="Comma [0] 2 3 4 3 2 2" xfId="42419"/>
    <cellStyle name="Comma [0] 2 3 4 3 3" xfId="31804"/>
    <cellStyle name="Comma [0] 2 3 4 4" xfId="13838"/>
    <cellStyle name="Comma [0] 2 3 4 4 2" xfId="37113"/>
    <cellStyle name="Comma [0] 2 3 4 5" xfId="26496"/>
    <cellStyle name="Comma [0] 2 3 5" xfId="3318"/>
    <cellStyle name="Comma [0] 2 3 5 2" xfId="6142"/>
    <cellStyle name="Comma [0] 2 3 5 2 2" xfId="11485"/>
    <cellStyle name="Comma [0] 2 3 5 2 2 2" xfId="22098"/>
    <cellStyle name="Comma [0] 2 3 5 2 2 2 2" xfId="45373"/>
    <cellStyle name="Comma [0] 2 3 5 2 2 3" xfId="34760"/>
    <cellStyle name="Comma [0] 2 3 5 2 3" xfId="16792"/>
    <cellStyle name="Comma [0] 2 3 5 2 3 2" xfId="40067"/>
    <cellStyle name="Comma [0] 2 3 5 2 4" xfId="29452"/>
    <cellStyle name="Comma [0] 2 3 5 3" xfId="8843"/>
    <cellStyle name="Comma [0] 2 3 5 3 2" xfId="19458"/>
    <cellStyle name="Comma [0] 2 3 5 3 2 2" xfId="42733"/>
    <cellStyle name="Comma [0] 2 3 5 3 3" xfId="32118"/>
    <cellStyle name="Comma [0] 2 3 5 4" xfId="14152"/>
    <cellStyle name="Comma [0] 2 3 5 4 2" xfId="37427"/>
    <cellStyle name="Comma [0] 2 3 5 5" xfId="26810"/>
    <cellStyle name="Comma [0] 2 3 6" xfId="4099"/>
    <cellStyle name="Comma [0] 2 3 6 2" xfId="9443"/>
    <cellStyle name="Comma [0] 2 3 6 2 2" xfId="20058"/>
    <cellStyle name="Comma [0] 2 3 6 2 2 2" xfId="43333"/>
    <cellStyle name="Comma [0] 2 3 6 2 3" xfId="32718"/>
    <cellStyle name="Comma [0] 2 3 6 3" xfId="14752"/>
    <cellStyle name="Comma [0] 2 3 6 3 2" xfId="38027"/>
    <cellStyle name="Comma [0] 2 3 6 4" xfId="27410"/>
    <cellStyle name="Comma [0] 2 3 7" xfId="6801"/>
    <cellStyle name="Comma [0] 2 3 7 2" xfId="17416"/>
    <cellStyle name="Comma [0] 2 3 7 2 2" xfId="40691"/>
    <cellStyle name="Comma [0] 2 3 7 3" xfId="30076"/>
    <cellStyle name="Comma [0] 2 3 8" xfId="12112"/>
    <cellStyle name="Comma [0] 2 3 8 2" xfId="35387"/>
    <cellStyle name="Comma [0] 2 3 9" xfId="24766"/>
    <cellStyle name="Comma [0] 2 4" xfId="294"/>
    <cellStyle name="Comma [0] 2 4 2" xfId="1893"/>
    <cellStyle name="Comma [0] 2 4 2 2" xfId="4849"/>
    <cellStyle name="Comma [0] 2 4 2 2 2" xfId="10192"/>
    <cellStyle name="Comma [0] 2 4 2 2 2 2" xfId="20807"/>
    <cellStyle name="Comma [0] 2 4 2 2 2 2 2" xfId="44082"/>
    <cellStyle name="Comma [0] 2 4 2 2 2 3" xfId="33467"/>
    <cellStyle name="Comma [0] 2 4 2 2 3" xfId="15501"/>
    <cellStyle name="Comma [0] 2 4 2 2 3 2" xfId="38776"/>
    <cellStyle name="Comma [0] 2 4 2 2 4" xfId="28159"/>
    <cellStyle name="Comma [0] 2 4 2 3" xfId="7550"/>
    <cellStyle name="Comma [0] 2 4 2 3 2" xfId="18165"/>
    <cellStyle name="Comma [0] 2 4 2 3 2 2" xfId="41440"/>
    <cellStyle name="Comma [0] 2 4 2 3 3" xfId="30825"/>
    <cellStyle name="Comma [0] 2 4 2 4" xfId="12861"/>
    <cellStyle name="Comma [0] 2 4 2 4 2" xfId="36136"/>
    <cellStyle name="Comma [0] 2 4 2 5" xfId="25517"/>
    <cellStyle name="Comma [0] 2 4 3" xfId="2436"/>
    <cellStyle name="Comma [0] 2 4 3 2" xfId="5287"/>
    <cellStyle name="Comma [0] 2 4 3 2 2" xfId="10630"/>
    <cellStyle name="Comma [0] 2 4 3 2 2 2" xfId="21244"/>
    <cellStyle name="Comma [0] 2 4 3 2 2 2 2" xfId="44519"/>
    <cellStyle name="Comma [0] 2 4 3 2 2 3" xfId="33905"/>
    <cellStyle name="Comma [0] 2 4 3 2 3" xfId="15938"/>
    <cellStyle name="Comma [0] 2 4 3 2 3 2" xfId="39213"/>
    <cellStyle name="Comma [0] 2 4 3 2 4" xfId="28597"/>
    <cellStyle name="Comma [0] 2 4 3 3" xfId="7988"/>
    <cellStyle name="Comma [0] 2 4 3 3 2" xfId="18603"/>
    <cellStyle name="Comma [0] 2 4 3 3 2 2" xfId="41878"/>
    <cellStyle name="Comma [0] 2 4 3 3 3" xfId="31263"/>
    <cellStyle name="Comma [0] 2 4 3 4" xfId="13298"/>
    <cellStyle name="Comma [0] 2 4 3 4 2" xfId="36573"/>
    <cellStyle name="Comma [0] 2 4 3 5" xfId="25955"/>
    <cellStyle name="Comma [0] 2 4 4" xfId="3139"/>
    <cellStyle name="Comma [0] 2 4 4 2" xfId="5972"/>
    <cellStyle name="Comma [0] 2 4 4 2 2" xfId="11315"/>
    <cellStyle name="Comma [0] 2 4 4 2 2 2" xfId="21928"/>
    <cellStyle name="Comma [0] 2 4 4 2 2 2 2" xfId="45203"/>
    <cellStyle name="Comma [0] 2 4 4 2 2 3" xfId="34590"/>
    <cellStyle name="Comma [0] 2 4 4 2 3" xfId="16622"/>
    <cellStyle name="Comma [0] 2 4 4 2 3 2" xfId="39897"/>
    <cellStyle name="Comma [0] 2 4 4 2 4" xfId="29282"/>
    <cellStyle name="Comma [0] 2 4 4 3" xfId="8673"/>
    <cellStyle name="Comma [0] 2 4 4 3 2" xfId="19288"/>
    <cellStyle name="Comma [0] 2 4 4 3 2 2" xfId="42563"/>
    <cellStyle name="Comma [0] 2 4 4 3 3" xfId="31948"/>
    <cellStyle name="Comma [0] 2 4 4 4" xfId="13982"/>
    <cellStyle name="Comma [0] 2 4 4 4 2" xfId="37257"/>
    <cellStyle name="Comma [0] 2 4 4 5" xfId="26640"/>
    <cellStyle name="Comma [0] 2 4 5" xfId="3462"/>
    <cellStyle name="Comma [0] 2 4 5 2" xfId="6286"/>
    <cellStyle name="Comma [0] 2 4 5 2 2" xfId="11629"/>
    <cellStyle name="Comma [0] 2 4 5 2 2 2" xfId="22242"/>
    <cellStyle name="Comma [0] 2 4 5 2 2 2 2" xfId="45517"/>
    <cellStyle name="Comma [0] 2 4 5 2 2 3" xfId="34904"/>
    <cellStyle name="Comma [0] 2 4 5 2 3" xfId="16936"/>
    <cellStyle name="Comma [0] 2 4 5 2 3 2" xfId="40211"/>
    <cellStyle name="Comma [0] 2 4 5 2 4" xfId="29596"/>
    <cellStyle name="Comma [0] 2 4 5 3" xfId="8987"/>
    <cellStyle name="Comma [0] 2 4 5 3 2" xfId="19602"/>
    <cellStyle name="Comma [0] 2 4 5 3 2 2" xfId="42877"/>
    <cellStyle name="Comma [0] 2 4 5 3 3" xfId="32262"/>
    <cellStyle name="Comma [0] 2 4 5 4" xfId="14296"/>
    <cellStyle name="Comma [0] 2 4 5 4 2" xfId="37571"/>
    <cellStyle name="Comma [0] 2 4 5 5" xfId="26954"/>
    <cellStyle name="Comma [0] 2 4 6" xfId="4100"/>
    <cellStyle name="Comma [0] 2 4 6 2" xfId="9444"/>
    <cellStyle name="Comma [0] 2 4 6 2 2" xfId="20059"/>
    <cellStyle name="Comma [0] 2 4 6 2 2 2" xfId="43334"/>
    <cellStyle name="Comma [0] 2 4 6 2 3" xfId="32719"/>
    <cellStyle name="Comma [0] 2 4 6 3" xfId="14753"/>
    <cellStyle name="Comma [0] 2 4 6 3 2" xfId="38028"/>
    <cellStyle name="Comma [0] 2 4 6 4" xfId="27411"/>
    <cellStyle name="Comma [0] 2 4 7" xfId="6802"/>
    <cellStyle name="Comma [0] 2 4 7 2" xfId="17417"/>
    <cellStyle name="Comma [0] 2 4 7 2 2" xfId="40692"/>
    <cellStyle name="Comma [0] 2 4 7 3" xfId="30077"/>
    <cellStyle name="Comma [0] 2 4 8" xfId="12113"/>
    <cellStyle name="Comma [0] 2 4 8 2" xfId="35388"/>
    <cellStyle name="Comma [0] 2 4 9" xfId="24767"/>
    <cellStyle name="Comma [0] 2 5" xfId="6581"/>
    <cellStyle name="Comma [0] 3" xfId="295"/>
    <cellStyle name="Comma [0] 4" xfId="296"/>
    <cellStyle name="Comma [0] 5" xfId="1715"/>
    <cellStyle name="Comma [0] 6" xfId="24764"/>
    <cellStyle name="Comma [1]" xfId="297"/>
    <cellStyle name="Comma [1] 2" xfId="6582"/>
    <cellStyle name="Comma [2]" xfId="298"/>
    <cellStyle name="Comma [2] 2" xfId="299"/>
    <cellStyle name="Comma [3]" xfId="300"/>
    <cellStyle name="Comma [4]" xfId="301"/>
    <cellStyle name="Comma [4] 2" xfId="6583"/>
    <cellStyle name="Comma 10" xfId="302"/>
    <cellStyle name="Comma 10 10" xfId="24768"/>
    <cellStyle name="Comma 10 2" xfId="1717"/>
    <cellStyle name="Comma 10 2 2" xfId="4701"/>
    <cellStyle name="Comma 10 2 2 2" xfId="10045"/>
    <cellStyle name="Comma 10 2 2 2 2" xfId="20660"/>
    <cellStyle name="Comma 10 2 2 2 2 2" xfId="43935"/>
    <cellStyle name="Comma 10 2 2 2 3" xfId="33320"/>
    <cellStyle name="Comma 10 2 2 3" xfId="15354"/>
    <cellStyle name="Comma 10 2 2 3 2" xfId="38629"/>
    <cellStyle name="Comma 10 2 2 4" xfId="28012"/>
    <cellStyle name="Comma 10 2 3" xfId="7403"/>
    <cellStyle name="Comma 10 2 3 2" xfId="18018"/>
    <cellStyle name="Comma 10 2 3 2 2" xfId="41293"/>
    <cellStyle name="Comma 10 2 3 3" xfId="30678"/>
    <cellStyle name="Comma 10 2 4" xfId="12714"/>
    <cellStyle name="Comma 10 2 4 2" xfId="35989"/>
    <cellStyle name="Comma 10 2 5" xfId="25370"/>
    <cellStyle name="Comma 10 3" xfId="2437"/>
    <cellStyle name="Comma 10 3 2" xfId="5288"/>
    <cellStyle name="Comma 10 3 2 2" xfId="10631"/>
    <cellStyle name="Comma 10 3 2 2 2" xfId="21245"/>
    <cellStyle name="Comma 10 3 2 2 2 2" xfId="44520"/>
    <cellStyle name="Comma 10 3 2 2 3" xfId="33906"/>
    <cellStyle name="Comma 10 3 2 3" xfId="15939"/>
    <cellStyle name="Comma 10 3 2 3 2" xfId="39214"/>
    <cellStyle name="Comma 10 3 2 4" xfId="28598"/>
    <cellStyle name="Comma 10 3 3" xfId="7989"/>
    <cellStyle name="Comma 10 3 3 2" xfId="18604"/>
    <cellStyle name="Comma 10 3 3 2 2" xfId="41879"/>
    <cellStyle name="Comma 10 3 3 3" xfId="31264"/>
    <cellStyle name="Comma 10 3 4" xfId="13299"/>
    <cellStyle name="Comma 10 3 4 2" xfId="36574"/>
    <cellStyle name="Comma 10 3 5" xfId="25956"/>
    <cellStyle name="Comma 10 4" xfId="2996"/>
    <cellStyle name="Comma 10 4 2" xfId="5829"/>
    <cellStyle name="Comma 10 4 2 2" xfId="11172"/>
    <cellStyle name="Comma 10 4 2 2 2" xfId="21785"/>
    <cellStyle name="Comma 10 4 2 2 2 2" xfId="45060"/>
    <cellStyle name="Comma 10 4 2 2 3" xfId="34447"/>
    <cellStyle name="Comma 10 4 2 3" xfId="16479"/>
    <cellStyle name="Comma 10 4 2 3 2" xfId="39754"/>
    <cellStyle name="Comma 10 4 2 4" xfId="29139"/>
    <cellStyle name="Comma 10 4 3" xfId="8530"/>
    <cellStyle name="Comma 10 4 3 2" xfId="19145"/>
    <cellStyle name="Comma 10 4 3 2 2" xfId="42420"/>
    <cellStyle name="Comma 10 4 3 3" xfId="31805"/>
    <cellStyle name="Comma 10 4 4" xfId="13839"/>
    <cellStyle name="Comma 10 4 4 2" xfId="37114"/>
    <cellStyle name="Comma 10 4 5" xfId="26497"/>
    <cellStyle name="Comma 10 5" xfId="3319"/>
    <cellStyle name="Comma 10 5 2" xfId="6143"/>
    <cellStyle name="Comma 10 5 2 2" xfId="11486"/>
    <cellStyle name="Comma 10 5 2 2 2" xfId="22099"/>
    <cellStyle name="Comma 10 5 2 2 2 2" xfId="45374"/>
    <cellStyle name="Comma 10 5 2 2 3" xfId="34761"/>
    <cellStyle name="Comma 10 5 2 3" xfId="16793"/>
    <cellStyle name="Comma 10 5 2 3 2" xfId="40068"/>
    <cellStyle name="Comma 10 5 2 4" xfId="29453"/>
    <cellStyle name="Comma 10 5 3" xfId="8844"/>
    <cellStyle name="Comma 10 5 3 2" xfId="19459"/>
    <cellStyle name="Comma 10 5 3 2 2" xfId="42734"/>
    <cellStyle name="Comma 10 5 3 3" xfId="32119"/>
    <cellStyle name="Comma 10 5 4" xfId="14153"/>
    <cellStyle name="Comma 10 5 4 2" xfId="37428"/>
    <cellStyle name="Comma 10 5 5" xfId="26811"/>
    <cellStyle name="Comma 10 6" xfId="4101"/>
    <cellStyle name="Comma 10 6 2" xfId="9445"/>
    <cellStyle name="Comma 10 6 2 2" xfId="20060"/>
    <cellStyle name="Comma 10 6 2 2 2" xfId="43335"/>
    <cellStyle name="Comma 10 6 2 3" xfId="32720"/>
    <cellStyle name="Comma 10 6 3" xfId="14754"/>
    <cellStyle name="Comma 10 6 3 2" xfId="38029"/>
    <cellStyle name="Comma 10 6 4" xfId="27412"/>
    <cellStyle name="Comma 10 7" xfId="6803"/>
    <cellStyle name="Comma 10 7 2" xfId="17418"/>
    <cellStyle name="Comma 10 7 2 2" xfId="40693"/>
    <cellStyle name="Comma 10 7 3" xfId="30078"/>
    <cellStyle name="Comma 10 8" xfId="12114"/>
    <cellStyle name="Comma 10 8 2" xfId="35389"/>
    <cellStyle name="Comma 10 9" xfId="23664"/>
    <cellStyle name="Comma 10 9 2" xfId="46891"/>
    <cellStyle name="Comma 11" xfId="303"/>
    <cellStyle name="Comma 11 10" xfId="24769"/>
    <cellStyle name="Comma 11 2" xfId="1894"/>
    <cellStyle name="Comma 11 2 2" xfId="4850"/>
    <cellStyle name="Comma 11 2 2 2" xfId="10193"/>
    <cellStyle name="Comma 11 2 2 2 2" xfId="20808"/>
    <cellStyle name="Comma 11 2 2 2 2 2" xfId="44083"/>
    <cellStyle name="Comma 11 2 2 2 3" xfId="33468"/>
    <cellStyle name="Comma 11 2 2 3" xfId="15502"/>
    <cellStyle name="Comma 11 2 2 3 2" xfId="38777"/>
    <cellStyle name="Comma 11 2 2 4" xfId="28160"/>
    <cellStyle name="Comma 11 2 3" xfId="7551"/>
    <cellStyle name="Comma 11 2 3 2" xfId="18166"/>
    <cellStyle name="Comma 11 2 3 2 2" xfId="41441"/>
    <cellStyle name="Comma 11 2 3 3" xfId="30826"/>
    <cellStyle name="Comma 11 2 4" xfId="12862"/>
    <cellStyle name="Comma 11 2 4 2" xfId="36137"/>
    <cellStyle name="Comma 11 2 5" xfId="25518"/>
    <cellStyle name="Comma 11 3" xfId="2438"/>
    <cellStyle name="Comma 11 3 2" xfId="5289"/>
    <cellStyle name="Comma 11 3 2 2" xfId="10632"/>
    <cellStyle name="Comma 11 3 2 2 2" xfId="21246"/>
    <cellStyle name="Comma 11 3 2 2 2 2" xfId="44521"/>
    <cellStyle name="Comma 11 3 2 2 3" xfId="33907"/>
    <cellStyle name="Comma 11 3 2 3" xfId="15940"/>
    <cellStyle name="Comma 11 3 2 3 2" xfId="39215"/>
    <cellStyle name="Comma 11 3 2 4" xfId="28599"/>
    <cellStyle name="Comma 11 3 3" xfId="7990"/>
    <cellStyle name="Comma 11 3 3 2" xfId="18605"/>
    <cellStyle name="Comma 11 3 3 2 2" xfId="41880"/>
    <cellStyle name="Comma 11 3 3 3" xfId="31265"/>
    <cellStyle name="Comma 11 3 4" xfId="13300"/>
    <cellStyle name="Comma 11 3 4 2" xfId="36575"/>
    <cellStyle name="Comma 11 3 5" xfId="25957"/>
    <cellStyle name="Comma 11 4" xfId="3140"/>
    <cellStyle name="Comma 11 4 2" xfId="5973"/>
    <cellStyle name="Comma 11 4 2 2" xfId="11316"/>
    <cellStyle name="Comma 11 4 2 2 2" xfId="21929"/>
    <cellStyle name="Comma 11 4 2 2 2 2" xfId="45204"/>
    <cellStyle name="Comma 11 4 2 2 3" xfId="34591"/>
    <cellStyle name="Comma 11 4 2 3" xfId="16623"/>
    <cellStyle name="Comma 11 4 2 3 2" xfId="39898"/>
    <cellStyle name="Comma 11 4 2 4" xfId="29283"/>
    <cellStyle name="Comma 11 4 3" xfId="8674"/>
    <cellStyle name="Comma 11 4 3 2" xfId="19289"/>
    <cellStyle name="Comma 11 4 3 2 2" xfId="42564"/>
    <cellStyle name="Comma 11 4 3 3" xfId="31949"/>
    <cellStyle name="Comma 11 4 4" xfId="13983"/>
    <cellStyle name="Comma 11 4 4 2" xfId="37258"/>
    <cellStyle name="Comma 11 4 5" xfId="26641"/>
    <cellStyle name="Comma 11 5" xfId="3463"/>
    <cellStyle name="Comma 11 5 2" xfId="6287"/>
    <cellStyle name="Comma 11 5 2 2" xfId="11630"/>
    <cellStyle name="Comma 11 5 2 2 2" xfId="22243"/>
    <cellStyle name="Comma 11 5 2 2 2 2" xfId="45518"/>
    <cellStyle name="Comma 11 5 2 2 3" xfId="34905"/>
    <cellStyle name="Comma 11 5 2 3" xfId="16937"/>
    <cellStyle name="Comma 11 5 2 3 2" xfId="40212"/>
    <cellStyle name="Comma 11 5 2 4" xfId="29597"/>
    <cellStyle name="Comma 11 5 3" xfId="8988"/>
    <cellStyle name="Comma 11 5 3 2" xfId="19603"/>
    <cellStyle name="Comma 11 5 3 2 2" xfId="42878"/>
    <cellStyle name="Comma 11 5 3 3" xfId="32263"/>
    <cellStyle name="Comma 11 5 4" xfId="14297"/>
    <cellStyle name="Comma 11 5 4 2" xfId="37572"/>
    <cellStyle name="Comma 11 5 5" xfId="26955"/>
    <cellStyle name="Comma 11 6" xfId="4102"/>
    <cellStyle name="Comma 11 6 2" xfId="9446"/>
    <cellStyle name="Comma 11 6 2 2" xfId="20061"/>
    <cellStyle name="Comma 11 6 2 2 2" xfId="43336"/>
    <cellStyle name="Comma 11 6 2 3" xfId="32721"/>
    <cellStyle name="Comma 11 6 3" xfId="14755"/>
    <cellStyle name="Comma 11 6 3 2" xfId="38030"/>
    <cellStyle name="Comma 11 6 4" xfId="27413"/>
    <cellStyle name="Comma 11 7" xfId="6804"/>
    <cellStyle name="Comma 11 7 2" xfId="17419"/>
    <cellStyle name="Comma 11 7 2 2" xfId="40694"/>
    <cellStyle name="Comma 11 7 3" xfId="30079"/>
    <cellStyle name="Comma 11 8" xfId="12115"/>
    <cellStyle name="Comma 11 8 2" xfId="35390"/>
    <cellStyle name="Comma 11 9" xfId="23665"/>
    <cellStyle name="Comma 12" xfId="1891"/>
    <cellStyle name="Comma 12 2" xfId="4847"/>
    <cellStyle name="Comma 13" xfId="3744"/>
    <cellStyle name="Comma 14" xfId="3714"/>
    <cellStyle name="Comma 15" xfId="3903"/>
    <cellStyle name="Comma 16" xfId="3635"/>
    <cellStyle name="Comma 17" xfId="3715"/>
    <cellStyle name="Comma 18" xfId="24763"/>
    <cellStyle name="Comma 19" xfId="24581"/>
    <cellStyle name="Comma 2" xfId="304"/>
    <cellStyle name="Comma 2 2" xfId="305"/>
    <cellStyle name="Comma 2 2 2" xfId="306"/>
    <cellStyle name="Comma 2 2 2 2" xfId="23666"/>
    <cellStyle name="Comma 2 2 3" xfId="979"/>
    <cellStyle name="Comma 2 2 3 2" xfId="1917"/>
    <cellStyle name="Comma 2 2 3 2 2" xfId="3543"/>
    <cellStyle name="Comma 2 2 3 2 2 2" xfId="23669"/>
    <cellStyle name="Comma 2 2 3 2 2 2 2" xfId="46894"/>
    <cellStyle name="Comma 2 2 3 2 3" xfId="4865"/>
    <cellStyle name="Comma 2 2 3 2 3 2" xfId="10208"/>
    <cellStyle name="Comma 2 2 3 2 3 2 2" xfId="20823"/>
    <cellStyle name="Comma 2 2 3 2 3 2 2 2" xfId="44098"/>
    <cellStyle name="Comma 2 2 3 2 3 2 3" xfId="33483"/>
    <cellStyle name="Comma 2 2 3 2 3 3" xfId="15517"/>
    <cellStyle name="Comma 2 2 3 2 3 3 2" xfId="38792"/>
    <cellStyle name="Comma 2 2 3 2 3 4" xfId="28175"/>
    <cellStyle name="Comma 2 2 3 2 4" xfId="7566"/>
    <cellStyle name="Comma 2 2 3 2 4 2" xfId="18181"/>
    <cellStyle name="Comma 2 2 3 2 4 2 2" xfId="41456"/>
    <cellStyle name="Comma 2 2 3 2 4 3" xfId="30841"/>
    <cellStyle name="Comma 2 2 3 2 5" xfId="12877"/>
    <cellStyle name="Comma 2 2 3 2 5 2" xfId="36152"/>
    <cellStyle name="Comma 2 2 3 2 6" xfId="23668"/>
    <cellStyle name="Comma 2 2 3 2 6 2" xfId="46893"/>
    <cellStyle name="Comma 2 2 3 2 7" xfId="25533"/>
    <cellStyle name="Comma 2 2 3 3" xfId="3152"/>
    <cellStyle name="Comma 2 2 3 3 2" xfId="5985"/>
    <cellStyle name="Comma 2 2 3 3 2 2" xfId="11328"/>
    <cellStyle name="Comma 2 2 3 3 2 2 2" xfId="21941"/>
    <cellStyle name="Comma 2 2 3 3 2 2 2 2" xfId="45216"/>
    <cellStyle name="Comma 2 2 3 3 2 2 3" xfId="34603"/>
    <cellStyle name="Comma 2 2 3 3 2 3" xfId="16635"/>
    <cellStyle name="Comma 2 2 3 3 2 3 2" xfId="39910"/>
    <cellStyle name="Comma 2 2 3 3 2 4" xfId="29295"/>
    <cellStyle name="Comma 2 2 3 3 3" xfId="8686"/>
    <cellStyle name="Comma 2 2 3 3 3 2" xfId="19301"/>
    <cellStyle name="Comma 2 2 3 3 3 2 2" xfId="42576"/>
    <cellStyle name="Comma 2 2 3 3 3 3" xfId="31961"/>
    <cellStyle name="Comma 2 2 3 3 4" xfId="13995"/>
    <cellStyle name="Comma 2 2 3 3 4 2" xfId="37270"/>
    <cellStyle name="Comma 2 2 3 3 5" xfId="23670"/>
    <cellStyle name="Comma 2 2 3 3 5 2" xfId="46895"/>
    <cellStyle name="Comma 2 2 3 3 6" xfId="26653"/>
    <cellStyle name="Comma 2 2 3 4" xfId="3475"/>
    <cellStyle name="Comma 2 2 3 4 2" xfId="6299"/>
    <cellStyle name="Comma 2 2 3 4 2 2" xfId="11642"/>
    <cellStyle name="Comma 2 2 3 4 2 2 2" xfId="22255"/>
    <cellStyle name="Comma 2 2 3 4 2 2 2 2" xfId="45530"/>
    <cellStyle name="Comma 2 2 3 4 2 2 3" xfId="34917"/>
    <cellStyle name="Comma 2 2 3 4 2 3" xfId="16949"/>
    <cellStyle name="Comma 2 2 3 4 2 3 2" xfId="40224"/>
    <cellStyle name="Comma 2 2 3 4 2 4" xfId="29609"/>
    <cellStyle name="Comma 2 2 3 4 3" xfId="9000"/>
    <cellStyle name="Comma 2 2 3 4 3 2" xfId="19615"/>
    <cellStyle name="Comma 2 2 3 4 3 2 2" xfId="42890"/>
    <cellStyle name="Comma 2 2 3 4 3 3" xfId="32275"/>
    <cellStyle name="Comma 2 2 3 4 4" xfId="14309"/>
    <cellStyle name="Comma 2 2 3 4 4 2" xfId="37584"/>
    <cellStyle name="Comma 2 2 3 4 5" xfId="26967"/>
    <cellStyle name="Comma 2 2 3 5" xfId="23667"/>
    <cellStyle name="Comma 2 2 3 5 2" xfId="46892"/>
    <cellStyle name="Comma 2 2 4" xfId="2439"/>
    <cellStyle name="Comma 2 2 4 2" xfId="5290"/>
    <cellStyle name="Comma 2 2 4 2 2" xfId="10633"/>
    <cellStyle name="Comma 2 2 4 2 2 2" xfId="21247"/>
    <cellStyle name="Comma 2 2 4 2 2 2 2" xfId="44522"/>
    <cellStyle name="Comma 2 2 4 2 2 3" xfId="23673"/>
    <cellStyle name="Comma 2 2 4 2 2 3 2" xfId="46898"/>
    <cellStyle name="Comma 2 2 4 2 2 4" xfId="33908"/>
    <cellStyle name="Comma 2 2 4 2 3" xfId="15941"/>
    <cellStyle name="Comma 2 2 4 2 3 2" xfId="39216"/>
    <cellStyle name="Comma 2 2 4 2 4" xfId="23672"/>
    <cellStyle name="Comma 2 2 4 2 4 2" xfId="46897"/>
    <cellStyle name="Comma 2 2 4 2 5" xfId="28600"/>
    <cellStyle name="Comma 2 2 4 3" xfId="7991"/>
    <cellStyle name="Comma 2 2 4 3 2" xfId="18606"/>
    <cellStyle name="Comma 2 2 4 3 2 2" xfId="41881"/>
    <cellStyle name="Comma 2 2 4 3 3" xfId="23674"/>
    <cellStyle name="Comma 2 2 4 3 3 2" xfId="46899"/>
    <cellStyle name="Comma 2 2 4 3 4" xfId="31266"/>
    <cellStyle name="Comma 2 2 4 4" xfId="13301"/>
    <cellStyle name="Comma 2 2 4 4 2" xfId="36576"/>
    <cellStyle name="Comma 2 2 4 5" xfId="23671"/>
    <cellStyle name="Comma 2 2 4 5 2" xfId="46896"/>
    <cellStyle name="Comma 2 2 4 6" xfId="25958"/>
    <cellStyle name="Comma 2 2 5" xfId="4103"/>
    <cellStyle name="Comma 2 2 5 2" xfId="9447"/>
    <cellStyle name="Comma 2 2 5 2 2" xfId="20062"/>
    <cellStyle name="Comma 2 2 5 2 2 2" xfId="43337"/>
    <cellStyle name="Comma 2 2 5 2 3" xfId="32722"/>
    <cellStyle name="Comma 2 2 5 3" xfId="14756"/>
    <cellStyle name="Comma 2 2 5 3 2" xfId="38031"/>
    <cellStyle name="Comma 2 2 5 4" xfId="27414"/>
    <cellStyle name="Comma 2 2 6" xfId="6805"/>
    <cellStyle name="Comma 2 2 6 2" xfId="17420"/>
    <cellStyle name="Comma 2 2 6 2 2" xfId="40695"/>
    <cellStyle name="Comma 2 2 6 3" xfId="30080"/>
    <cellStyle name="Comma 2 2 7" xfId="12116"/>
    <cellStyle name="Comma 2 2 7 2" xfId="35391"/>
    <cellStyle name="Comma 2 2 8" xfId="24770"/>
    <cellStyle name="Comma 2 3" xfId="307"/>
    <cellStyle name="Comma 2 3 10" xfId="24771"/>
    <cellStyle name="Comma 2 3 2" xfId="1896"/>
    <cellStyle name="Comma 2 3 2 2" xfId="4851"/>
    <cellStyle name="Comma 2 3 2 2 2" xfId="10194"/>
    <cellStyle name="Comma 2 3 2 2 2 2" xfId="20809"/>
    <cellStyle name="Comma 2 3 2 2 2 2 2" xfId="44084"/>
    <cellStyle name="Comma 2 3 2 2 2 3" xfId="33469"/>
    <cellStyle name="Comma 2 3 2 2 3" xfId="15503"/>
    <cellStyle name="Comma 2 3 2 2 3 2" xfId="38778"/>
    <cellStyle name="Comma 2 3 2 2 4" xfId="23677"/>
    <cellStyle name="Comma 2 3 2 2 4 2" xfId="46902"/>
    <cellStyle name="Comma 2 3 2 2 5" xfId="28161"/>
    <cellStyle name="Comma 2 3 2 3" xfId="7552"/>
    <cellStyle name="Comma 2 3 2 3 2" xfId="18167"/>
    <cellStyle name="Comma 2 3 2 3 2 2" xfId="41442"/>
    <cellStyle name="Comma 2 3 2 3 3" xfId="30827"/>
    <cellStyle name="Comma 2 3 2 4" xfId="12863"/>
    <cellStyle name="Comma 2 3 2 4 2" xfId="36138"/>
    <cellStyle name="Comma 2 3 2 5" xfId="23676"/>
    <cellStyle name="Comma 2 3 2 5 2" xfId="46901"/>
    <cellStyle name="Comma 2 3 2 6" xfId="25519"/>
    <cellStyle name="Comma 2 3 3" xfId="2440"/>
    <cellStyle name="Comma 2 3 3 2" xfId="5291"/>
    <cellStyle name="Comma 2 3 3 2 2" xfId="10634"/>
    <cellStyle name="Comma 2 3 3 2 2 2" xfId="21248"/>
    <cellStyle name="Comma 2 3 3 2 2 2 2" xfId="44523"/>
    <cellStyle name="Comma 2 3 3 2 2 3" xfId="33909"/>
    <cellStyle name="Comma 2 3 3 2 3" xfId="15942"/>
    <cellStyle name="Comma 2 3 3 2 3 2" xfId="39217"/>
    <cellStyle name="Comma 2 3 3 2 4" xfId="28601"/>
    <cellStyle name="Comma 2 3 3 3" xfId="7992"/>
    <cellStyle name="Comma 2 3 3 3 2" xfId="18607"/>
    <cellStyle name="Comma 2 3 3 3 2 2" xfId="41882"/>
    <cellStyle name="Comma 2 3 3 3 3" xfId="31267"/>
    <cellStyle name="Comma 2 3 3 4" xfId="13302"/>
    <cellStyle name="Comma 2 3 3 4 2" xfId="36577"/>
    <cellStyle name="Comma 2 3 3 5" xfId="23678"/>
    <cellStyle name="Comma 2 3 3 5 2" xfId="46903"/>
    <cellStyle name="Comma 2 3 3 6" xfId="25959"/>
    <cellStyle name="Comma 2 3 4" xfId="3141"/>
    <cellStyle name="Comma 2 3 4 2" xfId="5974"/>
    <cellStyle name="Comma 2 3 4 2 2" xfId="11317"/>
    <cellStyle name="Comma 2 3 4 2 2 2" xfId="21930"/>
    <cellStyle name="Comma 2 3 4 2 2 2 2" xfId="45205"/>
    <cellStyle name="Comma 2 3 4 2 2 3" xfId="34592"/>
    <cellStyle name="Comma 2 3 4 2 3" xfId="16624"/>
    <cellStyle name="Comma 2 3 4 2 3 2" xfId="39899"/>
    <cellStyle name="Comma 2 3 4 2 4" xfId="29284"/>
    <cellStyle name="Comma 2 3 4 3" xfId="8675"/>
    <cellStyle name="Comma 2 3 4 3 2" xfId="19290"/>
    <cellStyle name="Comma 2 3 4 3 2 2" xfId="42565"/>
    <cellStyle name="Comma 2 3 4 3 3" xfId="31950"/>
    <cellStyle name="Comma 2 3 4 4" xfId="13984"/>
    <cellStyle name="Comma 2 3 4 4 2" xfId="37259"/>
    <cellStyle name="Comma 2 3 4 5" xfId="26642"/>
    <cellStyle name="Comma 2 3 5" xfId="3464"/>
    <cellStyle name="Comma 2 3 5 2" xfId="6288"/>
    <cellStyle name="Comma 2 3 5 2 2" xfId="11631"/>
    <cellStyle name="Comma 2 3 5 2 2 2" xfId="22244"/>
    <cellStyle name="Comma 2 3 5 2 2 2 2" xfId="45519"/>
    <cellStyle name="Comma 2 3 5 2 2 3" xfId="34906"/>
    <cellStyle name="Comma 2 3 5 2 3" xfId="16938"/>
    <cellStyle name="Comma 2 3 5 2 3 2" xfId="40213"/>
    <cellStyle name="Comma 2 3 5 2 4" xfId="29598"/>
    <cellStyle name="Comma 2 3 5 3" xfId="8989"/>
    <cellStyle name="Comma 2 3 5 3 2" xfId="19604"/>
    <cellStyle name="Comma 2 3 5 3 2 2" xfId="42879"/>
    <cellStyle name="Comma 2 3 5 3 3" xfId="32264"/>
    <cellStyle name="Comma 2 3 5 4" xfId="14298"/>
    <cellStyle name="Comma 2 3 5 4 2" xfId="37573"/>
    <cellStyle name="Comma 2 3 5 5" xfId="26956"/>
    <cellStyle name="Comma 2 3 6" xfId="4104"/>
    <cellStyle name="Comma 2 3 6 2" xfId="9448"/>
    <cellStyle name="Comma 2 3 6 2 2" xfId="20063"/>
    <cellStyle name="Comma 2 3 6 2 2 2" xfId="43338"/>
    <cellStyle name="Comma 2 3 6 2 3" xfId="32723"/>
    <cellStyle name="Comma 2 3 6 3" xfId="14757"/>
    <cellStyle name="Comma 2 3 6 3 2" xfId="38032"/>
    <cellStyle name="Comma 2 3 6 4" xfId="27415"/>
    <cellStyle name="Comma 2 3 7" xfId="6806"/>
    <cellStyle name="Comma 2 3 7 2" xfId="17421"/>
    <cellStyle name="Comma 2 3 7 2 2" xfId="40696"/>
    <cellStyle name="Comma 2 3 7 3" xfId="30081"/>
    <cellStyle name="Comma 2 3 8" xfId="12117"/>
    <cellStyle name="Comma 2 3 8 2" xfId="35392"/>
    <cellStyle name="Comma 2 3 9" xfId="23675"/>
    <cellStyle name="Comma 2 3 9 2" xfId="46900"/>
    <cellStyle name="Comma 2 4" xfId="308"/>
    <cellStyle name="Comma 2 4 10" xfId="24772"/>
    <cellStyle name="Comma 2 4 2" xfId="1718"/>
    <cellStyle name="Comma 2 4 2 2" xfId="4702"/>
    <cellStyle name="Comma 2 4 2 2 2" xfId="10046"/>
    <cellStyle name="Comma 2 4 2 2 2 2" xfId="20661"/>
    <cellStyle name="Comma 2 4 2 2 2 2 2" xfId="43936"/>
    <cellStyle name="Comma 2 4 2 2 2 3" xfId="33321"/>
    <cellStyle name="Comma 2 4 2 2 3" xfId="15355"/>
    <cellStyle name="Comma 2 4 2 2 3 2" xfId="38630"/>
    <cellStyle name="Comma 2 4 2 2 4" xfId="23681"/>
    <cellStyle name="Comma 2 4 2 2 4 2" xfId="46906"/>
    <cellStyle name="Comma 2 4 2 2 5" xfId="28013"/>
    <cellStyle name="Comma 2 4 2 3" xfId="7404"/>
    <cellStyle name="Comma 2 4 2 3 2" xfId="18019"/>
    <cellStyle name="Comma 2 4 2 3 2 2" xfId="41294"/>
    <cellStyle name="Comma 2 4 2 3 3" xfId="30679"/>
    <cellStyle name="Comma 2 4 2 4" xfId="12715"/>
    <cellStyle name="Comma 2 4 2 4 2" xfId="35990"/>
    <cellStyle name="Comma 2 4 2 5" xfId="23680"/>
    <cellStyle name="Comma 2 4 2 5 2" xfId="46905"/>
    <cellStyle name="Comma 2 4 2 6" xfId="25371"/>
    <cellStyle name="Comma 2 4 3" xfId="2441"/>
    <cellStyle name="Comma 2 4 3 2" xfId="5292"/>
    <cellStyle name="Comma 2 4 3 2 2" xfId="10635"/>
    <cellStyle name="Comma 2 4 3 2 2 2" xfId="21249"/>
    <cellStyle name="Comma 2 4 3 2 2 2 2" xfId="44524"/>
    <cellStyle name="Comma 2 4 3 2 2 3" xfId="33910"/>
    <cellStyle name="Comma 2 4 3 2 3" xfId="15943"/>
    <cellStyle name="Comma 2 4 3 2 3 2" xfId="39218"/>
    <cellStyle name="Comma 2 4 3 2 4" xfId="28602"/>
    <cellStyle name="Comma 2 4 3 3" xfId="7993"/>
    <cellStyle name="Comma 2 4 3 3 2" xfId="18608"/>
    <cellStyle name="Comma 2 4 3 3 2 2" xfId="41883"/>
    <cellStyle name="Comma 2 4 3 3 3" xfId="31268"/>
    <cellStyle name="Comma 2 4 3 4" xfId="13303"/>
    <cellStyle name="Comma 2 4 3 4 2" xfId="36578"/>
    <cellStyle name="Comma 2 4 3 5" xfId="23682"/>
    <cellStyle name="Comma 2 4 3 5 2" xfId="46907"/>
    <cellStyle name="Comma 2 4 3 6" xfId="25960"/>
    <cellStyle name="Comma 2 4 4" xfId="2997"/>
    <cellStyle name="Comma 2 4 4 2" xfId="5830"/>
    <cellStyle name="Comma 2 4 4 2 2" xfId="11173"/>
    <cellStyle name="Comma 2 4 4 2 2 2" xfId="21786"/>
    <cellStyle name="Comma 2 4 4 2 2 2 2" xfId="45061"/>
    <cellStyle name="Comma 2 4 4 2 2 3" xfId="34448"/>
    <cellStyle name="Comma 2 4 4 2 3" xfId="16480"/>
    <cellStyle name="Comma 2 4 4 2 3 2" xfId="39755"/>
    <cellStyle name="Comma 2 4 4 2 4" xfId="29140"/>
    <cellStyle name="Comma 2 4 4 3" xfId="8531"/>
    <cellStyle name="Comma 2 4 4 3 2" xfId="19146"/>
    <cellStyle name="Comma 2 4 4 3 2 2" xfId="42421"/>
    <cellStyle name="Comma 2 4 4 3 3" xfId="31806"/>
    <cellStyle name="Comma 2 4 4 4" xfId="13840"/>
    <cellStyle name="Comma 2 4 4 4 2" xfId="37115"/>
    <cellStyle name="Comma 2 4 4 5" xfId="26498"/>
    <cellStyle name="Comma 2 4 5" xfId="3320"/>
    <cellStyle name="Comma 2 4 5 2" xfId="6144"/>
    <cellStyle name="Comma 2 4 5 2 2" xfId="11487"/>
    <cellStyle name="Comma 2 4 5 2 2 2" xfId="22100"/>
    <cellStyle name="Comma 2 4 5 2 2 2 2" xfId="45375"/>
    <cellStyle name="Comma 2 4 5 2 2 3" xfId="34762"/>
    <cellStyle name="Comma 2 4 5 2 3" xfId="16794"/>
    <cellStyle name="Comma 2 4 5 2 3 2" xfId="40069"/>
    <cellStyle name="Comma 2 4 5 2 4" xfId="29454"/>
    <cellStyle name="Comma 2 4 5 3" xfId="8845"/>
    <cellStyle name="Comma 2 4 5 3 2" xfId="19460"/>
    <cellStyle name="Comma 2 4 5 3 2 2" xfId="42735"/>
    <cellStyle name="Comma 2 4 5 3 3" xfId="32120"/>
    <cellStyle name="Comma 2 4 5 4" xfId="14154"/>
    <cellStyle name="Comma 2 4 5 4 2" xfId="37429"/>
    <cellStyle name="Comma 2 4 5 5" xfId="26812"/>
    <cellStyle name="Comma 2 4 6" xfId="4105"/>
    <cellStyle name="Comma 2 4 6 2" xfId="9449"/>
    <cellStyle name="Comma 2 4 6 2 2" xfId="20064"/>
    <cellStyle name="Comma 2 4 6 2 2 2" xfId="43339"/>
    <cellStyle name="Comma 2 4 6 2 3" xfId="32724"/>
    <cellStyle name="Comma 2 4 6 3" xfId="14758"/>
    <cellStyle name="Comma 2 4 6 3 2" xfId="38033"/>
    <cellStyle name="Comma 2 4 6 4" xfId="27416"/>
    <cellStyle name="Comma 2 4 7" xfId="6807"/>
    <cellStyle name="Comma 2 4 7 2" xfId="17422"/>
    <cellStyle name="Comma 2 4 7 2 2" xfId="40697"/>
    <cellStyle name="Comma 2 4 7 3" xfId="30082"/>
    <cellStyle name="Comma 2 4 8" xfId="12118"/>
    <cellStyle name="Comma 2 4 8 2" xfId="35393"/>
    <cellStyle name="Comma 2 4 9" xfId="23679"/>
    <cellStyle name="Comma 2 4 9 2" xfId="46904"/>
    <cellStyle name="Comma 2 5" xfId="309"/>
    <cellStyle name="Comma 2 5 2" xfId="23683"/>
    <cellStyle name="Comma 2 6" xfId="310"/>
    <cellStyle name="Comma 2 7" xfId="1895"/>
    <cellStyle name="Comma 2_Menu" xfId="311"/>
    <cellStyle name="Comma 3" xfId="312"/>
    <cellStyle name="Comma 3 10" xfId="2949"/>
    <cellStyle name="Comma 3 10 2" xfId="5788"/>
    <cellStyle name="Comma 3 10 2 2" xfId="11131"/>
    <cellStyle name="Comma 3 10 2 2 2" xfId="21745"/>
    <cellStyle name="Comma 3 10 2 2 2 2" xfId="45020"/>
    <cellStyle name="Comma 3 10 2 2 3" xfId="34406"/>
    <cellStyle name="Comma 3 10 2 3" xfId="16439"/>
    <cellStyle name="Comma 3 10 2 3 2" xfId="39714"/>
    <cellStyle name="Comma 3 10 2 4" xfId="29098"/>
    <cellStyle name="Comma 3 10 3" xfId="8489"/>
    <cellStyle name="Comma 3 10 3 2" xfId="19104"/>
    <cellStyle name="Comma 3 10 3 2 2" xfId="42379"/>
    <cellStyle name="Comma 3 10 3 3" xfId="31764"/>
    <cellStyle name="Comma 3 10 4" xfId="13799"/>
    <cellStyle name="Comma 3 10 4 2" xfId="37074"/>
    <cellStyle name="Comma 3 10 5" xfId="26456"/>
    <cellStyle name="Comma 3 11" xfId="3278"/>
    <cellStyle name="Comma 3 11 2" xfId="6102"/>
    <cellStyle name="Comma 3 11 2 2" xfId="11445"/>
    <cellStyle name="Comma 3 11 2 2 2" xfId="22058"/>
    <cellStyle name="Comma 3 11 2 2 2 2" xfId="45333"/>
    <cellStyle name="Comma 3 11 2 2 3" xfId="34720"/>
    <cellStyle name="Comma 3 11 2 3" xfId="16752"/>
    <cellStyle name="Comma 3 11 2 3 2" xfId="40027"/>
    <cellStyle name="Comma 3 11 2 4" xfId="29412"/>
    <cellStyle name="Comma 3 11 3" xfId="8803"/>
    <cellStyle name="Comma 3 11 3 2" xfId="19418"/>
    <cellStyle name="Comma 3 11 3 2 2" xfId="42693"/>
    <cellStyle name="Comma 3 11 3 3" xfId="32078"/>
    <cellStyle name="Comma 3 11 4" xfId="14112"/>
    <cellStyle name="Comma 3 11 4 2" xfId="37387"/>
    <cellStyle name="Comma 3 11 5" xfId="26770"/>
    <cellStyle name="Comma 3 12" xfId="23684"/>
    <cellStyle name="Comma 3 12 2" xfId="46908"/>
    <cellStyle name="Comma 3 2" xfId="313"/>
    <cellStyle name="Comma 3 2 10" xfId="6808"/>
    <cellStyle name="Comma 3 2 10 2" xfId="17423"/>
    <cellStyle name="Comma 3 2 10 2 2" xfId="40698"/>
    <cellStyle name="Comma 3 2 10 3" xfId="30083"/>
    <cellStyle name="Comma 3 2 11" xfId="12119"/>
    <cellStyle name="Comma 3 2 11 2" xfId="35394"/>
    <cellStyle name="Comma 3 2 12" xfId="23685"/>
    <cellStyle name="Comma 3 2 12 2" xfId="46909"/>
    <cellStyle name="Comma 3 2 13" xfId="24773"/>
    <cellStyle name="Comma 3 2 2" xfId="719"/>
    <cellStyle name="Comma 3 2 2 10" xfId="24879"/>
    <cellStyle name="Comma 3 2 2 2" xfId="1120"/>
    <cellStyle name="Comma 3 2 2 2 2" xfId="2688"/>
    <cellStyle name="Comma 3 2 2 2 2 2" xfId="5539"/>
    <cellStyle name="Comma 3 2 2 2 2 2 2" xfId="10882"/>
    <cellStyle name="Comma 3 2 2 2 2 2 2 2" xfId="21496"/>
    <cellStyle name="Comma 3 2 2 2 2 2 2 2 2" xfId="44771"/>
    <cellStyle name="Comma 3 2 2 2 2 2 2 3" xfId="34157"/>
    <cellStyle name="Comma 3 2 2 2 2 2 3" xfId="16190"/>
    <cellStyle name="Comma 3 2 2 2 2 2 3 2" xfId="39465"/>
    <cellStyle name="Comma 3 2 2 2 2 2 4" xfId="23689"/>
    <cellStyle name="Comma 3 2 2 2 2 2 4 2" xfId="46913"/>
    <cellStyle name="Comma 3 2 2 2 2 2 5" xfId="28849"/>
    <cellStyle name="Comma 3 2 2 2 2 3" xfId="8240"/>
    <cellStyle name="Comma 3 2 2 2 2 3 2" xfId="18855"/>
    <cellStyle name="Comma 3 2 2 2 2 3 2 2" xfId="42130"/>
    <cellStyle name="Comma 3 2 2 2 2 3 3" xfId="31515"/>
    <cellStyle name="Comma 3 2 2 2 2 4" xfId="13550"/>
    <cellStyle name="Comma 3 2 2 2 2 4 2" xfId="36825"/>
    <cellStyle name="Comma 3 2 2 2 2 5" xfId="23688"/>
    <cellStyle name="Comma 3 2 2 2 2 5 2" xfId="46912"/>
    <cellStyle name="Comma 3 2 2 2 2 6" xfId="26207"/>
    <cellStyle name="Comma 3 2 2 2 3" xfId="3866"/>
    <cellStyle name="Comma 3 2 2 2 3 2" xfId="6530"/>
    <cellStyle name="Comma 3 2 2 2 3 2 2" xfId="11873"/>
    <cellStyle name="Comma 3 2 2 2 3 2 2 2" xfId="22486"/>
    <cellStyle name="Comma 3 2 2 2 3 2 2 2 2" xfId="45761"/>
    <cellStyle name="Comma 3 2 2 2 3 2 2 3" xfId="35148"/>
    <cellStyle name="Comma 3 2 2 2 3 2 3" xfId="17180"/>
    <cellStyle name="Comma 3 2 2 2 3 2 3 2" xfId="40455"/>
    <cellStyle name="Comma 3 2 2 2 3 2 4" xfId="29840"/>
    <cellStyle name="Comma 3 2 2 2 3 3" xfId="9231"/>
    <cellStyle name="Comma 3 2 2 2 3 3 2" xfId="19846"/>
    <cellStyle name="Comma 3 2 2 2 3 3 2 2" xfId="43121"/>
    <cellStyle name="Comma 3 2 2 2 3 3 3" xfId="32506"/>
    <cellStyle name="Comma 3 2 2 2 3 4" xfId="14540"/>
    <cellStyle name="Comma 3 2 2 2 3 4 2" xfId="37815"/>
    <cellStyle name="Comma 3 2 2 2 3 5" xfId="23690"/>
    <cellStyle name="Comma 3 2 2 2 3 5 2" xfId="46914"/>
    <cellStyle name="Comma 3 2 2 2 3 6" xfId="27198"/>
    <cellStyle name="Comma 3 2 2 2 4" xfId="4352"/>
    <cellStyle name="Comma 3 2 2 2 4 2" xfId="9696"/>
    <cellStyle name="Comma 3 2 2 2 4 2 2" xfId="20311"/>
    <cellStyle name="Comma 3 2 2 2 4 2 2 2" xfId="43586"/>
    <cellStyle name="Comma 3 2 2 2 4 2 3" xfId="32971"/>
    <cellStyle name="Comma 3 2 2 2 4 3" xfId="15005"/>
    <cellStyle name="Comma 3 2 2 2 4 3 2" xfId="38280"/>
    <cellStyle name="Comma 3 2 2 2 4 4" xfId="27663"/>
    <cellStyle name="Comma 3 2 2 2 5" xfId="7054"/>
    <cellStyle name="Comma 3 2 2 2 5 2" xfId="17669"/>
    <cellStyle name="Comma 3 2 2 2 5 2 2" xfId="40944"/>
    <cellStyle name="Comma 3 2 2 2 5 3" xfId="30329"/>
    <cellStyle name="Comma 3 2 2 2 6" xfId="12365"/>
    <cellStyle name="Comma 3 2 2 2 6 2" xfId="35640"/>
    <cellStyle name="Comma 3 2 2 2 7" xfId="23687"/>
    <cellStyle name="Comma 3 2 2 2 7 2" xfId="46911"/>
    <cellStyle name="Comma 3 2 2 2 8" xfId="25021"/>
    <cellStyle name="Comma 3 2 2 3" xfId="1490"/>
    <cellStyle name="Comma 3 2 2 3 2" xfId="2852"/>
    <cellStyle name="Comma 3 2 2 3 2 2" xfId="5703"/>
    <cellStyle name="Comma 3 2 2 3 2 2 2" xfId="11046"/>
    <cellStyle name="Comma 3 2 2 3 2 2 2 2" xfId="21660"/>
    <cellStyle name="Comma 3 2 2 3 2 2 2 2 2" xfId="44935"/>
    <cellStyle name="Comma 3 2 2 3 2 2 2 3" xfId="34321"/>
    <cellStyle name="Comma 3 2 2 3 2 2 3" xfId="16354"/>
    <cellStyle name="Comma 3 2 2 3 2 2 3 2" xfId="39629"/>
    <cellStyle name="Comma 3 2 2 3 2 2 4" xfId="29013"/>
    <cellStyle name="Comma 3 2 2 3 2 3" xfId="8404"/>
    <cellStyle name="Comma 3 2 2 3 2 3 2" xfId="19019"/>
    <cellStyle name="Comma 3 2 2 3 2 3 2 2" xfId="42294"/>
    <cellStyle name="Comma 3 2 2 3 2 3 3" xfId="31679"/>
    <cellStyle name="Comma 3 2 2 3 2 4" xfId="13714"/>
    <cellStyle name="Comma 3 2 2 3 2 4 2" xfId="36989"/>
    <cellStyle name="Comma 3 2 2 3 2 5" xfId="23692"/>
    <cellStyle name="Comma 3 2 2 3 2 5 2" xfId="46916"/>
    <cellStyle name="Comma 3 2 2 3 2 6" xfId="26371"/>
    <cellStyle name="Comma 3 2 2 3 3" xfId="4516"/>
    <cellStyle name="Comma 3 2 2 3 3 2" xfId="9860"/>
    <cellStyle name="Comma 3 2 2 3 3 2 2" xfId="20475"/>
    <cellStyle name="Comma 3 2 2 3 3 2 2 2" xfId="43750"/>
    <cellStyle name="Comma 3 2 2 3 3 2 3" xfId="33135"/>
    <cellStyle name="Comma 3 2 2 3 3 3" xfId="15169"/>
    <cellStyle name="Comma 3 2 2 3 3 3 2" xfId="38444"/>
    <cellStyle name="Comma 3 2 2 3 3 4" xfId="27827"/>
    <cellStyle name="Comma 3 2 2 3 4" xfId="7218"/>
    <cellStyle name="Comma 3 2 2 3 4 2" xfId="17833"/>
    <cellStyle name="Comma 3 2 2 3 4 2 2" xfId="41108"/>
    <cellStyle name="Comma 3 2 2 3 4 3" xfId="30493"/>
    <cellStyle name="Comma 3 2 2 3 5" xfId="12529"/>
    <cellStyle name="Comma 3 2 2 3 5 2" xfId="35804"/>
    <cellStyle name="Comma 3 2 2 3 6" xfId="23691"/>
    <cellStyle name="Comma 3 2 2 3 6 2" xfId="46915"/>
    <cellStyle name="Comma 3 2 2 3 7" xfId="25185"/>
    <cellStyle name="Comma 3 2 2 4" xfId="2546"/>
    <cellStyle name="Comma 3 2 2 4 2" xfId="5397"/>
    <cellStyle name="Comma 3 2 2 4 2 2" xfId="10740"/>
    <cellStyle name="Comma 3 2 2 4 2 2 2" xfId="21354"/>
    <cellStyle name="Comma 3 2 2 4 2 2 2 2" xfId="44629"/>
    <cellStyle name="Comma 3 2 2 4 2 2 3" xfId="34015"/>
    <cellStyle name="Comma 3 2 2 4 2 3" xfId="16048"/>
    <cellStyle name="Comma 3 2 2 4 2 3 2" xfId="39323"/>
    <cellStyle name="Comma 3 2 2 4 2 4" xfId="28707"/>
    <cellStyle name="Comma 3 2 2 4 3" xfId="8098"/>
    <cellStyle name="Comma 3 2 2 4 3 2" xfId="18713"/>
    <cellStyle name="Comma 3 2 2 4 3 2 2" xfId="41988"/>
    <cellStyle name="Comma 3 2 2 4 3 3" xfId="31373"/>
    <cellStyle name="Comma 3 2 2 4 4" xfId="13408"/>
    <cellStyle name="Comma 3 2 2 4 4 2" xfId="36683"/>
    <cellStyle name="Comma 3 2 2 4 5" xfId="23693"/>
    <cellStyle name="Comma 3 2 2 4 5 2" xfId="46917"/>
    <cellStyle name="Comma 3 2 2 4 6" xfId="26065"/>
    <cellStyle name="Comma 3 2 2 5" xfId="3670"/>
    <cellStyle name="Comma 3 2 2 5 2" xfId="6408"/>
    <cellStyle name="Comma 3 2 2 5 2 2" xfId="11751"/>
    <cellStyle name="Comma 3 2 2 5 2 2 2" xfId="22364"/>
    <cellStyle name="Comma 3 2 2 5 2 2 2 2" xfId="45639"/>
    <cellStyle name="Comma 3 2 2 5 2 2 3" xfId="35026"/>
    <cellStyle name="Comma 3 2 2 5 2 3" xfId="17058"/>
    <cellStyle name="Comma 3 2 2 5 2 3 2" xfId="40333"/>
    <cellStyle name="Comma 3 2 2 5 2 4" xfId="29718"/>
    <cellStyle name="Comma 3 2 2 5 3" xfId="9109"/>
    <cellStyle name="Comma 3 2 2 5 3 2" xfId="19724"/>
    <cellStyle name="Comma 3 2 2 5 3 2 2" xfId="42999"/>
    <cellStyle name="Comma 3 2 2 5 3 3" xfId="32384"/>
    <cellStyle name="Comma 3 2 2 5 4" xfId="14418"/>
    <cellStyle name="Comma 3 2 2 5 4 2" xfId="37693"/>
    <cellStyle name="Comma 3 2 2 5 5" xfId="27076"/>
    <cellStyle name="Comma 3 2 2 6" xfId="4210"/>
    <cellStyle name="Comma 3 2 2 6 2" xfId="9554"/>
    <cellStyle name="Comma 3 2 2 6 2 2" xfId="20169"/>
    <cellStyle name="Comma 3 2 2 6 2 2 2" xfId="43444"/>
    <cellStyle name="Comma 3 2 2 6 2 3" xfId="32829"/>
    <cellStyle name="Comma 3 2 2 6 3" xfId="14863"/>
    <cellStyle name="Comma 3 2 2 6 3 2" xfId="38138"/>
    <cellStyle name="Comma 3 2 2 6 4" xfId="27521"/>
    <cellStyle name="Comma 3 2 2 7" xfId="6912"/>
    <cellStyle name="Comma 3 2 2 7 2" xfId="17527"/>
    <cellStyle name="Comma 3 2 2 7 2 2" xfId="40802"/>
    <cellStyle name="Comma 3 2 2 7 3" xfId="30187"/>
    <cellStyle name="Comma 3 2 2 8" xfId="12223"/>
    <cellStyle name="Comma 3 2 2 8 2" xfId="35498"/>
    <cellStyle name="Comma 3 2 2 9" xfId="23686"/>
    <cellStyle name="Comma 3 2 2 9 2" xfId="46910"/>
    <cellStyle name="Comma 3 2 3" xfId="1054"/>
    <cellStyle name="Comma 3 2 3 2" xfId="2629"/>
    <cellStyle name="Comma 3 2 3 2 2" xfId="5480"/>
    <cellStyle name="Comma 3 2 3 2 2 2" xfId="10823"/>
    <cellStyle name="Comma 3 2 3 2 2 2 2" xfId="21437"/>
    <cellStyle name="Comma 3 2 3 2 2 2 2 2" xfId="44712"/>
    <cellStyle name="Comma 3 2 3 2 2 2 3" xfId="34098"/>
    <cellStyle name="Comma 3 2 3 2 2 3" xfId="16131"/>
    <cellStyle name="Comma 3 2 3 2 2 3 2" xfId="39406"/>
    <cellStyle name="Comma 3 2 3 2 2 4" xfId="23696"/>
    <cellStyle name="Comma 3 2 3 2 2 4 2" xfId="46920"/>
    <cellStyle name="Comma 3 2 3 2 2 5" xfId="28790"/>
    <cellStyle name="Comma 3 2 3 2 3" xfId="8181"/>
    <cellStyle name="Comma 3 2 3 2 3 2" xfId="18796"/>
    <cellStyle name="Comma 3 2 3 2 3 2 2" xfId="42071"/>
    <cellStyle name="Comma 3 2 3 2 3 3" xfId="31456"/>
    <cellStyle name="Comma 3 2 3 2 4" xfId="13491"/>
    <cellStyle name="Comma 3 2 3 2 4 2" xfId="36766"/>
    <cellStyle name="Comma 3 2 3 2 5" xfId="23695"/>
    <cellStyle name="Comma 3 2 3 2 5 2" xfId="46919"/>
    <cellStyle name="Comma 3 2 3 2 6" xfId="26148"/>
    <cellStyle name="Comma 3 2 3 3" xfId="3807"/>
    <cellStyle name="Comma 3 2 3 3 2" xfId="6471"/>
    <cellStyle name="Comma 3 2 3 3 2 2" xfId="11814"/>
    <cellStyle name="Comma 3 2 3 3 2 2 2" xfId="22427"/>
    <cellStyle name="Comma 3 2 3 3 2 2 2 2" xfId="45702"/>
    <cellStyle name="Comma 3 2 3 3 2 2 3" xfId="35089"/>
    <cellStyle name="Comma 3 2 3 3 2 3" xfId="17121"/>
    <cellStyle name="Comma 3 2 3 3 2 3 2" xfId="40396"/>
    <cellStyle name="Comma 3 2 3 3 2 4" xfId="29781"/>
    <cellStyle name="Comma 3 2 3 3 3" xfId="9172"/>
    <cellStyle name="Comma 3 2 3 3 3 2" xfId="19787"/>
    <cellStyle name="Comma 3 2 3 3 3 2 2" xfId="43062"/>
    <cellStyle name="Comma 3 2 3 3 3 3" xfId="32447"/>
    <cellStyle name="Comma 3 2 3 3 4" xfId="14481"/>
    <cellStyle name="Comma 3 2 3 3 4 2" xfId="37756"/>
    <cellStyle name="Comma 3 2 3 3 5" xfId="23697"/>
    <cellStyle name="Comma 3 2 3 3 5 2" xfId="46921"/>
    <cellStyle name="Comma 3 2 3 3 6" xfId="27139"/>
    <cellStyle name="Comma 3 2 3 4" xfId="4293"/>
    <cellStyle name="Comma 3 2 3 4 2" xfId="9637"/>
    <cellStyle name="Comma 3 2 3 4 2 2" xfId="20252"/>
    <cellStyle name="Comma 3 2 3 4 2 2 2" xfId="43527"/>
    <cellStyle name="Comma 3 2 3 4 2 3" xfId="32912"/>
    <cellStyle name="Comma 3 2 3 4 3" xfId="14946"/>
    <cellStyle name="Comma 3 2 3 4 3 2" xfId="38221"/>
    <cellStyle name="Comma 3 2 3 4 4" xfId="27604"/>
    <cellStyle name="Comma 3 2 3 5" xfId="6995"/>
    <cellStyle name="Comma 3 2 3 5 2" xfId="17610"/>
    <cellStyle name="Comma 3 2 3 5 2 2" xfId="40885"/>
    <cellStyle name="Comma 3 2 3 5 3" xfId="30270"/>
    <cellStyle name="Comma 3 2 3 6" xfId="12306"/>
    <cellStyle name="Comma 3 2 3 6 2" xfId="35581"/>
    <cellStyle name="Comma 3 2 3 7" xfId="23694"/>
    <cellStyle name="Comma 3 2 3 7 2" xfId="46918"/>
    <cellStyle name="Comma 3 2 3 8" xfId="24962"/>
    <cellStyle name="Comma 3 2 4" xfId="1202"/>
    <cellStyle name="Comma 3 2 4 2" xfId="2769"/>
    <cellStyle name="Comma 3 2 4 2 2" xfId="5620"/>
    <cellStyle name="Comma 3 2 4 2 2 2" xfId="10963"/>
    <cellStyle name="Comma 3 2 4 2 2 2 2" xfId="21577"/>
    <cellStyle name="Comma 3 2 4 2 2 2 2 2" xfId="44852"/>
    <cellStyle name="Comma 3 2 4 2 2 2 3" xfId="34238"/>
    <cellStyle name="Comma 3 2 4 2 2 3" xfId="16271"/>
    <cellStyle name="Comma 3 2 4 2 2 3 2" xfId="39546"/>
    <cellStyle name="Comma 3 2 4 2 2 4" xfId="28930"/>
    <cellStyle name="Comma 3 2 4 2 3" xfId="8321"/>
    <cellStyle name="Comma 3 2 4 2 3 2" xfId="18936"/>
    <cellStyle name="Comma 3 2 4 2 3 2 2" xfId="42211"/>
    <cellStyle name="Comma 3 2 4 2 3 3" xfId="31596"/>
    <cellStyle name="Comma 3 2 4 2 4" xfId="13631"/>
    <cellStyle name="Comma 3 2 4 2 4 2" xfId="36906"/>
    <cellStyle name="Comma 3 2 4 2 5" xfId="23699"/>
    <cellStyle name="Comma 3 2 4 2 5 2" xfId="46923"/>
    <cellStyle name="Comma 3 2 4 2 6" xfId="26288"/>
    <cellStyle name="Comma 3 2 4 3" xfId="4433"/>
    <cellStyle name="Comma 3 2 4 3 2" xfId="9777"/>
    <cellStyle name="Comma 3 2 4 3 2 2" xfId="20392"/>
    <cellStyle name="Comma 3 2 4 3 2 2 2" xfId="43667"/>
    <cellStyle name="Comma 3 2 4 3 2 3" xfId="33052"/>
    <cellStyle name="Comma 3 2 4 3 3" xfId="15086"/>
    <cellStyle name="Comma 3 2 4 3 3 2" xfId="38361"/>
    <cellStyle name="Comma 3 2 4 3 4" xfId="27744"/>
    <cellStyle name="Comma 3 2 4 4" xfId="7135"/>
    <cellStyle name="Comma 3 2 4 4 2" xfId="17750"/>
    <cellStyle name="Comma 3 2 4 4 2 2" xfId="41025"/>
    <cellStyle name="Comma 3 2 4 4 3" xfId="30410"/>
    <cellStyle name="Comma 3 2 4 5" xfId="12446"/>
    <cellStyle name="Comma 3 2 4 5 2" xfId="35721"/>
    <cellStyle name="Comma 3 2 4 6" xfId="23698"/>
    <cellStyle name="Comma 3 2 4 6 2" xfId="46922"/>
    <cellStyle name="Comma 3 2 4 7" xfId="25102"/>
    <cellStyle name="Comma 3 2 5" xfId="1593"/>
    <cellStyle name="Comma 3 2 5 2" xfId="4604"/>
    <cellStyle name="Comma 3 2 5 2 2" xfId="9948"/>
    <cellStyle name="Comma 3 2 5 2 2 2" xfId="20563"/>
    <cellStyle name="Comma 3 2 5 2 2 2 2" xfId="43838"/>
    <cellStyle name="Comma 3 2 5 2 2 3" xfId="33223"/>
    <cellStyle name="Comma 3 2 5 2 3" xfId="15257"/>
    <cellStyle name="Comma 3 2 5 2 3 2" xfId="38532"/>
    <cellStyle name="Comma 3 2 5 2 4" xfId="27915"/>
    <cellStyle name="Comma 3 2 5 3" xfId="7306"/>
    <cellStyle name="Comma 3 2 5 3 2" xfId="17921"/>
    <cellStyle name="Comma 3 2 5 3 2 2" xfId="41196"/>
    <cellStyle name="Comma 3 2 5 3 3" xfId="30581"/>
    <cellStyle name="Comma 3 2 5 4" xfId="12617"/>
    <cellStyle name="Comma 3 2 5 4 2" xfId="35892"/>
    <cellStyle name="Comma 3 2 5 5" xfId="23700"/>
    <cellStyle name="Comma 3 2 5 5 2" xfId="46924"/>
    <cellStyle name="Comma 3 2 5 6" xfId="25273"/>
    <cellStyle name="Comma 3 2 6" xfId="2442"/>
    <cellStyle name="Comma 3 2 6 2" xfId="5293"/>
    <cellStyle name="Comma 3 2 6 2 2" xfId="10636"/>
    <cellStyle name="Comma 3 2 6 2 2 2" xfId="21250"/>
    <cellStyle name="Comma 3 2 6 2 2 2 2" xfId="44525"/>
    <cellStyle name="Comma 3 2 6 2 2 3" xfId="33911"/>
    <cellStyle name="Comma 3 2 6 2 3" xfId="15944"/>
    <cellStyle name="Comma 3 2 6 2 3 2" xfId="39219"/>
    <cellStyle name="Comma 3 2 6 2 4" xfId="28603"/>
    <cellStyle name="Comma 3 2 6 3" xfId="7994"/>
    <cellStyle name="Comma 3 2 6 3 2" xfId="18609"/>
    <cellStyle name="Comma 3 2 6 3 2 2" xfId="41884"/>
    <cellStyle name="Comma 3 2 6 3 3" xfId="31269"/>
    <cellStyle name="Comma 3 2 6 4" xfId="13304"/>
    <cellStyle name="Comma 3 2 6 4 2" xfId="36579"/>
    <cellStyle name="Comma 3 2 6 5" xfId="25961"/>
    <cellStyle name="Comma 3 2 7" xfId="2950"/>
    <cellStyle name="Comma 3 2 7 2" xfId="5789"/>
    <cellStyle name="Comma 3 2 7 2 2" xfId="11132"/>
    <cellStyle name="Comma 3 2 7 2 2 2" xfId="21746"/>
    <cellStyle name="Comma 3 2 7 2 2 2 2" xfId="45021"/>
    <cellStyle name="Comma 3 2 7 2 2 3" xfId="34407"/>
    <cellStyle name="Comma 3 2 7 2 3" xfId="16440"/>
    <cellStyle name="Comma 3 2 7 2 3 2" xfId="39715"/>
    <cellStyle name="Comma 3 2 7 2 4" xfId="29099"/>
    <cellStyle name="Comma 3 2 7 3" xfId="8490"/>
    <cellStyle name="Comma 3 2 7 3 2" xfId="19105"/>
    <cellStyle name="Comma 3 2 7 3 2 2" xfId="42380"/>
    <cellStyle name="Comma 3 2 7 3 3" xfId="31765"/>
    <cellStyle name="Comma 3 2 7 4" xfId="13800"/>
    <cellStyle name="Comma 3 2 7 4 2" xfId="37075"/>
    <cellStyle name="Comma 3 2 7 5" xfId="26457"/>
    <cellStyle name="Comma 3 2 8" xfId="3279"/>
    <cellStyle name="Comma 3 2 8 2" xfId="6103"/>
    <cellStyle name="Comma 3 2 8 2 2" xfId="11446"/>
    <cellStyle name="Comma 3 2 8 2 2 2" xfId="22059"/>
    <cellStyle name="Comma 3 2 8 2 2 2 2" xfId="45334"/>
    <cellStyle name="Comma 3 2 8 2 2 3" xfId="34721"/>
    <cellStyle name="Comma 3 2 8 2 3" xfId="16753"/>
    <cellStyle name="Comma 3 2 8 2 3 2" xfId="40028"/>
    <cellStyle name="Comma 3 2 8 2 4" xfId="29413"/>
    <cellStyle name="Comma 3 2 8 3" xfId="8804"/>
    <cellStyle name="Comma 3 2 8 3 2" xfId="19419"/>
    <cellStyle name="Comma 3 2 8 3 2 2" xfId="42694"/>
    <cellStyle name="Comma 3 2 8 3 3" xfId="32079"/>
    <cellStyle name="Comma 3 2 8 4" xfId="14113"/>
    <cellStyle name="Comma 3 2 8 4 2" xfId="37388"/>
    <cellStyle name="Comma 3 2 8 5" xfId="26771"/>
    <cellStyle name="Comma 3 2 9" xfId="4106"/>
    <cellStyle name="Comma 3 2 9 2" xfId="9450"/>
    <cellStyle name="Comma 3 2 9 2 2" xfId="20065"/>
    <cellStyle name="Comma 3 2 9 2 2 2" xfId="43340"/>
    <cellStyle name="Comma 3 2 9 2 3" xfId="32725"/>
    <cellStyle name="Comma 3 2 9 3" xfId="14759"/>
    <cellStyle name="Comma 3 2 9 3 2" xfId="38034"/>
    <cellStyle name="Comma 3 2 9 4" xfId="27417"/>
    <cellStyle name="Comma 3 3" xfId="314"/>
    <cellStyle name="Comma 3 3 10" xfId="12120"/>
    <cellStyle name="Comma 3 3 10 2" xfId="35395"/>
    <cellStyle name="Comma 3 3 11" xfId="23701"/>
    <cellStyle name="Comma 3 3 11 2" xfId="46925"/>
    <cellStyle name="Comma 3 3 12" xfId="24774"/>
    <cellStyle name="Comma 3 3 2" xfId="1119"/>
    <cellStyle name="Comma 3 3 2 2" xfId="2687"/>
    <cellStyle name="Comma 3 3 2 2 2" xfId="5538"/>
    <cellStyle name="Comma 3 3 2 2 2 2" xfId="10881"/>
    <cellStyle name="Comma 3 3 2 2 2 2 2" xfId="21495"/>
    <cellStyle name="Comma 3 3 2 2 2 2 2 2" xfId="44770"/>
    <cellStyle name="Comma 3 3 2 2 2 2 3" xfId="34156"/>
    <cellStyle name="Comma 3 3 2 2 2 3" xfId="16189"/>
    <cellStyle name="Comma 3 3 2 2 2 3 2" xfId="39464"/>
    <cellStyle name="Comma 3 3 2 2 2 4" xfId="23704"/>
    <cellStyle name="Comma 3 3 2 2 2 4 2" xfId="46928"/>
    <cellStyle name="Comma 3 3 2 2 2 5" xfId="28848"/>
    <cellStyle name="Comma 3 3 2 2 3" xfId="8239"/>
    <cellStyle name="Comma 3 3 2 2 3 2" xfId="18854"/>
    <cellStyle name="Comma 3 3 2 2 3 2 2" xfId="42129"/>
    <cellStyle name="Comma 3 3 2 2 3 3" xfId="31514"/>
    <cellStyle name="Comma 3 3 2 2 4" xfId="13549"/>
    <cellStyle name="Comma 3 3 2 2 4 2" xfId="36824"/>
    <cellStyle name="Comma 3 3 2 2 5" xfId="23703"/>
    <cellStyle name="Comma 3 3 2 2 5 2" xfId="46927"/>
    <cellStyle name="Comma 3 3 2 2 6" xfId="26206"/>
    <cellStyle name="Comma 3 3 2 3" xfId="3865"/>
    <cellStyle name="Comma 3 3 2 3 2" xfId="6529"/>
    <cellStyle name="Comma 3 3 2 3 2 2" xfId="11872"/>
    <cellStyle name="Comma 3 3 2 3 2 2 2" xfId="22485"/>
    <cellStyle name="Comma 3 3 2 3 2 2 2 2" xfId="45760"/>
    <cellStyle name="Comma 3 3 2 3 2 2 3" xfId="35147"/>
    <cellStyle name="Comma 3 3 2 3 2 3" xfId="17179"/>
    <cellStyle name="Comma 3 3 2 3 2 3 2" xfId="40454"/>
    <cellStyle name="Comma 3 3 2 3 2 4" xfId="29839"/>
    <cellStyle name="Comma 3 3 2 3 3" xfId="9230"/>
    <cellStyle name="Comma 3 3 2 3 3 2" xfId="19845"/>
    <cellStyle name="Comma 3 3 2 3 3 2 2" xfId="43120"/>
    <cellStyle name="Comma 3 3 2 3 3 3" xfId="32505"/>
    <cellStyle name="Comma 3 3 2 3 4" xfId="14539"/>
    <cellStyle name="Comma 3 3 2 3 4 2" xfId="37814"/>
    <cellStyle name="Comma 3 3 2 3 5" xfId="23705"/>
    <cellStyle name="Comma 3 3 2 3 5 2" xfId="46929"/>
    <cellStyle name="Comma 3 3 2 3 6" xfId="27197"/>
    <cellStyle name="Comma 3 3 2 4" xfId="4351"/>
    <cellStyle name="Comma 3 3 2 4 2" xfId="9695"/>
    <cellStyle name="Comma 3 3 2 4 2 2" xfId="20310"/>
    <cellStyle name="Comma 3 3 2 4 2 2 2" xfId="43585"/>
    <cellStyle name="Comma 3 3 2 4 2 3" xfId="32970"/>
    <cellStyle name="Comma 3 3 2 4 3" xfId="15004"/>
    <cellStyle name="Comma 3 3 2 4 3 2" xfId="38279"/>
    <cellStyle name="Comma 3 3 2 4 4" xfId="27662"/>
    <cellStyle name="Comma 3 3 2 5" xfId="7053"/>
    <cellStyle name="Comma 3 3 2 5 2" xfId="17668"/>
    <cellStyle name="Comma 3 3 2 5 2 2" xfId="40943"/>
    <cellStyle name="Comma 3 3 2 5 3" xfId="30328"/>
    <cellStyle name="Comma 3 3 2 6" xfId="12364"/>
    <cellStyle name="Comma 3 3 2 6 2" xfId="35639"/>
    <cellStyle name="Comma 3 3 2 7" xfId="23702"/>
    <cellStyle name="Comma 3 3 2 7 2" xfId="46926"/>
    <cellStyle name="Comma 3 3 2 8" xfId="25020"/>
    <cellStyle name="Comma 3 3 3" xfId="1489"/>
    <cellStyle name="Comma 3 3 3 2" xfId="2851"/>
    <cellStyle name="Comma 3 3 3 2 2" xfId="5702"/>
    <cellStyle name="Comma 3 3 3 2 2 2" xfId="11045"/>
    <cellStyle name="Comma 3 3 3 2 2 2 2" xfId="21659"/>
    <cellStyle name="Comma 3 3 3 2 2 2 2 2" xfId="44934"/>
    <cellStyle name="Comma 3 3 3 2 2 2 3" xfId="34320"/>
    <cellStyle name="Comma 3 3 3 2 2 3" xfId="16353"/>
    <cellStyle name="Comma 3 3 3 2 2 3 2" xfId="39628"/>
    <cellStyle name="Comma 3 3 3 2 2 4" xfId="29012"/>
    <cellStyle name="Comma 3 3 3 2 3" xfId="8403"/>
    <cellStyle name="Comma 3 3 3 2 3 2" xfId="19018"/>
    <cellStyle name="Comma 3 3 3 2 3 2 2" xfId="42293"/>
    <cellStyle name="Comma 3 3 3 2 3 3" xfId="31678"/>
    <cellStyle name="Comma 3 3 3 2 4" xfId="13713"/>
    <cellStyle name="Comma 3 3 3 2 4 2" xfId="36988"/>
    <cellStyle name="Comma 3 3 3 2 5" xfId="23707"/>
    <cellStyle name="Comma 3 3 3 2 5 2" xfId="46931"/>
    <cellStyle name="Comma 3 3 3 2 6" xfId="26370"/>
    <cellStyle name="Comma 3 3 3 3" xfId="4515"/>
    <cellStyle name="Comma 3 3 3 3 2" xfId="9859"/>
    <cellStyle name="Comma 3 3 3 3 2 2" xfId="20474"/>
    <cellStyle name="Comma 3 3 3 3 2 2 2" xfId="43749"/>
    <cellStyle name="Comma 3 3 3 3 2 3" xfId="33134"/>
    <cellStyle name="Comma 3 3 3 3 3" xfId="15168"/>
    <cellStyle name="Comma 3 3 3 3 3 2" xfId="38443"/>
    <cellStyle name="Comma 3 3 3 3 4" xfId="27826"/>
    <cellStyle name="Comma 3 3 3 4" xfId="7217"/>
    <cellStyle name="Comma 3 3 3 4 2" xfId="17832"/>
    <cellStyle name="Comma 3 3 3 4 2 2" xfId="41107"/>
    <cellStyle name="Comma 3 3 3 4 3" xfId="30492"/>
    <cellStyle name="Comma 3 3 3 5" xfId="12528"/>
    <cellStyle name="Comma 3 3 3 5 2" xfId="35803"/>
    <cellStyle name="Comma 3 3 3 6" xfId="23706"/>
    <cellStyle name="Comma 3 3 3 6 2" xfId="46930"/>
    <cellStyle name="Comma 3 3 3 7" xfId="25184"/>
    <cellStyle name="Comma 3 3 4" xfId="1898"/>
    <cellStyle name="Comma 3 3 4 2" xfId="4852"/>
    <cellStyle name="Comma 3 3 4 2 2" xfId="10195"/>
    <cellStyle name="Comma 3 3 4 2 2 2" xfId="20810"/>
    <cellStyle name="Comma 3 3 4 2 2 2 2" xfId="44085"/>
    <cellStyle name="Comma 3 3 4 2 2 3" xfId="33470"/>
    <cellStyle name="Comma 3 3 4 2 3" xfId="15504"/>
    <cellStyle name="Comma 3 3 4 2 3 2" xfId="38779"/>
    <cellStyle name="Comma 3 3 4 2 4" xfId="28162"/>
    <cellStyle name="Comma 3 3 4 3" xfId="7553"/>
    <cellStyle name="Comma 3 3 4 3 2" xfId="18168"/>
    <cellStyle name="Comma 3 3 4 3 2 2" xfId="41443"/>
    <cellStyle name="Comma 3 3 4 3 3" xfId="30828"/>
    <cellStyle name="Comma 3 3 4 4" xfId="12864"/>
    <cellStyle name="Comma 3 3 4 4 2" xfId="36139"/>
    <cellStyle name="Comma 3 3 4 5" xfId="23708"/>
    <cellStyle name="Comma 3 3 4 5 2" xfId="46932"/>
    <cellStyle name="Comma 3 3 4 6" xfId="25520"/>
    <cellStyle name="Comma 3 3 5" xfId="2443"/>
    <cellStyle name="Comma 3 3 5 2" xfId="5294"/>
    <cellStyle name="Comma 3 3 5 2 2" xfId="10637"/>
    <cellStyle name="Comma 3 3 5 2 2 2" xfId="21251"/>
    <cellStyle name="Comma 3 3 5 2 2 2 2" xfId="44526"/>
    <cellStyle name="Comma 3 3 5 2 2 3" xfId="33912"/>
    <cellStyle name="Comma 3 3 5 2 3" xfId="15945"/>
    <cellStyle name="Comma 3 3 5 2 3 2" xfId="39220"/>
    <cellStyle name="Comma 3 3 5 2 4" xfId="28604"/>
    <cellStyle name="Comma 3 3 5 3" xfId="7995"/>
    <cellStyle name="Comma 3 3 5 3 2" xfId="18610"/>
    <cellStyle name="Comma 3 3 5 3 2 2" xfId="41885"/>
    <cellStyle name="Comma 3 3 5 3 3" xfId="31270"/>
    <cellStyle name="Comma 3 3 5 4" xfId="13305"/>
    <cellStyle name="Comma 3 3 5 4 2" xfId="36580"/>
    <cellStyle name="Comma 3 3 5 5" xfId="25962"/>
    <cellStyle name="Comma 3 3 6" xfId="3142"/>
    <cellStyle name="Comma 3 3 6 2" xfId="5975"/>
    <cellStyle name="Comma 3 3 6 2 2" xfId="11318"/>
    <cellStyle name="Comma 3 3 6 2 2 2" xfId="21931"/>
    <cellStyle name="Comma 3 3 6 2 2 2 2" xfId="45206"/>
    <cellStyle name="Comma 3 3 6 2 2 3" xfId="34593"/>
    <cellStyle name="Comma 3 3 6 2 3" xfId="16625"/>
    <cellStyle name="Comma 3 3 6 2 3 2" xfId="39900"/>
    <cellStyle name="Comma 3 3 6 2 4" xfId="29285"/>
    <cellStyle name="Comma 3 3 6 3" xfId="8676"/>
    <cellStyle name="Comma 3 3 6 3 2" xfId="19291"/>
    <cellStyle name="Comma 3 3 6 3 2 2" xfId="42566"/>
    <cellStyle name="Comma 3 3 6 3 3" xfId="31951"/>
    <cellStyle name="Comma 3 3 6 4" xfId="13985"/>
    <cellStyle name="Comma 3 3 6 4 2" xfId="37260"/>
    <cellStyle name="Comma 3 3 6 5" xfId="26643"/>
    <cellStyle name="Comma 3 3 7" xfId="3465"/>
    <cellStyle name="Comma 3 3 7 2" xfId="6289"/>
    <cellStyle name="Comma 3 3 7 2 2" xfId="11632"/>
    <cellStyle name="Comma 3 3 7 2 2 2" xfId="22245"/>
    <cellStyle name="Comma 3 3 7 2 2 2 2" xfId="45520"/>
    <cellStyle name="Comma 3 3 7 2 2 3" xfId="34907"/>
    <cellStyle name="Comma 3 3 7 2 3" xfId="16939"/>
    <cellStyle name="Comma 3 3 7 2 3 2" xfId="40214"/>
    <cellStyle name="Comma 3 3 7 2 4" xfId="29599"/>
    <cellStyle name="Comma 3 3 7 3" xfId="8990"/>
    <cellStyle name="Comma 3 3 7 3 2" xfId="19605"/>
    <cellStyle name="Comma 3 3 7 3 2 2" xfId="42880"/>
    <cellStyle name="Comma 3 3 7 3 3" xfId="32265"/>
    <cellStyle name="Comma 3 3 7 4" xfId="14299"/>
    <cellStyle name="Comma 3 3 7 4 2" xfId="37574"/>
    <cellStyle name="Comma 3 3 7 5" xfId="26957"/>
    <cellStyle name="Comma 3 3 8" xfId="4107"/>
    <cellStyle name="Comma 3 3 8 2" xfId="9451"/>
    <cellStyle name="Comma 3 3 8 2 2" xfId="20066"/>
    <cellStyle name="Comma 3 3 8 2 2 2" xfId="43341"/>
    <cellStyle name="Comma 3 3 8 2 3" xfId="32726"/>
    <cellStyle name="Comma 3 3 8 3" xfId="14760"/>
    <cellStyle name="Comma 3 3 8 3 2" xfId="38035"/>
    <cellStyle name="Comma 3 3 8 4" xfId="27418"/>
    <cellStyle name="Comma 3 3 9" xfId="6809"/>
    <cellStyle name="Comma 3 3 9 2" xfId="17424"/>
    <cellStyle name="Comma 3 3 9 2 2" xfId="40699"/>
    <cellStyle name="Comma 3 3 9 3" xfId="30084"/>
    <cellStyle name="Comma 3 4" xfId="315"/>
    <cellStyle name="Comma 3 4 10" xfId="24775"/>
    <cellStyle name="Comma 3 4 2" xfId="1899"/>
    <cellStyle name="Comma 3 4 2 2" xfId="4853"/>
    <cellStyle name="Comma 3 4 2 2 2" xfId="10196"/>
    <cellStyle name="Comma 3 4 2 2 2 2" xfId="20811"/>
    <cellStyle name="Comma 3 4 2 2 2 2 2" xfId="44086"/>
    <cellStyle name="Comma 3 4 2 2 2 3" xfId="33471"/>
    <cellStyle name="Comma 3 4 2 2 3" xfId="15505"/>
    <cellStyle name="Comma 3 4 2 2 3 2" xfId="38780"/>
    <cellStyle name="Comma 3 4 2 2 4" xfId="23711"/>
    <cellStyle name="Comma 3 4 2 2 4 2" xfId="46935"/>
    <cellStyle name="Comma 3 4 2 2 5" xfId="28163"/>
    <cellStyle name="Comma 3 4 2 3" xfId="7554"/>
    <cellStyle name="Comma 3 4 2 3 2" xfId="18169"/>
    <cellStyle name="Comma 3 4 2 3 2 2" xfId="41444"/>
    <cellStyle name="Comma 3 4 2 3 3" xfId="30829"/>
    <cellStyle name="Comma 3 4 2 4" xfId="12865"/>
    <cellStyle name="Comma 3 4 2 4 2" xfId="36140"/>
    <cellStyle name="Comma 3 4 2 5" xfId="23710"/>
    <cellStyle name="Comma 3 4 2 5 2" xfId="46934"/>
    <cellStyle name="Comma 3 4 2 6" xfId="25521"/>
    <cellStyle name="Comma 3 4 3" xfId="2444"/>
    <cellStyle name="Comma 3 4 3 2" xfId="5295"/>
    <cellStyle name="Comma 3 4 3 2 2" xfId="10638"/>
    <cellStyle name="Comma 3 4 3 2 2 2" xfId="21252"/>
    <cellStyle name="Comma 3 4 3 2 2 2 2" xfId="44527"/>
    <cellStyle name="Comma 3 4 3 2 2 3" xfId="33913"/>
    <cellStyle name="Comma 3 4 3 2 3" xfId="15946"/>
    <cellStyle name="Comma 3 4 3 2 3 2" xfId="39221"/>
    <cellStyle name="Comma 3 4 3 2 4" xfId="28605"/>
    <cellStyle name="Comma 3 4 3 3" xfId="7996"/>
    <cellStyle name="Comma 3 4 3 3 2" xfId="18611"/>
    <cellStyle name="Comma 3 4 3 3 2 2" xfId="41886"/>
    <cellStyle name="Comma 3 4 3 3 3" xfId="31271"/>
    <cellStyle name="Comma 3 4 3 4" xfId="13306"/>
    <cellStyle name="Comma 3 4 3 4 2" xfId="36581"/>
    <cellStyle name="Comma 3 4 3 5" xfId="23712"/>
    <cellStyle name="Comma 3 4 3 5 2" xfId="46936"/>
    <cellStyle name="Comma 3 4 3 6" xfId="25963"/>
    <cellStyle name="Comma 3 4 4" xfId="3143"/>
    <cellStyle name="Comma 3 4 4 2" xfId="5976"/>
    <cellStyle name="Comma 3 4 4 2 2" xfId="11319"/>
    <cellStyle name="Comma 3 4 4 2 2 2" xfId="21932"/>
    <cellStyle name="Comma 3 4 4 2 2 2 2" xfId="45207"/>
    <cellStyle name="Comma 3 4 4 2 2 3" xfId="34594"/>
    <cellStyle name="Comma 3 4 4 2 3" xfId="16626"/>
    <cellStyle name="Comma 3 4 4 2 3 2" xfId="39901"/>
    <cellStyle name="Comma 3 4 4 2 4" xfId="29286"/>
    <cellStyle name="Comma 3 4 4 3" xfId="8677"/>
    <cellStyle name="Comma 3 4 4 3 2" xfId="19292"/>
    <cellStyle name="Comma 3 4 4 3 2 2" xfId="42567"/>
    <cellStyle name="Comma 3 4 4 3 3" xfId="31952"/>
    <cellStyle name="Comma 3 4 4 4" xfId="13986"/>
    <cellStyle name="Comma 3 4 4 4 2" xfId="37261"/>
    <cellStyle name="Comma 3 4 4 5" xfId="26644"/>
    <cellStyle name="Comma 3 4 5" xfId="3466"/>
    <cellStyle name="Comma 3 4 5 2" xfId="6290"/>
    <cellStyle name="Comma 3 4 5 2 2" xfId="11633"/>
    <cellStyle name="Comma 3 4 5 2 2 2" xfId="22246"/>
    <cellStyle name="Comma 3 4 5 2 2 2 2" xfId="45521"/>
    <cellStyle name="Comma 3 4 5 2 2 3" xfId="34908"/>
    <cellStyle name="Comma 3 4 5 2 3" xfId="16940"/>
    <cellStyle name="Comma 3 4 5 2 3 2" xfId="40215"/>
    <cellStyle name="Comma 3 4 5 2 4" xfId="29600"/>
    <cellStyle name="Comma 3 4 5 3" xfId="8991"/>
    <cellStyle name="Comma 3 4 5 3 2" xfId="19606"/>
    <cellStyle name="Comma 3 4 5 3 2 2" xfId="42881"/>
    <cellStyle name="Comma 3 4 5 3 3" xfId="32266"/>
    <cellStyle name="Comma 3 4 5 4" xfId="14300"/>
    <cellStyle name="Comma 3 4 5 4 2" xfId="37575"/>
    <cellStyle name="Comma 3 4 5 5" xfId="26958"/>
    <cellStyle name="Comma 3 4 6" xfId="4108"/>
    <cellStyle name="Comma 3 4 6 2" xfId="9452"/>
    <cellStyle name="Comma 3 4 6 2 2" xfId="20067"/>
    <cellStyle name="Comma 3 4 6 2 2 2" xfId="43342"/>
    <cellStyle name="Comma 3 4 6 2 3" xfId="32727"/>
    <cellStyle name="Comma 3 4 6 3" xfId="14761"/>
    <cellStyle name="Comma 3 4 6 3 2" xfId="38036"/>
    <cellStyle name="Comma 3 4 6 4" xfId="27419"/>
    <cellStyle name="Comma 3 4 7" xfId="6810"/>
    <cellStyle name="Comma 3 4 7 2" xfId="17425"/>
    <cellStyle name="Comma 3 4 7 2 2" xfId="40700"/>
    <cellStyle name="Comma 3 4 7 3" xfId="30085"/>
    <cellStyle name="Comma 3 4 8" xfId="12121"/>
    <cellStyle name="Comma 3 4 8 2" xfId="35396"/>
    <cellStyle name="Comma 3 4 9" xfId="23709"/>
    <cellStyle name="Comma 3 4 9 2" xfId="46933"/>
    <cellStyle name="Comma 3 5" xfId="316"/>
    <cellStyle name="Comma 3 5 2" xfId="23714"/>
    <cellStyle name="Comma 3 5 2 2" xfId="23715"/>
    <cellStyle name="Comma 3 5 2 2 2" xfId="46939"/>
    <cellStyle name="Comma 3 5 2 3" xfId="46938"/>
    <cellStyle name="Comma 3 5 3" xfId="23716"/>
    <cellStyle name="Comma 3 5 3 2" xfId="46940"/>
    <cellStyle name="Comma 3 5 4" xfId="23713"/>
    <cellStyle name="Comma 3 5 4 2" xfId="46937"/>
    <cellStyle name="Comma 3 6" xfId="718"/>
    <cellStyle name="Comma 3 6 2" xfId="1897"/>
    <cellStyle name="Comma 3 6 2 2" xfId="3671"/>
    <cellStyle name="Comma 3 6 2 2 2" xfId="6409"/>
    <cellStyle name="Comma 3 6 2 2 2 2" xfId="11752"/>
    <cellStyle name="Comma 3 6 2 2 2 2 2" xfId="22365"/>
    <cellStyle name="Comma 3 6 2 2 2 2 2 2" xfId="45640"/>
    <cellStyle name="Comma 3 6 2 2 2 2 3" xfId="35027"/>
    <cellStyle name="Comma 3 6 2 2 2 3" xfId="17059"/>
    <cellStyle name="Comma 3 6 2 2 2 3 2" xfId="40334"/>
    <cellStyle name="Comma 3 6 2 2 2 4" xfId="29719"/>
    <cellStyle name="Comma 3 6 2 2 3" xfId="9110"/>
    <cellStyle name="Comma 3 6 2 2 3 2" xfId="19725"/>
    <cellStyle name="Comma 3 6 2 2 3 2 2" xfId="43000"/>
    <cellStyle name="Comma 3 6 2 2 3 3" xfId="32385"/>
    <cellStyle name="Comma 3 6 2 2 4" xfId="14419"/>
    <cellStyle name="Comma 3 6 2 2 4 2" xfId="37694"/>
    <cellStyle name="Comma 3 6 2 2 5" xfId="23719"/>
    <cellStyle name="Comma 3 6 2 2 5 2" xfId="46943"/>
    <cellStyle name="Comma 3 6 2 2 6" xfId="27077"/>
    <cellStyle name="Comma 3 6 2 3" xfId="23718"/>
    <cellStyle name="Comma 3 6 2 3 2" xfId="46942"/>
    <cellStyle name="Comma 3 6 3" xfId="2545"/>
    <cellStyle name="Comma 3 6 3 2" xfId="5396"/>
    <cellStyle name="Comma 3 6 3 2 2" xfId="10739"/>
    <cellStyle name="Comma 3 6 3 2 2 2" xfId="21353"/>
    <cellStyle name="Comma 3 6 3 2 2 2 2" xfId="44628"/>
    <cellStyle name="Comma 3 6 3 2 2 3" xfId="34014"/>
    <cellStyle name="Comma 3 6 3 2 3" xfId="16047"/>
    <cellStyle name="Comma 3 6 3 2 3 2" xfId="39322"/>
    <cellStyle name="Comma 3 6 3 2 4" xfId="28706"/>
    <cellStyle name="Comma 3 6 3 3" xfId="8097"/>
    <cellStyle name="Comma 3 6 3 3 2" xfId="18712"/>
    <cellStyle name="Comma 3 6 3 3 2 2" xfId="41987"/>
    <cellStyle name="Comma 3 6 3 3 3" xfId="31372"/>
    <cellStyle name="Comma 3 6 3 4" xfId="13407"/>
    <cellStyle name="Comma 3 6 3 4 2" xfId="36682"/>
    <cellStyle name="Comma 3 6 3 5" xfId="23720"/>
    <cellStyle name="Comma 3 6 3 5 2" xfId="46944"/>
    <cellStyle name="Comma 3 6 3 6" xfId="26064"/>
    <cellStyle name="Comma 3 6 4" xfId="4209"/>
    <cellStyle name="Comma 3 6 4 2" xfId="9553"/>
    <cellStyle name="Comma 3 6 4 2 2" xfId="20168"/>
    <cellStyle name="Comma 3 6 4 2 2 2" xfId="43443"/>
    <cellStyle name="Comma 3 6 4 2 3" xfId="32828"/>
    <cellStyle name="Comma 3 6 4 3" xfId="14862"/>
    <cellStyle name="Comma 3 6 4 3 2" xfId="38137"/>
    <cellStyle name="Comma 3 6 4 4" xfId="27520"/>
    <cellStyle name="Comma 3 6 5" xfId="6911"/>
    <cellStyle name="Comma 3 6 5 2" xfId="17526"/>
    <cellStyle name="Comma 3 6 5 2 2" xfId="40801"/>
    <cellStyle name="Comma 3 6 5 3" xfId="30186"/>
    <cellStyle name="Comma 3 6 6" xfId="12222"/>
    <cellStyle name="Comma 3 6 6 2" xfId="35497"/>
    <cellStyle name="Comma 3 6 7" xfId="23717"/>
    <cellStyle name="Comma 3 6 7 2" xfId="46941"/>
    <cellStyle name="Comma 3 6 8" xfId="24878"/>
    <cellStyle name="Comma 3 7" xfId="1053"/>
    <cellStyle name="Comma 3 7 2" xfId="2628"/>
    <cellStyle name="Comma 3 7 2 2" xfId="5479"/>
    <cellStyle name="Comma 3 7 2 2 2" xfId="10822"/>
    <cellStyle name="Comma 3 7 2 2 2 2" xfId="21436"/>
    <cellStyle name="Comma 3 7 2 2 2 2 2" xfId="44711"/>
    <cellStyle name="Comma 3 7 2 2 2 3" xfId="34097"/>
    <cellStyle name="Comma 3 7 2 2 3" xfId="16130"/>
    <cellStyle name="Comma 3 7 2 2 3 2" xfId="39405"/>
    <cellStyle name="Comma 3 7 2 2 4" xfId="28789"/>
    <cellStyle name="Comma 3 7 2 3" xfId="8180"/>
    <cellStyle name="Comma 3 7 2 3 2" xfId="18795"/>
    <cellStyle name="Comma 3 7 2 3 2 2" xfId="42070"/>
    <cellStyle name="Comma 3 7 2 3 3" xfId="31455"/>
    <cellStyle name="Comma 3 7 2 4" xfId="13490"/>
    <cellStyle name="Comma 3 7 2 4 2" xfId="36765"/>
    <cellStyle name="Comma 3 7 2 5" xfId="26147"/>
    <cellStyle name="Comma 3 7 3" xfId="3806"/>
    <cellStyle name="Comma 3 7 3 2" xfId="6470"/>
    <cellStyle name="Comma 3 7 3 2 2" xfId="11813"/>
    <cellStyle name="Comma 3 7 3 2 2 2" xfId="22426"/>
    <cellStyle name="Comma 3 7 3 2 2 2 2" xfId="45701"/>
    <cellStyle name="Comma 3 7 3 2 2 3" xfId="35088"/>
    <cellStyle name="Comma 3 7 3 2 3" xfId="17120"/>
    <cellStyle name="Comma 3 7 3 2 3 2" xfId="40395"/>
    <cellStyle name="Comma 3 7 3 2 4" xfId="29780"/>
    <cellStyle name="Comma 3 7 3 3" xfId="9171"/>
    <cellStyle name="Comma 3 7 3 3 2" xfId="19786"/>
    <cellStyle name="Comma 3 7 3 3 2 2" xfId="43061"/>
    <cellStyle name="Comma 3 7 3 3 3" xfId="32446"/>
    <cellStyle name="Comma 3 7 3 4" xfId="14480"/>
    <cellStyle name="Comma 3 7 3 4 2" xfId="37755"/>
    <cellStyle name="Comma 3 7 3 5" xfId="27138"/>
    <cellStyle name="Comma 3 7 4" xfId="4292"/>
    <cellStyle name="Comma 3 7 4 2" xfId="9636"/>
    <cellStyle name="Comma 3 7 4 2 2" xfId="20251"/>
    <cellStyle name="Comma 3 7 4 2 2 2" xfId="43526"/>
    <cellStyle name="Comma 3 7 4 2 3" xfId="32911"/>
    <cellStyle name="Comma 3 7 4 3" xfId="14945"/>
    <cellStyle name="Comma 3 7 4 3 2" xfId="38220"/>
    <cellStyle name="Comma 3 7 4 4" xfId="27603"/>
    <cellStyle name="Comma 3 7 5" xfId="6994"/>
    <cellStyle name="Comma 3 7 5 2" xfId="17609"/>
    <cellStyle name="Comma 3 7 5 2 2" xfId="40884"/>
    <cellStyle name="Comma 3 7 5 3" xfId="30269"/>
    <cellStyle name="Comma 3 7 6" xfId="12305"/>
    <cellStyle name="Comma 3 7 6 2" xfId="35580"/>
    <cellStyle name="Comma 3 7 7" xfId="23721"/>
    <cellStyle name="Comma 3 7 8" xfId="24961"/>
    <cellStyle name="Comma 3 8" xfId="1201"/>
    <cellStyle name="Comma 3 8 2" xfId="2768"/>
    <cellStyle name="Comma 3 8 2 2" xfId="5619"/>
    <cellStyle name="Comma 3 8 2 2 2" xfId="10962"/>
    <cellStyle name="Comma 3 8 2 2 2 2" xfId="21576"/>
    <cellStyle name="Comma 3 8 2 2 2 2 2" xfId="44851"/>
    <cellStyle name="Comma 3 8 2 2 2 3" xfId="34237"/>
    <cellStyle name="Comma 3 8 2 2 3" xfId="16270"/>
    <cellStyle name="Comma 3 8 2 2 3 2" xfId="39545"/>
    <cellStyle name="Comma 3 8 2 2 4" xfId="28929"/>
    <cellStyle name="Comma 3 8 2 3" xfId="8320"/>
    <cellStyle name="Comma 3 8 2 3 2" xfId="18935"/>
    <cellStyle name="Comma 3 8 2 3 2 2" xfId="42210"/>
    <cellStyle name="Comma 3 8 2 3 3" xfId="31595"/>
    <cellStyle name="Comma 3 8 2 4" xfId="13630"/>
    <cellStyle name="Comma 3 8 2 4 2" xfId="36905"/>
    <cellStyle name="Comma 3 8 2 5" xfId="23723"/>
    <cellStyle name="Comma 3 8 2 5 2" xfId="46946"/>
    <cellStyle name="Comma 3 8 2 6" xfId="26287"/>
    <cellStyle name="Comma 3 8 3" xfId="4432"/>
    <cellStyle name="Comma 3 8 3 2" xfId="9776"/>
    <cellStyle name="Comma 3 8 3 2 2" xfId="20391"/>
    <cellStyle name="Comma 3 8 3 2 2 2" xfId="43666"/>
    <cellStyle name="Comma 3 8 3 2 3" xfId="33051"/>
    <cellStyle name="Comma 3 8 3 3" xfId="15085"/>
    <cellStyle name="Comma 3 8 3 3 2" xfId="38360"/>
    <cellStyle name="Comma 3 8 3 4" xfId="27743"/>
    <cellStyle name="Comma 3 8 4" xfId="7134"/>
    <cellStyle name="Comma 3 8 4 2" xfId="17749"/>
    <cellStyle name="Comma 3 8 4 2 2" xfId="41024"/>
    <cellStyle name="Comma 3 8 4 3" xfId="30409"/>
    <cellStyle name="Comma 3 8 5" xfId="12445"/>
    <cellStyle name="Comma 3 8 5 2" xfId="35720"/>
    <cellStyle name="Comma 3 8 6" xfId="23722"/>
    <cellStyle name="Comma 3 8 6 2" xfId="46945"/>
    <cellStyle name="Comma 3 8 7" xfId="25101"/>
    <cellStyle name="Comma 3 9" xfId="1592"/>
    <cellStyle name="Comma 3 9 2" xfId="4603"/>
    <cellStyle name="Comma 3 9 2 2" xfId="9947"/>
    <cellStyle name="Comma 3 9 2 2 2" xfId="20562"/>
    <cellStyle name="Comma 3 9 2 2 2 2" xfId="43837"/>
    <cellStyle name="Comma 3 9 2 2 3" xfId="33222"/>
    <cellStyle name="Comma 3 9 2 3" xfId="15256"/>
    <cellStyle name="Comma 3 9 2 3 2" xfId="38531"/>
    <cellStyle name="Comma 3 9 2 4" xfId="27914"/>
    <cellStyle name="Comma 3 9 3" xfId="7305"/>
    <cellStyle name="Comma 3 9 3 2" xfId="17920"/>
    <cellStyle name="Comma 3 9 3 2 2" xfId="41195"/>
    <cellStyle name="Comma 3 9 3 3" xfId="30580"/>
    <cellStyle name="Comma 3 9 4" xfId="12616"/>
    <cellStyle name="Comma 3 9 4 2" xfId="35891"/>
    <cellStyle name="Comma 3 9 5" xfId="23724"/>
    <cellStyle name="Comma 3 9 5 2" xfId="46947"/>
    <cellStyle name="Comma 3 9 6" xfId="25272"/>
    <cellStyle name="Comma 4" xfId="317"/>
    <cellStyle name="Comma 4 10" xfId="2445"/>
    <cellStyle name="Comma 4 10 2" xfId="5296"/>
    <cellStyle name="Comma 4 10 2 2" xfId="10639"/>
    <cellStyle name="Comma 4 10 2 2 2" xfId="21253"/>
    <cellStyle name="Comma 4 10 2 2 2 2" xfId="44528"/>
    <cellStyle name="Comma 4 10 2 2 3" xfId="33914"/>
    <cellStyle name="Comma 4 10 2 3" xfId="15947"/>
    <cellStyle name="Comma 4 10 2 3 2" xfId="39222"/>
    <cellStyle name="Comma 4 10 2 4" xfId="28606"/>
    <cellStyle name="Comma 4 10 3" xfId="7997"/>
    <cellStyle name="Comma 4 10 3 2" xfId="18612"/>
    <cellStyle name="Comma 4 10 3 2 2" xfId="41887"/>
    <cellStyle name="Comma 4 10 3 3" xfId="31272"/>
    <cellStyle name="Comma 4 10 4" xfId="13307"/>
    <cellStyle name="Comma 4 10 4 2" xfId="36582"/>
    <cellStyle name="Comma 4 10 5" xfId="25964"/>
    <cellStyle name="Comma 4 11" xfId="4109"/>
    <cellStyle name="Comma 4 11 2" xfId="9453"/>
    <cellStyle name="Comma 4 11 2 2" xfId="20068"/>
    <cellStyle name="Comma 4 11 2 2 2" xfId="43343"/>
    <cellStyle name="Comma 4 11 2 3" xfId="32728"/>
    <cellStyle name="Comma 4 11 3" xfId="14762"/>
    <cellStyle name="Comma 4 11 3 2" xfId="38037"/>
    <cellStyle name="Comma 4 11 4" xfId="27420"/>
    <cellStyle name="Comma 4 12" xfId="6811"/>
    <cellStyle name="Comma 4 12 2" xfId="17426"/>
    <cellStyle name="Comma 4 12 2 2" xfId="40701"/>
    <cellStyle name="Comma 4 12 3" xfId="30086"/>
    <cellStyle name="Comma 4 13" xfId="12122"/>
    <cellStyle name="Comma 4 13 2" xfId="35397"/>
    <cellStyle name="Comma 4 14" xfId="24776"/>
    <cellStyle name="Comma 4 2" xfId="318"/>
    <cellStyle name="Comma 4 2 10" xfId="24777"/>
    <cellStyle name="Comma 4 2 2" xfId="1900"/>
    <cellStyle name="Comma 4 2 2 2" xfId="4854"/>
    <cellStyle name="Comma 4 2 2 2 2" xfId="10197"/>
    <cellStyle name="Comma 4 2 2 2 2 2" xfId="20812"/>
    <cellStyle name="Comma 4 2 2 2 2 2 2" xfId="44087"/>
    <cellStyle name="Comma 4 2 2 2 2 3" xfId="33472"/>
    <cellStyle name="Comma 4 2 2 2 3" xfId="15506"/>
    <cellStyle name="Comma 4 2 2 2 3 2" xfId="38781"/>
    <cellStyle name="Comma 4 2 2 2 4" xfId="28164"/>
    <cellStyle name="Comma 4 2 2 3" xfId="7555"/>
    <cellStyle name="Comma 4 2 2 3 2" xfId="18170"/>
    <cellStyle name="Comma 4 2 2 3 2 2" xfId="41445"/>
    <cellStyle name="Comma 4 2 2 3 3" xfId="30830"/>
    <cellStyle name="Comma 4 2 2 4" xfId="12866"/>
    <cellStyle name="Comma 4 2 2 4 2" xfId="36141"/>
    <cellStyle name="Comma 4 2 2 5" xfId="25522"/>
    <cellStyle name="Comma 4 2 3" xfId="2446"/>
    <cellStyle name="Comma 4 2 3 2" xfId="5297"/>
    <cellStyle name="Comma 4 2 3 2 2" xfId="10640"/>
    <cellStyle name="Comma 4 2 3 2 2 2" xfId="21254"/>
    <cellStyle name="Comma 4 2 3 2 2 2 2" xfId="44529"/>
    <cellStyle name="Comma 4 2 3 2 2 3" xfId="33915"/>
    <cellStyle name="Comma 4 2 3 2 3" xfId="15948"/>
    <cellStyle name="Comma 4 2 3 2 3 2" xfId="39223"/>
    <cellStyle name="Comma 4 2 3 2 4" xfId="28607"/>
    <cellStyle name="Comma 4 2 3 3" xfId="7998"/>
    <cellStyle name="Comma 4 2 3 3 2" xfId="18613"/>
    <cellStyle name="Comma 4 2 3 3 2 2" xfId="41888"/>
    <cellStyle name="Comma 4 2 3 3 3" xfId="31273"/>
    <cellStyle name="Comma 4 2 3 4" xfId="13308"/>
    <cellStyle name="Comma 4 2 3 4 2" xfId="36583"/>
    <cellStyle name="Comma 4 2 3 5" xfId="25965"/>
    <cellStyle name="Comma 4 2 4" xfId="3144"/>
    <cellStyle name="Comma 4 2 4 2" xfId="5977"/>
    <cellStyle name="Comma 4 2 4 2 2" xfId="11320"/>
    <cellStyle name="Comma 4 2 4 2 2 2" xfId="21933"/>
    <cellStyle name="Comma 4 2 4 2 2 2 2" xfId="45208"/>
    <cellStyle name="Comma 4 2 4 2 2 3" xfId="34595"/>
    <cellStyle name="Comma 4 2 4 2 3" xfId="16627"/>
    <cellStyle name="Comma 4 2 4 2 3 2" xfId="39902"/>
    <cellStyle name="Comma 4 2 4 2 4" xfId="29287"/>
    <cellStyle name="Comma 4 2 4 3" xfId="8678"/>
    <cellStyle name="Comma 4 2 4 3 2" xfId="19293"/>
    <cellStyle name="Comma 4 2 4 3 2 2" xfId="42568"/>
    <cellStyle name="Comma 4 2 4 3 3" xfId="31953"/>
    <cellStyle name="Comma 4 2 4 4" xfId="13987"/>
    <cellStyle name="Comma 4 2 4 4 2" xfId="37262"/>
    <cellStyle name="Comma 4 2 4 5" xfId="26645"/>
    <cellStyle name="Comma 4 2 5" xfId="3467"/>
    <cellStyle name="Comma 4 2 5 2" xfId="6291"/>
    <cellStyle name="Comma 4 2 5 2 2" xfId="11634"/>
    <cellStyle name="Comma 4 2 5 2 2 2" xfId="22247"/>
    <cellStyle name="Comma 4 2 5 2 2 2 2" xfId="45522"/>
    <cellStyle name="Comma 4 2 5 2 2 3" xfId="34909"/>
    <cellStyle name="Comma 4 2 5 2 3" xfId="16941"/>
    <cellStyle name="Comma 4 2 5 2 3 2" xfId="40216"/>
    <cellStyle name="Comma 4 2 5 2 4" xfId="29601"/>
    <cellStyle name="Comma 4 2 5 3" xfId="8992"/>
    <cellStyle name="Comma 4 2 5 3 2" xfId="19607"/>
    <cellStyle name="Comma 4 2 5 3 2 2" xfId="42882"/>
    <cellStyle name="Comma 4 2 5 3 3" xfId="32267"/>
    <cellStyle name="Comma 4 2 5 4" xfId="14301"/>
    <cellStyle name="Comma 4 2 5 4 2" xfId="37576"/>
    <cellStyle name="Comma 4 2 5 5" xfId="26959"/>
    <cellStyle name="Comma 4 2 6" xfId="4110"/>
    <cellStyle name="Comma 4 2 6 2" xfId="9454"/>
    <cellStyle name="Comma 4 2 6 2 2" xfId="20069"/>
    <cellStyle name="Comma 4 2 6 2 2 2" xfId="43344"/>
    <cellStyle name="Comma 4 2 6 2 3" xfId="32729"/>
    <cellStyle name="Comma 4 2 6 3" xfId="14763"/>
    <cellStyle name="Comma 4 2 6 3 2" xfId="38038"/>
    <cellStyle name="Comma 4 2 6 4" xfId="27421"/>
    <cellStyle name="Comma 4 2 7" xfId="6812"/>
    <cellStyle name="Comma 4 2 7 2" xfId="17427"/>
    <cellStyle name="Comma 4 2 7 2 2" xfId="40702"/>
    <cellStyle name="Comma 4 2 7 3" xfId="30087"/>
    <cellStyle name="Comma 4 2 8" xfId="12123"/>
    <cellStyle name="Comma 4 2 8 2" xfId="35398"/>
    <cellStyle name="Comma 4 2 9" xfId="23725"/>
    <cellStyle name="Comma 4 3" xfId="319"/>
    <cellStyle name="Comma 4 3 2" xfId="1901"/>
    <cellStyle name="Comma 4 3 2 2" xfId="4855"/>
    <cellStyle name="Comma 4 3 2 2 2" xfId="10198"/>
    <cellStyle name="Comma 4 3 2 2 2 2" xfId="20813"/>
    <cellStyle name="Comma 4 3 2 2 2 2 2" xfId="44088"/>
    <cellStyle name="Comma 4 3 2 2 2 3" xfId="33473"/>
    <cellStyle name="Comma 4 3 2 2 3" xfId="15507"/>
    <cellStyle name="Comma 4 3 2 2 3 2" xfId="38782"/>
    <cellStyle name="Comma 4 3 2 2 4" xfId="28165"/>
    <cellStyle name="Comma 4 3 2 3" xfId="7556"/>
    <cellStyle name="Comma 4 3 2 3 2" xfId="18171"/>
    <cellStyle name="Comma 4 3 2 3 2 2" xfId="41446"/>
    <cellStyle name="Comma 4 3 2 3 3" xfId="30831"/>
    <cellStyle name="Comma 4 3 2 4" xfId="12867"/>
    <cellStyle name="Comma 4 3 2 4 2" xfId="36142"/>
    <cellStyle name="Comma 4 3 2 5" xfId="25523"/>
    <cellStyle name="Comma 4 3 3" xfId="2447"/>
    <cellStyle name="Comma 4 3 3 2" xfId="5298"/>
    <cellStyle name="Comma 4 3 3 2 2" xfId="10641"/>
    <cellStyle name="Comma 4 3 3 2 2 2" xfId="21255"/>
    <cellStyle name="Comma 4 3 3 2 2 2 2" xfId="44530"/>
    <cellStyle name="Comma 4 3 3 2 2 3" xfId="33916"/>
    <cellStyle name="Comma 4 3 3 2 3" xfId="15949"/>
    <cellStyle name="Comma 4 3 3 2 3 2" xfId="39224"/>
    <cellStyle name="Comma 4 3 3 2 4" xfId="28608"/>
    <cellStyle name="Comma 4 3 3 3" xfId="7999"/>
    <cellStyle name="Comma 4 3 3 3 2" xfId="18614"/>
    <cellStyle name="Comma 4 3 3 3 2 2" xfId="41889"/>
    <cellStyle name="Comma 4 3 3 3 3" xfId="31274"/>
    <cellStyle name="Comma 4 3 3 4" xfId="13309"/>
    <cellStyle name="Comma 4 3 3 4 2" xfId="36584"/>
    <cellStyle name="Comma 4 3 3 5" xfId="25966"/>
    <cellStyle name="Comma 4 3 4" xfId="3145"/>
    <cellStyle name="Comma 4 3 4 2" xfId="5978"/>
    <cellStyle name="Comma 4 3 4 2 2" xfId="11321"/>
    <cellStyle name="Comma 4 3 4 2 2 2" xfId="21934"/>
    <cellStyle name="Comma 4 3 4 2 2 2 2" xfId="45209"/>
    <cellStyle name="Comma 4 3 4 2 2 3" xfId="34596"/>
    <cellStyle name="Comma 4 3 4 2 3" xfId="16628"/>
    <cellStyle name="Comma 4 3 4 2 3 2" xfId="39903"/>
    <cellStyle name="Comma 4 3 4 2 4" xfId="29288"/>
    <cellStyle name="Comma 4 3 4 3" xfId="8679"/>
    <cellStyle name="Comma 4 3 4 3 2" xfId="19294"/>
    <cellStyle name="Comma 4 3 4 3 2 2" xfId="42569"/>
    <cellStyle name="Comma 4 3 4 3 3" xfId="31954"/>
    <cellStyle name="Comma 4 3 4 4" xfId="13988"/>
    <cellStyle name="Comma 4 3 4 4 2" xfId="37263"/>
    <cellStyle name="Comma 4 3 4 5" xfId="26646"/>
    <cellStyle name="Comma 4 3 5" xfId="3468"/>
    <cellStyle name="Comma 4 3 5 2" xfId="6292"/>
    <cellStyle name="Comma 4 3 5 2 2" xfId="11635"/>
    <cellStyle name="Comma 4 3 5 2 2 2" xfId="22248"/>
    <cellStyle name="Comma 4 3 5 2 2 2 2" xfId="45523"/>
    <cellStyle name="Comma 4 3 5 2 2 3" xfId="34910"/>
    <cellStyle name="Comma 4 3 5 2 3" xfId="16942"/>
    <cellStyle name="Comma 4 3 5 2 3 2" xfId="40217"/>
    <cellStyle name="Comma 4 3 5 2 4" xfId="29602"/>
    <cellStyle name="Comma 4 3 5 3" xfId="8993"/>
    <cellStyle name="Comma 4 3 5 3 2" xfId="19608"/>
    <cellStyle name="Comma 4 3 5 3 2 2" xfId="42883"/>
    <cellStyle name="Comma 4 3 5 3 3" xfId="32268"/>
    <cellStyle name="Comma 4 3 5 4" xfId="14302"/>
    <cellStyle name="Comma 4 3 5 4 2" xfId="37577"/>
    <cellStyle name="Comma 4 3 5 5" xfId="26960"/>
    <cellStyle name="Comma 4 3 6" xfId="4111"/>
    <cellStyle name="Comma 4 3 6 2" xfId="9455"/>
    <cellStyle name="Comma 4 3 6 2 2" xfId="20070"/>
    <cellStyle name="Comma 4 3 6 2 2 2" xfId="43345"/>
    <cellStyle name="Comma 4 3 6 2 3" xfId="32730"/>
    <cellStyle name="Comma 4 3 6 3" xfId="14764"/>
    <cellStyle name="Comma 4 3 6 3 2" xfId="38039"/>
    <cellStyle name="Comma 4 3 6 4" xfId="27422"/>
    <cellStyle name="Comma 4 3 7" xfId="6813"/>
    <cellStyle name="Comma 4 3 7 2" xfId="17428"/>
    <cellStyle name="Comma 4 3 7 2 2" xfId="40703"/>
    <cellStyle name="Comma 4 3 7 3" xfId="30088"/>
    <cellStyle name="Comma 4 3 8" xfId="12124"/>
    <cellStyle name="Comma 4 3 8 2" xfId="35399"/>
    <cellStyle name="Comma 4 3 9" xfId="24778"/>
    <cellStyle name="Comma 4 4" xfId="320"/>
    <cellStyle name="Comma 4 5" xfId="321"/>
    <cellStyle name="Comma 4 6" xfId="322"/>
    <cellStyle name="Comma 4 7" xfId="323"/>
    <cellStyle name="Comma 4 8" xfId="324"/>
    <cellStyle name="Comma 4 9" xfId="1719"/>
    <cellStyle name="Comma 4 9 2" xfId="2998"/>
    <cellStyle name="Comma 4 9 2 2" xfId="5831"/>
    <cellStyle name="Comma 4 9 2 2 2" xfId="11174"/>
    <cellStyle name="Comma 4 9 2 2 2 2" xfId="21787"/>
    <cellStyle name="Comma 4 9 2 2 2 2 2" xfId="45062"/>
    <cellStyle name="Comma 4 9 2 2 2 3" xfId="34449"/>
    <cellStyle name="Comma 4 9 2 2 3" xfId="16481"/>
    <cellStyle name="Comma 4 9 2 2 3 2" xfId="39756"/>
    <cellStyle name="Comma 4 9 2 2 4" xfId="29141"/>
    <cellStyle name="Comma 4 9 2 3" xfId="8532"/>
    <cellStyle name="Comma 4 9 2 3 2" xfId="19147"/>
    <cellStyle name="Comma 4 9 2 3 2 2" xfId="42422"/>
    <cellStyle name="Comma 4 9 2 3 3" xfId="31807"/>
    <cellStyle name="Comma 4 9 2 4" xfId="13841"/>
    <cellStyle name="Comma 4 9 2 4 2" xfId="37116"/>
    <cellStyle name="Comma 4 9 2 5" xfId="26499"/>
    <cellStyle name="Comma 4 9 3" xfId="3321"/>
    <cellStyle name="Comma 4 9 3 2" xfId="6145"/>
    <cellStyle name="Comma 4 9 3 2 2" xfId="11488"/>
    <cellStyle name="Comma 4 9 3 2 2 2" xfId="22101"/>
    <cellStyle name="Comma 4 9 3 2 2 2 2" xfId="45376"/>
    <cellStyle name="Comma 4 9 3 2 2 3" xfId="34763"/>
    <cellStyle name="Comma 4 9 3 2 3" xfId="16795"/>
    <cellStyle name="Comma 4 9 3 2 3 2" xfId="40070"/>
    <cellStyle name="Comma 4 9 3 2 4" xfId="29455"/>
    <cellStyle name="Comma 4 9 3 3" xfId="8846"/>
    <cellStyle name="Comma 4 9 3 3 2" xfId="19461"/>
    <cellStyle name="Comma 4 9 3 3 2 2" xfId="42736"/>
    <cellStyle name="Comma 4 9 3 3 3" xfId="32121"/>
    <cellStyle name="Comma 4 9 3 4" xfId="14155"/>
    <cellStyle name="Comma 4 9 3 4 2" xfId="37430"/>
    <cellStyle name="Comma 4 9 3 5" xfId="26813"/>
    <cellStyle name="Comma 4 9 4" xfId="4703"/>
    <cellStyle name="Comma 4 9 4 2" xfId="10047"/>
    <cellStyle name="Comma 4 9 4 2 2" xfId="20662"/>
    <cellStyle name="Comma 4 9 4 2 2 2" xfId="43937"/>
    <cellStyle name="Comma 4 9 4 2 3" xfId="33322"/>
    <cellStyle name="Comma 4 9 4 3" xfId="15356"/>
    <cellStyle name="Comma 4 9 4 3 2" xfId="38631"/>
    <cellStyle name="Comma 4 9 4 4" xfId="28014"/>
    <cellStyle name="Comma 4 9 5" xfId="7405"/>
    <cellStyle name="Comma 4 9 5 2" xfId="18020"/>
    <cellStyle name="Comma 4 9 5 2 2" xfId="41295"/>
    <cellStyle name="Comma 4 9 5 3" xfId="30680"/>
    <cellStyle name="Comma 4 9 6" xfId="12716"/>
    <cellStyle name="Comma 4 9 6 2" xfId="35991"/>
    <cellStyle name="Comma 4 9 7" xfId="25372"/>
    <cellStyle name="Comma 5" xfId="325"/>
    <cellStyle name="Comma 5 10" xfId="3280"/>
    <cellStyle name="Comma 5 10 2" xfId="6104"/>
    <cellStyle name="Comma 5 10 2 2" xfId="11447"/>
    <cellStyle name="Comma 5 10 2 2 2" xfId="22060"/>
    <cellStyle name="Comma 5 10 2 2 2 2" xfId="45335"/>
    <cellStyle name="Comma 5 10 2 2 3" xfId="34722"/>
    <cellStyle name="Comma 5 10 2 3" xfId="16754"/>
    <cellStyle name="Comma 5 10 2 3 2" xfId="40029"/>
    <cellStyle name="Comma 5 10 2 4" xfId="29414"/>
    <cellStyle name="Comma 5 10 3" xfId="8805"/>
    <cellStyle name="Comma 5 10 3 2" xfId="19420"/>
    <cellStyle name="Comma 5 10 3 2 2" xfId="42695"/>
    <cellStyle name="Comma 5 10 3 3" xfId="32080"/>
    <cellStyle name="Comma 5 10 4" xfId="14114"/>
    <cellStyle name="Comma 5 10 4 2" xfId="37389"/>
    <cellStyle name="Comma 5 10 5" xfId="26772"/>
    <cellStyle name="Comma 5 11" xfId="4112"/>
    <cellStyle name="Comma 5 11 2" xfId="9456"/>
    <cellStyle name="Comma 5 11 2 2" xfId="20071"/>
    <cellStyle name="Comma 5 11 2 2 2" xfId="43346"/>
    <cellStyle name="Comma 5 11 2 3" xfId="32731"/>
    <cellStyle name="Comma 5 11 3" xfId="14765"/>
    <cellStyle name="Comma 5 11 3 2" xfId="38040"/>
    <cellStyle name="Comma 5 11 4" xfId="27423"/>
    <cellStyle name="Comma 5 12" xfId="6814"/>
    <cellStyle name="Comma 5 12 2" xfId="17429"/>
    <cellStyle name="Comma 5 12 2 2" xfId="40704"/>
    <cellStyle name="Comma 5 12 3" xfId="30089"/>
    <cellStyle name="Comma 5 13" xfId="12125"/>
    <cellStyle name="Comma 5 13 2" xfId="35400"/>
    <cellStyle name="Comma 5 14" xfId="23726"/>
    <cellStyle name="Comma 5 14 2" xfId="46948"/>
    <cellStyle name="Comma 5 15" xfId="24779"/>
    <cellStyle name="Comma 5 2" xfId="326"/>
    <cellStyle name="Comma 5 2 10" xfId="6815"/>
    <cellStyle name="Comma 5 2 10 2" xfId="17430"/>
    <cellStyle name="Comma 5 2 10 2 2" xfId="40705"/>
    <cellStyle name="Comma 5 2 10 3" xfId="30090"/>
    <cellStyle name="Comma 5 2 11" xfId="12126"/>
    <cellStyle name="Comma 5 2 11 2" xfId="35401"/>
    <cellStyle name="Comma 5 2 12" xfId="23727"/>
    <cellStyle name="Comma 5 2 12 2" xfId="46949"/>
    <cellStyle name="Comma 5 2 13" xfId="24780"/>
    <cellStyle name="Comma 5 2 2" xfId="721"/>
    <cellStyle name="Comma 5 2 2 10" xfId="24881"/>
    <cellStyle name="Comma 5 2 2 2" xfId="1122"/>
    <cellStyle name="Comma 5 2 2 2 2" xfId="2690"/>
    <cellStyle name="Comma 5 2 2 2 2 2" xfId="5541"/>
    <cellStyle name="Comma 5 2 2 2 2 2 2" xfId="10884"/>
    <cellStyle name="Comma 5 2 2 2 2 2 2 2" xfId="21498"/>
    <cellStyle name="Comma 5 2 2 2 2 2 2 2 2" xfId="44773"/>
    <cellStyle name="Comma 5 2 2 2 2 2 2 3" xfId="34159"/>
    <cellStyle name="Comma 5 2 2 2 2 2 3" xfId="16192"/>
    <cellStyle name="Comma 5 2 2 2 2 2 3 2" xfId="39467"/>
    <cellStyle name="Comma 5 2 2 2 2 2 4" xfId="23731"/>
    <cellStyle name="Comma 5 2 2 2 2 2 4 2" xfId="46953"/>
    <cellStyle name="Comma 5 2 2 2 2 2 5" xfId="28851"/>
    <cellStyle name="Comma 5 2 2 2 2 3" xfId="8242"/>
    <cellStyle name="Comma 5 2 2 2 2 3 2" xfId="18857"/>
    <cellStyle name="Comma 5 2 2 2 2 3 2 2" xfId="42132"/>
    <cellStyle name="Comma 5 2 2 2 2 3 3" xfId="31517"/>
    <cellStyle name="Comma 5 2 2 2 2 4" xfId="13552"/>
    <cellStyle name="Comma 5 2 2 2 2 4 2" xfId="36827"/>
    <cellStyle name="Comma 5 2 2 2 2 5" xfId="23730"/>
    <cellStyle name="Comma 5 2 2 2 2 5 2" xfId="46952"/>
    <cellStyle name="Comma 5 2 2 2 2 6" xfId="26209"/>
    <cellStyle name="Comma 5 2 2 2 3" xfId="3868"/>
    <cellStyle name="Comma 5 2 2 2 3 2" xfId="6532"/>
    <cellStyle name="Comma 5 2 2 2 3 2 2" xfId="11875"/>
    <cellStyle name="Comma 5 2 2 2 3 2 2 2" xfId="22488"/>
    <cellStyle name="Comma 5 2 2 2 3 2 2 2 2" xfId="45763"/>
    <cellStyle name="Comma 5 2 2 2 3 2 2 3" xfId="35150"/>
    <cellStyle name="Comma 5 2 2 2 3 2 3" xfId="17182"/>
    <cellStyle name="Comma 5 2 2 2 3 2 3 2" xfId="40457"/>
    <cellStyle name="Comma 5 2 2 2 3 2 4" xfId="29842"/>
    <cellStyle name="Comma 5 2 2 2 3 3" xfId="9233"/>
    <cellStyle name="Comma 5 2 2 2 3 3 2" xfId="19848"/>
    <cellStyle name="Comma 5 2 2 2 3 3 2 2" xfId="43123"/>
    <cellStyle name="Comma 5 2 2 2 3 3 3" xfId="32508"/>
    <cellStyle name="Comma 5 2 2 2 3 4" xfId="14542"/>
    <cellStyle name="Comma 5 2 2 2 3 4 2" xfId="37817"/>
    <cellStyle name="Comma 5 2 2 2 3 5" xfId="23732"/>
    <cellStyle name="Comma 5 2 2 2 3 5 2" xfId="46954"/>
    <cellStyle name="Comma 5 2 2 2 3 6" xfId="27200"/>
    <cellStyle name="Comma 5 2 2 2 4" xfId="4354"/>
    <cellStyle name="Comma 5 2 2 2 4 2" xfId="9698"/>
    <cellStyle name="Comma 5 2 2 2 4 2 2" xfId="20313"/>
    <cellStyle name="Comma 5 2 2 2 4 2 2 2" xfId="43588"/>
    <cellStyle name="Comma 5 2 2 2 4 2 3" xfId="32973"/>
    <cellStyle name="Comma 5 2 2 2 4 3" xfId="15007"/>
    <cellStyle name="Comma 5 2 2 2 4 3 2" xfId="38282"/>
    <cellStyle name="Comma 5 2 2 2 4 4" xfId="27665"/>
    <cellStyle name="Comma 5 2 2 2 5" xfId="7056"/>
    <cellStyle name="Comma 5 2 2 2 5 2" xfId="17671"/>
    <cellStyle name="Comma 5 2 2 2 5 2 2" xfId="40946"/>
    <cellStyle name="Comma 5 2 2 2 5 3" xfId="30331"/>
    <cellStyle name="Comma 5 2 2 2 6" xfId="12367"/>
    <cellStyle name="Comma 5 2 2 2 6 2" xfId="35642"/>
    <cellStyle name="Comma 5 2 2 2 7" xfId="23729"/>
    <cellStyle name="Comma 5 2 2 2 7 2" xfId="46951"/>
    <cellStyle name="Comma 5 2 2 2 8" xfId="25023"/>
    <cellStyle name="Comma 5 2 2 3" xfId="1492"/>
    <cellStyle name="Comma 5 2 2 3 2" xfId="2854"/>
    <cellStyle name="Comma 5 2 2 3 2 2" xfId="5705"/>
    <cellStyle name="Comma 5 2 2 3 2 2 2" xfId="11048"/>
    <cellStyle name="Comma 5 2 2 3 2 2 2 2" xfId="21662"/>
    <cellStyle name="Comma 5 2 2 3 2 2 2 2 2" xfId="44937"/>
    <cellStyle name="Comma 5 2 2 3 2 2 2 3" xfId="34323"/>
    <cellStyle name="Comma 5 2 2 3 2 2 3" xfId="16356"/>
    <cellStyle name="Comma 5 2 2 3 2 2 3 2" xfId="39631"/>
    <cellStyle name="Comma 5 2 2 3 2 2 4" xfId="29015"/>
    <cellStyle name="Comma 5 2 2 3 2 3" xfId="8406"/>
    <cellStyle name="Comma 5 2 2 3 2 3 2" xfId="19021"/>
    <cellStyle name="Comma 5 2 2 3 2 3 2 2" xfId="42296"/>
    <cellStyle name="Comma 5 2 2 3 2 3 3" xfId="31681"/>
    <cellStyle name="Comma 5 2 2 3 2 4" xfId="13716"/>
    <cellStyle name="Comma 5 2 2 3 2 4 2" xfId="36991"/>
    <cellStyle name="Comma 5 2 2 3 2 5" xfId="23734"/>
    <cellStyle name="Comma 5 2 2 3 2 5 2" xfId="46956"/>
    <cellStyle name="Comma 5 2 2 3 2 6" xfId="26373"/>
    <cellStyle name="Comma 5 2 2 3 3" xfId="4518"/>
    <cellStyle name="Comma 5 2 2 3 3 2" xfId="9862"/>
    <cellStyle name="Comma 5 2 2 3 3 2 2" xfId="20477"/>
    <cellStyle name="Comma 5 2 2 3 3 2 2 2" xfId="43752"/>
    <cellStyle name="Comma 5 2 2 3 3 2 3" xfId="33137"/>
    <cellStyle name="Comma 5 2 2 3 3 3" xfId="15171"/>
    <cellStyle name="Comma 5 2 2 3 3 3 2" xfId="38446"/>
    <cellStyle name="Comma 5 2 2 3 3 4" xfId="27829"/>
    <cellStyle name="Comma 5 2 2 3 4" xfId="7220"/>
    <cellStyle name="Comma 5 2 2 3 4 2" xfId="17835"/>
    <cellStyle name="Comma 5 2 2 3 4 2 2" xfId="41110"/>
    <cellStyle name="Comma 5 2 2 3 4 3" xfId="30495"/>
    <cellStyle name="Comma 5 2 2 3 5" xfId="12531"/>
    <cellStyle name="Comma 5 2 2 3 5 2" xfId="35806"/>
    <cellStyle name="Comma 5 2 2 3 6" xfId="23733"/>
    <cellStyle name="Comma 5 2 2 3 6 2" xfId="46955"/>
    <cellStyle name="Comma 5 2 2 3 7" xfId="25187"/>
    <cellStyle name="Comma 5 2 2 4" xfId="2548"/>
    <cellStyle name="Comma 5 2 2 4 2" xfId="5399"/>
    <cellStyle name="Comma 5 2 2 4 2 2" xfId="10742"/>
    <cellStyle name="Comma 5 2 2 4 2 2 2" xfId="21356"/>
    <cellStyle name="Comma 5 2 2 4 2 2 2 2" xfId="44631"/>
    <cellStyle name="Comma 5 2 2 4 2 2 3" xfId="34017"/>
    <cellStyle name="Comma 5 2 2 4 2 3" xfId="16050"/>
    <cellStyle name="Comma 5 2 2 4 2 3 2" xfId="39325"/>
    <cellStyle name="Comma 5 2 2 4 2 4" xfId="28709"/>
    <cellStyle name="Comma 5 2 2 4 3" xfId="8100"/>
    <cellStyle name="Comma 5 2 2 4 3 2" xfId="18715"/>
    <cellStyle name="Comma 5 2 2 4 3 2 2" xfId="41990"/>
    <cellStyle name="Comma 5 2 2 4 3 3" xfId="31375"/>
    <cellStyle name="Comma 5 2 2 4 4" xfId="13410"/>
    <cellStyle name="Comma 5 2 2 4 4 2" xfId="36685"/>
    <cellStyle name="Comma 5 2 2 4 5" xfId="23735"/>
    <cellStyle name="Comma 5 2 2 4 5 2" xfId="46957"/>
    <cellStyle name="Comma 5 2 2 4 6" xfId="26067"/>
    <cellStyle name="Comma 5 2 2 5" xfId="3668"/>
    <cellStyle name="Comma 5 2 2 5 2" xfId="6406"/>
    <cellStyle name="Comma 5 2 2 5 2 2" xfId="11749"/>
    <cellStyle name="Comma 5 2 2 5 2 2 2" xfId="22362"/>
    <cellStyle name="Comma 5 2 2 5 2 2 2 2" xfId="45637"/>
    <cellStyle name="Comma 5 2 2 5 2 2 3" xfId="35024"/>
    <cellStyle name="Comma 5 2 2 5 2 3" xfId="17056"/>
    <cellStyle name="Comma 5 2 2 5 2 3 2" xfId="40331"/>
    <cellStyle name="Comma 5 2 2 5 2 4" xfId="29716"/>
    <cellStyle name="Comma 5 2 2 5 3" xfId="9107"/>
    <cellStyle name="Comma 5 2 2 5 3 2" xfId="19722"/>
    <cellStyle name="Comma 5 2 2 5 3 2 2" xfId="42997"/>
    <cellStyle name="Comma 5 2 2 5 3 3" xfId="32382"/>
    <cellStyle name="Comma 5 2 2 5 4" xfId="14416"/>
    <cellStyle name="Comma 5 2 2 5 4 2" xfId="37691"/>
    <cellStyle name="Comma 5 2 2 5 5" xfId="27074"/>
    <cellStyle name="Comma 5 2 2 6" xfId="4212"/>
    <cellStyle name="Comma 5 2 2 6 2" xfId="9556"/>
    <cellStyle name="Comma 5 2 2 6 2 2" xfId="20171"/>
    <cellStyle name="Comma 5 2 2 6 2 2 2" xfId="43446"/>
    <cellStyle name="Comma 5 2 2 6 2 3" xfId="32831"/>
    <cellStyle name="Comma 5 2 2 6 3" xfId="14865"/>
    <cellStyle name="Comma 5 2 2 6 3 2" xfId="38140"/>
    <cellStyle name="Comma 5 2 2 6 4" xfId="27523"/>
    <cellStyle name="Comma 5 2 2 7" xfId="6914"/>
    <cellStyle name="Comma 5 2 2 7 2" xfId="17529"/>
    <cellStyle name="Comma 5 2 2 7 2 2" xfId="40804"/>
    <cellStyle name="Comma 5 2 2 7 3" xfId="30189"/>
    <cellStyle name="Comma 5 2 2 8" xfId="12225"/>
    <cellStyle name="Comma 5 2 2 8 2" xfId="35500"/>
    <cellStyle name="Comma 5 2 2 9" xfId="23728"/>
    <cellStyle name="Comma 5 2 2 9 2" xfId="46950"/>
    <cellStyle name="Comma 5 2 3" xfId="1056"/>
    <cellStyle name="Comma 5 2 3 2" xfId="2631"/>
    <cellStyle name="Comma 5 2 3 2 2" xfId="5482"/>
    <cellStyle name="Comma 5 2 3 2 2 2" xfId="10825"/>
    <cellStyle name="Comma 5 2 3 2 2 2 2" xfId="21439"/>
    <cellStyle name="Comma 5 2 3 2 2 2 2 2" xfId="44714"/>
    <cellStyle name="Comma 5 2 3 2 2 2 3" xfId="34100"/>
    <cellStyle name="Comma 5 2 3 2 2 3" xfId="16133"/>
    <cellStyle name="Comma 5 2 3 2 2 3 2" xfId="39408"/>
    <cellStyle name="Comma 5 2 3 2 2 4" xfId="23738"/>
    <cellStyle name="Comma 5 2 3 2 2 4 2" xfId="46960"/>
    <cellStyle name="Comma 5 2 3 2 2 5" xfId="28792"/>
    <cellStyle name="Comma 5 2 3 2 3" xfId="8183"/>
    <cellStyle name="Comma 5 2 3 2 3 2" xfId="18798"/>
    <cellStyle name="Comma 5 2 3 2 3 2 2" xfId="42073"/>
    <cellStyle name="Comma 5 2 3 2 3 3" xfId="31458"/>
    <cellStyle name="Comma 5 2 3 2 4" xfId="13493"/>
    <cellStyle name="Comma 5 2 3 2 4 2" xfId="36768"/>
    <cellStyle name="Comma 5 2 3 2 5" xfId="23737"/>
    <cellStyle name="Comma 5 2 3 2 5 2" xfId="46959"/>
    <cellStyle name="Comma 5 2 3 2 6" xfId="26150"/>
    <cellStyle name="Comma 5 2 3 3" xfId="3809"/>
    <cellStyle name="Comma 5 2 3 3 2" xfId="6473"/>
    <cellStyle name="Comma 5 2 3 3 2 2" xfId="11816"/>
    <cellStyle name="Comma 5 2 3 3 2 2 2" xfId="22429"/>
    <cellStyle name="Comma 5 2 3 3 2 2 2 2" xfId="45704"/>
    <cellStyle name="Comma 5 2 3 3 2 2 3" xfId="35091"/>
    <cellStyle name="Comma 5 2 3 3 2 3" xfId="17123"/>
    <cellStyle name="Comma 5 2 3 3 2 3 2" xfId="40398"/>
    <cellStyle name="Comma 5 2 3 3 2 4" xfId="29783"/>
    <cellStyle name="Comma 5 2 3 3 3" xfId="9174"/>
    <cellStyle name="Comma 5 2 3 3 3 2" xfId="19789"/>
    <cellStyle name="Comma 5 2 3 3 3 2 2" xfId="43064"/>
    <cellStyle name="Comma 5 2 3 3 3 3" xfId="32449"/>
    <cellStyle name="Comma 5 2 3 3 4" xfId="14483"/>
    <cellStyle name="Comma 5 2 3 3 4 2" xfId="37758"/>
    <cellStyle name="Comma 5 2 3 3 5" xfId="23739"/>
    <cellStyle name="Comma 5 2 3 3 5 2" xfId="46961"/>
    <cellStyle name="Comma 5 2 3 3 6" xfId="27141"/>
    <cellStyle name="Comma 5 2 3 4" xfId="4295"/>
    <cellStyle name="Comma 5 2 3 4 2" xfId="9639"/>
    <cellStyle name="Comma 5 2 3 4 2 2" xfId="20254"/>
    <cellStyle name="Comma 5 2 3 4 2 2 2" xfId="43529"/>
    <cellStyle name="Comma 5 2 3 4 2 3" xfId="32914"/>
    <cellStyle name="Comma 5 2 3 4 3" xfId="14948"/>
    <cellStyle name="Comma 5 2 3 4 3 2" xfId="38223"/>
    <cellStyle name="Comma 5 2 3 4 4" xfId="27606"/>
    <cellStyle name="Comma 5 2 3 5" xfId="6997"/>
    <cellStyle name="Comma 5 2 3 5 2" xfId="17612"/>
    <cellStyle name="Comma 5 2 3 5 2 2" xfId="40887"/>
    <cellStyle name="Comma 5 2 3 5 3" xfId="30272"/>
    <cellStyle name="Comma 5 2 3 6" xfId="12308"/>
    <cellStyle name="Comma 5 2 3 6 2" xfId="35583"/>
    <cellStyle name="Comma 5 2 3 7" xfId="23736"/>
    <cellStyle name="Comma 5 2 3 7 2" xfId="46958"/>
    <cellStyle name="Comma 5 2 3 8" xfId="24964"/>
    <cellStyle name="Comma 5 2 4" xfId="1204"/>
    <cellStyle name="Comma 5 2 4 2" xfId="2771"/>
    <cellStyle name="Comma 5 2 4 2 2" xfId="5622"/>
    <cellStyle name="Comma 5 2 4 2 2 2" xfId="10965"/>
    <cellStyle name="Comma 5 2 4 2 2 2 2" xfId="21579"/>
    <cellStyle name="Comma 5 2 4 2 2 2 2 2" xfId="44854"/>
    <cellStyle name="Comma 5 2 4 2 2 2 3" xfId="34240"/>
    <cellStyle name="Comma 5 2 4 2 2 3" xfId="16273"/>
    <cellStyle name="Comma 5 2 4 2 2 3 2" xfId="39548"/>
    <cellStyle name="Comma 5 2 4 2 2 4" xfId="28932"/>
    <cellStyle name="Comma 5 2 4 2 3" xfId="8323"/>
    <cellStyle name="Comma 5 2 4 2 3 2" xfId="18938"/>
    <cellStyle name="Comma 5 2 4 2 3 2 2" xfId="42213"/>
    <cellStyle name="Comma 5 2 4 2 3 3" xfId="31598"/>
    <cellStyle name="Comma 5 2 4 2 4" xfId="13633"/>
    <cellStyle name="Comma 5 2 4 2 4 2" xfId="36908"/>
    <cellStyle name="Comma 5 2 4 2 5" xfId="23741"/>
    <cellStyle name="Comma 5 2 4 2 5 2" xfId="46963"/>
    <cellStyle name="Comma 5 2 4 2 6" xfId="26290"/>
    <cellStyle name="Comma 5 2 4 3" xfId="4435"/>
    <cellStyle name="Comma 5 2 4 3 2" xfId="9779"/>
    <cellStyle name="Comma 5 2 4 3 2 2" xfId="20394"/>
    <cellStyle name="Comma 5 2 4 3 2 2 2" xfId="43669"/>
    <cellStyle name="Comma 5 2 4 3 2 3" xfId="33054"/>
    <cellStyle name="Comma 5 2 4 3 3" xfId="15088"/>
    <cellStyle name="Comma 5 2 4 3 3 2" xfId="38363"/>
    <cellStyle name="Comma 5 2 4 3 4" xfId="27746"/>
    <cellStyle name="Comma 5 2 4 4" xfId="7137"/>
    <cellStyle name="Comma 5 2 4 4 2" xfId="17752"/>
    <cellStyle name="Comma 5 2 4 4 2 2" xfId="41027"/>
    <cellStyle name="Comma 5 2 4 4 3" xfId="30412"/>
    <cellStyle name="Comma 5 2 4 5" xfId="12448"/>
    <cellStyle name="Comma 5 2 4 5 2" xfId="35723"/>
    <cellStyle name="Comma 5 2 4 6" xfId="23740"/>
    <cellStyle name="Comma 5 2 4 6 2" xfId="46962"/>
    <cellStyle name="Comma 5 2 4 7" xfId="25104"/>
    <cellStyle name="Comma 5 2 5" xfId="1595"/>
    <cellStyle name="Comma 5 2 5 2" xfId="4606"/>
    <cellStyle name="Comma 5 2 5 2 2" xfId="9950"/>
    <cellStyle name="Comma 5 2 5 2 2 2" xfId="20565"/>
    <cellStyle name="Comma 5 2 5 2 2 2 2" xfId="43840"/>
    <cellStyle name="Comma 5 2 5 2 2 3" xfId="33225"/>
    <cellStyle name="Comma 5 2 5 2 3" xfId="15259"/>
    <cellStyle name="Comma 5 2 5 2 3 2" xfId="38534"/>
    <cellStyle name="Comma 5 2 5 2 4" xfId="27917"/>
    <cellStyle name="Comma 5 2 5 3" xfId="7308"/>
    <cellStyle name="Comma 5 2 5 3 2" xfId="17923"/>
    <cellStyle name="Comma 5 2 5 3 2 2" xfId="41198"/>
    <cellStyle name="Comma 5 2 5 3 3" xfId="30583"/>
    <cellStyle name="Comma 5 2 5 4" xfId="12619"/>
    <cellStyle name="Comma 5 2 5 4 2" xfId="35894"/>
    <cellStyle name="Comma 5 2 5 5" xfId="23742"/>
    <cellStyle name="Comma 5 2 5 5 2" xfId="46964"/>
    <cellStyle name="Comma 5 2 5 6" xfId="25275"/>
    <cellStyle name="Comma 5 2 6" xfId="2449"/>
    <cellStyle name="Comma 5 2 6 2" xfId="5300"/>
    <cellStyle name="Comma 5 2 6 2 2" xfId="10643"/>
    <cellStyle name="Comma 5 2 6 2 2 2" xfId="21257"/>
    <cellStyle name="Comma 5 2 6 2 2 2 2" xfId="44532"/>
    <cellStyle name="Comma 5 2 6 2 2 3" xfId="33918"/>
    <cellStyle name="Comma 5 2 6 2 3" xfId="15951"/>
    <cellStyle name="Comma 5 2 6 2 3 2" xfId="39226"/>
    <cellStyle name="Comma 5 2 6 2 4" xfId="28610"/>
    <cellStyle name="Comma 5 2 6 3" xfId="8001"/>
    <cellStyle name="Comma 5 2 6 3 2" xfId="18616"/>
    <cellStyle name="Comma 5 2 6 3 2 2" xfId="41891"/>
    <cellStyle name="Comma 5 2 6 3 3" xfId="31276"/>
    <cellStyle name="Comma 5 2 6 4" xfId="13311"/>
    <cellStyle name="Comma 5 2 6 4 2" xfId="36586"/>
    <cellStyle name="Comma 5 2 6 5" xfId="25968"/>
    <cellStyle name="Comma 5 2 7" xfId="2952"/>
    <cellStyle name="Comma 5 2 7 2" xfId="5791"/>
    <cellStyle name="Comma 5 2 7 2 2" xfId="11134"/>
    <cellStyle name="Comma 5 2 7 2 2 2" xfId="21748"/>
    <cellStyle name="Comma 5 2 7 2 2 2 2" xfId="45023"/>
    <cellStyle name="Comma 5 2 7 2 2 3" xfId="34409"/>
    <cellStyle name="Comma 5 2 7 2 3" xfId="16442"/>
    <cellStyle name="Comma 5 2 7 2 3 2" xfId="39717"/>
    <cellStyle name="Comma 5 2 7 2 4" xfId="29101"/>
    <cellStyle name="Comma 5 2 7 3" xfId="8492"/>
    <cellStyle name="Comma 5 2 7 3 2" xfId="19107"/>
    <cellStyle name="Comma 5 2 7 3 2 2" xfId="42382"/>
    <cellStyle name="Comma 5 2 7 3 3" xfId="31767"/>
    <cellStyle name="Comma 5 2 7 4" xfId="13802"/>
    <cellStyle name="Comma 5 2 7 4 2" xfId="37077"/>
    <cellStyle name="Comma 5 2 7 5" xfId="26459"/>
    <cellStyle name="Comma 5 2 8" xfId="3281"/>
    <cellStyle name="Comma 5 2 8 2" xfId="6105"/>
    <cellStyle name="Comma 5 2 8 2 2" xfId="11448"/>
    <cellStyle name="Comma 5 2 8 2 2 2" xfId="22061"/>
    <cellStyle name="Comma 5 2 8 2 2 2 2" xfId="45336"/>
    <cellStyle name="Comma 5 2 8 2 2 3" xfId="34723"/>
    <cellStyle name="Comma 5 2 8 2 3" xfId="16755"/>
    <cellStyle name="Comma 5 2 8 2 3 2" xfId="40030"/>
    <cellStyle name="Comma 5 2 8 2 4" xfId="29415"/>
    <cellStyle name="Comma 5 2 8 3" xfId="8806"/>
    <cellStyle name="Comma 5 2 8 3 2" xfId="19421"/>
    <cellStyle name="Comma 5 2 8 3 2 2" xfId="42696"/>
    <cellStyle name="Comma 5 2 8 3 3" xfId="32081"/>
    <cellStyle name="Comma 5 2 8 4" xfId="14115"/>
    <cellStyle name="Comma 5 2 8 4 2" xfId="37390"/>
    <cellStyle name="Comma 5 2 8 5" xfId="26773"/>
    <cellStyle name="Comma 5 2 9" xfId="4113"/>
    <cellStyle name="Comma 5 2 9 2" xfId="9457"/>
    <cellStyle name="Comma 5 2 9 2 2" xfId="20072"/>
    <cellStyle name="Comma 5 2 9 2 2 2" xfId="43347"/>
    <cellStyle name="Comma 5 2 9 2 3" xfId="32732"/>
    <cellStyle name="Comma 5 2 9 3" xfId="14766"/>
    <cellStyle name="Comma 5 2 9 3 2" xfId="38041"/>
    <cellStyle name="Comma 5 2 9 4" xfId="27424"/>
    <cellStyle name="Comma 5 3" xfId="327"/>
    <cellStyle name="Comma 5 3 10" xfId="12127"/>
    <cellStyle name="Comma 5 3 10 2" xfId="35402"/>
    <cellStyle name="Comma 5 3 11" xfId="23743"/>
    <cellStyle name="Comma 5 3 11 2" xfId="46965"/>
    <cellStyle name="Comma 5 3 12" xfId="24781"/>
    <cellStyle name="Comma 5 3 2" xfId="1121"/>
    <cellStyle name="Comma 5 3 2 2" xfId="2689"/>
    <cellStyle name="Comma 5 3 2 2 2" xfId="5540"/>
    <cellStyle name="Comma 5 3 2 2 2 2" xfId="10883"/>
    <cellStyle name="Comma 5 3 2 2 2 2 2" xfId="21497"/>
    <cellStyle name="Comma 5 3 2 2 2 2 2 2" xfId="44772"/>
    <cellStyle name="Comma 5 3 2 2 2 2 3" xfId="34158"/>
    <cellStyle name="Comma 5 3 2 2 2 3" xfId="16191"/>
    <cellStyle name="Comma 5 3 2 2 2 3 2" xfId="39466"/>
    <cellStyle name="Comma 5 3 2 2 2 4" xfId="23746"/>
    <cellStyle name="Comma 5 3 2 2 2 4 2" xfId="46968"/>
    <cellStyle name="Comma 5 3 2 2 2 5" xfId="28850"/>
    <cellStyle name="Comma 5 3 2 2 3" xfId="8241"/>
    <cellStyle name="Comma 5 3 2 2 3 2" xfId="18856"/>
    <cellStyle name="Comma 5 3 2 2 3 2 2" xfId="42131"/>
    <cellStyle name="Comma 5 3 2 2 3 3" xfId="31516"/>
    <cellStyle name="Comma 5 3 2 2 4" xfId="13551"/>
    <cellStyle name="Comma 5 3 2 2 4 2" xfId="36826"/>
    <cellStyle name="Comma 5 3 2 2 5" xfId="23745"/>
    <cellStyle name="Comma 5 3 2 2 5 2" xfId="46967"/>
    <cellStyle name="Comma 5 3 2 2 6" xfId="26208"/>
    <cellStyle name="Comma 5 3 2 3" xfId="3867"/>
    <cellStyle name="Comma 5 3 2 3 2" xfId="6531"/>
    <cellStyle name="Comma 5 3 2 3 2 2" xfId="11874"/>
    <cellStyle name="Comma 5 3 2 3 2 2 2" xfId="22487"/>
    <cellStyle name="Comma 5 3 2 3 2 2 2 2" xfId="45762"/>
    <cellStyle name="Comma 5 3 2 3 2 2 3" xfId="35149"/>
    <cellStyle name="Comma 5 3 2 3 2 3" xfId="17181"/>
    <cellStyle name="Comma 5 3 2 3 2 3 2" xfId="40456"/>
    <cellStyle name="Comma 5 3 2 3 2 4" xfId="29841"/>
    <cellStyle name="Comma 5 3 2 3 3" xfId="9232"/>
    <cellStyle name="Comma 5 3 2 3 3 2" xfId="19847"/>
    <cellStyle name="Comma 5 3 2 3 3 2 2" xfId="43122"/>
    <cellStyle name="Comma 5 3 2 3 3 3" xfId="32507"/>
    <cellStyle name="Comma 5 3 2 3 4" xfId="14541"/>
    <cellStyle name="Comma 5 3 2 3 4 2" xfId="37816"/>
    <cellStyle name="Comma 5 3 2 3 5" xfId="23747"/>
    <cellStyle name="Comma 5 3 2 3 5 2" xfId="46969"/>
    <cellStyle name="Comma 5 3 2 3 6" xfId="27199"/>
    <cellStyle name="Comma 5 3 2 4" xfId="4353"/>
    <cellStyle name="Comma 5 3 2 4 2" xfId="9697"/>
    <cellStyle name="Comma 5 3 2 4 2 2" xfId="20312"/>
    <cellStyle name="Comma 5 3 2 4 2 2 2" xfId="43587"/>
    <cellStyle name="Comma 5 3 2 4 2 3" xfId="32972"/>
    <cellStyle name="Comma 5 3 2 4 3" xfId="15006"/>
    <cellStyle name="Comma 5 3 2 4 3 2" xfId="38281"/>
    <cellStyle name="Comma 5 3 2 4 4" xfId="27664"/>
    <cellStyle name="Comma 5 3 2 5" xfId="7055"/>
    <cellStyle name="Comma 5 3 2 5 2" xfId="17670"/>
    <cellStyle name="Comma 5 3 2 5 2 2" xfId="40945"/>
    <cellStyle name="Comma 5 3 2 5 3" xfId="30330"/>
    <cellStyle name="Comma 5 3 2 6" xfId="12366"/>
    <cellStyle name="Comma 5 3 2 6 2" xfId="35641"/>
    <cellStyle name="Comma 5 3 2 7" xfId="23744"/>
    <cellStyle name="Comma 5 3 2 7 2" xfId="46966"/>
    <cellStyle name="Comma 5 3 2 8" xfId="25022"/>
    <cellStyle name="Comma 5 3 3" xfId="1491"/>
    <cellStyle name="Comma 5 3 3 2" xfId="2853"/>
    <cellStyle name="Comma 5 3 3 2 2" xfId="5704"/>
    <cellStyle name="Comma 5 3 3 2 2 2" xfId="11047"/>
    <cellStyle name="Comma 5 3 3 2 2 2 2" xfId="21661"/>
    <cellStyle name="Comma 5 3 3 2 2 2 2 2" xfId="44936"/>
    <cellStyle name="Comma 5 3 3 2 2 2 3" xfId="34322"/>
    <cellStyle name="Comma 5 3 3 2 2 3" xfId="16355"/>
    <cellStyle name="Comma 5 3 3 2 2 3 2" xfId="39630"/>
    <cellStyle name="Comma 5 3 3 2 2 4" xfId="29014"/>
    <cellStyle name="Comma 5 3 3 2 3" xfId="8405"/>
    <cellStyle name="Comma 5 3 3 2 3 2" xfId="19020"/>
    <cellStyle name="Comma 5 3 3 2 3 2 2" xfId="42295"/>
    <cellStyle name="Comma 5 3 3 2 3 3" xfId="31680"/>
    <cellStyle name="Comma 5 3 3 2 4" xfId="13715"/>
    <cellStyle name="Comma 5 3 3 2 4 2" xfId="36990"/>
    <cellStyle name="Comma 5 3 3 2 5" xfId="23749"/>
    <cellStyle name="Comma 5 3 3 2 5 2" xfId="46971"/>
    <cellStyle name="Comma 5 3 3 2 6" xfId="26372"/>
    <cellStyle name="Comma 5 3 3 3" xfId="4517"/>
    <cellStyle name="Comma 5 3 3 3 2" xfId="9861"/>
    <cellStyle name="Comma 5 3 3 3 2 2" xfId="20476"/>
    <cellStyle name="Comma 5 3 3 3 2 2 2" xfId="43751"/>
    <cellStyle name="Comma 5 3 3 3 2 3" xfId="33136"/>
    <cellStyle name="Comma 5 3 3 3 3" xfId="15170"/>
    <cellStyle name="Comma 5 3 3 3 3 2" xfId="38445"/>
    <cellStyle name="Comma 5 3 3 3 4" xfId="27828"/>
    <cellStyle name="Comma 5 3 3 4" xfId="7219"/>
    <cellStyle name="Comma 5 3 3 4 2" xfId="17834"/>
    <cellStyle name="Comma 5 3 3 4 2 2" xfId="41109"/>
    <cellStyle name="Comma 5 3 3 4 3" xfId="30494"/>
    <cellStyle name="Comma 5 3 3 5" xfId="12530"/>
    <cellStyle name="Comma 5 3 3 5 2" xfId="35805"/>
    <cellStyle name="Comma 5 3 3 6" xfId="23748"/>
    <cellStyle name="Comma 5 3 3 6 2" xfId="46970"/>
    <cellStyle name="Comma 5 3 3 7" xfId="25186"/>
    <cellStyle name="Comma 5 3 4" xfId="1902"/>
    <cellStyle name="Comma 5 3 4 2" xfId="4856"/>
    <cellStyle name="Comma 5 3 4 2 2" xfId="10199"/>
    <cellStyle name="Comma 5 3 4 2 2 2" xfId="20814"/>
    <cellStyle name="Comma 5 3 4 2 2 2 2" xfId="44089"/>
    <cellStyle name="Comma 5 3 4 2 2 3" xfId="33474"/>
    <cellStyle name="Comma 5 3 4 2 3" xfId="15508"/>
    <cellStyle name="Comma 5 3 4 2 3 2" xfId="38783"/>
    <cellStyle name="Comma 5 3 4 2 4" xfId="28166"/>
    <cellStyle name="Comma 5 3 4 3" xfId="7557"/>
    <cellStyle name="Comma 5 3 4 3 2" xfId="18172"/>
    <cellStyle name="Comma 5 3 4 3 2 2" xfId="41447"/>
    <cellStyle name="Comma 5 3 4 3 3" xfId="30832"/>
    <cellStyle name="Comma 5 3 4 4" xfId="12868"/>
    <cellStyle name="Comma 5 3 4 4 2" xfId="36143"/>
    <cellStyle name="Comma 5 3 4 5" xfId="23750"/>
    <cellStyle name="Comma 5 3 4 5 2" xfId="46972"/>
    <cellStyle name="Comma 5 3 4 6" xfId="25524"/>
    <cellStyle name="Comma 5 3 5" xfId="2450"/>
    <cellStyle name="Comma 5 3 5 2" xfId="5301"/>
    <cellStyle name="Comma 5 3 5 2 2" xfId="10644"/>
    <cellStyle name="Comma 5 3 5 2 2 2" xfId="21258"/>
    <cellStyle name="Comma 5 3 5 2 2 2 2" xfId="44533"/>
    <cellStyle name="Comma 5 3 5 2 2 3" xfId="33919"/>
    <cellStyle name="Comma 5 3 5 2 3" xfId="15952"/>
    <cellStyle name="Comma 5 3 5 2 3 2" xfId="39227"/>
    <cellStyle name="Comma 5 3 5 2 4" xfId="28611"/>
    <cellStyle name="Comma 5 3 5 3" xfId="8002"/>
    <cellStyle name="Comma 5 3 5 3 2" xfId="18617"/>
    <cellStyle name="Comma 5 3 5 3 2 2" xfId="41892"/>
    <cellStyle name="Comma 5 3 5 3 3" xfId="31277"/>
    <cellStyle name="Comma 5 3 5 4" xfId="13312"/>
    <cellStyle name="Comma 5 3 5 4 2" xfId="36587"/>
    <cellStyle name="Comma 5 3 5 5" xfId="25969"/>
    <cellStyle name="Comma 5 3 6" xfId="3146"/>
    <cellStyle name="Comma 5 3 6 2" xfId="5979"/>
    <cellStyle name="Comma 5 3 6 2 2" xfId="11322"/>
    <cellStyle name="Comma 5 3 6 2 2 2" xfId="21935"/>
    <cellStyle name="Comma 5 3 6 2 2 2 2" xfId="45210"/>
    <cellStyle name="Comma 5 3 6 2 2 3" xfId="34597"/>
    <cellStyle name="Comma 5 3 6 2 3" xfId="16629"/>
    <cellStyle name="Comma 5 3 6 2 3 2" xfId="39904"/>
    <cellStyle name="Comma 5 3 6 2 4" xfId="29289"/>
    <cellStyle name="Comma 5 3 6 3" xfId="8680"/>
    <cellStyle name="Comma 5 3 6 3 2" xfId="19295"/>
    <cellStyle name="Comma 5 3 6 3 2 2" xfId="42570"/>
    <cellStyle name="Comma 5 3 6 3 3" xfId="31955"/>
    <cellStyle name="Comma 5 3 6 4" xfId="13989"/>
    <cellStyle name="Comma 5 3 6 4 2" xfId="37264"/>
    <cellStyle name="Comma 5 3 6 5" xfId="26647"/>
    <cellStyle name="Comma 5 3 7" xfId="3469"/>
    <cellStyle name="Comma 5 3 7 2" xfId="6293"/>
    <cellStyle name="Comma 5 3 7 2 2" xfId="11636"/>
    <cellStyle name="Comma 5 3 7 2 2 2" xfId="22249"/>
    <cellStyle name="Comma 5 3 7 2 2 2 2" xfId="45524"/>
    <cellStyle name="Comma 5 3 7 2 2 3" xfId="34911"/>
    <cellStyle name="Comma 5 3 7 2 3" xfId="16943"/>
    <cellStyle name="Comma 5 3 7 2 3 2" xfId="40218"/>
    <cellStyle name="Comma 5 3 7 2 4" xfId="29603"/>
    <cellStyle name="Comma 5 3 7 3" xfId="8994"/>
    <cellStyle name="Comma 5 3 7 3 2" xfId="19609"/>
    <cellStyle name="Comma 5 3 7 3 2 2" xfId="42884"/>
    <cellStyle name="Comma 5 3 7 3 3" xfId="32269"/>
    <cellStyle name="Comma 5 3 7 4" xfId="14303"/>
    <cellStyle name="Comma 5 3 7 4 2" xfId="37578"/>
    <cellStyle name="Comma 5 3 7 5" xfId="26961"/>
    <cellStyle name="Comma 5 3 8" xfId="4114"/>
    <cellStyle name="Comma 5 3 8 2" xfId="9458"/>
    <cellStyle name="Comma 5 3 8 2 2" xfId="20073"/>
    <cellStyle name="Comma 5 3 8 2 2 2" xfId="43348"/>
    <cellStyle name="Comma 5 3 8 2 3" xfId="32733"/>
    <cellStyle name="Comma 5 3 8 3" xfId="14767"/>
    <cellStyle name="Comma 5 3 8 3 2" xfId="38042"/>
    <cellStyle name="Comma 5 3 8 4" xfId="27425"/>
    <cellStyle name="Comma 5 3 9" xfId="6816"/>
    <cellStyle name="Comma 5 3 9 2" xfId="17431"/>
    <cellStyle name="Comma 5 3 9 2 2" xfId="40706"/>
    <cellStyle name="Comma 5 3 9 3" xfId="30091"/>
    <cellStyle name="Comma 5 4" xfId="720"/>
    <cellStyle name="Comma 5 4 2" xfId="2547"/>
    <cellStyle name="Comma 5 4 2 2" xfId="5398"/>
    <cellStyle name="Comma 5 4 2 2 2" xfId="10741"/>
    <cellStyle name="Comma 5 4 2 2 2 2" xfId="21355"/>
    <cellStyle name="Comma 5 4 2 2 2 2 2" xfId="44630"/>
    <cellStyle name="Comma 5 4 2 2 2 3" xfId="34016"/>
    <cellStyle name="Comma 5 4 2 2 3" xfId="16049"/>
    <cellStyle name="Comma 5 4 2 2 3 2" xfId="39324"/>
    <cellStyle name="Comma 5 4 2 2 4" xfId="23753"/>
    <cellStyle name="Comma 5 4 2 2 4 2" xfId="46975"/>
    <cellStyle name="Comma 5 4 2 2 5" xfId="28708"/>
    <cellStyle name="Comma 5 4 2 3" xfId="8099"/>
    <cellStyle name="Comma 5 4 2 3 2" xfId="18714"/>
    <cellStyle name="Comma 5 4 2 3 2 2" xfId="41989"/>
    <cellStyle name="Comma 5 4 2 3 3" xfId="31374"/>
    <cellStyle name="Comma 5 4 2 4" xfId="13409"/>
    <cellStyle name="Comma 5 4 2 4 2" xfId="36684"/>
    <cellStyle name="Comma 5 4 2 5" xfId="23752"/>
    <cellStyle name="Comma 5 4 2 5 2" xfId="46974"/>
    <cellStyle name="Comma 5 4 2 6" xfId="26066"/>
    <cellStyle name="Comma 5 4 3" xfId="3669"/>
    <cellStyle name="Comma 5 4 3 2" xfId="6407"/>
    <cellStyle name="Comma 5 4 3 2 2" xfId="11750"/>
    <cellStyle name="Comma 5 4 3 2 2 2" xfId="22363"/>
    <cellStyle name="Comma 5 4 3 2 2 2 2" xfId="45638"/>
    <cellStyle name="Comma 5 4 3 2 2 3" xfId="35025"/>
    <cellStyle name="Comma 5 4 3 2 3" xfId="17057"/>
    <cellStyle name="Comma 5 4 3 2 3 2" xfId="40332"/>
    <cellStyle name="Comma 5 4 3 2 4" xfId="29717"/>
    <cellStyle name="Comma 5 4 3 3" xfId="9108"/>
    <cellStyle name="Comma 5 4 3 3 2" xfId="19723"/>
    <cellStyle name="Comma 5 4 3 3 2 2" xfId="42998"/>
    <cellStyle name="Comma 5 4 3 3 3" xfId="32383"/>
    <cellStyle name="Comma 5 4 3 4" xfId="14417"/>
    <cellStyle name="Comma 5 4 3 4 2" xfId="37692"/>
    <cellStyle name="Comma 5 4 3 5" xfId="23754"/>
    <cellStyle name="Comma 5 4 3 5 2" xfId="46976"/>
    <cellStyle name="Comma 5 4 3 6" xfId="27075"/>
    <cellStyle name="Comma 5 4 4" xfId="4211"/>
    <cellStyle name="Comma 5 4 4 2" xfId="9555"/>
    <cellStyle name="Comma 5 4 4 2 2" xfId="20170"/>
    <cellStyle name="Comma 5 4 4 2 2 2" xfId="43445"/>
    <cellStyle name="Comma 5 4 4 2 3" xfId="32830"/>
    <cellStyle name="Comma 5 4 4 3" xfId="14864"/>
    <cellStyle name="Comma 5 4 4 3 2" xfId="38139"/>
    <cellStyle name="Comma 5 4 4 4" xfId="27522"/>
    <cellStyle name="Comma 5 4 5" xfId="6913"/>
    <cellStyle name="Comma 5 4 5 2" xfId="17528"/>
    <cellStyle name="Comma 5 4 5 2 2" xfId="40803"/>
    <cellStyle name="Comma 5 4 5 3" xfId="30188"/>
    <cellStyle name="Comma 5 4 6" xfId="12224"/>
    <cellStyle name="Comma 5 4 6 2" xfId="35499"/>
    <cellStyle name="Comma 5 4 7" xfId="23751"/>
    <cellStyle name="Comma 5 4 7 2" xfId="46973"/>
    <cellStyle name="Comma 5 4 8" xfId="24880"/>
    <cellStyle name="Comma 5 5" xfId="1055"/>
    <cellStyle name="Comma 5 5 2" xfId="2630"/>
    <cellStyle name="Comma 5 5 2 2" xfId="5481"/>
    <cellStyle name="Comma 5 5 2 2 2" xfId="10824"/>
    <cellStyle name="Comma 5 5 2 2 2 2" xfId="21438"/>
    <cellStyle name="Comma 5 5 2 2 2 2 2" xfId="44713"/>
    <cellStyle name="Comma 5 5 2 2 2 3" xfId="34099"/>
    <cellStyle name="Comma 5 5 2 2 3" xfId="16132"/>
    <cellStyle name="Comma 5 5 2 2 3 2" xfId="39407"/>
    <cellStyle name="Comma 5 5 2 2 4" xfId="23757"/>
    <cellStyle name="Comma 5 5 2 2 4 2" xfId="46979"/>
    <cellStyle name="Comma 5 5 2 2 5" xfId="28791"/>
    <cellStyle name="Comma 5 5 2 3" xfId="8182"/>
    <cellStyle name="Comma 5 5 2 3 2" xfId="18797"/>
    <cellStyle name="Comma 5 5 2 3 2 2" xfId="42072"/>
    <cellStyle name="Comma 5 5 2 3 3" xfId="31457"/>
    <cellStyle name="Comma 5 5 2 4" xfId="13492"/>
    <cellStyle name="Comma 5 5 2 4 2" xfId="36767"/>
    <cellStyle name="Comma 5 5 2 5" xfId="23756"/>
    <cellStyle name="Comma 5 5 2 5 2" xfId="46978"/>
    <cellStyle name="Comma 5 5 2 6" xfId="26149"/>
    <cellStyle name="Comma 5 5 3" xfId="3808"/>
    <cellStyle name="Comma 5 5 3 2" xfId="6472"/>
    <cellStyle name="Comma 5 5 3 2 2" xfId="11815"/>
    <cellStyle name="Comma 5 5 3 2 2 2" xfId="22428"/>
    <cellStyle name="Comma 5 5 3 2 2 2 2" xfId="45703"/>
    <cellStyle name="Comma 5 5 3 2 2 3" xfId="35090"/>
    <cellStyle name="Comma 5 5 3 2 3" xfId="17122"/>
    <cellStyle name="Comma 5 5 3 2 3 2" xfId="40397"/>
    <cellStyle name="Comma 5 5 3 2 4" xfId="29782"/>
    <cellStyle name="Comma 5 5 3 3" xfId="9173"/>
    <cellStyle name="Comma 5 5 3 3 2" xfId="19788"/>
    <cellStyle name="Comma 5 5 3 3 2 2" xfId="43063"/>
    <cellStyle name="Comma 5 5 3 3 3" xfId="32448"/>
    <cellStyle name="Comma 5 5 3 4" xfId="14482"/>
    <cellStyle name="Comma 5 5 3 4 2" xfId="37757"/>
    <cellStyle name="Comma 5 5 3 5" xfId="23758"/>
    <cellStyle name="Comma 5 5 3 5 2" xfId="46980"/>
    <cellStyle name="Comma 5 5 3 6" xfId="27140"/>
    <cellStyle name="Comma 5 5 4" xfId="4294"/>
    <cellStyle name="Comma 5 5 4 2" xfId="9638"/>
    <cellStyle name="Comma 5 5 4 2 2" xfId="20253"/>
    <cellStyle name="Comma 5 5 4 2 2 2" xfId="43528"/>
    <cellStyle name="Comma 5 5 4 2 3" xfId="32913"/>
    <cellStyle name="Comma 5 5 4 3" xfId="14947"/>
    <cellStyle name="Comma 5 5 4 3 2" xfId="38222"/>
    <cellStyle name="Comma 5 5 4 4" xfId="27605"/>
    <cellStyle name="Comma 5 5 5" xfId="6996"/>
    <cellStyle name="Comma 5 5 5 2" xfId="17611"/>
    <cellStyle name="Comma 5 5 5 2 2" xfId="40886"/>
    <cellStyle name="Comma 5 5 5 3" xfId="30271"/>
    <cellStyle name="Comma 5 5 6" xfId="12307"/>
    <cellStyle name="Comma 5 5 6 2" xfId="35582"/>
    <cellStyle name="Comma 5 5 7" xfId="23755"/>
    <cellStyle name="Comma 5 5 7 2" xfId="46977"/>
    <cellStyle name="Comma 5 5 8" xfId="24963"/>
    <cellStyle name="Comma 5 6" xfId="1203"/>
    <cellStyle name="Comma 5 6 2" xfId="2770"/>
    <cellStyle name="Comma 5 6 2 2" xfId="5621"/>
    <cellStyle name="Comma 5 6 2 2 2" xfId="10964"/>
    <cellStyle name="Comma 5 6 2 2 2 2" xfId="21578"/>
    <cellStyle name="Comma 5 6 2 2 2 2 2" xfId="44853"/>
    <cellStyle name="Comma 5 6 2 2 2 3" xfId="34239"/>
    <cellStyle name="Comma 5 6 2 2 3" xfId="16272"/>
    <cellStyle name="Comma 5 6 2 2 3 2" xfId="39547"/>
    <cellStyle name="Comma 5 6 2 2 4" xfId="28931"/>
    <cellStyle name="Comma 5 6 2 3" xfId="8322"/>
    <cellStyle name="Comma 5 6 2 3 2" xfId="18937"/>
    <cellStyle name="Comma 5 6 2 3 2 2" xfId="42212"/>
    <cellStyle name="Comma 5 6 2 3 3" xfId="31597"/>
    <cellStyle name="Comma 5 6 2 4" xfId="13632"/>
    <cellStyle name="Comma 5 6 2 4 2" xfId="36907"/>
    <cellStyle name="Comma 5 6 2 5" xfId="23760"/>
    <cellStyle name="Comma 5 6 2 5 2" xfId="46982"/>
    <cellStyle name="Comma 5 6 2 6" xfId="26289"/>
    <cellStyle name="Comma 5 6 3" xfId="4434"/>
    <cellStyle name="Comma 5 6 3 2" xfId="9778"/>
    <cellStyle name="Comma 5 6 3 2 2" xfId="20393"/>
    <cellStyle name="Comma 5 6 3 2 2 2" xfId="43668"/>
    <cellStyle name="Comma 5 6 3 2 3" xfId="33053"/>
    <cellStyle name="Comma 5 6 3 3" xfId="15087"/>
    <cellStyle name="Comma 5 6 3 3 2" xfId="38362"/>
    <cellStyle name="Comma 5 6 3 4" xfId="27745"/>
    <cellStyle name="Comma 5 6 4" xfId="7136"/>
    <cellStyle name="Comma 5 6 4 2" xfId="17751"/>
    <cellStyle name="Comma 5 6 4 2 2" xfId="41026"/>
    <cellStyle name="Comma 5 6 4 3" xfId="30411"/>
    <cellStyle name="Comma 5 6 5" xfId="12447"/>
    <cellStyle name="Comma 5 6 5 2" xfId="35722"/>
    <cellStyle name="Comma 5 6 6" xfId="23759"/>
    <cellStyle name="Comma 5 6 6 2" xfId="46981"/>
    <cellStyle name="Comma 5 6 7" xfId="25103"/>
    <cellStyle name="Comma 5 7" xfId="1594"/>
    <cellStyle name="Comma 5 7 2" xfId="4605"/>
    <cellStyle name="Comma 5 7 2 2" xfId="9949"/>
    <cellStyle name="Comma 5 7 2 2 2" xfId="20564"/>
    <cellStyle name="Comma 5 7 2 2 2 2" xfId="43839"/>
    <cellStyle name="Comma 5 7 2 2 3" xfId="33224"/>
    <cellStyle name="Comma 5 7 2 3" xfId="15258"/>
    <cellStyle name="Comma 5 7 2 3 2" xfId="38533"/>
    <cellStyle name="Comma 5 7 2 4" xfId="27916"/>
    <cellStyle name="Comma 5 7 3" xfId="7307"/>
    <cellStyle name="Comma 5 7 3 2" xfId="17922"/>
    <cellStyle name="Comma 5 7 3 2 2" xfId="41197"/>
    <cellStyle name="Comma 5 7 3 3" xfId="30582"/>
    <cellStyle name="Comma 5 7 4" xfId="12618"/>
    <cellStyle name="Comma 5 7 4 2" xfId="35893"/>
    <cellStyle name="Comma 5 7 5" xfId="23761"/>
    <cellStyle name="Comma 5 7 5 2" xfId="46983"/>
    <cellStyle name="Comma 5 7 6" xfId="25274"/>
    <cellStyle name="Comma 5 8" xfId="2448"/>
    <cellStyle name="Comma 5 8 2" xfId="5299"/>
    <cellStyle name="Comma 5 8 2 2" xfId="10642"/>
    <cellStyle name="Comma 5 8 2 2 2" xfId="21256"/>
    <cellStyle name="Comma 5 8 2 2 2 2" xfId="44531"/>
    <cellStyle name="Comma 5 8 2 2 3" xfId="33917"/>
    <cellStyle name="Comma 5 8 2 3" xfId="15950"/>
    <cellStyle name="Comma 5 8 2 3 2" xfId="39225"/>
    <cellStyle name="Comma 5 8 2 4" xfId="28609"/>
    <cellStyle name="Comma 5 8 3" xfId="8000"/>
    <cellStyle name="Comma 5 8 3 2" xfId="18615"/>
    <cellStyle name="Comma 5 8 3 2 2" xfId="41890"/>
    <cellStyle name="Comma 5 8 3 3" xfId="31275"/>
    <cellStyle name="Comma 5 8 4" xfId="13310"/>
    <cellStyle name="Comma 5 8 4 2" xfId="36585"/>
    <cellStyle name="Comma 5 8 5" xfId="23762"/>
    <cellStyle name="Comma 5 8 5 2" xfId="46984"/>
    <cellStyle name="Comma 5 8 6" xfId="25967"/>
    <cellStyle name="Comma 5 9" xfId="2951"/>
    <cellStyle name="Comma 5 9 2" xfId="5790"/>
    <cellStyle name="Comma 5 9 2 2" xfId="11133"/>
    <cellStyle name="Comma 5 9 2 2 2" xfId="21747"/>
    <cellStyle name="Comma 5 9 2 2 2 2" xfId="45022"/>
    <cellStyle name="Comma 5 9 2 2 3" xfId="34408"/>
    <cellStyle name="Comma 5 9 2 3" xfId="16441"/>
    <cellStyle name="Comma 5 9 2 3 2" xfId="39716"/>
    <cellStyle name="Comma 5 9 2 4" xfId="29100"/>
    <cellStyle name="Comma 5 9 3" xfId="8491"/>
    <cellStyle name="Comma 5 9 3 2" xfId="19106"/>
    <cellStyle name="Comma 5 9 3 2 2" xfId="42381"/>
    <cellStyle name="Comma 5 9 3 3" xfId="31766"/>
    <cellStyle name="Comma 5 9 4" xfId="13801"/>
    <cellStyle name="Comma 5 9 4 2" xfId="37076"/>
    <cellStyle name="Comma 5 9 5" xfId="23763"/>
    <cellStyle name="Comma 5 9 5 2" xfId="46985"/>
    <cellStyle name="Comma 5 9 6" xfId="26458"/>
    <cellStyle name="Comma 6" xfId="328"/>
    <cellStyle name="Comma 6 10" xfId="3282"/>
    <cellStyle name="Comma 6 10 2" xfId="6106"/>
    <cellStyle name="Comma 6 10 2 2" xfId="11449"/>
    <cellStyle name="Comma 6 10 2 2 2" xfId="22062"/>
    <cellStyle name="Comma 6 10 2 2 2 2" xfId="45337"/>
    <cellStyle name="Comma 6 10 2 2 3" xfId="34724"/>
    <cellStyle name="Comma 6 10 2 3" xfId="16756"/>
    <cellStyle name="Comma 6 10 2 3 2" xfId="40031"/>
    <cellStyle name="Comma 6 10 2 4" xfId="29416"/>
    <cellStyle name="Comma 6 10 3" xfId="8807"/>
    <cellStyle name="Comma 6 10 3 2" xfId="19422"/>
    <cellStyle name="Comma 6 10 3 2 2" xfId="42697"/>
    <cellStyle name="Comma 6 10 3 3" xfId="32082"/>
    <cellStyle name="Comma 6 10 4" xfId="14116"/>
    <cellStyle name="Comma 6 10 4 2" xfId="37391"/>
    <cellStyle name="Comma 6 10 5" xfId="26774"/>
    <cellStyle name="Comma 6 11" xfId="4115"/>
    <cellStyle name="Comma 6 11 2" xfId="9459"/>
    <cellStyle name="Comma 6 11 2 2" xfId="20074"/>
    <cellStyle name="Comma 6 11 2 2 2" xfId="43349"/>
    <cellStyle name="Comma 6 11 2 3" xfId="32734"/>
    <cellStyle name="Comma 6 11 3" xfId="14768"/>
    <cellStyle name="Comma 6 11 3 2" xfId="38043"/>
    <cellStyle name="Comma 6 11 4" xfId="27426"/>
    <cellStyle name="Comma 6 12" xfId="6817"/>
    <cellStyle name="Comma 6 12 2" xfId="17432"/>
    <cellStyle name="Comma 6 12 2 2" xfId="40707"/>
    <cellStyle name="Comma 6 12 3" xfId="30092"/>
    <cellStyle name="Comma 6 13" xfId="12128"/>
    <cellStyle name="Comma 6 13 2" xfId="35403"/>
    <cellStyle name="Comma 6 14" xfId="23764"/>
    <cellStyle name="Comma 6 14 2" xfId="46986"/>
    <cellStyle name="Comma 6 15" xfId="24782"/>
    <cellStyle name="Comma 6 2" xfId="329"/>
    <cellStyle name="Comma 6 2 10" xfId="12129"/>
    <cellStyle name="Comma 6 2 10 2" xfId="35404"/>
    <cellStyle name="Comma 6 2 11" xfId="23765"/>
    <cellStyle name="Comma 6 2 11 2" xfId="46987"/>
    <cellStyle name="Comma 6 2 12" xfId="24783"/>
    <cellStyle name="Comma 6 2 2" xfId="1123"/>
    <cellStyle name="Comma 6 2 2 2" xfId="2691"/>
    <cellStyle name="Comma 6 2 2 2 2" xfId="5542"/>
    <cellStyle name="Comma 6 2 2 2 2 2" xfId="10885"/>
    <cellStyle name="Comma 6 2 2 2 2 2 2" xfId="21499"/>
    <cellStyle name="Comma 6 2 2 2 2 2 2 2" xfId="44774"/>
    <cellStyle name="Comma 6 2 2 2 2 2 3" xfId="34160"/>
    <cellStyle name="Comma 6 2 2 2 2 3" xfId="16193"/>
    <cellStyle name="Comma 6 2 2 2 2 3 2" xfId="39468"/>
    <cellStyle name="Comma 6 2 2 2 2 4" xfId="23768"/>
    <cellStyle name="Comma 6 2 2 2 2 4 2" xfId="46990"/>
    <cellStyle name="Comma 6 2 2 2 2 5" xfId="28852"/>
    <cellStyle name="Comma 6 2 2 2 3" xfId="8243"/>
    <cellStyle name="Comma 6 2 2 2 3 2" xfId="18858"/>
    <cellStyle name="Comma 6 2 2 2 3 2 2" xfId="42133"/>
    <cellStyle name="Comma 6 2 2 2 3 3" xfId="31518"/>
    <cellStyle name="Comma 6 2 2 2 4" xfId="13553"/>
    <cellStyle name="Comma 6 2 2 2 4 2" xfId="36828"/>
    <cellStyle name="Comma 6 2 2 2 5" xfId="23767"/>
    <cellStyle name="Comma 6 2 2 2 5 2" xfId="46989"/>
    <cellStyle name="Comma 6 2 2 2 6" xfId="26210"/>
    <cellStyle name="Comma 6 2 2 3" xfId="3869"/>
    <cellStyle name="Comma 6 2 2 3 2" xfId="6533"/>
    <cellStyle name="Comma 6 2 2 3 2 2" xfId="11876"/>
    <cellStyle name="Comma 6 2 2 3 2 2 2" xfId="22489"/>
    <cellStyle name="Comma 6 2 2 3 2 2 2 2" xfId="45764"/>
    <cellStyle name="Comma 6 2 2 3 2 2 3" xfId="35151"/>
    <cellStyle name="Comma 6 2 2 3 2 3" xfId="17183"/>
    <cellStyle name="Comma 6 2 2 3 2 3 2" xfId="40458"/>
    <cellStyle name="Comma 6 2 2 3 2 4" xfId="29843"/>
    <cellStyle name="Comma 6 2 2 3 3" xfId="9234"/>
    <cellStyle name="Comma 6 2 2 3 3 2" xfId="19849"/>
    <cellStyle name="Comma 6 2 2 3 3 2 2" xfId="43124"/>
    <cellStyle name="Comma 6 2 2 3 3 3" xfId="32509"/>
    <cellStyle name="Comma 6 2 2 3 4" xfId="14543"/>
    <cellStyle name="Comma 6 2 2 3 4 2" xfId="37818"/>
    <cellStyle name="Comma 6 2 2 3 5" xfId="23769"/>
    <cellStyle name="Comma 6 2 2 3 5 2" xfId="46991"/>
    <cellStyle name="Comma 6 2 2 3 6" xfId="27201"/>
    <cellStyle name="Comma 6 2 2 4" xfId="4355"/>
    <cellStyle name="Comma 6 2 2 4 2" xfId="9699"/>
    <cellStyle name="Comma 6 2 2 4 2 2" xfId="20314"/>
    <cellStyle name="Comma 6 2 2 4 2 2 2" xfId="43589"/>
    <cellStyle name="Comma 6 2 2 4 2 3" xfId="32974"/>
    <cellStyle name="Comma 6 2 2 4 3" xfId="15008"/>
    <cellStyle name="Comma 6 2 2 4 3 2" xfId="38283"/>
    <cellStyle name="Comma 6 2 2 4 4" xfId="27666"/>
    <cellStyle name="Comma 6 2 2 5" xfId="7057"/>
    <cellStyle name="Comma 6 2 2 5 2" xfId="17672"/>
    <cellStyle name="Comma 6 2 2 5 2 2" xfId="40947"/>
    <cellStyle name="Comma 6 2 2 5 3" xfId="30332"/>
    <cellStyle name="Comma 6 2 2 6" xfId="12368"/>
    <cellStyle name="Comma 6 2 2 6 2" xfId="35643"/>
    <cellStyle name="Comma 6 2 2 7" xfId="23766"/>
    <cellStyle name="Comma 6 2 2 7 2" xfId="46988"/>
    <cellStyle name="Comma 6 2 2 8" xfId="25024"/>
    <cellStyle name="Comma 6 2 3" xfId="1493"/>
    <cellStyle name="Comma 6 2 3 2" xfId="2855"/>
    <cellStyle name="Comma 6 2 3 2 2" xfId="5706"/>
    <cellStyle name="Comma 6 2 3 2 2 2" xfId="11049"/>
    <cellStyle name="Comma 6 2 3 2 2 2 2" xfId="21663"/>
    <cellStyle name="Comma 6 2 3 2 2 2 2 2" xfId="44938"/>
    <cellStyle name="Comma 6 2 3 2 2 2 3" xfId="34324"/>
    <cellStyle name="Comma 6 2 3 2 2 3" xfId="16357"/>
    <cellStyle name="Comma 6 2 3 2 2 3 2" xfId="39632"/>
    <cellStyle name="Comma 6 2 3 2 2 4" xfId="29016"/>
    <cellStyle name="Comma 6 2 3 2 3" xfId="8407"/>
    <cellStyle name="Comma 6 2 3 2 3 2" xfId="19022"/>
    <cellStyle name="Comma 6 2 3 2 3 2 2" xfId="42297"/>
    <cellStyle name="Comma 6 2 3 2 3 3" xfId="31682"/>
    <cellStyle name="Comma 6 2 3 2 4" xfId="13717"/>
    <cellStyle name="Comma 6 2 3 2 4 2" xfId="36992"/>
    <cellStyle name="Comma 6 2 3 2 5" xfId="23771"/>
    <cellStyle name="Comma 6 2 3 2 5 2" xfId="46993"/>
    <cellStyle name="Comma 6 2 3 2 6" xfId="26374"/>
    <cellStyle name="Comma 6 2 3 3" xfId="4519"/>
    <cellStyle name="Comma 6 2 3 3 2" xfId="9863"/>
    <cellStyle name="Comma 6 2 3 3 2 2" xfId="20478"/>
    <cellStyle name="Comma 6 2 3 3 2 2 2" xfId="43753"/>
    <cellStyle name="Comma 6 2 3 3 2 3" xfId="33138"/>
    <cellStyle name="Comma 6 2 3 3 3" xfId="15172"/>
    <cellStyle name="Comma 6 2 3 3 3 2" xfId="38447"/>
    <cellStyle name="Comma 6 2 3 3 4" xfId="27830"/>
    <cellStyle name="Comma 6 2 3 4" xfId="7221"/>
    <cellStyle name="Comma 6 2 3 4 2" xfId="17836"/>
    <cellStyle name="Comma 6 2 3 4 2 2" xfId="41111"/>
    <cellStyle name="Comma 6 2 3 4 3" xfId="30496"/>
    <cellStyle name="Comma 6 2 3 5" xfId="12532"/>
    <cellStyle name="Comma 6 2 3 5 2" xfId="35807"/>
    <cellStyle name="Comma 6 2 3 6" xfId="23770"/>
    <cellStyle name="Comma 6 2 3 6 2" xfId="46992"/>
    <cellStyle name="Comma 6 2 3 7" xfId="25188"/>
    <cellStyle name="Comma 6 2 4" xfId="1720"/>
    <cellStyle name="Comma 6 2 4 2" xfId="4704"/>
    <cellStyle name="Comma 6 2 4 2 2" xfId="10048"/>
    <cellStyle name="Comma 6 2 4 2 2 2" xfId="20663"/>
    <cellStyle name="Comma 6 2 4 2 2 2 2" xfId="43938"/>
    <cellStyle name="Comma 6 2 4 2 2 3" xfId="33323"/>
    <cellStyle name="Comma 6 2 4 2 3" xfId="15357"/>
    <cellStyle name="Comma 6 2 4 2 3 2" xfId="38632"/>
    <cellStyle name="Comma 6 2 4 2 4" xfId="28015"/>
    <cellStyle name="Comma 6 2 4 3" xfId="7406"/>
    <cellStyle name="Comma 6 2 4 3 2" xfId="18021"/>
    <cellStyle name="Comma 6 2 4 3 2 2" xfId="41296"/>
    <cellStyle name="Comma 6 2 4 3 3" xfId="30681"/>
    <cellStyle name="Comma 6 2 4 4" xfId="12717"/>
    <cellStyle name="Comma 6 2 4 4 2" xfId="35992"/>
    <cellStyle name="Comma 6 2 4 5" xfId="23772"/>
    <cellStyle name="Comma 6 2 4 5 2" xfId="46994"/>
    <cellStyle name="Comma 6 2 4 6" xfId="25373"/>
    <cellStyle name="Comma 6 2 5" xfId="2452"/>
    <cellStyle name="Comma 6 2 5 2" xfId="5303"/>
    <cellStyle name="Comma 6 2 5 2 2" xfId="10646"/>
    <cellStyle name="Comma 6 2 5 2 2 2" xfId="21260"/>
    <cellStyle name="Comma 6 2 5 2 2 2 2" xfId="44535"/>
    <cellStyle name="Comma 6 2 5 2 2 3" xfId="33921"/>
    <cellStyle name="Comma 6 2 5 2 3" xfId="15954"/>
    <cellStyle name="Comma 6 2 5 2 3 2" xfId="39229"/>
    <cellStyle name="Comma 6 2 5 2 4" xfId="28613"/>
    <cellStyle name="Comma 6 2 5 3" xfId="8004"/>
    <cellStyle name="Comma 6 2 5 3 2" xfId="18619"/>
    <cellStyle name="Comma 6 2 5 3 2 2" xfId="41894"/>
    <cellStyle name="Comma 6 2 5 3 3" xfId="31279"/>
    <cellStyle name="Comma 6 2 5 4" xfId="13314"/>
    <cellStyle name="Comma 6 2 5 4 2" xfId="36589"/>
    <cellStyle name="Comma 6 2 5 5" xfId="25971"/>
    <cellStyle name="Comma 6 2 6" xfId="2999"/>
    <cellStyle name="Comma 6 2 6 2" xfId="5832"/>
    <cellStyle name="Comma 6 2 6 2 2" xfId="11175"/>
    <cellStyle name="Comma 6 2 6 2 2 2" xfId="21788"/>
    <cellStyle name="Comma 6 2 6 2 2 2 2" xfId="45063"/>
    <cellStyle name="Comma 6 2 6 2 2 3" xfId="34450"/>
    <cellStyle name="Comma 6 2 6 2 3" xfId="16482"/>
    <cellStyle name="Comma 6 2 6 2 3 2" xfId="39757"/>
    <cellStyle name="Comma 6 2 6 2 4" xfId="29142"/>
    <cellStyle name="Comma 6 2 6 3" xfId="8533"/>
    <cellStyle name="Comma 6 2 6 3 2" xfId="19148"/>
    <cellStyle name="Comma 6 2 6 3 2 2" xfId="42423"/>
    <cellStyle name="Comma 6 2 6 3 3" xfId="31808"/>
    <cellStyle name="Comma 6 2 6 4" xfId="13842"/>
    <cellStyle name="Comma 6 2 6 4 2" xfId="37117"/>
    <cellStyle name="Comma 6 2 6 5" xfId="26500"/>
    <cellStyle name="Comma 6 2 7" xfId="3322"/>
    <cellStyle name="Comma 6 2 7 2" xfId="6146"/>
    <cellStyle name="Comma 6 2 7 2 2" xfId="11489"/>
    <cellStyle name="Comma 6 2 7 2 2 2" xfId="22102"/>
    <cellStyle name="Comma 6 2 7 2 2 2 2" xfId="45377"/>
    <cellStyle name="Comma 6 2 7 2 2 3" xfId="34764"/>
    <cellStyle name="Comma 6 2 7 2 3" xfId="16796"/>
    <cellStyle name="Comma 6 2 7 2 3 2" xfId="40071"/>
    <cellStyle name="Comma 6 2 7 2 4" xfId="29456"/>
    <cellStyle name="Comma 6 2 7 3" xfId="8847"/>
    <cellStyle name="Comma 6 2 7 3 2" xfId="19462"/>
    <cellStyle name="Comma 6 2 7 3 2 2" xfId="42737"/>
    <cellStyle name="Comma 6 2 7 3 3" xfId="32122"/>
    <cellStyle name="Comma 6 2 7 4" xfId="14156"/>
    <cellStyle name="Comma 6 2 7 4 2" xfId="37431"/>
    <cellStyle name="Comma 6 2 7 5" xfId="26814"/>
    <cellStyle name="Comma 6 2 8" xfId="4116"/>
    <cellStyle name="Comma 6 2 8 2" xfId="9460"/>
    <cellStyle name="Comma 6 2 8 2 2" xfId="20075"/>
    <cellStyle name="Comma 6 2 8 2 2 2" xfId="43350"/>
    <cellStyle name="Comma 6 2 8 2 3" xfId="32735"/>
    <cellStyle name="Comma 6 2 8 3" xfId="14769"/>
    <cellStyle name="Comma 6 2 8 3 2" xfId="38044"/>
    <cellStyle name="Comma 6 2 8 4" xfId="27427"/>
    <cellStyle name="Comma 6 2 9" xfId="6818"/>
    <cellStyle name="Comma 6 2 9 2" xfId="17433"/>
    <cellStyle name="Comma 6 2 9 2 2" xfId="40708"/>
    <cellStyle name="Comma 6 2 9 3" xfId="30093"/>
    <cellStyle name="Comma 6 3" xfId="330"/>
    <cellStyle name="Comma 6 3 10" xfId="24784"/>
    <cellStyle name="Comma 6 3 2" xfId="1903"/>
    <cellStyle name="Comma 6 3 2 2" xfId="4857"/>
    <cellStyle name="Comma 6 3 2 2 2" xfId="10200"/>
    <cellStyle name="Comma 6 3 2 2 2 2" xfId="20815"/>
    <cellStyle name="Comma 6 3 2 2 2 2 2" xfId="44090"/>
    <cellStyle name="Comma 6 3 2 2 2 3" xfId="33475"/>
    <cellStyle name="Comma 6 3 2 2 3" xfId="15509"/>
    <cellStyle name="Comma 6 3 2 2 3 2" xfId="38784"/>
    <cellStyle name="Comma 6 3 2 2 4" xfId="23775"/>
    <cellStyle name="Comma 6 3 2 2 4 2" xfId="46997"/>
    <cellStyle name="Comma 6 3 2 2 5" xfId="28167"/>
    <cellStyle name="Comma 6 3 2 3" xfId="7558"/>
    <cellStyle name="Comma 6 3 2 3 2" xfId="18173"/>
    <cellStyle name="Comma 6 3 2 3 2 2" xfId="41448"/>
    <cellStyle name="Comma 6 3 2 3 3" xfId="30833"/>
    <cellStyle name="Comma 6 3 2 4" xfId="12869"/>
    <cellStyle name="Comma 6 3 2 4 2" xfId="36144"/>
    <cellStyle name="Comma 6 3 2 5" xfId="23774"/>
    <cellStyle name="Comma 6 3 2 5 2" xfId="46996"/>
    <cellStyle name="Comma 6 3 2 6" xfId="25525"/>
    <cellStyle name="Comma 6 3 3" xfId="2453"/>
    <cellStyle name="Comma 6 3 3 2" xfId="5304"/>
    <cellStyle name="Comma 6 3 3 2 2" xfId="10647"/>
    <cellStyle name="Comma 6 3 3 2 2 2" xfId="21261"/>
    <cellStyle name="Comma 6 3 3 2 2 2 2" xfId="44536"/>
    <cellStyle name="Comma 6 3 3 2 2 3" xfId="33922"/>
    <cellStyle name="Comma 6 3 3 2 3" xfId="15955"/>
    <cellStyle name="Comma 6 3 3 2 3 2" xfId="39230"/>
    <cellStyle name="Comma 6 3 3 2 4" xfId="28614"/>
    <cellStyle name="Comma 6 3 3 3" xfId="8005"/>
    <cellStyle name="Comma 6 3 3 3 2" xfId="18620"/>
    <cellStyle name="Comma 6 3 3 3 2 2" xfId="41895"/>
    <cellStyle name="Comma 6 3 3 3 3" xfId="31280"/>
    <cellStyle name="Comma 6 3 3 4" xfId="13315"/>
    <cellStyle name="Comma 6 3 3 4 2" xfId="36590"/>
    <cellStyle name="Comma 6 3 3 5" xfId="23776"/>
    <cellStyle name="Comma 6 3 3 5 2" xfId="46998"/>
    <cellStyle name="Comma 6 3 3 6" xfId="25972"/>
    <cellStyle name="Comma 6 3 4" xfId="3147"/>
    <cellStyle name="Comma 6 3 4 2" xfId="5980"/>
    <cellStyle name="Comma 6 3 4 2 2" xfId="11323"/>
    <cellStyle name="Comma 6 3 4 2 2 2" xfId="21936"/>
    <cellStyle name="Comma 6 3 4 2 2 2 2" xfId="45211"/>
    <cellStyle name="Comma 6 3 4 2 2 3" xfId="34598"/>
    <cellStyle name="Comma 6 3 4 2 3" xfId="16630"/>
    <cellStyle name="Comma 6 3 4 2 3 2" xfId="39905"/>
    <cellStyle name="Comma 6 3 4 2 4" xfId="29290"/>
    <cellStyle name="Comma 6 3 4 3" xfId="8681"/>
    <cellStyle name="Comma 6 3 4 3 2" xfId="19296"/>
    <cellStyle name="Comma 6 3 4 3 2 2" xfId="42571"/>
    <cellStyle name="Comma 6 3 4 3 3" xfId="31956"/>
    <cellStyle name="Comma 6 3 4 4" xfId="13990"/>
    <cellStyle name="Comma 6 3 4 4 2" xfId="37265"/>
    <cellStyle name="Comma 6 3 4 5" xfId="26648"/>
    <cellStyle name="Comma 6 3 5" xfId="3470"/>
    <cellStyle name="Comma 6 3 5 2" xfId="6294"/>
    <cellStyle name="Comma 6 3 5 2 2" xfId="11637"/>
    <cellStyle name="Comma 6 3 5 2 2 2" xfId="22250"/>
    <cellStyle name="Comma 6 3 5 2 2 2 2" xfId="45525"/>
    <cellStyle name="Comma 6 3 5 2 2 3" xfId="34912"/>
    <cellStyle name="Comma 6 3 5 2 3" xfId="16944"/>
    <cellStyle name="Comma 6 3 5 2 3 2" xfId="40219"/>
    <cellStyle name="Comma 6 3 5 2 4" xfId="29604"/>
    <cellStyle name="Comma 6 3 5 3" xfId="8995"/>
    <cellStyle name="Comma 6 3 5 3 2" xfId="19610"/>
    <cellStyle name="Comma 6 3 5 3 2 2" xfId="42885"/>
    <cellStyle name="Comma 6 3 5 3 3" xfId="32270"/>
    <cellStyle name="Comma 6 3 5 4" xfId="14304"/>
    <cellStyle name="Comma 6 3 5 4 2" xfId="37579"/>
    <cellStyle name="Comma 6 3 5 5" xfId="26962"/>
    <cellStyle name="Comma 6 3 6" xfId="4117"/>
    <cellStyle name="Comma 6 3 6 2" xfId="9461"/>
    <cellStyle name="Comma 6 3 6 2 2" xfId="20076"/>
    <cellStyle name="Comma 6 3 6 2 2 2" xfId="43351"/>
    <cellStyle name="Comma 6 3 6 2 3" xfId="32736"/>
    <cellStyle name="Comma 6 3 6 3" xfId="14770"/>
    <cellStyle name="Comma 6 3 6 3 2" xfId="38045"/>
    <cellStyle name="Comma 6 3 6 4" xfId="27428"/>
    <cellStyle name="Comma 6 3 7" xfId="6819"/>
    <cellStyle name="Comma 6 3 7 2" xfId="17434"/>
    <cellStyle name="Comma 6 3 7 2 2" xfId="40709"/>
    <cellStyle name="Comma 6 3 7 3" xfId="30094"/>
    <cellStyle name="Comma 6 3 8" xfId="12130"/>
    <cellStyle name="Comma 6 3 8 2" xfId="35405"/>
    <cellStyle name="Comma 6 3 9" xfId="23773"/>
    <cellStyle name="Comma 6 3 9 2" xfId="46995"/>
    <cellStyle name="Comma 6 4" xfId="722"/>
    <cellStyle name="Comma 6 4 2" xfId="2549"/>
    <cellStyle name="Comma 6 4 2 2" xfId="5400"/>
    <cellStyle name="Comma 6 4 2 2 2" xfId="10743"/>
    <cellStyle name="Comma 6 4 2 2 2 2" xfId="21357"/>
    <cellStyle name="Comma 6 4 2 2 2 2 2" xfId="44632"/>
    <cellStyle name="Comma 6 4 2 2 2 3" xfId="34018"/>
    <cellStyle name="Comma 6 4 2 2 3" xfId="16051"/>
    <cellStyle name="Comma 6 4 2 2 3 2" xfId="39326"/>
    <cellStyle name="Comma 6 4 2 2 4" xfId="28710"/>
    <cellStyle name="Comma 6 4 2 3" xfId="8101"/>
    <cellStyle name="Comma 6 4 2 3 2" xfId="18716"/>
    <cellStyle name="Comma 6 4 2 3 2 2" xfId="41991"/>
    <cellStyle name="Comma 6 4 2 3 3" xfId="31376"/>
    <cellStyle name="Comma 6 4 2 4" xfId="13411"/>
    <cellStyle name="Comma 6 4 2 4 2" xfId="36686"/>
    <cellStyle name="Comma 6 4 2 5" xfId="23778"/>
    <cellStyle name="Comma 6 4 2 5 2" xfId="47000"/>
    <cellStyle name="Comma 6 4 2 6" xfId="26068"/>
    <cellStyle name="Comma 6 4 3" xfId="3667"/>
    <cellStyle name="Comma 6 4 3 2" xfId="6405"/>
    <cellStyle name="Comma 6 4 3 2 2" xfId="11748"/>
    <cellStyle name="Comma 6 4 3 2 2 2" xfId="22361"/>
    <cellStyle name="Comma 6 4 3 2 2 2 2" xfId="45636"/>
    <cellStyle name="Comma 6 4 3 2 2 3" xfId="35023"/>
    <cellStyle name="Comma 6 4 3 2 3" xfId="17055"/>
    <cellStyle name="Comma 6 4 3 2 3 2" xfId="40330"/>
    <cellStyle name="Comma 6 4 3 2 4" xfId="29715"/>
    <cellStyle name="Comma 6 4 3 3" xfId="9106"/>
    <cellStyle name="Comma 6 4 3 3 2" xfId="19721"/>
    <cellStyle name="Comma 6 4 3 3 2 2" xfId="42996"/>
    <cellStyle name="Comma 6 4 3 3 3" xfId="32381"/>
    <cellStyle name="Comma 6 4 3 4" xfId="14415"/>
    <cellStyle name="Comma 6 4 3 4 2" xfId="37690"/>
    <cellStyle name="Comma 6 4 3 5" xfId="27073"/>
    <cellStyle name="Comma 6 4 4" xfId="4213"/>
    <cellStyle name="Comma 6 4 4 2" xfId="9557"/>
    <cellStyle name="Comma 6 4 4 2 2" xfId="20172"/>
    <cellStyle name="Comma 6 4 4 2 2 2" xfId="43447"/>
    <cellStyle name="Comma 6 4 4 2 3" xfId="32832"/>
    <cellStyle name="Comma 6 4 4 3" xfId="14866"/>
    <cellStyle name="Comma 6 4 4 3 2" xfId="38141"/>
    <cellStyle name="Comma 6 4 4 4" xfId="27524"/>
    <cellStyle name="Comma 6 4 5" xfId="6915"/>
    <cellStyle name="Comma 6 4 5 2" xfId="17530"/>
    <cellStyle name="Comma 6 4 5 2 2" xfId="40805"/>
    <cellStyle name="Comma 6 4 5 3" xfId="30190"/>
    <cellStyle name="Comma 6 4 6" xfId="12226"/>
    <cellStyle name="Comma 6 4 6 2" xfId="35501"/>
    <cellStyle name="Comma 6 4 7" xfId="23777"/>
    <cellStyle name="Comma 6 4 7 2" xfId="46999"/>
    <cellStyle name="Comma 6 4 8" xfId="24882"/>
    <cellStyle name="Comma 6 5" xfId="1057"/>
    <cellStyle name="Comma 6 5 2" xfId="2632"/>
    <cellStyle name="Comma 6 5 2 2" xfId="5483"/>
    <cellStyle name="Comma 6 5 2 2 2" xfId="10826"/>
    <cellStyle name="Comma 6 5 2 2 2 2" xfId="21440"/>
    <cellStyle name="Comma 6 5 2 2 2 2 2" xfId="44715"/>
    <cellStyle name="Comma 6 5 2 2 2 3" xfId="34101"/>
    <cellStyle name="Comma 6 5 2 2 3" xfId="16134"/>
    <cellStyle name="Comma 6 5 2 2 3 2" xfId="39409"/>
    <cellStyle name="Comma 6 5 2 2 4" xfId="28793"/>
    <cellStyle name="Comma 6 5 2 3" xfId="8184"/>
    <cellStyle name="Comma 6 5 2 3 2" xfId="18799"/>
    <cellStyle name="Comma 6 5 2 3 2 2" xfId="42074"/>
    <cellStyle name="Comma 6 5 2 3 3" xfId="31459"/>
    <cellStyle name="Comma 6 5 2 4" xfId="13494"/>
    <cellStyle name="Comma 6 5 2 4 2" xfId="36769"/>
    <cellStyle name="Comma 6 5 2 5" xfId="26151"/>
    <cellStyle name="Comma 6 5 3" xfId="3810"/>
    <cellStyle name="Comma 6 5 3 2" xfId="6474"/>
    <cellStyle name="Comma 6 5 3 2 2" xfId="11817"/>
    <cellStyle name="Comma 6 5 3 2 2 2" xfId="22430"/>
    <cellStyle name="Comma 6 5 3 2 2 2 2" xfId="45705"/>
    <cellStyle name="Comma 6 5 3 2 2 3" xfId="35092"/>
    <cellStyle name="Comma 6 5 3 2 3" xfId="17124"/>
    <cellStyle name="Comma 6 5 3 2 3 2" xfId="40399"/>
    <cellStyle name="Comma 6 5 3 2 4" xfId="29784"/>
    <cellStyle name="Comma 6 5 3 3" xfId="9175"/>
    <cellStyle name="Comma 6 5 3 3 2" xfId="19790"/>
    <cellStyle name="Comma 6 5 3 3 2 2" xfId="43065"/>
    <cellStyle name="Comma 6 5 3 3 3" xfId="32450"/>
    <cellStyle name="Comma 6 5 3 4" xfId="14484"/>
    <cellStyle name="Comma 6 5 3 4 2" xfId="37759"/>
    <cellStyle name="Comma 6 5 3 5" xfId="27142"/>
    <cellStyle name="Comma 6 5 4" xfId="4296"/>
    <cellStyle name="Comma 6 5 4 2" xfId="9640"/>
    <cellStyle name="Comma 6 5 4 2 2" xfId="20255"/>
    <cellStyle name="Comma 6 5 4 2 2 2" xfId="43530"/>
    <cellStyle name="Comma 6 5 4 2 3" xfId="32915"/>
    <cellStyle name="Comma 6 5 4 3" xfId="14949"/>
    <cellStyle name="Comma 6 5 4 3 2" xfId="38224"/>
    <cellStyle name="Comma 6 5 4 4" xfId="27607"/>
    <cellStyle name="Comma 6 5 5" xfId="6998"/>
    <cellStyle name="Comma 6 5 5 2" xfId="17613"/>
    <cellStyle name="Comma 6 5 5 2 2" xfId="40888"/>
    <cellStyle name="Comma 6 5 5 3" xfId="30273"/>
    <cellStyle name="Comma 6 5 6" xfId="12309"/>
    <cellStyle name="Comma 6 5 6 2" xfId="35584"/>
    <cellStyle name="Comma 6 5 7" xfId="23779"/>
    <cellStyle name="Comma 6 5 7 2" xfId="47001"/>
    <cellStyle name="Comma 6 5 8" xfId="24965"/>
    <cellStyle name="Comma 6 6" xfId="1205"/>
    <cellStyle name="Comma 6 6 2" xfId="2772"/>
    <cellStyle name="Comma 6 6 2 2" xfId="5623"/>
    <cellStyle name="Comma 6 6 2 2 2" xfId="10966"/>
    <cellStyle name="Comma 6 6 2 2 2 2" xfId="21580"/>
    <cellStyle name="Comma 6 6 2 2 2 2 2" xfId="44855"/>
    <cellStyle name="Comma 6 6 2 2 2 3" xfId="34241"/>
    <cellStyle name="Comma 6 6 2 2 3" xfId="16274"/>
    <cellStyle name="Comma 6 6 2 2 3 2" xfId="39549"/>
    <cellStyle name="Comma 6 6 2 2 4" xfId="28933"/>
    <cellStyle name="Comma 6 6 2 3" xfId="8324"/>
    <cellStyle name="Comma 6 6 2 3 2" xfId="18939"/>
    <cellStyle name="Comma 6 6 2 3 2 2" xfId="42214"/>
    <cellStyle name="Comma 6 6 2 3 3" xfId="31599"/>
    <cellStyle name="Comma 6 6 2 4" xfId="13634"/>
    <cellStyle name="Comma 6 6 2 4 2" xfId="36909"/>
    <cellStyle name="Comma 6 6 2 5" xfId="26291"/>
    <cellStyle name="Comma 6 6 3" xfId="4436"/>
    <cellStyle name="Comma 6 6 3 2" xfId="9780"/>
    <cellStyle name="Comma 6 6 3 2 2" xfId="20395"/>
    <cellStyle name="Comma 6 6 3 2 2 2" xfId="43670"/>
    <cellStyle name="Comma 6 6 3 2 3" xfId="33055"/>
    <cellStyle name="Comma 6 6 3 3" xfId="15089"/>
    <cellStyle name="Comma 6 6 3 3 2" xfId="38364"/>
    <cellStyle name="Comma 6 6 3 4" xfId="27747"/>
    <cellStyle name="Comma 6 6 4" xfId="7138"/>
    <cellStyle name="Comma 6 6 4 2" xfId="17753"/>
    <cellStyle name="Comma 6 6 4 2 2" xfId="41028"/>
    <cellStyle name="Comma 6 6 4 3" xfId="30413"/>
    <cellStyle name="Comma 6 6 5" xfId="12449"/>
    <cellStyle name="Comma 6 6 5 2" xfId="35724"/>
    <cellStyle name="Comma 6 6 6" xfId="23780"/>
    <cellStyle name="Comma 6 6 6 2" xfId="47002"/>
    <cellStyle name="Comma 6 6 7" xfId="25105"/>
    <cellStyle name="Comma 6 7" xfId="1596"/>
    <cellStyle name="Comma 6 7 2" xfId="4607"/>
    <cellStyle name="Comma 6 7 2 2" xfId="9951"/>
    <cellStyle name="Comma 6 7 2 2 2" xfId="20566"/>
    <cellStyle name="Comma 6 7 2 2 2 2" xfId="43841"/>
    <cellStyle name="Comma 6 7 2 2 3" xfId="33226"/>
    <cellStyle name="Comma 6 7 2 3" xfId="15260"/>
    <cellStyle name="Comma 6 7 2 3 2" xfId="38535"/>
    <cellStyle name="Comma 6 7 2 4" xfId="27918"/>
    <cellStyle name="Comma 6 7 3" xfId="7309"/>
    <cellStyle name="Comma 6 7 3 2" xfId="17924"/>
    <cellStyle name="Comma 6 7 3 2 2" xfId="41199"/>
    <cellStyle name="Comma 6 7 3 3" xfId="30584"/>
    <cellStyle name="Comma 6 7 4" xfId="12620"/>
    <cellStyle name="Comma 6 7 4 2" xfId="35895"/>
    <cellStyle name="Comma 6 7 5" xfId="25276"/>
    <cellStyle name="Comma 6 8" xfId="2451"/>
    <cellStyle name="Comma 6 8 2" xfId="5302"/>
    <cellStyle name="Comma 6 8 2 2" xfId="10645"/>
    <cellStyle name="Comma 6 8 2 2 2" xfId="21259"/>
    <cellStyle name="Comma 6 8 2 2 2 2" xfId="44534"/>
    <cellStyle name="Comma 6 8 2 2 3" xfId="33920"/>
    <cellStyle name="Comma 6 8 2 3" xfId="15953"/>
    <cellStyle name="Comma 6 8 2 3 2" xfId="39228"/>
    <cellStyle name="Comma 6 8 2 4" xfId="28612"/>
    <cellStyle name="Comma 6 8 3" xfId="8003"/>
    <cellStyle name="Comma 6 8 3 2" xfId="18618"/>
    <cellStyle name="Comma 6 8 3 2 2" xfId="41893"/>
    <cellStyle name="Comma 6 8 3 3" xfId="31278"/>
    <cellStyle name="Comma 6 8 4" xfId="13313"/>
    <cellStyle name="Comma 6 8 4 2" xfId="36588"/>
    <cellStyle name="Comma 6 8 5" xfId="25970"/>
    <cellStyle name="Comma 6 9" xfId="2953"/>
    <cellStyle name="Comma 6 9 2" xfId="5792"/>
    <cellStyle name="Comma 6 9 2 2" xfId="11135"/>
    <cellStyle name="Comma 6 9 2 2 2" xfId="21749"/>
    <cellStyle name="Comma 6 9 2 2 2 2" xfId="45024"/>
    <cellStyle name="Comma 6 9 2 2 3" xfId="34410"/>
    <cellStyle name="Comma 6 9 2 3" xfId="16443"/>
    <cellStyle name="Comma 6 9 2 3 2" xfId="39718"/>
    <cellStyle name="Comma 6 9 2 4" xfId="29102"/>
    <cellStyle name="Comma 6 9 3" xfId="8493"/>
    <cellStyle name="Comma 6 9 3 2" xfId="19108"/>
    <cellStyle name="Comma 6 9 3 2 2" xfId="42383"/>
    <cellStyle name="Comma 6 9 3 3" xfId="31768"/>
    <cellStyle name="Comma 6 9 4" xfId="13803"/>
    <cellStyle name="Comma 6 9 4 2" xfId="37078"/>
    <cellStyle name="Comma 6 9 5" xfId="26460"/>
    <cellStyle name="Comma 7" xfId="331"/>
    <cellStyle name="Comma 7 10" xfId="3283"/>
    <cellStyle name="Comma 7 10 2" xfId="6107"/>
    <cellStyle name="Comma 7 10 2 2" xfId="11450"/>
    <cellStyle name="Comma 7 10 2 2 2" xfId="22063"/>
    <cellStyle name="Comma 7 10 2 2 2 2" xfId="45338"/>
    <cellStyle name="Comma 7 10 2 2 3" xfId="34725"/>
    <cellStyle name="Comma 7 10 2 3" xfId="16757"/>
    <cellStyle name="Comma 7 10 2 3 2" xfId="40032"/>
    <cellStyle name="Comma 7 10 2 4" xfId="29417"/>
    <cellStyle name="Comma 7 10 3" xfId="8808"/>
    <cellStyle name="Comma 7 10 3 2" xfId="19423"/>
    <cellStyle name="Comma 7 10 3 2 2" xfId="42698"/>
    <cellStyle name="Comma 7 10 3 3" xfId="32083"/>
    <cellStyle name="Comma 7 10 4" xfId="14117"/>
    <cellStyle name="Comma 7 10 4 2" xfId="37392"/>
    <cellStyle name="Comma 7 10 5" xfId="26775"/>
    <cellStyle name="Comma 7 11" xfId="4118"/>
    <cellStyle name="Comma 7 11 2" xfId="9462"/>
    <cellStyle name="Comma 7 11 2 2" xfId="20077"/>
    <cellStyle name="Comma 7 11 2 2 2" xfId="43352"/>
    <cellStyle name="Comma 7 11 2 3" xfId="32737"/>
    <cellStyle name="Comma 7 11 3" xfId="14771"/>
    <cellStyle name="Comma 7 11 3 2" xfId="38046"/>
    <cellStyle name="Comma 7 11 4" xfId="27429"/>
    <cellStyle name="Comma 7 12" xfId="6820"/>
    <cellStyle name="Comma 7 12 2" xfId="17435"/>
    <cellStyle name="Comma 7 12 2 2" xfId="40710"/>
    <cellStyle name="Comma 7 12 3" xfId="30095"/>
    <cellStyle name="Comma 7 13" xfId="12131"/>
    <cellStyle name="Comma 7 13 2" xfId="35406"/>
    <cellStyle name="Comma 7 14" xfId="23781"/>
    <cellStyle name="Comma 7 14 2" xfId="47003"/>
    <cellStyle name="Comma 7 15" xfId="24785"/>
    <cellStyle name="Comma 7 2" xfId="332"/>
    <cellStyle name="Comma 7 2 10" xfId="12132"/>
    <cellStyle name="Comma 7 2 10 2" xfId="35407"/>
    <cellStyle name="Comma 7 2 11" xfId="23782"/>
    <cellStyle name="Comma 7 2 11 2" xfId="47004"/>
    <cellStyle name="Comma 7 2 12" xfId="24786"/>
    <cellStyle name="Comma 7 2 2" xfId="1124"/>
    <cellStyle name="Comma 7 2 2 2" xfId="2692"/>
    <cellStyle name="Comma 7 2 2 2 2" xfId="5543"/>
    <cellStyle name="Comma 7 2 2 2 2 2" xfId="10886"/>
    <cellStyle name="Comma 7 2 2 2 2 2 2" xfId="21500"/>
    <cellStyle name="Comma 7 2 2 2 2 2 2 2" xfId="44775"/>
    <cellStyle name="Comma 7 2 2 2 2 2 3" xfId="34161"/>
    <cellStyle name="Comma 7 2 2 2 2 3" xfId="16194"/>
    <cellStyle name="Comma 7 2 2 2 2 3 2" xfId="39469"/>
    <cellStyle name="Comma 7 2 2 2 2 4" xfId="23785"/>
    <cellStyle name="Comma 7 2 2 2 2 4 2" xfId="47007"/>
    <cellStyle name="Comma 7 2 2 2 2 5" xfId="28853"/>
    <cellStyle name="Comma 7 2 2 2 3" xfId="8244"/>
    <cellStyle name="Comma 7 2 2 2 3 2" xfId="18859"/>
    <cellStyle name="Comma 7 2 2 2 3 2 2" xfId="42134"/>
    <cellStyle name="Comma 7 2 2 2 3 3" xfId="31519"/>
    <cellStyle name="Comma 7 2 2 2 4" xfId="13554"/>
    <cellStyle name="Comma 7 2 2 2 4 2" xfId="36829"/>
    <cellStyle name="Comma 7 2 2 2 5" xfId="23784"/>
    <cellStyle name="Comma 7 2 2 2 5 2" xfId="47006"/>
    <cellStyle name="Comma 7 2 2 2 6" xfId="26211"/>
    <cellStyle name="Comma 7 2 2 3" xfId="3870"/>
    <cellStyle name="Comma 7 2 2 3 2" xfId="6534"/>
    <cellStyle name="Comma 7 2 2 3 2 2" xfId="11877"/>
    <cellStyle name="Comma 7 2 2 3 2 2 2" xfId="22490"/>
    <cellStyle name="Comma 7 2 2 3 2 2 2 2" xfId="45765"/>
    <cellStyle name="Comma 7 2 2 3 2 2 3" xfId="35152"/>
    <cellStyle name="Comma 7 2 2 3 2 3" xfId="17184"/>
    <cellStyle name="Comma 7 2 2 3 2 3 2" xfId="40459"/>
    <cellStyle name="Comma 7 2 2 3 2 4" xfId="29844"/>
    <cellStyle name="Comma 7 2 2 3 3" xfId="9235"/>
    <cellStyle name="Comma 7 2 2 3 3 2" xfId="19850"/>
    <cellStyle name="Comma 7 2 2 3 3 2 2" xfId="43125"/>
    <cellStyle name="Comma 7 2 2 3 3 3" xfId="32510"/>
    <cellStyle name="Comma 7 2 2 3 4" xfId="14544"/>
    <cellStyle name="Comma 7 2 2 3 4 2" xfId="37819"/>
    <cellStyle name="Comma 7 2 2 3 5" xfId="23786"/>
    <cellStyle name="Comma 7 2 2 3 5 2" xfId="47008"/>
    <cellStyle name="Comma 7 2 2 3 6" xfId="27202"/>
    <cellStyle name="Comma 7 2 2 4" xfId="4356"/>
    <cellStyle name="Comma 7 2 2 4 2" xfId="9700"/>
    <cellStyle name="Comma 7 2 2 4 2 2" xfId="20315"/>
    <cellStyle name="Comma 7 2 2 4 2 2 2" xfId="43590"/>
    <cellStyle name="Comma 7 2 2 4 2 3" xfId="32975"/>
    <cellStyle name="Comma 7 2 2 4 3" xfId="15009"/>
    <cellStyle name="Comma 7 2 2 4 3 2" xfId="38284"/>
    <cellStyle name="Comma 7 2 2 4 4" xfId="27667"/>
    <cellStyle name="Comma 7 2 2 5" xfId="7058"/>
    <cellStyle name="Comma 7 2 2 5 2" xfId="17673"/>
    <cellStyle name="Comma 7 2 2 5 2 2" xfId="40948"/>
    <cellStyle name="Comma 7 2 2 5 3" xfId="30333"/>
    <cellStyle name="Comma 7 2 2 6" xfId="12369"/>
    <cellStyle name="Comma 7 2 2 6 2" xfId="35644"/>
    <cellStyle name="Comma 7 2 2 7" xfId="23783"/>
    <cellStyle name="Comma 7 2 2 7 2" xfId="47005"/>
    <cellStyle name="Comma 7 2 2 8" xfId="25025"/>
    <cellStyle name="Comma 7 2 3" xfId="1494"/>
    <cellStyle name="Comma 7 2 3 2" xfId="2856"/>
    <cellStyle name="Comma 7 2 3 2 2" xfId="5707"/>
    <cellStyle name="Comma 7 2 3 2 2 2" xfId="11050"/>
    <cellStyle name="Comma 7 2 3 2 2 2 2" xfId="21664"/>
    <cellStyle name="Comma 7 2 3 2 2 2 2 2" xfId="44939"/>
    <cellStyle name="Comma 7 2 3 2 2 2 3" xfId="34325"/>
    <cellStyle name="Comma 7 2 3 2 2 3" xfId="16358"/>
    <cellStyle name="Comma 7 2 3 2 2 3 2" xfId="39633"/>
    <cellStyle name="Comma 7 2 3 2 2 4" xfId="29017"/>
    <cellStyle name="Comma 7 2 3 2 3" xfId="8408"/>
    <cellStyle name="Comma 7 2 3 2 3 2" xfId="19023"/>
    <cellStyle name="Comma 7 2 3 2 3 2 2" xfId="42298"/>
    <cellStyle name="Comma 7 2 3 2 3 3" xfId="31683"/>
    <cellStyle name="Comma 7 2 3 2 4" xfId="13718"/>
    <cellStyle name="Comma 7 2 3 2 4 2" xfId="36993"/>
    <cellStyle name="Comma 7 2 3 2 5" xfId="23788"/>
    <cellStyle name="Comma 7 2 3 2 5 2" xfId="47010"/>
    <cellStyle name="Comma 7 2 3 2 6" xfId="26375"/>
    <cellStyle name="Comma 7 2 3 3" xfId="4520"/>
    <cellStyle name="Comma 7 2 3 3 2" xfId="9864"/>
    <cellStyle name="Comma 7 2 3 3 2 2" xfId="20479"/>
    <cellStyle name="Comma 7 2 3 3 2 2 2" xfId="43754"/>
    <cellStyle name="Comma 7 2 3 3 2 3" xfId="33139"/>
    <cellStyle name="Comma 7 2 3 3 3" xfId="15173"/>
    <cellStyle name="Comma 7 2 3 3 3 2" xfId="38448"/>
    <cellStyle name="Comma 7 2 3 3 4" xfId="27831"/>
    <cellStyle name="Comma 7 2 3 4" xfId="7222"/>
    <cellStyle name="Comma 7 2 3 4 2" xfId="17837"/>
    <cellStyle name="Comma 7 2 3 4 2 2" xfId="41112"/>
    <cellStyle name="Comma 7 2 3 4 3" xfId="30497"/>
    <cellStyle name="Comma 7 2 3 5" xfId="12533"/>
    <cellStyle name="Comma 7 2 3 5 2" xfId="35808"/>
    <cellStyle name="Comma 7 2 3 6" xfId="23787"/>
    <cellStyle name="Comma 7 2 3 6 2" xfId="47009"/>
    <cellStyle name="Comma 7 2 3 7" xfId="25189"/>
    <cellStyle name="Comma 7 2 4" xfId="1904"/>
    <cellStyle name="Comma 7 2 4 2" xfId="4858"/>
    <cellStyle name="Comma 7 2 4 2 2" xfId="10201"/>
    <cellStyle name="Comma 7 2 4 2 2 2" xfId="20816"/>
    <cellStyle name="Comma 7 2 4 2 2 2 2" xfId="44091"/>
    <cellStyle name="Comma 7 2 4 2 2 3" xfId="33476"/>
    <cellStyle name="Comma 7 2 4 2 3" xfId="15510"/>
    <cellStyle name="Comma 7 2 4 2 3 2" xfId="38785"/>
    <cellStyle name="Comma 7 2 4 2 4" xfId="28168"/>
    <cellStyle name="Comma 7 2 4 3" xfId="7559"/>
    <cellStyle name="Comma 7 2 4 3 2" xfId="18174"/>
    <cellStyle name="Comma 7 2 4 3 2 2" xfId="41449"/>
    <cellStyle name="Comma 7 2 4 3 3" xfId="30834"/>
    <cellStyle name="Comma 7 2 4 4" xfId="12870"/>
    <cellStyle name="Comma 7 2 4 4 2" xfId="36145"/>
    <cellStyle name="Comma 7 2 4 5" xfId="23789"/>
    <cellStyle name="Comma 7 2 4 5 2" xfId="47011"/>
    <cellStyle name="Comma 7 2 4 6" xfId="25526"/>
    <cellStyle name="Comma 7 2 5" xfId="2455"/>
    <cellStyle name="Comma 7 2 5 2" xfId="5306"/>
    <cellStyle name="Comma 7 2 5 2 2" xfId="10649"/>
    <cellStyle name="Comma 7 2 5 2 2 2" xfId="21263"/>
    <cellStyle name="Comma 7 2 5 2 2 2 2" xfId="44538"/>
    <cellStyle name="Comma 7 2 5 2 2 3" xfId="33924"/>
    <cellStyle name="Comma 7 2 5 2 3" xfId="15957"/>
    <cellStyle name="Comma 7 2 5 2 3 2" xfId="39232"/>
    <cellStyle name="Comma 7 2 5 2 4" xfId="28616"/>
    <cellStyle name="Comma 7 2 5 3" xfId="8007"/>
    <cellStyle name="Comma 7 2 5 3 2" xfId="18622"/>
    <cellStyle name="Comma 7 2 5 3 2 2" xfId="41897"/>
    <cellStyle name="Comma 7 2 5 3 3" xfId="31282"/>
    <cellStyle name="Comma 7 2 5 4" xfId="13317"/>
    <cellStyle name="Comma 7 2 5 4 2" xfId="36592"/>
    <cellStyle name="Comma 7 2 5 5" xfId="25974"/>
    <cellStyle name="Comma 7 2 6" xfId="3148"/>
    <cellStyle name="Comma 7 2 6 2" xfId="5981"/>
    <cellStyle name="Comma 7 2 6 2 2" xfId="11324"/>
    <cellStyle name="Comma 7 2 6 2 2 2" xfId="21937"/>
    <cellStyle name="Comma 7 2 6 2 2 2 2" xfId="45212"/>
    <cellStyle name="Comma 7 2 6 2 2 3" xfId="34599"/>
    <cellStyle name="Comma 7 2 6 2 3" xfId="16631"/>
    <cellStyle name="Comma 7 2 6 2 3 2" xfId="39906"/>
    <cellStyle name="Comma 7 2 6 2 4" xfId="29291"/>
    <cellStyle name="Comma 7 2 6 3" xfId="8682"/>
    <cellStyle name="Comma 7 2 6 3 2" xfId="19297"/>
    <cellStyle name="Comma 7 2 6 3 2 2" xfId="42572"/>
    <cellStyle name="Comma 7 2 6 3 3" xfId="31957"/>
    <cellStyle name="Comma 7 2 6 4" xfId="13991"/>
    <cellStyle name="Comma 7 2 6 4 2" xfId="37266"/>
    <cellStyle name="Comma 7 2 6 5" xfId="26649"/>
    <cellStyle name="Comma 7 2 7" xfId="3471"/>
    <cellStyle name="Comma 7 2 7 2" xfId="6295"/>
    <cellStyle name="Comma 7 2 7 2 2" xfId="11638"/>
    <cellStyle name="Comma 7 2 7 2 2 2" xfId="22251"/>
    <cellStyle name="Comma 7 2 7 2 2 2 2" xfId="45526"/>
    <cellStyle name="Comma 7 2 7 2 2 3" xfId="34913"/>
    <cellStyle name="Comma 7 2 7 2 3" xfId="16945"/>
    <cellStyle name="Comma 7 2 7 2 3 2" xfId="40220"/>
    <cellStyle name="Comma 7 2 7 2 4" xfId="29605"/>
    <cellStyle name="Comma 7 2 7 3" xfId="8996"/>
    <cellStyle name="Comma 7 2 7 3 2" xfId="19611"/>
    <cellStyle name="Comma 7 2 7 3 2 2" xfId="42886"/>
    <cellStyle name="Comma 7 2 7 3 3" xfId="32271"/>
    <cellStyle name="Comma 7 2 7 4" xfId="14305"/>
    <cellStyle name="Comma 7 2 7 4 2" xfId="37580"/>
    <cellStyle name="Comma 7 2 7 5" xfId="26963"/>
    <cellStyle name="Comma 7 2 8" xfId="4119"/>
    <cellStyle name="Comma 7 2 8 2" xfId="9463"/>
    <cellStyle name="Comma 7 2 8 2 2" xfId="20078"/>
    <cellStyle name="Comma 7 2 8 2 2 2" xfId="43353"/>
    <cellStyle name="Comma 7 2 8 2 3" xfId="32738"/>
    <cellStyle name="Comma 7 2 8 3" xfId="14772"/>
    <cellStyle name="Comma 7 2 8 3 2" xfId="38047"/>
    <cellStyle name="Comma 7 2 8 4" xfId="27430"/>
    <cellStyle name="Comma 7 2 9" xfId="6821"/>
    <cellStyle name="Comma 7 2 9 2" xfId="17436"/>
    <cellStyle name="Comma 7 2 9 2 2" xfId="40711"/>
    <cellStyle name="Comma 7 2 9 3" xfId="30096"/>
    <cellStyle name="Comma 7 3" xfId="333"/>
    <cellStyle name="Comma 7 3 10" xfId="24787"/>
    <cellStyle name="Comma 7 3 2" xfId="1905"/>
    <cellStyle name="Comma 7 3 2 2" xfId="4859"/>
    <cellStyle name="Comma 7 3 2 2 2" xfId="10202"/>
    <cellStyle name="Comma 7 3 2 2 2 2" xfId="20817"/>
    <cellStyle name="Comma 7 3 2 2 2 2 2" xfId="44092"/>
    <cellStyle name="Comma 7 3 2 2 2 3" xfId="33477"/>
    <cellStyle name="Comma 7 3 2 2 3" xfId="15511"/>
    <cellStyle name="Comma 7 3 2 2 3 2" xfId="38786"/>
    <cellStyle name="Comma 7 3 2 2 4" xfId="23792"/>
    <cellStyle name="Comma 7 3 2 2 4 2" xfId="47014"/>
    <cellStyle name="Comma 7 3 2 2 5" xfId="28169"/>
    <cellStyle name="Comma 7 3 2 3" xfId="7560"/>
    <cellStyle name="Comma 7 3 2 3 2" xfId="18175"/>
    <cellStyle name="Comma 7 3 2 3 2 2" xfId="41450"/>
    <cellStyle name="Comma 7 3 2 3 3" xfId="30835"/>
    <cellStyle name="Comma 7 3 2 4" xfId="12871"/>
    <cellStyle name="Comma 7 3 2 4 2" xfId="36146"/>
    <cellStyle name="Comma 7 3 2 5" xfId="23791"/>
    <cellStyle name="Comma 7 3 2 5 2" xfId="47013"/>
    <cellStyle name="Comma 7 3 2 6" xfId="25527"/>
    <cellStyle name="Comma 7 3 3" xfId="2456"/>
    <cellStyle name="Comma 7 3 3 2" xfId="5307"/>
    <cellStyle name="Comma 7 3 3 2 2" xfId="10650"/>
    <cellStyle name="Comma 7 3 3 2 2 2" xfId="21264"/>
    <cellStyle name="Comma 7 3 3 2 2 2 2" xfId="44539"/>
    <cellStyle name="Comma 7 3 3 2 2 3" xfId="33925"/>
    <cellStyle name="Comma 7 3 3 2 3" xfId="15958"/>
    <cellStyle name="Comma 7 3 3 2 3 2" xfId="39233"/>
    <cellStyle name="Comma 7 3 3 2 4" xfId="28617"/>
    <cellStyle name="Comma 7 3 3 3" xfId="8008"/>
    <cellStyle name="Comma 7 3 3 3 2" xfId="18623"/>
    <cellStyle name="Comma 7 3 3 3 2 2" xfId="41898"/>
    <cellStyle name="Comma 7 3 3 3 3" xfId="31283"/>
    <cellStyle name="Comma 7 3 3 4" xfId="13318"/>
    <cellStyle name="Comma 7 3 3 4 2" xfId="36593"/>
    <cellStyle name="Comma 7 3 3 5" xfId="23793"/>
    <cellStyle name="Comma 7 3 3 5 2" xfId="47015"/>
    <cellStyle name="Comma 7 3 3 6" xfId="25975"/>
    <cellStyle name="Comma 7 3 4" xfId="3149"/>
    <cellStyle name="Comma 7 3 4 2" xfId="5982"/>
    <cellStyle name="Comma 7 3 4 2 2" xfId="11325"/>
    <cellStyle name="Comma 7 3 4 2 2 2" xfId="21938"/>
    <cellStyle name="Comma 7 3 4 2 2 2 2" xfId="45213"/>
    <cellStyle name="Comma 7 3 4 2 2 3" xfId="34600"/>
    <cellStyle name="Comma 7 3 4 2 3" xfId="16632"/>
    <cellStyle name="Comma 7 3 4 2 3 2" xfId="39907"/>
    <cellStyle name="Comma 7 3 4 2 4" xfId="29292"/>
    <cellStyle name="Comma 7 3 4 3" xfId="8683"/>
    <cellStyle name="Comma 7 3 4 3 2" xfId="19298"/>
    <cellStyle name="Comma 7 3 4 3 2 2" xfId="42573"/>
    <cellStyle name="Comma 7 3 4 3 3" xfId="31958"/>
    <cellStyle name="Comma 7 3 4 4" xfId="13992"/>
    <cellStyle name="Comma 7 3 4 4 2" xfId="37267"/>
    <cellStyle name="Comma 7 3 4 5" xfId="26650"/>
    <cellStyle name="Comma 7 3 5" xfId="3472"/>
    <cellStyle name="Comma 7 3 5 2" xfId="6296"/>
    <cellStyle name="Comma 7 3 5 2 2" xfId="11639"/>
    <cellStyle name="Comma 7 3 5 2 2 2" xfId="22252"/>
    <cellStyle name="Comma 7 3 5 2 2 2 2" xfId="45527"/>
    <cellStyle name="Comma 7 3 5 2 2 3" xfId="34914"/>
    <cellStyle name="Comma 7 3 5 2 3" xfId="16946"/>
    <cellStyle name="Comma 7 3 5 2 3 2" xfId="40221"/>
    <cellStyle name="Comma 7 3 5 2 4" xfId="29606"/>
    <cellStyle name="Comma 7 3 5 3" xfId="8997"/>
    <cellStyle name="Comma 7 3 5 3 2" xfId="19612"/>
    <cellStyle name="Comma 7 3 5 3 2 2" xfId="42887"/>
    <cellStyle name="Comma 7 3 5 3 3" xfId="32272"/>
    <cellStyle name="Comma 7 3 5 4" xfId="14306"/>
    <cellStyle name="Comma 7 3 5 4 2" xfId="37581"/>
    <cellStyle name="Comma 7 3 5 5" xfId="26964"/>
    <cellStyle name="Comma 7 3 6" xfId="4120"/>
    <cellStyle name="Comma 7 3 6 2" xfId="9464"/>
    <cellStyle name="Comma 7 3 6 2 2" xfId="20079"/>
    <cellStyle name="Comma 7 3 6 2 2 2" xfId="43354"/>
    <cellStyle name="Comma 7 3 6 2 3" xfId="32739"/>
    <cellStyle name="Comma 7 3 6 3" xfId="14773"/>
    <cellStyle name="Comma 7 3 6 3 2" xfId="38048"/>
    <cellStyle name="Comma 7 3 6 4" xfId="27431"/>
    <cellStyle name="Comma 7 3 7" xfId="6822"/>
    <cellStyle name="Comma 7 3 7 2" xfId="17437"/>
    <cellStyle name="Comma 7 3 7 2 2" xfId="40712"/>
    <cellStyle name="Comma 7 3 7 3" xfId="30097"/>
    <cellStyle name="Comma 7 3 8" xfId="12133"/>
    <cellStyle name="Comma 7 3 8 2" xfId="35408"/>
    <cellStyle name="Comma 7 3 9" xfId="23790"/>
    <cellStyle name="Comma 7 3 9 2" xfId="47012"/>
    <cellStyle name="Comma 7 4" xfId="723"/>
    <cellStyle name="Comma 7 4 2" xfId="2550"/>
    <cellStyle name="Comma 7 4 2 2" xfId="5401"/>
    <cellStyle name="Comma 7 4 2 2 2" xfId="10744"/>
    <cellStyle name="Comma 7 4 2 2 2 2" xfId="21358"/>
    <cellStyle name="Comma 7 4 2 2 2 2 2" xfId="44633"/>
    <cellStyle name="Comma 7 4 2 2 2 3" xfId="34019"/>
    <cellStyle name="Comma 7 4 2 2 3" xfId="16052"/>
    <cellStyle name="Comma 7 4 2 2 3 2" xfId="39327"/>
    <cellStyle name="Comma 7 4 2 2 4" xfId="28711"/>
    <cellStyle name="Comma 7 4 2 3" xfId="8102"/>
    <cellStyle name="Comma 7 4 2 3 2" xfId="18717"/>
    <cellStyle name="Comma 7 4 2 3 2 2" xfId="41992"/>
    <cellStyle name="Comma 7 4 2 3 3" xfId="31377"/>
    <cellStyle name="Comma 7 4 2 4" xfId="13412"/>
    <cellStyle name="Comma 7 4 2 4 2" xfId="36687"/>
    <cellStyle name="Comma 7 4 2 5" xfId="23795"/>
    <cellStyle name="Comma 7 4 2 5 2" xfId="47017"/>
    <cellStyle name="Comma 7 4 2 6" xfId="26069"/>
    <cellStyle name="Comma 7 4 3" xfId="3666"/>
    <cellStyle name="Comma 7 4 3 2" xfId="6404"/>
    <cellStyle name="Comma 7 4 3 2 2" xfId="11747"/>
    <cellStyle name="Comma 7 4 3 2 2 2" xfId="22360"/>
    <cellStyle name="Comma 7 4 3 2 2 2 2" xfId="45635"/>
    <cellStyle name="Comma 7 4 3 2 2 3" xfId="35022"/>
    <cellStyle name="Comma 7 4 3 2 3" xfId="17054"/>
    <cellStyle name="Comma 7 4 3 2 3 2" xfId="40329"/>
    <cellStyle name="Comma 7 4 3 2 4" xfId="29714"/>
    <cellStyle name="Comma 7 4 3 3" xfId="9105"/>
    <cellStyle name="Comma 7 4 3 3 2" xfId="19720"/>
    <cellStyle name="Comma 7 4 3 3 2 2" xfId="42995"/>
    <cellStyle name="Comma 7 4 3 3 3" xfId="32380"/>
    <cellStyle name="Comma 7 4 3 4" xfId="14414"/>
    <cellStyle name="Comma 7 4 3 4 2" xfId="37689"/>
    <cellStyle name="Comma 7 4 3 5" xfId="27072"/>
    <cellStyle name="Comma 7 4 4" xfId="4214"/>
    <cellStyle name="Comma 7 4 4 2" xfId="9558"/>
    <cellStyle name="Comma 7 4 4 2 2" xfId="20173"/>
    <cellStyle name="Comma 7 4 4 2 2 2" xfId="43448"/>
    <cellStyle name="Comma 7 4 4 2 3" xfId="32833"/>
    <cellStyle name="Comma 7 4 4 3" xfId="14867"/>
    <cellStyle name="Comma 7 4 4 3 2" xfId="38142"/>
    <cellStyle name="Comma 7 4 4 4" xfId="27525"/>
    <cellStyle name="Comma 7 4 5" xfId="6916"/>
    <cellStyle name="Comma 7 4 5 2" xfId="17531"/>
    <cellStyle name="Comma 7 4 5 2 2" xfId="40806"/>
    <cellStyle name="Comma 7 4 5 3" xfId="30191"/>
    <cellStyle name="Comma 7 4 6" xfId="12227"/>
    <cellStyle name="Comma 7 4 6 2" xfId="35502"/>
    <cellStyle name="Comma 7 4 7" xfId="23794"/>
    <cellStyle name="Comma 7 4 7 2" xfId="47016"/>
    <cellStyle name="Comma 7 4 8" xfId="24883"/>
    <cellStyle name="Comma 7 5" xfId="1058"/>
    <cellStyle name="Comma 7 5 2" xfId="2633"/>
    <cellStyle name="Comma 7 5 2 2" xfId="5484"/>
    <cellStyle name="Comma 7 5 2 2 2" xfId="10827"/>
    <cellStyle name="Comma 7 5 2 2 2 2" xfId="21441"/>
    <cellStyle name="Comma 7 5 2 2 2 2 2" xfId="44716"/>
    <cellStyle name="Comma 7 5 2 2 2 3" xfId="34102"/>
    <cellStyle name="Comma 7 5 2 2 3" xfId="16135"/>
    <cellStyle name="Comma 7 5 2 2 3 2" xfId="39410"/>
    <cellStyle name="Comma 7 5 2 2 4" xfId="28794"/>
    <cellStyle name="Comma 7 5 2 3" xfId="8185"/>
    <cellStyle name="Comma 7 5 2 3 2" xfId="18800"/>
    <cellStyle name="Comma 7 5 2 3 2 2" xfId="42075"/>
    <cellStyle name="Comma 7 5 2 3 3" xfId="31460"/>
    <cellStyle name="Comma 7 5 2 4" xfId="13495"/>
    <cellStyle name="Comma 7 5 2 4 2" xfId="36770"/>
    <cellStyle name="Comma 7 5 2 5" xfId="26152"/>
    <cellStyle name="Comma 7 5 3" xfId="3811"/>
    <cellStyle name="Comma 7 5 3 2" xfId="6475"/>
    <cellStyle name="Comma 7 5 3 2 2" xfId="11818"/>
    <cellStyle name="Comma 7 5 3 2 2 2" xfId="22431"/>
    <cellStyle name="Comma 7 5 3 2 2 2 2" xfId="45706"/>
    <cellStyle name="Comma 7 5 3 2 2 3" xfId="35093"/>
    <cellStyle name="Comma 7 5 3 2 3" xfId="17125"/>
    <cellStyle name="Comma 7 5 3 2 3 2" xfId="40400"/>
    <cellStyle name="Comma 7 5 3 2 4" xfId="29785"/>
    <cellStyle name="Comma 7 5 3 3" xfId="9176"/>
    <cellStyle name="Comma 7 5 3 3 2" xfId="19791"/>
    <cellStyle name="Comma 7 5 3 3 2 2" xfId="43066"/>
    <cellStyle name="Comma 7 5 3 3 3" xfId="32451"/>
    <cellStyle name="Comma 7 5 3 4" xfId="14485"/>
    <cellStyle name="Comma 7 5 3 4 2" xfId="37760"/>
    <cellStyle name="Comma 7 5 3 5" xfId="27143"/>
    <cellStyle name="Comma 7 5 4" xfId="4297"/>
    <cellStyle name="Comma 7 5 4 2" xfId="9641"/>
    <cellStyle name="Comma 7 5 4 2 2" xfId="20256"/>
    <cellStyle name="Comma 7 5 4 2 2 2" xfId="43531"/>
    <cellStyle name="Comma 7 5 4 2 3" xfId="32916"/>
    <cellStyle name="Comma 7 5 4 3" xfId="14950"/>
    <cellStyle name="Comma 7 5 4 3 2" xfId="38225"/>
    <cellStyle name="Comma 7 5 4 4" xfId="27608"/>
    <cellStyle name="Comma 7 5 5" xfId="6999"/>
    <cellStyle name="Comma 7 5 5 2" xfId="17614"/>
    <cellStyle name="Comma 7 5 5 2 2" xfId="40889"/>
    <cellStyle name="Comma 7 5 5 3" xfId="30274"/>
    <cellStyle name="Comma 7 5 6" xfId="12310"/>
    <cellStyle name="Comma 7 5 6 2" xfId="35585"/>
    <cellStyle name="Comma 7 5 7" xfId="23796"/>
    <cellStyle name="Comma 7 5 7 2" xfId="47018"/>
    <cellStyle name="Comma 7 5 8" xfId="24966"/>
    <cellStyle name="Comma 7 6" xfId="1206"/>
    <cellStyle name="Comma 7 6 2" xfId="2773"/>
    <cellStyle name="Comma 7 6 2 2" xfId="5624"/>
    <cellStyle name="Comma 7 6 2 2 2" xfId="10967"/>
    <cellStyle name="Comma 7 6 2 2 2 2" xfId="21581"/>
    <cellStyle name="Comma 7 6 2 2 2 2 2" xfId="44856"/>
    <cellStyle name="Comma 7 6 2 2 2 3" xfId="34242"/>
    <cellStyle name="Comma 7 6 2 2 3" xfId="16275"/>
    <cellStyle name="Comma 7 6 2 2 3 2" xfId="39550"/>
    <cellStyle name="Comma 7 6 2 2 4" xfId="28934"/>
    <cellStyle name="Comma 7 6 2 3" xfId="8325"/>
    <cellStyle name="Comma 7 6 2 3 2" xfId="18940"/>
    <cellStyle name="Comma 7 6 2 3 2 2" xfId="42215"/>
    <cellStyle name="Comma 7 6 2 3 3" xfId="31600"/>
    <cellStyle name="Comma 7 6 2 4" xfId="13635"/>
    <cellStyle name="Comma 7 6 2 4 2" xfId="36910"/>
    <cellStyle name="Comma 7 6 2 5" xfId="26292"/>
    <cellStyle name="Comma 7 6 3" xfId="4437"/>
    <cellStyle name="Comma 7 6 3 2" xfId="9781"/>
    <cellStyle name="Comma 7 6 3 2 2" xfId="20396"/>
    <cellStyle name="Comma 7 6 3 2 2 2" xfId="43671"/>
    <cellStyle name="Comma 7 6 3 2 3" xfId="33056"/>
    <cellStyle name="Comma 7 6 3 3" xfId="15090"/>
    <cellStyle name="Comma 7 6 3 3 2" xfId="38365"/>
    <cellStyle name="Comma 7 6 3 4" xfId="27748"/>
    <cellStyle name="Comma 7 6 4" xfId="7139"/>
    <cellStyle name="Comma 7 6 4 2" xfId="17754"/>
    <cellStyle name="Comma 7 6 4 2 2" xfId="41029"/>
    <cellStyle name="Comma 7 6 4 3" xfId="30414"/>
    <cellStyle name="Comma 7 6 5" xfId="12450"/>
    <cellStyle name="Comma 7 6 5 2" xfId="35725"/>
    <cellStyle name="Comma 7 6 6" xfId="23797"/>
    <cellStyle name="Comma 7 6 7" xfId="25106"/>
    <cellStyle name="Comma 7 7" xfId="1597"/>
    <cellStyle name="Comma 7 7 2" xfId="4608"/>
    <cellStyle name="Comma 7 7 2 2" xfId="9952"/>
    <cellStyle name="Comma 7 7 2 2 2" xfId="20567"/>
    <cellStyle name="Comma 7 7 2 2 2 2" xfId="43842"/>
    <cellStyle name="Comma 7 7 2 2 3" xfId="33227"/>
    <cellStyle name="Comma 7 7 2 3" xfId="15261"/>
    <cellStyle name="Comma 7 7 2 3 2" xfId="38536"/>
    <cellStyle name="Comma 7 7 2 4" xfId="27919"/>
    <cellStyle name="Comma 7 7 3" xfId="7310"/>
    <cellStyle name="Comma 7 7 3 2" xfId="17925"/>
    <cellStyle name="Comma 7 7 3 2 2" xfId="41200"/>
    <cellStyle name="Comma 7 7 3 3" xfId="30585"/>
    <cellStyle name="Comma 7 7 4" xfId="12621"/>
    <cellStyle name="Comma 7 7 4 2" xfId="35896"/>
    <cellStyle name="Comma 7 7 5" xfId="25277"/>
    <cellStyle name="Comma 7 8" xfId="2454"/>
    <cellStyle name="Comma 7 8 2" xfId="5305"/>
    <cellStyle name="Comma 7 8 2 2" xfId="10648"/>
    <cellStyle name="Comma 7 8 2 2 2" xfId="21262"/>
    <cellStyle name="Comma 7 8 2 2 2 2" xfId="44537"/>
    <cellStyle name="Comma 7 8 2 2 3" xfId="33923"/>
    <cellStyle name="Comma 7 8 2 3" xfId="15956"/>
    <cellStyle name="Comma 7 8 2 3 2" xfId="39231"/>
    <cellStyle name="Comma 7 8 2 4" xfId="28615"/>
    <cellStyle name="Comma 7 8 3" xfId="8006"/>
    <cellStyle name="Comma 7 8 3 2" xfId="18621"/>
    <cellStyle name="Comma 7 8 3 2 2" xfId="41896"/>
    <cellStyle name="Comma 7 8 3 3" xfId="31281"/>
    <cellStyle name="Comma 7 8 4" xfId="13316"/>
    <cellStyle name="Comma 7 8 4 2" xfId="36591"/>
    <cellStyle name="Comma 7 8 5" xfId="25973"/>
    <cellStyle name="Comma 7 9" xfId="2954"/>
    <cellStyle name="Comma 7 9 2" xfId="5793"/>
    <cellStyle name="Comma 7 9 2 2" xfId="11136"/>
    <cellStyle name="Comma 7 9 2 2 2" xfId="21750"/>
    <cellStyle name="Comma 7 9 2 2 2 2" xfId="45025"/>
    <cellStyle name="Comma 7 9 2 2 3" xfId="34411"/>
    <cellStyle name="Comma 7 9 2 3" xfId="16444"/>
    <cellStyle name="Comma 7 9 2 3 2" xfId="39719"/>
    <cellStyle name="Comma 7 9 2 4" xfId="29103"/>
    <cellStyle name="Comma 7 9 3" xfId="8494"/>
    <cellStyle name="Comma 7 9 3 2" xfId="19109"/>
    <cellStyle name="Comma 7 9 3 2 2" xfId="42384"/>
    <cellStyle name="Comma 7 9 3 3" xfId="31769"/>
    <cellStyle name="Comma 7 9 4" xfId="13804"/>
    <cellStyle name="Comma 7 9 4 2" xfId="37079"/>
    <cellStyle name="Comma 7 9 5" xfId="26461"/>
    <cellStyle name="Comma 8" xfId="334"/>
    <cellStyle name="Comma 8 2" xfId="335"/>
    <cellStyle name="Comma 8 2 10" xfId="12134"/>
    <cellStyle name="Comma 8 2 10 2" xfId="35409"/>
    <cellStyle name="Comma 8 2 11" xfId="23799"/>
    <cellStyle name="Comma 8 2 11 2" xfId="47020"/>
    <cellStyle name="Comma 8 2 12" xfId="24788"/>
    <cellStyle name="Comma 8 2 2" xfId="1148"/>
    <cellStyle name="Comma 8 2 2 2" xfId="2716"/>
    <cellStyle name="Comma 8 2 2 2 2" xfId="5567"/>
    <cellStyle name="Comma 8 2 2 2 2 2" xfId="10910"/>
    <cellStyle name="Comma 8 2 2 2 2 2 2" xfId="21524"/>
    <cellStyle name="Comma 8 2 2 2 2 2 2 2" xfId="44799"/>
    <cellStyle name="Comma 8 2 2 2 2 2 3" xfId="34185"/>
    <cellStyle name="Comma 8 2 2 2 2 3" xfId="16218"/>
    <cellStyle name="Comma 8 2 2 2 2 3 2" xfId="39493"/>
    <cellStyle name="Comma 8 2 2 2 2 4" xfId="23802"/>
    <cellStyle name="Comma 8 2 2 2 2 4 2" xfId="47023"/>
    <cellStyle name="Comma 8 2 2 2 2 5" xfId="28877"/>
    <cellStyle name="Comma 8 2 2 2 3" xfId="8268"/>
    <cellStyle name="Comma 8 2 2 2 3 2" xfId="18883"/>
    <cellStyle name="Comma 8 2 2 2 3 2 2" xfId="42158"/>
    <cellStyle name="Comma 8 2 2 2 3 3" xfId="31543"/>
    <cellStyle name="Comma 8 2 2 2 4" xfId="13578"/>
    <cellStyle name="Comma 8 2 2 2 4 2" xfId="36853"/>
    <cellStyle name="Comma 8 2 2 2 5" xfId="23801"/>
    <cellStyle name="Comma 8 2 2 2 5 2" xfId="47022"/>
    <cellStyle name="Comma 8 2 2 2 6" xfId="26235"/>
    <cellStyle name="Comma 8 2 2 3" xfId="3894"/>
    <cellStyle name="Comma 8 2 2 3 2" xfId="6558"/>
    <cellStyle name="Comma 8 2 2 3 2 2" xfId="11901"/>
    <cellStyle name="Comma 8 2 2 3 2 2 2" xfId="22514"/>
    <cellStyle name="Comma 8 2 2 3 2 2 2 2" xfId="45789"/>
    <cellStyle name="Comma 8 2 2 3 2 2 3" xfId="35176"/>
    <cellStyle name="Comma 8 2 2 3 2 3" xfId="17208"/>
    <cellStyle name="Comma 8 2 2 3 2 3 2" xfId="40483"/>
    <cellStyle name="Comma 8 2 2 3 2 4" xfId="29868"/>
    <cellStyle name="Comma 8 2 2 3 3" xfId="9259"/>
    <cellStyle name="Comma 8 2 2 3 3 2" xfId="19874"/>
    <cellStyle name="Comma 8 2 2 3 3 2 2" xfId="43149"/>
    <cellStyle name="Comma 8 2 2 3 3 3" xfId="32534"/>
    <cellStyle name="Comma 8 2 2 3 4" xfId="14568"/>
    <cellStyle name="Comma 8 2 2 3 4 2" xfId="37843"/>
    <cellStyle name="Comma 8 2 2 3 5" xfId="23803"/>
    <cellStyle name="Comma 8 2 2 3 5 2" xfId="47024"/>
    <cellStyle name="Comma 8 2 2 3 6" xfId="27226"/>
    <cellStyle name="Comma 8 2 2 4" xfId="4380"/>
    <cellStyle name="Comma 8 2 2 4 2" xfId="9724"/>
    <cellStyle name="Comma 8 2 2 4 2 2" xfId="20339"/>
    <cellStyle name="Comma 8 2 2 4 2 2 2" xfId="43614"/>
    <cellStyle name="Comma 8 2 2 4 2 3" xfId="32999"/>
    <cellStyle name="Comma 8 2 2 4 3" xfId="15033"/>
    <cellStyle name="Comma 8 2 2 4 3 2" xfId="38308"/>
    <cellStyle name="Comma 8 2 2 4 4" xfId="27691"/>
    <cellStyle name="Comma 8 2 2 5" xfId="7082"/>
    <cellStyle name="Comma 8 2 2 5 2" xfId="17697"/>
    <cellStyle name="Comma 8 2 2 5 2 2" xfId="40972"/>
    <cellStyle name="Comma 8 2 2 5 3" xfId="30357"/>
    <cellStyle name="Comma 8 2 2 6" xfId="12393"/>
    <cellStyle name="Comma 8 2 2 6 2" xfId="35668"/>
    <cellStyle name="Comma 8 2 2 7" xfId="23800"/>
    <cellStyle name="Comma 8 2 2 7 2" xfId="47021"/>
    <cellStyle name="Comma 8 2 2 8" xfId="25049"/>
    <cellStyle name="Comma 8 2 3" xfId="1522"/>
    <cellStyle name="Comma 8 2 3 2" xfId="2884"/>
    <cellStyle name="Comma 8 2 3 2 2" xfId="5735"/>
    <cellStyle name="Comma 8 2 3 2 2 2" xfId="11078"/>
    <cellStyle name="Comma 8 2 3 2 2 2 2" xfId="21692"/>
    <cellStyle name="Comma 8 2 3 2 2 2 2 2" xfId="44967"/>
    <cellStyle name="Comma 8 2 3 2 2 2 3" xfId="34353"/>
    <cellStyle name="Comma 8 2 3 2 2 3" xfId="16386"/>
    <cellStyle name="Comma 8 2 3 2 2 3 2" xfId="39661"/>
    <cellStyle name="Comma 8 2 3 2 2 4" xfId="29045"/>
    <cellStyle name="Comma 8 2 3 2 3" xfId="8436"/>
    <cellStyle name="Comma 8 2 3 2 3 2" xfId="19051"/>
    <cellStyle name="Comma 8 2 3 2 3 2 2" xfId="42326"/>
    <cellStyle name="Comma 8 2 3 2 3 3" xfId="31711"/>
    <cellStyle name="Comma 8 2 3 2 4" xfId="13746"/>
    <cellStyle name="Comma 8 2 3 2 4 2" xfId="37021"/>
    <cellStyle name="Comma 8 2 3 2 5" xfId="23805"/>
    <cellStyle name="Comma 8 2 3 2 5 2" xfId="47026"/>
    <cellStyle name="Comma 8 2 3 2 6" xfId="26403"/>
    <cellStyle name="Comma 8 2 3 3" xfId="4548"/>
    <cellStyle name="Comma 8 2 3 3 2" xfId="9892"/>
    <cellStyle name="Comma 8 2 3 3 2 2" xfId="20507"/>
    <cellStyle name="Comma 8 2 3 3 2 2 2" xfId="43782"/>
    <cellStyle name="Comma 8 2 3 3 2 3" xfId="33167"/>
    <cellStyle name="Comma 8 2 3 3 3" xfId="15201"/>
    <cellStyle name="Comma 8 2 3 3 3 2" xfId="38476"/>
    <cellStyle name="Comma 8 2 3 3 4" xfId="27859"/>
    <cellStyle name="Comma 8 2 3 4" xfId="7250"/>
    <cellStyle name="Comma 8 2 3 4 2" xfId="17865"/>
    <cellStyle name="Comma 8 2 3 4 2 2" xfId="41140"/>
    <cellStyle name="Comma 8 2 3 4 3" xfId="30525"/>
    <cellStyle name="Comma 8 2 3 5" xfId="12561"/>
    <cellStyle name="Comma 8 2 3 5 2" xfId="35836"/>
    <cellStyle name="Comma 8 2 3 6" xfId="23804"/>
    <cellStyle name="Comma 8 2 3 6 2" xfId="47025"/>
    <cellStyle name="Comma 8 2 3 7" xfId="25217"/>
    <cellStyle name="Comma 8 2 4" xfId="1918"/>
    <cellStyle name="Comma 8 2 4 2" xfId="4866"/>
    <cellStyle name="Comma 8 2 4 2 2" xfId="10209"/>
    <cellStyle name="Comma 8 2 4 2 2 2" xfId="20824"/>
    <cellStyle name="Comma 8 2 4 2 2 2 2" xfId="44099"/>
    <cellStyle name="Comma 8 2 4 2 2 3" xfId="33484"/>
    <cellStyle name="Comma 8 2 4 2 3" xfId="15518"/>
    <cellStyle name="Comma 8 2 4 2 3 2" xfId="38793"/>
    <cellStyle name="Comma 8 2 4 2 4" xfId="28176"/>
    <cellStyle name="Comma 8 2 4 3" xfId="7567"/>
    <cellStyle name="Comma 8 2 4 3 2" xfId="18182"/>
    <cellStyle name="Comma 8 2 4 3 2 2" xfId="41457"/>
    <cellStyle name="Comma 8 2 4 3 3" xfId="30842"/>
    <cellStyle name="Comma 8 2 4 4" xfId="12878"/>
    <cellStyle name="Comma 8 2 4 4 2" xfId="36153"/>
    <cellStyle name="Comma 8 2 4 5" xfId="23806"/>
    <cellStyle name="Comma 8 2 4 5 2" xfId="47027"/>
    <cellStyle name="Comma 8 2 4 6" xfId="25534"/>
    <cellStyle name="Comma 8 2 5" xfId="2457"/>
    <cellStyle name="Comma 8 2 5 2" xfId="5308"/>
    <cellStyle name="Comma 8 2 5 2 2" xfId="10651"/>
    <cellStyle name="Comma 8 2 5 2 2 2" xfId="21265"/>
    <cellStyle name="Comma 8 2 5 2 2 2 2" xfId="44540"/>
    <cellStyle name="Comma 8 2 5 2 2 3" xfId="33926"/>
    <cellStyle name="Comma 8 2 5 2 3" xfId="15959"/>
    <cellStyle name="Comma 8 2 5 2 3 2" xfId="39234"/>
    <cellStyle name="Comma 8 2 5 2 4" xfId="28618"/>
    <cellStyle name="Comma 8 2 5 3" xfId="8009"/>
    <cellStyle name="Comma 8 2 5 3 2" xfId="18624"/>
    <cellStyle name="Comma 8 2 5 3 2 2" xfId="41899"/>
    <cellStyle name="Comma 8 2 5 3 3" xfId="31284"/>
    <cellStyle name="Comma 8 2 5 4" xfId="13319"/>
    <cellStyle name="Comma 8 2 5 4 2" xfId="36594"/>
    <cellStyle name="Comma 8 2 5 5" xfId="25976"/>
    <cellStyle name="Comma 8 2 6" xfId="3153"/>
    <cellStyle name="Comma 8 2 6 2" xfId="5986"/>
    <cellStyle name="Comma 8 2 6 2 2" xfId="11329"/>
    <cellStyle name="Comma 8 2 6 2 2 2" xfId="21942"/>
    <cellStyle name="Comma 8 2 6 2 2 2 2" xfId="45217"/>
    <cellStyle name="Comma 8 2 6 2 2 3" xfId="34604"/>
    <cellStyle name="Comma 8 2 6 2 3" xfId="16636"/>
    <cellStyle name="Comma 8 2 6 2 3 2" xfId="39911"/>
    <cellStyle name="Comma 8 2 6 2 4" xfId="29296"/>
    <cellStyle name="Comma 8 2 6 3" xfId="8687"/>
    <cellStyle name="Comma 8 2 6 3 2" xfId="19302"/>
    <cellStyle name="Comma 8 2 6 3 2 2" xfId="42577"/>
    <cellStyle name="Comma 8 2 6 3 3" xfId="31962"/>
    <cellStyle name="Comma 8 2 6 4" xfId="13996"/>
    <cellStyle name="Comma 8 2 6 4 2" xfId="37271"/>
    <cellStyle name="Comma 8 2 6 5" xfId="26654"/>
    <cellStyle name="Comma 8 2 7" xfId="3476"/>
    <cellStyle name="Comma 8 2 7 2" xfId="6300"/>
    <cellStyle name="Comma 8 2 7 2 2" xfId="11643"/>
    <cellStyle name="Comma 8 2 7 2 2 2" xfId="22256"/>
    <cellStyle name="Comma 8 2 7 2 2 2 2" xfId="45531"/>
    <cellStyle name="Comma 8 2 7 2 2 3" xfId="34918"/>
    <cellStyle name="Comma 8 2 7 2 3" xfId="16950"/>
    <cellStyle name="Comma 8 2 7 2 3 2" xfId="40225"/>
    <cellStyle name="Comma 8 2 7 2 4" xfId="29610"/>
    <cellStyle name="Comma 8 2 7 3" xfId="9001"/>
    <cellStyle name="Comma 8 2 7 3 2" xfId="19616"/>
    <cellStyle name="Comma 8 2 7 3 2 2" xfId="42891"/>
    <cellStyle name="Comma 8 2 7 3 3" xfId="32276"/>
    <cellStyle name="Comma 8 2 7 4" xfId="14310"/>
    <cellStyle name="Comma 8 2 7 4 2" xfId="37585"/>
    <cellStyle name="Comma 8 2 7 5" xfId="26968"/>
    <cellStyle name="Comma 8 2 8" xfId="4121"/>
    <cellStyle name="Comma 8 2 8 2" xfId="9465"/>
    <cellStyle name="Comma 8 2 8 2 2" xfId="20080"/>
    <cellStyle name="Comma 8 2 8 2 2 2" xfId="43355"/>
    <cellStyle name="Comma 8 2 8 2 3" xfId="32740"/>
    <cellStyle name="Comma 8 2 8 3" xfId="14774"/>
    <cellStyle name="Comma 8 2 8 3 2" xfId="38049"/>
    <cellStyle name="Comma 8 2 8 4" xfId="27432"/>
    <cellStyle name="Comma 8 2 9" xfId="6823"/>
    <cellStyle name="Comma 8 2 9 2" xfId="17438"/>
    <cellStyle name="Comma 8 2 9 2 2" xfId="40713"/>
    <cellStyle name="Comma 8 2 9 3" xfId="30098"/>
    <cellStyle name="Comma 8 3" xfId="980"/>
    <cellStyle name="Comma 8 3 2" xfId="1906"/>
    <cellStyle name="Comma 8 3 2 2" xfId="3612"/>
    <cellStyle name="Comma 8 3 2 2 2" xfId="6384"/>
    <cellStyle name="Comma 8 3 2 2 2 2" xfId="11727"/>
    <cellStyle name="Comma 8 3 2 2 2 2 2" xfId="22340"/>
    <cellStyle name="Comma 8 3 2 2 2 2 2 2" xfId="45615"/>
    <cellStyle name="Comma 8 3 2 2 2 2 3" xfId="35002"/>
    <cellStyle name="Comma 8 3 2 2 2 3" xfId="17034"/>
    <cellStyle name="Comma 8 3 2 2 2 3 2" xfId="40309"/>
    <cellStyle name="Comma 8 3 2 2 2 4" xfId="29694"/>
    <cellStyle name="Comma 8 3 2 2 3" xfId="9085"/>
    <cellStyle name="Comma 8 3 2 2 3 2" xfId="19700"/>
    <cellStyle name="Comma 8 3 2 2 3 2 2" xfId="42975"/>
    <cellStyle name="Comma 8 3 2 2 3 3" xfId="32360"/>
    <cellStyle name="Comma 8 3 2 2 4" xfId="14394"/>
    <cellStyle name="Comma 8 3 2 2 4 2" xfId="37669"/>
    <cellStyle name="Comma 8 3 2 2 5" xfId="23809"/>
    <cellStyle name="Comma 8 3 2 2 5 2" xfId="47030"/>
    <cellStyle name="Comma 8 3 2 2 6" xfId="27052"/>
    <cellStyle name="Comma 8 3 2 3" xfId="23808"/>
    <cellStyle name="Comma 8 3 2 3 2" xfId="47029"/>
    <cellStyle name="Comma 8 3 3" xfId="2578"/>
    <cellStyle name="Comma 8 3 3 2" xfId="5429"/>
    <cellStyle name="Comma 8 3 3 2 2" xfId="10772"/>
    <cellStyle name="Comma 8 3 3 2 2 2" xfId="21386"/>
    <cellStyle name="Comma 8 3 3 2 2 2 2" xfId="44661"/>
    <cellStyle name="Comma 8 3 3 2 2 3" xfId="34047"/>
    <cellStyle name="Comma 8 3 3 2 3" xfId="16080"/>
    <cellStyle name="Comma 8 3 3 2 3 2" xfId="39355"/>
    <cellStyle name="Comma 8 3 3 2 4" xfId="28739"/>
    <cellStyle name="Comma 8 3 3 3" xfId="8130"/>
    <cellStyle name="Comma 8 3 3 3 2" xfId="18745"/>
    <cellStyle name="Comma 8 3 3 3 2 2" xfId="42020"/>
    <cellStyle name="Comma 8 3 3 3 3" xfId="31405"/>
    <cellStyle name="Comma 8 3 3 4" xfId="13440"/>
    <cellStyle name="Comma 8 3 3 4 2" xfId="36715"/>
    <cellStyle name="Comma 8 3 3 5" xfId="23810"/>
    <cellStyle name="Comma 8 3 3 5 2" xfId="47031"/>
    <cellStyle name="Comma 8 3 3 6" xfId="26097"/>
    <cellStyle name="Comma 8 3 4" xfId="4242"/>
    <cellStyle name="Comma 8 3 4 2" xfId="9586"/>
    <cellStyle name="Comma 8 3 4 2 2" xfId="20201"/>
    <cellStyle name="Comma 8 3 4 2 2 2" xfId="43476"/>
    <cellStyle name="Comma 8 3 4 2 3" xfId="32861"/>
    <cellStyle name="Comma 8 3 4 3" xfId="14895"/>
    <cellStyle name="Comma 8 3 4 3 2" xfId="38170"/>
    <cellStyle name="Comma 8 3 4 4" xfId="27553"/>
    <cellStyle name="Comma 8 3 5" xfId="6944"/>
    <cellStyle name="Comma 8 3 5 2" xfId="17559"/>
    <cellStyle name="Comma 8 3 5 2 2" xfId="40834"/>
    <cellStyle name="Comma 8 3 5 3" xfId="30219"/>
    <cellStyle name="Comma 8 3 6" xfId="12255"/>
    <cellStyle name="Comma 8 3 6 2" xfId="35530"/>
    <cellStyle name="Comma 8 3 7" xfId="23807"/>
    <cellStyle name="Comma 8 3 7 2" xfId="47028"/>
    <cellStyle name="Comma 8 3 8" xfId="24911"/>
    <cellStyle name="Comma 8 4" xfId="1090"/>
    <cellStyle name="Comma 8 4 2" xfId="2661"/>
    <cellStyle name="Comma 8 4 2 2" xfId="5512"/>
    <cellStyle name="Comma 8 4 2 2 2" xfId="10855"/>
    <cellStyle name="Comma 8 4 2 2 2 2" xfId="21469"/>
    <cellStyle name="Comma 8 4 2 2 2 2 2" xfId="44744"/>
    <cellStyle name="Comma 8 4 2 2 2 3" xfId="34130"/>
    <cellStyle name="Comma 8 4 2 2 3" xfId="16163"/>
    <cellStyle name="Comma 8 4 2 2 3 2" xfId="39438"/>
    <cellStyle name="Comma 8 4 2 2 4" xfId="28822"/>
    <cellStyle name="Comma 8 4 2 3" xfId="8213"/>
    <cellStyle name="Comma 8 4 2 3 2" xfId="18828"/>
    <cellStyle name="Comma 8 4 2 3 2 2" xfId="42103"/>
    <cellStyle name="Comma 8 4 2 3 3" xfId="31488"/>
    <cellStyle name="Comma 8 4 2 4" xfId="13523"/>
    <cellStyle name="Comma 8 4 2 4 2" xfId="36798"/>
    <cellStyle name="Comma 8 4 2 5" xfId="23812"/>
    <cellStyle name="Comma 8 4 2 5 2" xfId="47033"/>
    <cellStyle name="Comma 8 4 2 6" xfId="26180"/>
    <cellStyle name="Comma 8 4 3" xfId="3839"/>
    <cellStyle name="Comma 8 4 3 2" xfId="6503"/>
    <cellStyle name="Comma 8 4 3 2 2" xfId="11846"/>
    <cellStyle name="Comma 8 4 3 2 2 2" xfId="22459"/>
    <cellStyle name="Comma 8 4 3 2 2 2 2" xfId="45734"/>
    <cellStyle name="Comma 8 4 3 2 2 3" xfId="35121"/>
    <cellStyle name="Comma 8 4 3 2 3" xfId="17153"/>
    <cellStyle name="Comma 8 4 3 2 3 2" xfId="40428"/>
    <cellStyle name="Comma 8 4 3 2 4" xfId="29813"/>
    <cellStyle name="Comma 8 4 3 3" xfId="9204"/>
    <cellStyle name="Comma 8 4 3 3 2" xfId="19819"/>
    <cellStyle name="Comma 8 4 3 3 2 2" xfId="43094"/>
    <cellStyle name="Comma 8 4 3 3 3" xfId="32479"/>
    <cellStyle name="Comma 8 4 3 4" xfId="14513"/>
    <cellStyle name="Comma 8 4 3 4 2" xfId="37788"/>
    <cellStyle name="Comma 8 4 3 5" xfId="27171"/>
    <cellStyle name="Comma 8 4 4" xfId="4325"/>
    <cellStyle name="Comma 8 4 4 2" xfId="9669"/>
    <cellStyle name="Comma 8 4 4 2 2" xfId="20284"/>
    <cellStyle name="Comma 8 4 4 2 2 2" xfId="43559"/>
    <cellStyle name="Comma 8 4 4 2 3" xfId="32944"/>
    <cellStyle name="Comma 8 4 4 3" xfId="14978"/>
    <cellStyle name="Comma 8 4 4 3 2" xfId="38253"/>
    <cellStyle name="Comma 8 4 4 4" xfId="27636"/>
    <cellStyle name="Comma 8 4 5" xfId="7027"/>
    <cellStyle name="Comma 8 4 5 2" xfId="17642"/>
    <cellStyle name="Comma 8 4 5 2 2" xfId="40917"/>
    <cellStyle name="Comma 8 4 5 3" xfId="30302"/>
    <cellStyle name="Comma 8 4 6" xfId="12338"/>
    <cellStyle name="Comma 8 4 6 2" xfId="35613"/>
    <cellStyle name="Comma 8 4 7" xfId="23811"/>
    <cellStyle name="Comma 8 4 7 2" xfId="47032"/>
    <cellStyle name="Comma 8 4 8" xfId="24994"/>
    <cellStyle name="Comma 8 5" xfId="1425"/>
    <cellStyle name="Comma 8 5 2" xfId="2801"/>
    <cellStyle name="Comma 8 5 2 2" xfId="5652"/>
    <cellStyle name="Comma 8 5 2 2 2" xfId="10995"/>
    <cellStyle name="Comma 8 5 2 2 2 2" xfId="21609"/>
    <cellStyle name="Comma 8 5 2 2 2 2 2" xfId="44884"/>
    <cellStyle name="Comma 8 5 2 2 2 3" xfId="34270"/>
    <cellStyle name="Comma 8 5 2 2 3" xfId="16303"/>
    <cellStyle name="Comma 8 5 2 2 3 2" xfId="39578"/>
    <cellStyle name="Comma 8 5 2 2 4" xfId="28962"/>
    <cellStyle name="Comma 8 5 2 3" xfId="8353"/>
    <cellStyle name="Comma 8 5 2 3 2" xfId="18968"/>
    <cellStyle name="Comma 8 5 2 3 2 2" xfId="42243"/>
    <cellStyle name="Comma 8 5 2 3 3" xfId="31628"/>
    <cellStyle name="Comma 8 5 2 4" xfId="13663"/>
    <cellStyle name="Comma 8 5 2 4 2" xfId="36938"/>
    <cellStyle name="Comma 8 5 2 5" xfId="26320"/>
    <cellStyle name="Comma 8 5 3" xfId="4465"/>
    <cellStyle name="Comma 8 5 3 2" xfId="9809"/>
    <cellStyle name="Comma 8 5 3 2 2" xfId="20424"/>
    <cellStyle name="Comma 8 5 3 2 2 2" xfId="43699"/>
    <cellStyle name="Comma 8 5 3 2 3" xfId="33084"/>
    <cellStyle name="Comma 8 5 3 3" xfId="15118"/>
    <cellStyle name="Comma 8 5 3 3 2" xfId="38393"/>
    <cellStyle name="Comma 8 5 3 4" xfId="27776"/>
    <cellStyle name="Comma 8 5 4" xfId="7167"/>
    <cellStyle name="Comma 8 5 4 2" xfId="17782"/>
    <cellStyle name="Comma 8 5 4 2 2" xfId="41057"/>
    <cellStyle name="Comma 8 5 4 3" xfId="30442"/>
    <cellStyle name="Comma 8 5 5" xfId="12478"/>
    <cellStyle name="Comma 8 5 5 2" xfId="35753"/>
    <cellStyle name="Comma 8 5 6" xfId="23813"/>
    <cellStyle name="Comma 8 5 6 2" xfId="47034"/>
    <cellStyle name="Comma 8 5 7" xfId="25134"/>
    <cellStyle name="Comma 8 6" xfId="1698"/>
    <cellStyle name="Comma 8 6 2" xfId="4690"/>
    <cellStyle name="Comma 8 6 2 2" xfId="10034"/>
    <cellStyle name="Comma 8 6 2 2 2" xfId="20649"/>
    <cellStyle name="Comma 8 6 2 2 2 2" xfId="43924"/>
    <cellStyle name="Comma 8 6 2 2 3" xfId="33309"/>
    <cellStyle name="Comma 8 6 2 3" xfId="15343"/>
    <cellStyle name="Comma 8 6 2 3 2" xfId="38618"/>
    <cellStyle name="Comma 8 6 2 4" xfId="28001"/>
    <cellStyle name="Comma 8 6 3" xfId="7392"/>
    <cellStyle name="Comma 8 6 3 2" xfId="18007"/>
    <cellStyle name="Comma 8 6 3 2 2" xfId="41282"/>
    <cellStyle name="Comma 8 6 3 3" xfId="30667"/>
    <cellStyle name="Comma 8 6 4" xfId="12703"/>
    <cellStyle name="Comma 8 6 4 2" xfId="35978"/>
    <cellStyle name="Comma 8 6 5" xfId="25359"/>
    <cellStyle name="Comma 8 7" xfId="2988"/>
    <cellStyle name="Comma 8 7 2" xfId="5821"/>
    <cellStyle name="Comma 8 7 2 2" xfId="11164"/>
    <cellStyle name="Comma 8 7 2 2 2" xfId="21777"/>
    <cellStyle name="Comma 8 7 2 2 2 2" xfId="45052"/>
    <cellStyle name="Comma 8 7 2 2 3" xfId="34439"/>
    <cellStyle name="Comma 8 7 2 3" xfId="16471"/>
    <cellStyle name="Comma 8 7 2 3 2" xfId="39746"/>
    <cellStyle name="Comma 8 7 2 4" xfId="29131"/>
    <cellStyle name="Comma 8 7 3" xfId="8522"/>
    <cellStyle name="Comma 8 7 3 2" xfId="19137"/>
    <cellStyle name="Comma 8 7 3 2 2" xfId="42412"/>
    <cellStyle name="Comma 8 7 3 3" xfId="31797"/>
    <cellStyle name="Comma 8 7 4" xfId="13831"/>
    <cellStyle name="Comma 8 7 4 2" xfId="37106"/>
    <cellStyle name="Comma 8 7 5" xfId="26489"/>
    <cellStyle name="Comma 8 8" xfId="3311"/>
    <cellStyle name="Comma 8 8 2" xfId="6135"/>
    <cellStyle name="Comma 8 8 2 2" xfId="11478"/>
    <cellStyle name="Comma 8 8 2 2 2" xfId="22091"/>
    <cellStyle name="Comma 8 8 2 2 2 2" xfId="45366"/>
    <cellStyle name="Comma 8 8 2 2 3" xfId="34753"/>
    <cellStyle name="Comma 8 8 2 3" xfId="16785"/>
    <cellStyle name="Comma 8 8 2 3 2" xfId="40060"/>
    <cellStyle name="Comma 8 8 2 4" xfId="29445"/>
    <cellStyle name="Comma 8 8 3" xfId="8836"/>
    <cellStyle name="Comma 8 8 3 2" xfId="19451"/>
    <cellStyle name="Comma 8 8 3 2 2" xfId="42726"/>
    <cellStyle name="Comma 8 8 3 3" xfId="32111"/>
    <cellStyle name="Comma 8 8 4" xfId="14145"/>
    <cellStyle name="Comma 8 8 4 2" xfId="37420"/>
    <cellStyle name="Comma 8 8 5" xfId="26803"/>
    <cellStyle name="Comma 8 9" xfId="23798"/>
    <cellStyle name="Comma 8 9 2" xfId="47019"/>
    <cellStyle name="Comma 9" xfId="336"/>
    <cellStyle name="Comma 9 10" xfId="23814"/>
    <cellStyle name="Comma 9 10 2" xfId="47035"/>
    <cellStyle name="Comma 9 11" xfId="24789"/>
    <cellStyle name="Comma 9 2" xfId="337"/>
    <cellStyle name="Comma 9 2 2" xfId="23816"/>
    <cellStyle name="Comma 9 2 2 2" xfId="47037"/>
    <cellStyle name="Comma 9 2 3" xfId="23815"/>
    <cellStyle name="Comma 9 2 3 2" xfId="47036"/>
    <cellStyle name="Comma 9 3" xfId="1907"/>
    <cellStyle name="Comma 9 3 2" xfId="4860"/>
    <cellStyle name="Comma 9 3 2 2" xfId="10203"/>
    <cellStyle name="Comma 9 3 2 2 2" xfId="20818"/>
    <cellStyle name="Comma 9 3 2 2 2 2" xfId="44093"/>
    <cellStyle name="Comma 9 3 2 2 3" xfId="33478"/>
    <cellStyle name="Comma 9 3 2 3" xfId="15512"/>
    <cellStyle name="Comma 9 3 2 3 2" xfId="38787"/>
    <cellStyle name="Comma 9 3 2 4" xfId="28170"/>
    <cellStyle name="Comma 9 3 3" xfId="7561"/>
    <cellStyle name="Comma 9 3 3 2" xfId="18176"/>
    <cellStyle name="Comma 9 3 3 2 2" xfId="41451"/>
    <cellStyle name="Comma 9 3 3 3" xfId="30836"/>
    <cellStyle name="Comma 9 3 4" xfId="12872"/>
    <cellStyle name="Comma 9 3 4 2" xfId="36147"/>
    <cellStyle name="Comma 9 3 5" xfId="23817"/>
    <cellStyle name="Comma 9 3 5 2" xfId="47038"/>
    <cellStyle name="Comma 9 3 6" xfId="25528"/>
    <cellStyle name="Comma 9 4" xfId="2458"/>
    <cellStyle name="Comma 9 4 2" xfId="5309"/>
    <cellStyle name="Comma 9 4 2 2" xfId="10652"/>
    <cellStyle name="Comma 9 4 2 2 2" xfId="21266"/>
    <cellStyle name="Comma 9 4 2 2 2 2" xfId="44541"/>
    <cellStyle name="Comma 9 4 2 2 3" xfId="33927"/>
    <cellStyle name="Comma 9 4 2 3" xfId="15960"/>
    <cellStyle name="Comma 9 4 2 3 2" xfId="39235"/>
    <cellStyle name="Comma 9 4 2 4" xfId="28619"/>
    <cellStyle name="Comma 9 4 3" xfId="8010"/>
    <cellStyle name="Comma 9 4 3 2" xfId="18625"/>
    <cellStyle name="Comma 9 4 3 2 2" xfId="41900"/>
    <cellStyle name="Comma 9 4 3 3" xfId="31285"/>
    <cellStyle name="Comma 9 4 4" xfId="13320"/>
    <cellStyle name="Comma 9 4 4 2" xfId="36595"/>
    <cellStyle name="Comma 9 4 5" xfId="25977"/>
    <cellStyle name="Comma 9 5" xfId="3150"/>
    <cellStyle name="Comma 9 5 2" xfId="5983"/>
    <cellStyle name="Comma 9 5 2 2" xfId="11326"/>
    <cellStyle name="Comma 9 5 2 2 2" xfId="21939"/>
    <cellStyle name="Comma 9 5 2 2 2 2" xfId="45214"/>
    <cellStyle name="Comma 9 5 2 2 3" xfId="34601"/>
    <cellStyle name="Comma 9 5 2 3" xfId="16633"/>
    <cellStyle name="Comma 9 5 2 3 2" xfId="39908"/>
    <cellStyle name="Comma 9 5 2 4" xfId="29293"/>
    <cellStyle name="Comma 9 5 3" xfId="8684"/>
    <cellStyle name="Comma 9 5 3 2" xfId="19299"/>
    <cellStyle name="Comma 9 5 3 2 2" xfId="42574"/>
    <cellStyle name="Comma 9 5 3 3" xfId="31959"/>
    <cellStyle name="Comma 9 5 4" xfId="13993"/>
    <cellStyle name="Comma 9 5 4 2" xfId="37268"/>
    <cellStyle name="Comma 9 5 5" xfId="26651"/>
    <cellStyle name="Comma 9 6" xfId="3473"/>
    <cellStyle name="Comma 9 6 2" xfId="6297"/>
    <cellStyle name="Comma 9 6 2 2" xfId="11640"/>
    <cellStyle name="Comma 9 6 2 2 2" xfId="22253"/>
    <cellStyle name="Comma 9 6 2 2 2 2" xfId="45528"/>
    <cellStyle name="Comma 9 6 2 2 3" xfId="34915"/>
    <cellStyle name="Comma 9 6 2 3" xfId="16947"/>
    <cellStyle name="Comma 9 6 2 3 2" xfId="40222"/>
    <cellStyle name="Comma 9 6 2 4" xfId="29607"/>
    <cellStyle name="Comma 9 6 3" xfId="8998"/>
    <cellStyle name="Comma 9 6 3 2" xfId="19613"/>
    <cellStyle name="Comma 9 6 3 2 2" xfId="42888"/>
    <cellStyle name="Comma 9 6 3 3" xfId="32273"/>
    <cellStyle name="Comma 9 6 4" xfId="14307"/>
    <cellStyle name="Comma 9 6 4 2" xfId="37582"/>
    <cellStyle name="Comma 9 6 5" xfId="26965"/>
    <cellStyle name="Comma 9 7" xfId="4122"/>
    <cellStyle name="Comma 9 7 2" xfId="9466"/>
    <cellStyle name="Comma 9 7 2 2" xfId="20081"/>
    <cellStyle name="Comma 9 7 2 2 2" xfId="43356"/>
    <cellStyle name="Comma 9 7 2 3" xfId="32741"/>
    <cellStyle name="Comma 9 7 3" xfId="14775"/>
    <cellStyle name="Comma 9 7 3 2" xfId="38050"/>
    <cellStyle name="Comma 9 7 4" xfId="27433"/>
    <cellStyle name="Comma 9 8" xfId="6824"/>
    <cellStyle name="Comma 9 8 2" xfId="17439"/>
    <cellStyle name="Comma 9 8 2 2" xfId="40714"/>
    <cellStyle name="Comma 9 8 3" xfId="30099"/>
    <cellStyle name="Comma 9 9" xfId="12135"/>
    <cellStyle name="Comma 9 9 2" xfId="35410"/>
    <cellStyle name="Comma(0)" xfId="338"/>
    <cellStyle name="Comma(0) 2" xfId="1908"/>
    <cellStyle name="Comma(0) 3" xfId="6584"/>
    <cellStyle name="Comma(2)" xfId="339"/>
    <cellStyle name="Comma(2) 2" xfId="1909"/>
    <cellStyle name="Comma(2) 3" xfId="6585"/>
    <cellStyle name="Comment" xfId="340"/>
    <cellStyle name="Comment Box" xfId="341"/>
    <cellStyle name="Comment Box 2" xfId="342"/>
    <cellStyle name="Comment Box 3" xfId="343"/>
    <cellStyle name="CommentWrap" xfId="344"/>
    <cellStyle name="Company Name" xfId="345"/>
    <cellStyle name="Company Name 2" xfId="6586"/>
    <cellStyle name="Currency 2" xfId="346"/>
    <cellStyle name="Currency 2 2" xfId="23819"/>
    <cellStyle name="Currency 2 2 2" xfId="23820"/>
    <cellStyle name="Currency 2 2 2 2" xfId="23821"/>
    <cellStyle name="Currency 2 2 2 2 2" xfId="23822"/>
    <cellStyle name="Currency 2 2 2 2 2 2" xfId="47043"/>
    <cellStyle name="Currency 2 2 2 2 3" xfId="47042"/>
    <cellStyle name="Currency 2 2 2 3" xfId="23823"/>
    <cellStyle name="Currency 2 2 2 3 2" xfId="47044"/>
    <cellStyle name="Currency 2 2 2 4" xfId="47041"/>
    <cellStyle name="Currency 2 2 3" xfId="23824"/>
    <cellStyle name="Currency 2 2 3 2" xfId="23825"/>
    <cellStyle name="Currency 2 2 3 2 2" xfId="47046"/>
    <cellStyle name="Currency 2 2 3 3" xfId="47045"/>
    <cellStyle name="Currency 2 2 4" xfId="23826"/>
    <cellStyle name="Currency 2 2 4 2" xfId="47047"/>
    <cellStyle name="Currency 2 2 5" xfId="47040"/>
    <cellStyle name="Currency 2 3" xfId="23827"/>
    <cellStyle name="Currency 2 3 2" xfId="23828"/>
    <cellStyle name="Currency 2 3 2 2" xfId="23829"/>
    <cellStyle name="Currency 2 3 2 2 2" xfId="47050"/>
    <cellStyle name="Currency 2 3 2 3" xfId="47049"/>
    <cellStyle name="Currency 2 3 3" xfId="23830"/>
    <cellStyle name="Currency 2 3 3 2" xfId="47051"/>
    <cellStyle name="Currency 2 3 4" xfId="47048"/>
    <cellStyle name="Currency 2 4" xfId="23831"/>
    <cellStyle name="Currency 2 5" xfId="23832"/>
    <cellStyle name="Currency 2 5 2" xfId="23833"/>
    <cellStyle name="Currency 2 5 2 2" xfId="47053"/>
    <cellStyle name="Currency 2 5 3" xfId="47052"/>
    <cellStyle name="Currency 2 6" xfId="23834"/>
    <cellStyle name="Currency 2 6 2" xfId="47054"/>
    <cellStyle name="Currency 2 7" xfId="23818"/>
    <cellStyle name="Currency 2 7 2" xfId="47039"/>
    <cellStyle name="Currency 3" xfId="23835"/>
    <cellStyle name="Currency 3 2" xfId="23836"/>
    <cellStyle name="Currency 3 2 2" xfId="23837"/>
    <cellStyle name="Currency 3 2 2 2" xfId="23838"/>
    <cellStyle name="Currency 3 2 2 2 2" xfId="47058"/>
    <cellStyle name="Currency 3 2 2 3" xfId="47057"/>
    <cellStyle name="Currency 3 2 3" xfId="23839"/>
    <cellStyle name="Currency 3 2 3 2" xfId="47059"/>
    <cellStyle name="Currency 3 2 4" xfId="47056"/>
    <cellStyle name="Currency 3 3" xfId="23840"/>
    <cellStyle name="Currency 3 3 2" xfId="23841"/>
    <cellStyle name="Currency 3 3 2 2" xfId="23842"/>
    <cellStyle name="Currency 3 3 2 2 2" xfId="47062"/>
    <cellStyle name="Currency 3 3 2 3" xfId="47061"/>
    <cellStyle name="Currency 3 3 3" xfId="23843"/>
    <cellStyle name="Currency 3 3 3 2" xfId="47063"/>
    <cellStyle name="Currency 3 3 4" xfId="47060"/>
    <cellStyle name="Currency 3 4" xfId="23844"/>
    <cellStyle name="Currency 3 4 2" xfId="23845"/>
    <cellStyle name="Currency 3 4 2 2" xfId="47065"/>
    <cellStyle name="Currency 3 4 3" xfId="47064"/>
    <cellStyle name="Currency 3 5" xfId="23846"/>
    <cellStyle name="Currency 3 5 2" xfId="47066"/>
    <cellStyle name="Currency 3 6" xfId="23847"/>
    <cellStyle name="Currency 3 6 2" xfId="47067"/>
    <cellStyle name="Currency 3 7" xfId="23848"/>
    <cellStyle name="Currency 3 7 2" xfId="47068"/>
    <cellStyle name="Currency 3 8" xfId="47055"/>
    <cellStyle name="Currency 4" xfId="23849"/>
    <cellStyle name="Currency 4 2" xfId="47069"/>
    <cellStyle name="Data Entry Heavy Box" xfId="3221"/>
    <cellStyle name="Data Input" xfId="347"/>
    <cellStyle name="Data Input 2" xfId="348"/>
    <cellStyle name="Data Input 2 2" xfId="349"/>
    <cellStyle name="Data Input 2 2 2" xfId="6587"/>
    <cellStyle name="Data Input 3" xfId="3222"/>
    <cellStyle name="Data Input Centre" xfId="350"/>
    <cellStyle name="Data Input Centre 2" xfId="3223"/>
    <cellStyle name="Data Rows" xfId="351"/>
    <cellStyle name="Data Rows 2" xfId="352"/>
    <cellStyle name="Data Rows 2 2" xfId="353"/>
    <cellStyle name="Data Rows 2 3" xfId="6588"/>
    <cellStyle name="Data Rows 3" xfId="354"/>
    <cellStyle name="Data Rows 3 2" xfId="355"/>
    <cellStyle name="Data Rows 4" xfId="356"/>
    <cellStyle name="Data Rows 5" xfId="357"/>
    <cellStyle name="Date" xfId="358"/>
    <cellStyle name="Date (short entry)" xfId="359"/>
    <cellStyle name="Date (short)" xfId="360"/>
    <cellStyle name="Date (short) 2" xfId="361"/>
    <cellStyle name="Date 2" xfId="362"/>
    <cellStyle name="Date 3" xfId="363"/>
    <cellStyle name="Date and Time" xfId="364"/>
    <cellStyle name="Date and Time 2" xfId="365"/>
    <cellStyle name="Date and Time 3" xfId="366"/>
    <cellStyle name="Date and Time_Sheet1" xfId="3912"/>
    <cellStyle name="Disclosure Date" xfId="367"/>
    <cellStyle name="Disclosure Date 2" xfId="6592"/>
    <cellStyle name="Entry 1A" xfId="368"/>
    <cellStyle name="Entry 1A 2" xfId="369"/>
    <cellStyle name="Entry 1A 2 2" xfId="370"/>
    <cellStyle name="Entry 1A 3" xfId="371"/>
    <cellStyle name="Entry 1B" xfId="372"/>
    <cellStyle name="Entry 1B 2" xfId="373"/>
    <cellStyle name="Entry 1B 2 2" xfId="374"/>
    <cellStyle name="Entry 1B 3" xfId="3224"/>
    <cellStyle name="Euro" xfId="724"/>
    <cellStyle name="Euro 2" xfId="725"/>
    <cellStyle name="Euro 2 2" xfId="726"/>
    <cellStyle name="Euro 3" xfId="727"/>
    <cellStyle name="Euro 3 2" xfId="728"/>
    <cellStyle name="Explanatory text 10" xfId="375"/>
    <cellStyle name="Explanatory Text 2" xfId="376"/>
    <cellStyle name="Explanatory Text 2 10" xfId="2986"/>
    <cellStyle name="Explanatory Text 2 2" xfId="377"/>
    <cellStyle name="Explanatory Text 2 2 2" xfId="981"/>
    <cellStyle name="Explanatory Text 2 2 2 2" xfId="1723"/>
    <cellStyle name="Explanatory Text 2 2 2 2 2" xfId="3751"/>
    <cellStyle name="Explanatory Text 2 2 2_Sheet1" xfId="3583"/>
    <cellStyle name="Explanatory Text 2 2_Asset Register (new)" xfId="1289"/>
    <cellStyle name="Explanatory Text 2 3" xfId="729"/>
    <cellStyle name="Explanatory Text 2 3 2" xfId="1912"/>
    <cellStyle name="Explanatory Text 2 3 2 2" xfId="3665"/>
    <cellStyle name="Explanatory Text 2 3 3" xfId="23850"/>
    <cellStyle name="Explanatory Text 2 3_Sheet1" xfId="3899"/>
    <cellStyle name="Explanatory Text 2 4" xfId="1599"/>
    <cellStyle name="Explanatory Text 2 5" xfId="1667"/>
    <cellStyle name="Explanatory Text 2 6" xfId="1979"/>
    <cellStyle name="Explanatory Text 2 7" xfId="1643"/>
    <cellStyle name="Explanatory Text 2 8" xfId="1887"/>
    <cellStyle name="Explanatory Text 2 9" xfId="2955"/>
    <cellStyle name="Explanatory Text 2_Asset Register (new)" xfId="1290"/>
    <cellStyle name="Explanatory text 3" xfId="378"/>
    <cellStyle name="Explanatory Text 3 2" xfId="730"/>
    <cellStyle name="Explanatory text 3 2 2" xfId="1913"/>
    <cellStyle name="Explanatory Text 3 2 2 2" xfId="3611"/>
    <cellStyle name="Explanatory Text 3 2_Sheet1" xfId="3607"/>
    <cellStyle name="Explanatory Text 3_Asset Register (new)" xfId="1288"/>
    <cellStyle name="Explanatory text 4" xfId="379"/>
    <cellStyle name="Explanatory text 5" xfId="380"/>
    <cellStyle name="Explanatory text 6" xfId="381"/>
    <cellStyle name="Explanatory text 7" xfId="382"/>
    <cellStyle name="Explanatory text 8" xfId="383"/>
    <cellStyle name="Explanatory text 9" xfId="384"/>
    <cellStyle name="Followed Hyperlink" xfId="385" builtinId="9" customBuiltin="1"/>
    <cellStyle name="Followed Hyperlink 2" xfId="386"/>
    <cellStyle name="Footnote" xfId="387"/>
    <cellStyle name="Good 2" xfId="388"/>
    <cellStyle name="Good 2 2" xfId="982"/>
    <cellStyle name="Good 2 3" xfId="731"/>
    <cellStyle name="Good 2 3 2" xfId="1959"/>
    <cellStyle name="Good 2 3 2 2" xfId="3664"/>
    <cellStyle name="Good 2 3 3" xfId="23851"/>
    <cellStyle name="Good 2 3_Sheet1" xfId="3621"/>
    <cellStyle name="Good 2_Asset Register (new)" xfId="1287"/>
    <cellStyle name="Good 3" xfId="389"/>
    <cellStyle name="Good 3 2" xfId="732"/>
    <cellStyle name="Good 3 2 2" xfId="1960"/>
    <cellStyle name="Good 3 2 2 2" xfId="3731"/>
    <cellStyle name="Good 4" xfId="390"/>
    <cellStyle name="Good 5" xfId="391"/>
    <cellStyle name="Good 6" xfId="392"/>
    <cellStyle name="Good 7" xfId="393"/>
    <cellStyle name="Good 8" xfId="394"/>
    <cellStyle name="Grey" xfId="733"/>
    <cellStyle name="Grey 2" xfId="734"/>
    <cellStyle name="Grey 2 2" xfId="735"/>
    <cellStyle name="Grey 3" xfId="736"/>
    <cellStyle name="Grey 3 2" xfId="737"/>
    <cellStyle name="Header 1" xfId="395"/>
    <cellStyle name="Header 1 2" xfId="24790"/>
    <cellStyle name="Header Company" xfId="396"/>
    <cellStyle name="Header Rows" xfId="397"/>
    <cellStyle name="Header Rows 2" xfId="1966"/>
    <cellStyle name="Header Rows 3" xfId="6593"/>
    <cellStyle name="Header Text" xfId="398"/>
    <cellStyle name="Header Version" xfId="399"/>
    <cellStyle name="Heading 1 2" xfId="400"/>
    <cellStyle name="Heading 1 2 10" xfId="2985"/>
    <cellStyle name="Heading 1 2 2" xfId="401"/>
    <cellStyle name="Heading 1 2 2 2" xfId="983"/>
    <cellStyle name="Heading 1 2 2 2 2" xfId="1968"/>
    <cellStyle name="Heading 1 2 2 2 2 2" xfId="3752"/>
    <cellStyle name="Heading 1 2 2 2_Sheet1" xfId="3574"/>
    <cellStyle name="Heading 1 2 2_Asset Register (new)" xfId="1285"/>
    <cellStyle name="Heading 1 2 3" xfId="738"/>
    <cellStyle name="Heading 1 2 3 2" xfId="1967"/>
    <cellStyle name="Heading 1 2 3 2 2" xfId="3663"/>
    <cellStyle name="Heading 1 2 3_Sheet1" xfId="3708"/>
    <cellStyle name="Heading 1 2 4" xfId="1605"/>
    <cellStyle name="Heading 1 2 5" xfId="1666"/>
    <cellStyle name="Heading 1 2 6" xfId="1607"/>
    <cellStyle name="Heading 1 2 7" xfId="2112"/>
    <cellStyle name="Heading 1 2 8" xfId="1590"/>
    <cellStyle name="Heading 1 2 9" xfId="2956"/>
    <cellStyle name="Heading 1 2_Asset Register (new)" xfId="1286"/>
    <cellStyle name="Heading 1 3" xfId="402"/>
    <cellStyle name="Heading 1 3 2" xfId="403"/>
    <cellStyle name="Heading 1 3 3" xfId="739"/>
    <cellStyle name="Heading 1 3 3 2" xfId="1969"/>
    <cellStyle name="Heading 1 3 3 2 2" xfId="3558"/>
    <cellStyle name="Heading 1 3 3_Sheet1" xfId="3900"/>
    <cellStyle name="Heading 1 3_Asset Register (new)" xfId="1284"/>
    <cellStyle name="Heading 1 4" xfId="404"/>
    <cellStyle name="Heading 1 5" xfId="405"/>
    <cellStyle name="Heading 1 6" xfId="406"/>
    <cellStyle name="Heading 1-noindex" xfId="407"/>
    <cellStyle name="Heading 1-noindex 2" xfId="408"/>
    <cellStyle name="Heading 1-noindex 3" xfId="409"/>
    <cellStyle name="Heading 1-noindex 3 2" xfId="6595"/>
    <cellStyle name="Heading 1-noindex 4" xfId="6594"/>
    <cellStyle name="Heading 2 2" xfId="410"/>
    <cellStyle name="Heading 2 2 2" xfId="984"/>
    <cellStyle name="Heading 2 2 3" xfId="740"/>
    <cellStyle name="Heading 2 2 3 2" xfId="1970"/>
    <cellStyle name="Heading 2 2 3 2 2" xfId="3557"/>
    <cellStyle name="Heading 2 2 3_Sheet1" xfId="3589"/>
    <cellStyle name="Heading 2 2_Asset Register (new)" xfId="1283"/>
    <cellStyle name="Heading 2 3" xfId="411"/>
    <cellStyle name="Heading 2 3 2" xfId="741"/>
    <cellStyle name="Heading 2 3 2 2" xfId="1971"/>
    <cellStyle name="Heading 2 3 2 2 2" xfId="3662"/>
    <cellStyle name="Heading 2 3 2_Sheet1" xfId="3590"/>
    <cellStyle name="Heading 2 3_Asset Register (new)" xfId="1282"/>
    <cellStyle name="Heading 2 4" xfId="412"/>
    <cellStyle name="Heading 3 2" xfId="413"/>
    <cellStyle name="Heading 3 2 2" xfId="985"/>
    <cellStyle name="Heading 3 2 3" xfId="986"/>
    <cellStyle name="Heading 3 2 4" xfId="742"/>
    <cellStyle name="Heading 3 2 4 2" xfId="1972"/>
    <cellStyle name="Heading 3 2 4 2 2" xfId="3661"/>
    <cellStyle name="Heading 3 2 4_Sheet1" xfId="3908"/>
    <cellStyle name="Heading 3 2_Asset Register (new)" xfId="1281"/>
    <cellStyle name="Heading 3 3" xfId="414"/>
    <cellStyle name="Heading 3 3 2" xfId="6596"/>
    <cellStyle name="Heading 3 4" xfId="415"/>
    <cellStyle name="Heading 3 5" xfId="416"/>
    <cellStyle name="Heading 3 Centre" xfId="6597"/>
    <cellStyle name="Heading 3 Centre 2" xfId="417"/>
    <cellStyle name="Heading 4 2" xfId="418"/>
    <cellStyle name="Heading 4 2 10" xfId="2984"/>
    <cellStyle name="Heading 4 2 2" xfId="419"/>
    <cellStyle name="Heading 4 2 2 2" xfId="987"/>
    <cellStyle name="Heading 4 2 2 2 2" xfId="1974"/>
    <cellStyle name="Heading 4 2 2 2 2 2" xfId="3754"/>
    <cellStyle name="Heading 4 2 2 2_Sheet1" xfId="3748"/>
    <cellStyle name="Heading 4 2 2_Asset Register (new)" xfId="1279"/>
    <cellStyle name="Heading 4 2 3" xfId="743"/>
    <cellStyle name="Heading 4 2 3 2" xfId="1973"/>
    <cellStyle name="Heading 4 2 3 2 2" xfId="3556"/>
    <cellStyle name="Heading 4 2 3_Sheet1" xfId="3570"/>
    <cellStyle name="Heading 4 2 4" xfId="1606"/>
    <cellStyle name="Heading 4 2 5" xfId="1665"/>
    <cellStyle name="Heading 4 2 6" xfId="1608"/>
    <cellStyle name="Heading 4 2 7" xfId="1642"/>
    <cellStyle name="Heading 4 2 8" xfId="1591"/>
    <cellStyle name="Heading 4 2 9" xfId="2957"/>
    <cellStyle name="Heading 4 2_Asset Register (new)" xfId="1280"/>
    <cellStyle name="Heading 4 3" xfId="420"/>
    <cellStyle name="Heading 4 3 10" xfId="22546"/>
    <cellStyle name="Heading 4 3 2" xfId="744"/>
    <cellStyle name="Heading 4 3 2 2" xfId="1975"/>
    <cellStyle name="Heading 4 3 2 2 2" xfId="3555"/>
    <cellStyle name="Heading 4 3 2_Sheet1" xfId="3584"/>
    <cellStyle name="Heading 4 3 3" xfId="6598"/>
    <cellStyle name="Heading 4 3 4" xfId="6590"/>
    <cellStyle name="Heading 4 3 5" xfId="6591"/>
    <cellStyle name="Heading 4 3 6" xfId="6589"/>
    <cellStyle name="Heading 4 3 7" xfId="22547"/>
    <cellStyle name="Heading 4 3 8" xfId="22545"/>
    <cellStyle name="Heading 4 3 9" xfId="22544"/>
    <cellStyle name="Heading 4 3_Asset Register (new)" xfId="1278"/>
    <cellStyle name="Heading 4 4" xfId="421"/>
    <cellStyle name="Heading1" xfId="422"/>
    <cellStyle name="Heading2" xfId="423"/>
    <cellStyle name="Heading3" xfId="424"/>
    <cellStyle name="Heading3Wraped" xfId="425"/>
    <cellStyle name="Heading3WrapLow" xfId="426"/>
    <cellStyle name="Heavy Box" xfId="427"/>
    <cellStyle name="Heavy Box 2" xfId="428"/>
    <cellStyle name="Heavy Box 2 2" xfId="429"/>
    <cellStyle name="Heavy Box 2 3" xfId="3225"/>
    <cellStyle name="Heavy Box 3" xfId="430"/>
    <cellStyle name="Heavy Box 4" xfId="1976"/>
    <cellStyle name="Heavy Box 4 2" xfId="6599"/>
    <cellStyle name="Hyperlink" xfId="431" builtinId="8" customBuiltin="1"/>
    <cellStyle name="Hyperlink 2" xfId="432"/>
    <cellStyle name="Hyperlink 2 2" xfId="433"/>
    <cellStyle name="Hyperlink 2 3" xfId="23852"/>
    <cellStyle name="Hyperlink 3" xfId="434"/>
    <cellStyle name="Hyperlink 4" xfId="435"/>
    <cellStyle name="Hyperlink 5" xfId="3226"/>
    <cellStyle name="Hyperlink 6" xfId="22542"/>
    <cellStyle name="Input 2" xfId="436"/>
    <cellStyle name="Input 2 2" xfId="988"/>
    <cellStyle name="Input 2 3" xfId="745"/>
    <cellStyle name="Input 2 3 2" xfId="1977"/>
    <cellStyle name="Input 2 3 2 2" xfId="3730"/>
    <cellStyle name="Input 2 3 3" xfId="23853"/>
    <cellStyle name="Input 2 3_Sheet1" xfId="3915"/>
    <cellStyle name="Input 2_Asset Register (new)" xfId="1277"/>
    <cellStyle name="Input 3" xfId="437"/>
    <cellStyle name="Input 3 2" xfId="746"/>
    <cellStyle name="Input 3 2 2" xfId="1978"/>
    <cellStyle name="Input 3 2 2 2" xfId="3660"/>
    <cellStyle name="Input 4" xfId="438"/>
    <cellStyle name="Input 5" xfId="439"/>
    <cellStyle name="Input 6" xfId="440"/>
    <cellStyle name="Input 7" xfId="441"/>
    <cellStyle name="Input 8" xfId="442"/>
    <cellStyle name="Label 1" xfId="443"/>
    <cellStyle name="Label 1 2" xfId="444"/>
    <cellStyle name="Label 1 3" xfId="6601"/>
    <cellStyle name="Label 2a" xfId="445"/>
    <cellStyle name="Label 2a 2" xfId="446"/>
    <cellStyle name="Label 2a centre" xfId="447"/>
    <cellStyle name="Label 2a centre 2" xfId="448"/>
    <cellStyle name="Label 2a merge" xfId="449"/>
    <cellStyle name="Label 2a merge 2" xfId="450"/>
    <cellStyle name="Label 2b" xfId="451"/>
    <cellStyle name="Label 2b merged" xfId="452"/>
    <cellStyle name="Label2a Merge Centred" xfId="3227"/>
    <cellStyle name="Line rows" xfId="747"/>
    <cellStyle name="Line rows 2" xfId="748"/>
    <cellStyle name="Line rows 2 2" xfId="749"/>
    <cellStyle name="Line rows 3" xfId="750"/>
    <cellStyle name="Line rows 3 2" xfId="751"/>
    <cellStyle name="Link" xfId="453"/>
    <cellStyle name="Link 2" xfId="454"/>
    <cellStyle name="Link 2 2" xfId="455"/>
    <cellStyle name="Link 2 3" xfId="6602"/>
    <cellStyle name="Linked Cell 2" xfId="456"/>
    <cellStyle name="Linked Cell 2 2" xfId="989"/>
    <cellStyle name="Linked Cell 2 3" xfId="752"/>
    <cellStyle name="Linked Cell 2 3 2" xfId="1980"/>
    <cellStyle name="Linked Cell 2 3 2 2" xfId="3659"/>
    <cellStyle name="Linked Cell 2 3 3" xfId="23854"/>
    <cellStyle name="Linked Cell 2 3_Sheet1" xfId="3898"/>
    <cellStyle name="Linked Cell 2_Asset Register (new)" xfId="1276"/>
    <cellStyle name="Linked Cell 3" xfId="457"/>
    <cellStyle name="Linked Cell 3 2" xfId="753"/>
    <cellStyle name="Linked Cell 3 2 2" xfId="1981"/>
    <cellStyle name="Linked Cell 3 2 2 2" xfId="3658"/>
    <cellStyle name="Linked Cell 4" xfId="458"/>
    <cellStyle name="Linked Cell 5" xfId="459"/>
    <cellStyle name="Linked Cell 6" xfId="460"/>
    <cellStyle name="Linked Cell 7" xfId="461"/>
    <cellStyle name="Linked Cell 8" xfId="462"/>
    <cellStyle name="Neutral 2" xfId="463"/>
    <cellStyle name="Neutral 2 2" xfId="990"/>
    <cellStyle name="Neutral 2 3" xfId="754"/>
    <cellStyle name="Neutral 2 3 2" xfId="1982"/>
    <cellStyle name="Neutral 2 3 2 2" xfId="3657"/>
    <cellStyle name="Neutral 2 3 3" xfId="23855"/>
    <cellStyle name="Neutral 2 3_Sheet1" xfId="3897"/>
    <cellStyle name="Neutral 2_Asset Register (new)" xfId="1275"/>
    <cellStyle name="Neutral 3" xfId="464"/>
    <cellStyle name="Neutral 3 2" xfId="755"/>
    <cellStyle name="Neutral 3 2 2" xfId="1983"/>
    <cellStyle name="Neutral 3 2 2 2" xfId="3732"/>
    <cellStyle name="Neutral 4" xfId="465"/>
    <cellStyle name="Neutral 5" xfId="466"/>
    <cellStyle name="Neutral 6" xfId="467"/>
    <cellStyle name="Neutral 7" xfId="468"/>
    <cellStyle name="Neutral 8" xfId="469"/>
    <cellStyle name="Normal" xfId="0" builtinId="0" customBuiltin="1"/>
    <cellStyle name="Normal 10" xfId="470"/>
    <cellStyle name="Normal 10 10" xfId="2170"/>
    <cellStyle name="Normal 10 10 2" xfId="5040"/>
    <cellStyle name="Normal 10 10 2 2" xfId="10383"/>
    <cellStyle name="Normal 10 10 2 2 2" xfId="11930"/>
    <cellStyle name="Normal 10 10 2 2 2 2" xfId="35205"/>
    <cellStyle name="Normal 10 10 2 2 3" xfId="33658"/>
    <cellStyle name="Normal 10 10 2 3" xfId="28350"/>
    <cellStyle name="Normal 10 10 3" xfId="7741"/>
    <cellStyle name="Normal 10 10 3 2" xfId="18356"/>
    <cellStyle name="Normal 10 10 3 2 2" xfId="41631"/>
    <cellStyle name="Normal 10 10 3 3" xfId="31016"/>
    <cellStyle name="Normal 10 10 4" xfId="23857"/>
    <cellStyle name="Normal 10 10 4 2" xfId="47071"/>
    <cellStyle name="Normal 10 10 5" xfId="25708"/>
    <cellStyle name="Normal 10 11" xfId="2958"/>
    <cellStyle name="Normal 10 11 2" xfId="5794"/>
    <cellStyle name="Normal 10 11 2 2" xfId="11137"/>
    <cellStyle name="Normal 10 11 2 2 2" xfId="11929"/>
    <cellStyle name="Normal 10 11 2 2 2 2" xfId="35204"/>
    <cellStyle name="Normal 10 11 2 2 3" xfId="34412"/>
    <cellStyle name="Normal 10 11 2 3" xfId="29104"/>
    <cellStyle name="Normal 10 11 3" xfId="8495"/>
    <cellStyle name="Normal 10 11 3 2" xfId="19110"/>
    <cellStyle name="Normal 10 11 3 2 2" xfId="42385"/>
    <cellStyle name="Normal 10 11 3 3" xfId="31770"/>
    <cellStyle name="Normal 10 11 4" xfId="11928"/>
    <cellStyle name="Normal 10 11 4 2" xfId="35203"/>
    <cellStyle name="Normal 10 11 5" xfId="23858"/>
    <cellStyle name="Normal 10 11 5 2" xfId="47072"/>
    <cellStyle name="Normal 10 11 6" xfId="26462"/>
    <cellStyle name="Normal 10 12" xfId="3284"/>
    <cellStyle name="Normal 10 12 2" xfId="6108"/>
    <cellStyle name="Normal 10 12 2 2" xfId="11451"/>
    <cellStyle name="Normal 10 12 2 2 2" xfId="22064"/>
    <cellStyle name="Normal 10 12 2 2 2 2" xfId="45339"/>
    <cellStyle name="Normal 10 12 2 2 3" xfId="34726"/>
    <cellStyle name="Normal 10 12 2 3" xfId="16758"/>
    <cellStyle name="Normal 10 12 2 3 2" xfId="40033"/>
    <cellStyle name="Normal 10 12 2 4" xfId="29418"/>
    <cellStyle name="Normal 10 12 3" xfId="8809"/>
    <cellStyle name="Normal 10 12 3 2" xfId="19424"/>
    <cellStyle name="Normal 10 12 3 2 2" xfId="42699"/>
    <cellStyle name="Normal 10 12 3 3" xfId="32084"/>
    <cellStyle name="Normal 10 12 4" xfId="14118"/>
    <cellStyle name="Normal 10 12 4 2" xfId="37393"/>
    <cellStyle name="Normal 10 12 5" xfId="26776"/>
    <cellStyle name="Normal 10 13" xfId="23856"/>
    <cellStyle name="Normal 10 13 2" xfId="47070"/>
    <cellStyle name="Normal 10 2" xfId="471"/>
    <cellStyle name="Normal 10 2 10" xfId="2959"/>
    <cellStyle name="Normal 10 2 10 2" xfId="5795"/>
    <cellStyle name="Normal 10 2 10 2 2" xfId="11138"/>
    <cellStyle name="Normal 10 2 10 2 2 2" xfId="21751"/>
    <cellStyle name="Normal 10 2 10 2 2 2 2" xfId="45026"/>
    <cellStyle name="Normal 10 2 10 2 2 3" xfId="34413"/>
    <cellStyle name="Normal 10 2 10 2 3" xfId="16445"/>
    <cellStyle name="Normal 10 2 10 2 3 2" xfId="39720"/>
    <cellStyle name="Normal 10 2 10 2 4" xfId="29105"/>
    <cellStyle name="Normal 10 2 10 3" xfId="8496"/>
    <cellStyle name="Normal 10 2 10 3 2" xfId="19111"/>
    <cellStyle name="Normal 10 2 10 3 2 2" xfId="42386"/>
    <cellStyle name="Normal 10 2 10 3 3" xfId="31771"/>
    <cellStyle name="Normal 10 2 10 4" xfId="13805"/>
    <cellStyle name="Normal 10 2 10 4 2" xfId="37080"/>
    <cellStyle name="Normal 10 2 10 5" xfId="26463"/>
    <cellStyle name="Normal 10 2 11" xfId="3285"/>
    <cellStyle name="Normal 10 2 11 2" xfId="6109"/>
    <cellStyle name="Normal 10 2 11 2 2" xfId="11452"/>
    <cellStyle name="Normal 10 2 11 2 2 2" xfId="22065"/>
    <cellStyle name="Normal 10 2 11 2 2 2 2" xfId="45340"/>
    <cellStyle name="Normal 10 2 11 2 2 3" xfId="34727"/>
    <cellStyle name="Normal 10 2 11 2 3" xfId="16759"/>
    <cellStyle name="Normal 10 2 11 2 3 2" xfId="40034"/>
    <cellStyle name="Normal 10 2 11 2 4" xfId="29419"/>
    <cellStyle name="Normal 10 2 11 3" xfId="8810"/>
    <cellStyle name="Normal 10 2 11 3 2" xfId="19425"/>
    <cellStyle name="Normal 10 2 11 3 2 2" xfId="42700"/>
    <cellStyle name="Normal 10 2 11 3 3" xfId="32085"/>
    <cellStyle name="Normal 10 2 11 4" xfId="14119"/>
    <cellStyle name="Normal 10 2 11 4 2" xfId="37394"/>
    <cellStyle name="Normal 10 2 11 5" xfId="26777"/>
    <cellStyle name="Normal 10 2 12" xfId="23859"/>
    <cellStyle name="Normal 10 2 12 2" xfId="47073"/>
    <cellStyle name="Normal 10 2 2" xfId="757"/>
    <cellStyle name="Normal 10 2 2 10" xfId="24885"/>
    <cellStyle name="Normal 10 2 2 2" xfId="1126"/>
    <cellStyle name="Normal 10 2 2 2 2" xfId="2694"/>
    <cellStyle name="Normal 10 2 2 2 2 2" xfId="5545"/>
    <cellStyle name="Normal 10 2 2 2 2 2 2" xfId="10888"/>
    <cellStyle name="Normal 10 2 2 2 2 2 2 2" xfId="21502"/>
    <cellStyle name="Normal 10 2 2 2 2 2 2 2 2" xfId="44777"/>
    <cellStyle name="Normal 10 2 2 2 2 2 2 3" xfId="34163"/>
    <cellStyle name="Normal 10 2 2 2 2 2 3" xfId="16196"/>
    <cellStyle name="Normal 10 2 2 2 2 2 3 2" xfId="39471"/>
    <cellStyle name="Normal 10 2 2 2 2 2 4" xfId="23863"/>
    <cellStyle name="Normal 10 2 2 2 2 2 4 2" xfId="47077"/>
    <cellStyle name="Normal 10 2 2 2 2 2 5" xfId="28855"/>
    <cellStyle name="Normal 10 2 2 2 2 3" xfId="8246"/>
    <cellStyle name="Normal 10 2 2 2 2 3 2" xfId="18861"/>
    <cellStyle name="Normal 10 2 2 2 2 3 2 2" xfId="42136"/>
    <cellStyle name="Normal 10 2 2 2 2 3 3" xfId="31521"/>
    <cellStyle name="Normal 10 2 2 2 2 4" xfId="13556"/>
    <cellStyle name="Normal 10 2 2 2 2 4 2" xfId="36831"/>
    <cellStyle name="Normal 10 2 2 2 2 5" xfId="23862"/>
    <cellStyle name="Normal 10 2 2 2 2 5 2" xfId="47076"/>
    <cellStyle name="Normal 10 2 2 2 2 6" xfId="26213"/>
    <cellStyle name="Normal 10 2 2 2 3" xfId="3872"/>
    <cellStyle name="Normal 10 2 2 2 3 2" xfId="6536"/>
    <cellStyle name="Normal 10 2 2 2 3 2 2" xfId="11879"/>
    <cellStyle name="Normal 10 2 2 2 3 2 2 2" xfId="22492"/>
    <cellStyle name="Normal 10 2 2 2 3 2 2 2 2" xfId="45767"/>
    <cellStyle name="Normal 10 2 2 2 3 2 2 3" xfId="35154"/>
    <cellStyle name="Normal 10 2 2 2 3 2 3" xfId="17186"/>
    <cellStyle name="Normal 10 2 2 2 3 2 3 2" xfId="40461"/>
    <cellStyle name="Normal 10 2 2 2 3 2 4" xfId="29846"/>
    <cellStyle name="Normal 10 2 2 2 3 3" xfId="9237"/>
    <cellStyle name="Normal 10 2 2 2 3 3 2" xfId="19852"/>
    <cellStyle name="Normal 10 2 2 2 3 3 2 2" xfId="43127"/>
    <cellStyle name="Normal 10 2 2 2 3 3 3" xfId="32512"/>
    <cellStyle name="Normal 10 2 2 2 3 4" xfId="14546"/>
    <cellStyle name="Normal 10 2 2 2 3 4 2" xfId="37821"/>
    <cellStyle name="Normal 10 2 2 2 3 5" xfId="23864"/>
    <cellStyle name="Normal 10 2 2 2 3 5 2" xfId="47078"/>
    <cellStyle name="Normal 10 2 2 2 3 6" xfId="27204"/>
    <cellStyle name="Normal 10 2 2 2 4" xfId="4358"/>
    <cellStyle name="Normal 10 2 2 2 4 2" xfId="9702"/>
    <cellStyle name="Normal 10 2 2 2 4 2 2" xfId="20317"/>
    <cellStyle name="Normal 10 2 2 2 4 2 2 2" xfId="43592"/>
    <cellStyle name="Normal 10 2 2 2 4 2 3" xfId="32977"/>
    <cellStyle name="Normal 10 2 2 2 4 3" xfId="15011"/>
    <cellStyle name="Normal 10 2 2 2 4 3 2" xfId="38286"/>
    <cellStyle name="Normal 10 2 2 2 4 4" xfId="27669"/>
    <cellStyle name="Normal 10 2 2 2 5" xfId="7060"/>
    <cellStyle name="Normal 10 2 2 2 5 2" xfId="17675"/>
    <cellStyle name="Normal 10 2 2 2 5 2 2" xfId="40950"/>
    <cellStyle name="Normal 10 2 2 2 5 3" xfId="30335"/>
    <cellStyle name="Normal 10 2 2 2 6" xfId="12371"/>
    <cellStyle name="Normal 10 2 2 2 6 2" xfId="35646"/>
    <cellStyle name="Normal 10 2 2 2 7" xfId="23861"/>
    <cellStyle name="Normal 10 2 2 2 7 2" xfId="47075"/>
    <cellStyle name="Normal 10 2 2 2 8" xfId="25027"/>
    <cellStyle name="Normal 10 2 2 3" xfId="1496"/>
    <cellStyle name="Normal 10 2 2 3 2" xfId="2858"/>
    <cellStyle name="Normal 10 2 2 3 2 2" xfId="5709"/>
    <cellStyle name="Normal 10 2 2 3 2 2 2" xfId="11052"/>
    <cellStyle name="Normal 10 2 2 3 2 2 2 2" xfId="21666"/>
    <cellStyle name="Normal 10 2 2 3 2 2 2 2 2" xfId="44941"/>
    <cellStyle name="Normal 10 2 2 3 2 2 2 3" xfId="34327"/>
    <cellStyle name="Normal 10 2 2 3 2 2 3" xfId="16360"/>
    <cellStyle name="Normal 10 2 2 3 2 2 3 2" xfId="39635"/>
    <cellStyle name="Normal 10 2 2 3 2 2 4" xfId="29019"/>
    <cellStyle name="Normal 10 2 2 3 2 3" xfId="8410"/>
    <cellStyle name="Normal 10 2 2 3 2 3 2" xfId="19025"/>
    <cellStyle name="Normal 10 2 2 3 2 3 2 2" xfId="42300"/>
    <cellStyle name="Normal 10 2 2 3 2 3 3" xfId="31685"/>
    <cellStyle name="Normal 10 2 2 3 2 4" xfId="13720"/>
    <cellStyle name="Normal 10 2 2 3 2 4 2" xfId="36995"/>
    <cellStyle name="Normal 10 2 2 3 2 5" xfId="23866"/>
    <cellStyle name="Normal 10 2 2 3 2 5 2" xfId="47080"/>
    <cellStyle name="Normal 10 2 2 3 2 6" xfId="26377"/>
    <cellStyle name="Normal 10 2 2 3 3" xfId="3655"/>
    <cellStyle name="Normal 10 2 2 3 3 2" xfId="6402"/>
    <cellStyle name="Normal 10 2 2 3 3 2 2" xfId="11745"/>
    <cellStyle name="Normal 10 2 2 3 3 2 2 2" xfId="22358"/>
    <cellStyle name="Normal 10 2 2 3 3 2 2 2 2" xfId="45633"/>
    <cellStyle name="Normal 10 2 2 3 3 2 2 3" xfId="35020"/>
    <cellStyle name="Normal 10 2 2 3 3 2 3" xfId="17052"/>
    <cellStyle name="Normal 10 2 2 3 3 2 3 2" xfId="40327"/>
    <cellStyle name="Normal 10 2 2 3 3 2 4" xfId="29712"/>
    <cellStyle name="Normal 10 2 2 3 3 3" xfId="9103"/>
    <cellStyle name="Normal 10 2 2 3 3 3 2" xfId="19718"/>
    <cellStyle name="Normal 10 2 2 3 3 3 2 2" xfId="42993"/>
    <cellStyle name="Normal 10 2 2 3 3 3 3" xfId="32378"/>
    <cellStyle name="Normal 10 2 2 3 3 4" xfId="14412"/>
    <cellStyle name="Normal 10 2 2 3 3 4 2" xfId="37687"/>
    <cellStyle name="Normal 10 2 2 3 3 5" xfId="27070"/>
    <cellStyle name="Normal 10 2 2 3 4" xfId="4522"/>
    <cellStyle name="Normal 10 2 2 3 4 2" xfId="9866"/>
    <cellStyle name="Normal 10 2 2 3 4 2 2" xfId="20481"/>
    <cellStyle name="Normal 10 2 2 3 4 2 2 2" xfId="43756"/>
    <cellStyle name="Normal 10 2 2 3 4 2 3" xfId="33141"/>
    <cellStyle name="Normal 10 2 2 3 4 3" xfId="15175"/>
    <cellStyle name="Normal 10 2 2 3 4 3 2" xfId="38450"/>
    <cellStyle name="Normal 10 2 2 3 4 4" xfId="27833"/>
    <cellStyle name="Normal 10 2 2 3 5" xfId="7224"/>
    <cellStyle name="Normal 10 2 2 3 5 2" xfId="17839"/>
    <cellStyle name="Normal 10 2 2 3 5 2 2" xfId="41114"/>
    <cellStyle name="Normal 10 2 2 3 5 3" xfId="30499"/>
    <cellStyle name="Normal 10 2 2 3 6" xfId="12535"/>
    <cellStyle name="Normal 10 2 2 3 6 2" xfId="35810"/>
    <cellStyle name="Normal 10 2 2 3 7" xfId="23865"/>
    <cellStyle name="Normal 10 2 2 3 7 2" xfId="47079"/>
    <cellStyle name="Normal 10 2 2 3 8" xfId="25191"/>
    <cellStyle name="Normal 10 2 2 4" xfId="1989"/>
    <cellStyle name="Normal 10 2 2 4 2" xfId="23867"/>
    <cellStyle name="Normal 10 2 2 4 2 2" xfId="47081"/>
    <cellStyle name="Normal 10 2 2 5" xfId="2552"/>
    <cellStyle name="Normal 10 2 2 5 2" xfId="5403"/>
    <cellStyle name="Normal 10 2 2 5 2 2" xfId="10746"/>
    <cellStyle name="Normal 10 2 2 5 2 2 2" xfId="21360"/>
    <cellStyle name="Normal 10 2 2 5 2 2 2 2" xfId="44635"/>
    <cellStyle name="Normal 10 2 2 5 2 2 3" xfId="34021"/>
    <cellStyle name="Normal 10 2 2 5 2 3" xfId="16054"/>
    <cellStyle name="Normal 10 2 2 5 2 3 2" xfId="39329"/>
    <cellStyle name="Normal 10 2 2 5 2 4" xfId="28713"/>
    <cellStyle name="Normal 10 2 2 5 3" xfId="8104"/>
    <cellStyle name="Normal 10 2 2 5 3 2" xfId="18719"/>
    <cellStyle name="Normal 10 2 2 5 3 2 2" xfId="41994"/>
    <cellStyle name="Normal 10 2 2 5 3 3" xfId="31379"/>
    <cellStyle name="Normal 10 2 2 5 4" xfId="13414"/>
    <cellStyle name="Normal 10 2 2 5 4 2" xfId="36689"/>
    <cellStyle name="Normal 10 2 2 5 5" xfId="26071"/>
    <cellStyle name="Normal 10 2 2 6" xfId="4216"/>
    <cellStyle name="Normal 10 2 2 6 2" xfId="9560"/>
    <cellStyle name="Normal 10 2 2 6 2 2" xfId="20175"/>
    <cellStyle name="Normal 10 2 2 6 2 2 2" xfId="43450"/>
    <cellStyle name="Normal 10 2 2 6 2 3" xfId="32835"/>
    <cellStyle name="Normal 10 2 2 6 3" xfId="14869"/>
    <cellStyle name="Normal 10 2 2 6 3 2" xfId="38144"/>
    <cellStyle name="Normal 10 2 2 6 4" xfId="27527"/>
    <cellStyle name="Normal 10 2 2 7" xfId="6918"/>
    <cellStyle name="Normal 10 2 2 7 2" xfId="17533"/>
    <cellStyle name="Normal 10 2 2 7 2 2" xfId="40808"/>
    <cellStyle name="Normal 10 2 2 7 3" xfId="30193"/>
    <cellStyle name="Normal 10 2 2 8" xfId="12229"/>
    <cellStyle name="Normal 10 2 2 8 2" xfId="35504"/>
    <cellStyle name="Normal 10 2 2 9" xfId="23860"/>
    <cellStyle name="Normal 10 2 2 9 2" xfId="47074"/>
    <cellStyle name="Normal 10 2 2_Asset Register (new)" xfId="1265"/>
    <cellStyle name="Normal 10 2 3" xfId="1061"/>
    <cellStyle name="Normal 10 2 3 2" xfId="2635"/>
    <cellStyle name="Normal 10 2 3 2 2" xfId="5486"/>
    <cellStyle name="Normal 10 2 3 2 2 2" xfId="10829"/>
    <cellStyle name="Normal 10 2 3 2 2 2 2" xfId="21443"/>
    <cellStyle name="Normal 10 2 3 2 2 2 2 2" xfId="44718"/>
    <cellStyle name="Normal 10 2 3 2 2 2 3" xfId="34104"/>
    <cellStyle name="Normal 10 2 3 2 2 3" xfId="16137"/>
    <cellStyle name="Normal 10 2 3 2 2 3 2" xfId="39412"/>
    <cellStyle name="Normal 10 2 3 2 2 4" xfId="23870"/>
    <cellStyle name="Normal 10 2 3 2 2 4 2" xfId="47084"/>
    <cellStyle name="Normal 10 2 3 2 2 5" xfId="28796"/>
    <cellStyle name="Normal 10 2 3 2 3" xfId="8187"/>
    <cellStyle name="Normal 10 2 3 2 3 2" xfId="18802"/>
    <cellStyle name="Normal 10 2 3 2 3 2 2" xfId="42077"/>
    <cellStyle name="Normal 10 2 3 2 3 3" xfId="31462"/>
    <cellStyle name="Normal 10 2 3 2 4" xfId="13497"/>
    <cellStyle name="Normal 10 2 3 2 4 2" xfId="36772"/>
    <cellStyle name="Normal 10 2 3 2 5" xfId="23869"/>
    <cellStyle name="Normal 10 2 3 2 5 2" xfId="47083"/>
    <cellStyle name="Normal 10 2 3 2 6" xfId="26154"/>
    <cellStyle name="Normal 10 2 3 3" xfId="3813"/>
    <cellStyle name="Normal 10 2 3 3 2" xfId="6477"/>
    <cellStyle name="Normal 10 2 3 3 2 2" xfId="11820"/>
    <cellStyle name="Normal 10 2 3 3 2 2 2" xfId="22433"/>
    <cellStyle name="Normal 10 2 3 3 2 2 2 2" xfId="45708"/>
    <cellStyle name="Normal 10 2 3 3 2 2 3" xfId="35095"/>
    <cellStyle name="Normal 10 2 3 3 2 3" xfId="17127"/>
    <cellStyle name="Normal 10 2 3 3 2 3 2" xfId="40402"/>
    <cellStyle name="Normal 10 2 3 3 2 4" xfId="29787"/>
    <cellStyle name="Normal 10 2 3 3 3" xfId="9178"/>
    <cellStyle name="Normal 10 2 3 3 3 2" xfId="19793"/>
    <cellStyle name="Normal 10 2 3 3 3 2 2" xfId="43068"/>
    <cellStyle name="Normal 10 2 3 3 3 3" xfId="32453"/>
    <cellStyle name="Normal 10 2 3 3 4" xfId="14487"/>
    <cellStyle name="Normal 10 2 3 3 4 2" xfId="37762"/>
    <cellStyle name="Normal 10 2 3 3 5" xfId="23871"/>
    <cellStyle name="Normal 10 2 3 3 5 2" xfId="47085"/>
    <cellStyle name="Normal 10 2 3 3 6" xfId="27145"/>
    <cellStyle name="Normal 10 2 3 4" xfId="4299"/>
    <cellStyle name="Normal 10 2 3 4 2" xfId="9643"/>
    <cellStyle name="Normal 10 2 3 4 2 2" xfId="20258"/>
    <cellStyle name="Normal 10 2 3 4 2 2 2" xfId="43533"/>
    <cellStyle name="Normal 10 2 3 4 2 3" xfId="32918"/>
    <cellStyle name="Normal 10 2 3 4 3" xfId="14952"/>
    <cellStyle name="Normal 10 2 3 4 3 2" xfId="38227"/>
    <cellStyle name="Normal 10 2 3 4 4" xfId="27610"/>
    <cellStyle name="Normal 10 2 3 5" xfId="7001"/>
    <cellStyle name="Normal 10 2 3 5 2" xfId="17616"/>
    <cellStyle name="Normal 10 2 3 5 2 2" xfId="40891"/>
    <cellStyle name="Normal 10 2 3 5 3" xfId="30276"/>
    <cellStyle name="Normal 10 2 3 6" xfId="12312"/>
    <cellStyle name="Normal 10 2 3 6 2" xfId="35587"/>
    <cellStyle name="Normal 10 2 3 7" xfId="23868"/>
    <cellStyle name="Normal 10 2 3 7 2" xfId="47082"/>
    <cellStyle name="Normal 10 2 3 8" xfId="24968"/>
    <cellStyle name="Normal 10 2 4" xfId="1232"/>
    <cellStyle name="Normal 10 2 4 2" xfId="2775"/>
    <cellStyle name="Normal 10 2 4 2 2" xfId="5626"/>
    <cellStyle name="Normal 10 2 4 2 2 2" xfId="10969"/>
    <cellStyle name="Normal 10 2 4 2 2 2 2" xfId="21583"/>
    <cellStyle name="Normal 10 2 4 2 2 2 2 2" xfId="44858"/>
    <cellStyle name="Normal 10 2 4 2 2 2 3" xfId="34244"/>
    <cellStyle name="Normal 10 2 4 2 2 3" xfId="16277"/>
    <cellStyle name="Normal 10 2 4 2 2 3 2" xfId="39552"/>
    <cellStyle name="Normal 10 2 4 2 2 4" xfId="28936"/>
    <cellStyle name="Normal 10 2 4 2 3" xfId="8327"/>
    <cellStyle name="Normal 10 2 4 2 3 2" xfId="18942"/>
    <cellStyle name="Normal 10 2 4 2 3 2 2" xfId="42217"/>
    <cellStyle name="Normal 10 2 4 2 3 3" xfId="31602"/>
    <cellStyle name="Normal 10 2 4 2 4" xfId="13637"/>
    <cellStyle name="Normal 10 2 4 2 4 2" xfId="36912"/>
    <cellStyle name="Normal 10 2 4 2 5" xfId="23873"/>
    <cellStyle name="Normal 10 2 4 2 5 2" xfId="47087"/>
    <cellStyle name="Normal 10 2 4 2 6" xfId="26294"/>
    <cellStyle name="Normal 10 2 4 3" xfId="4439"/>
    <cellStyle name="Normal 10 2 4 3 2" xfId="9783"/>
    <cellStyle name="Normal 10 2 4 3 2 2" xfId="20398"/>
    <cellStyle name="Normal 10 2 4 3 2 2 2" xfId="43673"/>
    <cellStyle name="Normal 10 2 4 3 2 3" xfId="33058"/>
    <cellStyle name="Normal 10 2 4 3 3" xfId="15092"/>
    <cellStyle name="Normal 10 2 4 3 3 2" xfId="38367"/>
    <cellStyle name="Normal 10 2 4 3 4" xfId="27750"/>
    <cellStyle name="Normal 10 2 4 4" xfId="7141"/>
    <cellStyle name="Normal 10 2 4 4 2" xfId="17756"/>
    <cellStyle name="Normal 10 2 4 4 2 2" xfId="41031"/>
    <cellStyle name="Normal 10 2 4 4 3" xfId="30416"/>
    <cellStyle name="Normal 10 2 4 5" xfId="12452"/>
    <cellStyle name="Normal 10 2 4 5 2" xfId="35727"/>
    <cellStyle name="Normal 10 2 4 6" xfId="23872"/>
    <cellStyle name="Normal 10 2 4 6 2" xfId="47086"/>
    <cellStyle name="Normal 10 2 4 7" xfId="25108"/>
    <cellStyle name="Normal 10 2 5" xfId="1611"/>
    <cellStyle name="Normal 10 2 5 2" xfId="4616"/>
    <cellStyle name="Normal 10 2 5 2 2" xfId="9960"/>
    <cellStyle name="Normal 10 2 5 2 2 2" xfId="20575"/>
    <cellStyle name="Normal 10 2 5 2 2 2 2" xfId="43850"/>
    <cellStyle name="Normal 10 2 5 2 2 3" xfId="33235"/>
    <cellStyle name="Normal 10 2 5 2 3" xfId="15269"/>
    <cellStyle name="Normal 10 2 5 2 3 2" xfId="38544"/>
    <cellStyle name="Normal 10 2 5 2 4" xfId="27927"/>
    <cellStyle name="Normal 10 2 5 3" xfId="7318"/>
    <cellStyle name="Normal 10 2 5 3 2" xfId="17933"/>
    <cellStyle name="Normal 10 2 5 3 2 2" xfId="41208"/>
    <cellStyle name="Normal 10 2 5 3 3" xfId="30593"/>
    <cellStyle name="Normal 10 2 5 4" xfId="12629"/>
    <cellStyle name="Normal 10 2 5 4 2" xfId="35904"/>
    <cellStyle name="Normal 10 2 5 5" xfId="23874"/>
    <cellStyle name="Normal 10 2 5 5 2" xfId="47088"/>
    <cellStyle name="Normal 10 2 5 6" xfId="25285"/>
    <cellStyle name="Normal 10 2 6" xfId="1659"/>
    <cellStyle name="Normal 10 2 6 2" xfId="4659"/>
    <cellStyle name="Normal 10 2 6 2 2" xfId="10003"/>
    <cellStyle name="Normal 10 2 6 2 2 2" xfId="20618"/>
    <cellStyle name="Normal 10 2 6 2 2 2 2" xfId="43893"/>
    <cellStyle name="Normal 10 2 6 2 2 3" xfId="33278"/>
    <cellStyle name="Normal 10 2 6 2 3" xfId="15312"/>
    <cellStyle name="Normal 10 2 6 2 3 2" xfId="38587"/>
    <cellStyle name="Normal 10 2 6 2 4" xfId="27970"/>
    <cellStyle name="Normal 10 2 6 3" xfId="7361"/>
    <cellStyle name="Normal 10 2 6 3 2" xfId="17976"/>
    <cellStyle name="Normal 10 2 6 3 2 2" xfId="41251"/>
    <cellStyle name="Normal 10 2 6 3 3" xfId="30636"/>
    <cellStyle name="Normal 10 2 6 4" xfId="12672"/>
    <cellStyle name="Normal 10 2 6 4 2" xfId="35947"/>
    <cellStyle name="Normal 10 2 6 5" xfId="25328"/>
    <cellStyle name="Normal 10 2 7" xfId="1986"/>
    <cellStyle name="Normal 10 2 7 2" xfId="4911"/>
    <cellStyle name="Normal 10 2 7 2 2" xfId="10254"/>
    <cellStyle name="Normal 10 2 7 2 2 2" xfId="20869"/>
    <cellStyle name="Normal 10 2 7 2 2 2 2" xfId="44144"/>
    <cellStyle name="Normal 10 2 7 2 2 3" xfId="33529"/>
    <cellStyle name="Normal 10 2 7 2 3" xfId="15563"/>
    <cellStyle name="Normal 10 2 7 2 3 2" xfId="38838"/>
    <cellStyle name="Normal 10 2 7 2 4" xfId="28221"/>
    <cellStyle name="Normal 10 2 7 3" xfId="7612"/>
    <cellStyle name="Normal 10 2 7 3 2" xfId="18227"/>
    <cellStyle name="Normal 10 2 7 3 2 2" xfId="41502"/>
    <cellStyle name="Normal 10 2 7 3 3" xfId="30887"/>
    <cellStyle name="Normal 10 2 7 4" xfId="12923"/>
    <cellStyle name="Normal 10 2 7 4 2" xfId="36198"/>
    <cellStyle name="Normal 10 2 7 5" xfId="25579"/>
    <cellStyle name="Normal 10 2 8" xfId="2114"/>
    <cellStyle name="Normal 10 2 8 2" xfId="4993"/>
    <cellStyle name="Normal 10 2 8 2 2" xfId="10336"/>
    <cellStyle name="Normal 10 2 8 2 2 2" xfId="20951"/>
    <cellStyle name="Normal 10 2 8 2 2 2 2" xfId="44226"/>
    <cellStyle name="Normal 10 2 8 2 2 3" xfId="33611"/>
    <cellStyle name="Normal 10 2 8 2 3" xfId="15645"/>
    <cellStyle name="Normal 10 2 8 2 3 2" xfId="38920"/>
    <cellStyle name="Normal 10 2 8 2 4" xfId="28303"/>
    <cellStyle name="Normal 10 2 8 3" xfId="7694"/>
    <cellStyle name="Normal 10 2 8 3 2" xfId="18309"/>
    <cellStyle name="Normal 10 2 8 3 2 2" xfId="41584"/>
    <cellStyle name="Normal 10 2 8 3 3" xfId="30969"/>
    <cellStyle name="Normal 10 2 8 4" xfId="13005"/>
    <cellStyle name="Normal 10 2 8 4 2" xfId="36280"/>
    <cellStyle name="Normal 10 2 8 5" xfId="25661"/>
    <cellStyle name="Normal 10 2 9" xfId="2171"/>
    <cellStyle name="Normal 10 2 9 2" xfId="5041"/>
    <cellStyle name="Normal 10 2 9 2 2" xfId="10384"/>
    <cellStyle name="Normal 10 2 9 2 2 2" xfId="20998"/>
    <cellStyle name="Normal 10 2 9 2 2 2 2" xfId="44273"/>
    <cellStyle name="Normal 10 2 9 2 2 3" xfId="33659"/>
    <cellStyle name="Normal 10 2 9 2 3" xfId="15692"/>
    <cellStyle name="Normal 10 2 9 2 3 2" xfId="38967"/>
    <cellStyle name="Normal 10 2 9 2 4" xfId="28351"/>
    <cellStyle name="Normal 10 2 9 3" xfId="7742"/>
    <cellStyle name="Normal 10 2 9 3 2" xfId="18357"/>
    <cellStyle name="Normal 10 2 9 3 2 2" xfId="41632"/>
    <cellStyle name="Normal 10 2 9 3 3" xfId="31017"/>
    <cellStyle name="Normal 10 2 9 4" xfId="13052"/>
    <cellStyle name="Normal 10 2 9 4 2" xfId="36327"/>
    <cellStyle name="Normal 10 2 9 5" xfId="25709"/>
    <cellStyle name="Normal 10 2_Asset Register (new)" xfId="1267"/>
    <cellStyle name="Normal 10 3" xfId="756"/>
    <cellStyle name="Normal 10 3 10" xfId="24884"/>
    <cellStyle name="Normal 10 3 2" xfId="1125"/>
    <cellStyle name="Normal 10 3 2 2" xfId="2693"/>
    <cellStyle name="Normal 10 3 2 2 2" xfId="5544"/>
    <cellStyle name="Normal 10 3 2 2 2 2" xfId="10887"/>
    <cellStyle name="Normal 10 3 2 2 2 2 2" xfId="21501"/>
    <cellStyle name="Normal 10 3 2 2 2 2 2 2" xfId="44776"/>
    <cellStyle name="Normal 10 3 2 2 2 2 3" xfId="34162"/>
    <cellStyle name="Normal 10 3 2 2 2 3" xfId="16195"/>
    <cellStyle name="Normal 10 3 2 2 2 3 2" xfId="39470"/>
    <cellStyle name="Normal 10 3 2 2 2 4" xfId="23878"/>
    <cellStyle name="Normal 10 3 2 2 2 4 2" xfId="47092"/>
    <cellStyle name="Normal 10 3 2 2 2 5" xfId="28854"/>
    <cellStyle name="Normal 10 3 2 2 3" xfId="8245"/>
    <cellStyle name="Normal 10 3 2 2 3 2" xfId="18860"/>
    <cellStyle name="Normal 10 3 2 2 3 2 2" xfId="42135"/>
    <cellStyle name="Normal 10 3 2 2 3 3" xfId="31520"/>
    <cellStyle name="Normal 10 3 2 2 4" xfId="13555"/>
    <cellStyle name="Normal 10 3 2 2 4 2" xfId="36830"/>
    <cellStyle name="Normal 10 3 2 2 5" xfId="23877"/>
    <cellStyle name="Normal 10 3 2 2 5 2" xfId="47091"/>
    <cellStyle name="Normal 10 3 2 2 6" xfId="26212"/>
    <cellStyle name="Normal 10 3 2 3" xfId="3871"/>
    <cellStyle name="Normal 10 3 2 3 2" xfId="6535"/>
    <cellStyle name="Normal 10 3 2 3 2 2" xfId="11878"/>
    <cellStyle name="Normal 10 3 2 3 2 2 2" xfId="22491"/>
    <cellStyle name="Normal 10 3 2 3 2 2 2 2" xfId="45766"/>
    <cellStyle name="Normal 10 3 2 3 2 2 3" xfId="35153"/>
    <cellStyle name="Normal 10 3 2 3 2 3" xfId="17185"/>
    <cellStyle name="Normal 10 3 2 3 2 3 2" xfId="40460"/>
    <cellStyle name="Normal 10 3 2 3 2 4" xfId="29845"/>
    <cellStyle name="Normal 10 3 2 3 3" xfId="9236"/>
    <cellStyle name="Normal 10 3 2 3 3 2" xfId="19851"/>
    <cellStyle name="Normal 10 3 2 3 3 2 2" xfId="43126"/>
    <cellStyle name="Normal 10 3 2 3 3 3" xfId="32511"/>
    <cellStyle name="Normal 10 3 2 3 4" xfId="14545"/>
    <cellStyle name="Normal 10 3 2 3 4 2" xfId="37820"/>
    <cellStyle name="Normal 10 3 2 3 5" xfId="23879"/>
    <cellStyle name="Normal 10 3 2 3 5 2" xfId="47093"/>
    <cellStyle name="Normal 10 3 2 3 6" xfId="27203"/>
    <cellStyle name="Normal 10 3 2 4" xfId="4357"/>
    <cellStyle name="Normal 10 3 2 4 2" xfId="9701"/>
    <cellStyle name="Normal 10 3 2 4 2 2" xfId="20316"/>
    <cellStyle name="Normal 10 3 2 4 2 2 2" xfId="43591"/>
    <cellStyle name="Normal 10 3 2 4 2 3" xfId="32976"/>
    <cellStyle name="Normal 10 3 2 4 3" xfId="15010"/>
    <cellStyle name="Normal 10 3 2 4 3 2" xfId="38285"/>
    <cellStyle name="Normal 10 3 2 4 4" xfId="27668"/>
    <cellStyle name="Normal 10 3 2 5" xfId="7059"/>
    <cellStyle name="Normal 10 3 2 5 2" xfId="17674"/>
    <cellStyle name="Normal 10 3 2 5 2 2" xfId="40949"/>
    <cellStyle name="Normal 10 3 2 5 3" xfId="30334"/>
    <cellStyle name="Normal 10 3 2 6" xfId="12370"/>
    <cellStyle name="Normal 10 3 2 6 2" xfId="35645"/>
    <cellStyle name="Normal 10 3 2 7" xfId="23876"/>
    <cellStyle name="Normal 10 3 2 7 2" xfId="47090"/>
    <cellStyle name="Normal 10 3 2 8" xfId="25026"/>
    <cellStyle name="Normal 10 3 3" xfId="1495"/>
    <cellStyle name="Normal 10 3 3 2" xfId="2857"/>
    <cellStyle name="Normal 10 3 3 2 2" xfId="5708"/>
    <cellStyle name="Normal 10 3 3 2 2 2" xfId="11051"/>
    <cellStyle name="Normal 10 3 3 2 2 2 2" xfId="21665"/>
    <cellStyle name="Normal 10 3 3 2 2 2 2 2" xfId="44940"/>
    <cellStyle name="Normal 10 3 3 2 2 2 3" xfId="34326"/>
    <cellStyle name="Normal 10 3 3 2 2 3" xfId="16359"/>
    <cellStyle name="Normal 10 3 3 2 2 3 2" xfId="39634"/>
    <cellStyle name="Normal 10 3 3 2 2 4" xfId="29018"/>
    <cellStyle name="Normal 10 3 3 2 3" xfId="8409"/>
    <cellStyle name="Normal 10 3 3 2 3 2" xfId="19024"/>
    <cellStyle name="Normal 10 3 3 2 3 2 2" xfId="42299"/>
    <cellStyle name="Normal 10 3 3 2 3 3" xfId="31684"/>
    <cellStyle name="Normal 10 3 3 2 4" xfId="13719"/>
    <cellStyle name="Normal 10 3 3 2 4 2" xfId="36994"/>
    <cellStyle name="Normal 10 3 3 2 5" xfId="23881"/>
    <cellStyle name="Normal 10 3 3 2 5 2" xfId="47095"/>
    <cellStyle name="Normal 10 3 3 2 6" xfId="26376"/>
    <cellStyle name="Normal 10 3 3 3" xfId="3656"/>
    <cellStyle name="Normal 10 3 3 3 2" xfId="6403"/>
    <cellStyle name="Normal 10 3 3 3 2 2" xfId="11746"/>
    <cellStyle name="Normal 10 3 3 3 2 2 2" xfId="22359"/>
    <cellStyle name="Normal 10 3 3 3 2 2 2 2" xfId="45634"/>
    <cellStyle name="Normal 10 3 3 3 2 2 3" xfId="35021"/>
    <cellStyle name="Normal 10 3 3 3 2 3" xfId="17053"/>
    <cellStyle name="Normal 10 3 3 3 2 3 2" xfId="40328"/>
    <cellStyle name="Normal 10 3 3 3 2 4" xfId="29713"/>
    <cellStyle name="Normal 10 3 3 3 3" xfId="9104"/>
    <cellStyle name="Normal 10 3 3 3 3 2" xfId="19719"/>
    <cellStyle name="Normal 10 3 3 3 3 2 2" xfId="42994"/>
    <cellStyle name="Normal 10 3 3 3 3 3" xfId="32379"/>
    <cellStyle name="Normal 10 3 3 3 4" xfId="14413"/>
    <cellStyle name="Normal 10 3 3 3 4 2" xfId="37688"/>
    <cellStyle name="Normal 10 3 3 3 5" xfId="27071"/>
    <cellStyle name="Normal 10 3 3 4" xfId="4521"/>
    <cellStyle name="Normal 10 3 3 4 2" xfId="9865"/>
    <cellStyle name="Normal 10 3 3 4 2 2" xfId="20480"/>
    <cellStyle name="Normal 10 3 3 4 2 2 2" xfId="43755"/>
    <cellStyle name="Normal 10 3 3 4 2 3" xfId="33140"/>
    <cellStyle name="Normal 10 3 3 4 3" xfId="15174"/>
    <cellStyle name="Normal 10 3 3 4 3 2" xfId="38449"/>
    <cellStyle name="Normal 10 3 3 4 4" xfId="27832"/>
    <cellStyle name="Normal 10 3 3 5" xfId="7223"/>
    <cellStyle name="Normal 10 3 3 5 2" xfId="17838"/>
    <cellStyle name="Normal 10 3 3 5 2 2" xfId="41113"/>
    <cellStyle name="Normal 10 3 3 5 3" xfId="30498"/>
    <cellStyle name="Normal 10 3 3 6" xfId="12534"/>
    <cellStyle name="Normal 10 3 3 6 2" xfId="35809"/>
    <cellStyle name="Normal 10 3 3 7" xfId="23880"/>
    <cellStyle name="Normal 10 3 3 7 2" xfId="47094"/>
    <cellStyle name="Normal 10 3 3 8" xfId="25190"/>
    <cellStyle name="Normal 10 3 4" xfId="1988"/>
    <cellStyle name="Normal 10 3 4 2" xfId="23882"/>
    <cellStyle name="Normal 10 3 4 2 2" xfId="47096"/>
    <cellStyle name="Normal 10 3 5" xfId="2551"/>
    <cellStyle name="Normal 10 3 5 2" xfId="5402"/>
    <cellStyle name="Normal 10 3 5 2 2" xfId="10745"/>
    <cellStyle name="Normal 10 3 5 2 2 2" xfId="21359"/>
    <cellStyle name="Normal 10 3 5 2 2 2 2" xfId="44634"/>
    <cellStyle name="Normal 10 3 5 2 2 3" xfId="34020"/>
    <cellStyle name="Normal 10 3 5 2 3" xfId="16053"/>
    <cellStyle name="Normal 10 3 5 2 3 2" xfId="39328"/>
    <cellStyle name="Normal 10 3 5 2 4" xfId="28712"/>
    <cellStyle name="Normal 10 3 5 3" xfId="8103"/>
    <cellStyle name="Normal 10 3 5 3 2" xfId="18718"/>
    <cellStyle name="Normal 10 3 5 3 2 2" xfId="41993"/>
    <cellStyle name="Normal 10 3 5 3 3" xfId="31378"/>
    <cellStyle name="Normal 10 3 5 4" xfId="13413"/>
    <cellStyle name="Normal 10 3 5 4 2" xfId="36688"/>
    <cellStyle name="Normal 10 3 5 5" xfId="26070"/>
    <cellStyle name="Normal 10 3 6" xfId="4215"/>
    <cellStyle name="Normal 10 3 6 2" xfId="9559"/>
    <cellStyle name="Normal 10 3 6 2 2" xfId="20174"/>
    <cellStyle name="Normal 10 3 6 2 2 2" xfId="43449"/>
    <cellStyle name="Normal 10 3 6 2 3" xfId="32834"/>
    <cellStyle name="Normal 10 3 6 3" xfId="14868"/>
    <cellStyle name="Normal 10 3 6 3 2" xfId="38143"/>
    <cellStyle name="Normal 10 3 6 4" xfId="27526"/>
    <cellStyle name="Normal 10 3 7" xfId="6917"/>
    <cellStyle name="Normal 10 3 7 2" xfId="17532"/>
    <cellStyle name="Normal 10 3 7 2 2" xfId="40807"/>
    <cellStyle name="Normal 10 3 7 3" xfId="30192"/>
    <cellStyle name="Normal 10 3 8" xfId="12228"/>
    <cellStyle name="Normal 10 3 8 2" xfId="35503"/>
    <cellStyle name="Normal 10 3 9" xfId="23875"/>
    <cellStyle name="Normal 10 3 9 2" xfId="47089"/>
    <cellStyle name="Normal 10 3_Asset Register (new)" xfId="1436"/>
    <cellStyle name="Normal 10 4" xfId="1060"/>
    <cellStyle name="Normal 10 4 2" xfId="2634"/>
    <cellStyle name="Normal 10 4 2 2" xfId="5485"/>
    <cellStyle name="Normal 10 4 2 2 2" xfId="10828"/>
    <cellStyle name="Normal 10 4 2 2 2 2" xfId="21442"/>
    <cellStyle name="Normal 10 4 2 2 2 2 2" xfId="44717"/>
    <cellStyle name="Normal 10 4 2 2 2 3" xfId="34103"/>
    <cellStyle name="Normal 10 4 2 2 3" xfId="16136"/>
    <cellStyle name="Normal 10 4 2 2 3 2" xfId="39411"/>
    <cellStyle name="Normal 10 4 2 2 4" xfId="23885"/>
    <cellStyle name="Normal 10 4 2 2 4 2" xfId="47099"/>
    <cellStyle name="Normal 10 4 2 2 5" xfId="28795"/>
    <cellStyle name="Normal 10 4 2 3" xfId="8186"/>
    <cellStyle name="Normal 10 4 2 3 2" xfId="18801"/>
    <cellStyle name="Normal 10 4 2 3 2 2" xfId="42076"/>
    <cellStyle name="Normal 10 4 2 3 3" xfId="31461"/>
    <cellStyle name="Normal 10 4 2 4" xfId="13496"/>
    <cellStyle name="Normal 10 4 2 4 2" xfId="36771"/>
    <cellStyle name="Normal 10 4 2 5" xfId="23884"/>
    <cellStyle name="Normal 10 4 2 5 2" xfId="47098"/>
    <cellStyle name="Normal 10 4 2 6" xfId="26153"/>
    <cellStyle name="Normal 10 4 3" xfId="3812"/>
    <cellStyle name="Normal 10 4 3 2" xfId="6476"/>
    <cellStyle name="Normal 10 4 3 2 2" xfId="11819"/>
    <cellStyle name="Normal 10 4 3 2 2 2" xfId="22432"/>
    <cellStyle name="Normal 10 4 3 2 2 2 2" xfId="45707"/>
    <cellStyle name="Normal 10 4 3 2 2 3" xfId="35094"/>
    <cellStyle name="Normal 10 4 3 2 3" xfId="17126"/>
    <cellStyle name="Normal 10 4 3 2 3 2" xfId="40401"/>
    <cellStyle name="Normal 10 4 3 2 4" xfId="29786"/>
    <cellStyle name="Normal 10 4 3 3" xfId="9177"/>
    <cellStyle name="Normal 10 4 3 3 2" xfId="19792"/>
    <cellStyle name="Normal 10 4 3 3 2 2" xfId="43067"/>
    <cellStyle name="Normal 10 4 3 3 3" xfId="32452"/>
    <cellStyle name="Normal 10 4 3 4" xfId="14486"/>
    <cellStyle name="Normal 10 4 3 4 2" xfId="37761"/>
    <cellStyle name="Normal 10 4 3 5" xfId="23886"/>
    <cellStyle name="Normal 10 4 3 5 2" xfId="47100"/>
    <cellStyle name="Normal 10 4 3 6" xfId="27144"/>
    <cellStyle name="Normal 10 4 4" xfId="4298"/>
    <cellStyle name="Normal 10 4 4 2" xfId="9642"/>
    <cellStyle name="Normal 10 4 4 2 2" xfId="20257"/>
    <cellStyle name="Normal 10 4 4 2 2 2" xfId="43532"/>
    <cellStyle name="Normal 10 4 4 2 3" xfId="32917"/>
    <cellStyle name="Normal 10 4 4 3" xfId="14951"/>
    <cellStyle name="Normal 10 4 4 3 2" xfId="38226"/>
    <cellStyle name="Normal 10 4 4 4" xfId="27609"/>
    <cellStyle name="Normal 10 4 5" xfId="7000"/>
    <cellStyle name="Normal 10 4 5 2" xfId="17615"/>
    <cellStyle name="Normal 10 4 5 2 2" xfId="40890"/>
    <cellStyle name="Normal 10 4 5 3" xfId="30275"/>
    <cellStyle name="Normal 10 4 6" xfId="12311"/>
    <cellStyle name="Normal 10 4 6 2" xfId="35586"/>
    <cellStyle name="Normal 10 4 7" xfId="23883"/>
    <cellStyle name="Normal 10 4 7 2" xfId="47097"/>
    <cellStyle name="Normal 10 4 8" xfId="24967"/>
    <cellStyle name="Normal 10 5" xfId="1231"/>
    <cellStyle name="Normal 10 5 2" xfId="2774"/>
    <cellStyle name="Normal 10 5 2 2" xfId="5625"/>
    <cellStyle name="Normal 10 5 2 2 2" xfId="10968"/>
    <cellStyle name="Normal 10 5 2 2 2 2" xfId="21582"/>
    <cellStyle name="Normal 10 5 2 2 2 2 2" xfId="44857"/>
    <cellStyle name="Normal 10 5 2 2 2 3" xfId="34243"/>
    <cellStyle name="Normal 10 5 2 2 3" xfId="16276"/>
    <cellStyle name="Normal 10 5 2 2 3 2" xfId="39551"/>
    <cellStyle name="Normal 10 5 2 2 4" xfId="23889"/>
    <cellStyle name="Normal 10 5 2 2 4 2" xfId="47103"/>
    <cellStyle name="Normal 10 5 2 2 5" xfId="28935"/>
    <cellStyle name="Normal 10 5 2 3" xfId="8326"/>
    <cellStyle name="Normal 10 5 2 3 2" xfId="18941"/>
    <cellStyle name="Normal 10 5 2 3 2 2" xfId="42216"/>
    <cellStyle name="Normal 10 5 2 3 3" xfId="31601"/>
    <cellStyle name="Normal 10 5 2 4" xfId="13636"/>
    <cellStyle name="Normal 10 5 2 4 2" xfId="36911"/>
    <cellStyle name="Normal 10 5 2 5" xfId="23888"/>
    <cellStyle name="Normal 10 5 2 5 2" xfId="47102"/>
    <cellStyle name="Normal 10 5 2 6" xfId="26293"/>
    <cellStyle name="Normal 10 5 3" xfId="4438"/>
    <cellStyle name="Normal 10 5 3 2" xfId="9782"/>
    <cellStyle name="Normal 10 5 3 2 2" xfId="20397"/>
    <cellStyle name="Normal 10 5 3 2 2 2" xfId="43672"/>
    <cellStyle name="Normal 10 5 3 2 3" xfId="33057"/>
    <cellStyle name="Normal 10 5 3 3" xfId="15091"/>
    <cellStyle name="Normal 10 5 3 3 2" xfId="38366"/>
    <cellStyle name="Normal 10 5 3 4" xfId="23890"/>
    <cellStyle name="Normal 10 5 3 4 2" xfId="47104"/>
    <cellStyle name="Normal 10 5 3 5" xfId="27749"/>
    <cellStyle name="Normal 10 5 4" xfId="7140"/>
    <cellStyle name="Normal 10 5 4 2" xfId="17755"/>
    <cellStyle name="Normal 10 5 4 2 2" xfId="41030"/>
    <cellStyle name="Normal 10 5 4 3" xfId="30415"/>
    <cellStyle name="Normal 10 5 5" xfId="12451"/>
    <cellStyle name="Normal 10 5 5 2" xfId="35726"/>
    <cellStyle name="Normal 10 5 6" xfId="23887"/>
    <cellStyle name="Normal 10 5 6 2" xfId="47101"/>
    <cellStyle name="Normal 10 5 7" xfId="25107"/>
    <cellStyle name="Normal 10 6" xfId="1610"/>
    <cellStyle name="Normal 10 6 2" xfId="4615"/>
    <cellStyle name="Normal 10 6 2 2" xfId="9959"/>
    <cellStyle name="Normal 10 6 2 2 2" xfId="20574"/>
    <cellStyle name="Normal 10 6 2 2 2 2" xfId="43849"/>
    <cellStyle name="Normal 10 6 2 2 3" xfId="23893"/>
    <cellStyle name="Normal 10 6 2 2 3 2" xfId="47107"/>
    <cellStyle name="Normal 10 6 2 2 4" xfId="33234"/>
    <cellStyle name="Normal 10 6 2 3" xfId="15268"/>
    <cellStyle name="Normal 10 6 2 3 2" xfId="38543"/>
    <cellStyle name="Normal 10 6 2 4" xfId="23892"/>
    <cellStyle name="Normal 10 6 2 4 2" xfId="47106"/>
    <cellStyle name="Normal 10 6 2 5" xfId="27926"/>
    <cellStyle name="Normal 10 6 3" xfId="7317"/>
    <cellStyle name="Normal 10 6 3 2" xfId="17932"/>
    <cellStyle name="Normal 10 6 3 2 2" xfId="41207"/>
    <cellStyle name="Normal 10 6 3 3" xfId="23894"/>
    <cellStyle name="Normal 10 6 3 3 2" xfId="47108"/>
    <cellStyle name="Normal 10 6 3 4" xfId="30592"/>
    <cellStyle name="Normal 10 6 4" xfId="12628"/>
    <cellStyle name="Normal 10 6 4 2" xfId="35903"/>
    <cellStyle name="Normal 10 6 5" xfId="23891"/>
    <cellStyle name="Normal 10 6 5 2" xfId="47105"/>
    <cellStyle name="Normal 10 6 6" xfId="25284"/>
    <cellStyle name="Normal 10 7" xfId="1660"/>
    <cellStyle name="Normal 10 7 2" xfId="4660"/>
    <cellStyle name="Normal 10 7 2 2" xfId="10004"/>
    <cellStyle name="Normal 10 7 2 2 2" xfId="20619"/>
    <cellStyle name="Normal 10 7 2 2 2 2" xfId="43894"/>
    <cellStyle name="Normal 10 7 2 2 3" xfId="23897"/>
    <cellStyle name="Normal 10 7 2 2 3 2" xfId="47111"/>
    <cellStyle name="Normal 10 7 2 2 4" xfId="33279"/>
    <cellStyle name="Normal 10 7 2 3" xfId="15313"/>
    <cellStyle name="Normal 10 7 2 3 2" xfId="38588"/>
    <cellStyle name="Normal 10 7 2 4" xfId="23896"/>
    <cellStyle name="Normal 10 7 2 4 2" xfId="47110"/>
    <cellStyle name="Normal 10 7 2 5" xfId="27971"/>
    <cellStyle name="Normal 10 7 3" xfId="7362"/>
    <cellStyle name="Normal 10 7 3 2" xfId="17977"/>
    <cellStyle name="Normal 10 7 3 2 2" xfId="41252"/>
    <cellStyle name="Normal 10 7 3 3" xfId="23898"/>
    <cellStyle name="Normal 10 7 3 3 2" xfId="47112"/>
    <cellStyle name="Normal 10 7 3 4" xfId="30637"/>
    <cellStyle name="Normal 10 7 4" xfId="12673"/>
    <cellStyle name="Normal 10 7 4 2" xfId="35948"/>
    <cellStyle name="Normal 10 7 5" xfId="23895"/>
    <cellStyle name="Normal 10 7 5 2" xfId="47109"/>
    <cellStyle name="Normal 10 7 6" xfId="25329"/>
    <cellStyle name="Normal 10 8" xfId="1985"/>
    <cellStyle name="Normal 10 8 2" xfId="4910"/>
    <cellStyle name="Normal 10 8 2 2" xfId="10253"/>
    <cellStyle name="Normal 10 8 2 2 2" xfId="20868"/>
    <cellStyle name="Normal 10 8 2 2 2 2" xfId="44143"/>
    <cellStyle name="Normal 10 8 2 2 3" xfId="33528"/>
    <cellStyle name="Normal 10 8 2 3" xfId="15562"/>
    <cellStyle name="Normal 10 8 2 3 2" xfId="38837"/>
    <cellStyle name="Normal 10 8 2 4" xfId="23900"/>
    <cellStyle name="Normal 10 8 2 4 2" xfId="47114"/>
    <cellStyle name="Normal 10 8 2 5" xfId="28220"/>
    <cellStyle name="Normal 10 8 3" xfId="7611"/>
    <cellStyle name="Normal 10 8 3 2" xfId="18226"/>
    <cellStyle name="Normal 10 8 3 2 2" xfId="41501"/>
    <cellStyle name="Normal 10 8 3 3" xfId="30886"/>
    <cellStyle name="Normal 10 8 4" xfId="12922"/>
    <cellStyle name="Normal 10 8 4 2" xfId="36197"/>
    <cellStyle name="Normal 10 8 5" xfId="23899"/>
    <cellStyle name="Normal 10 8 5 2" xfId="47113"/>
    <cellStyle name="Normal 10 8 6" xfId="25578"/>
    <cellStyle name="Normal 10 9" xfId="2113"/>
    <cellStyle name="Normal 10 9 2" xfId="4992"/>
    <cellStyle name="Normal 10 9 2 2" xfId="10335"/>
    <cellStyle name="Normal 10 9 2 2 2" xfId="20950"/>
    <cellStyle name="Normal 10 9 2 2 2 2" xfId="44225"/>
    <cellStyle name="Normal 10 9 2 2 3" xfId="33610"/>
    <cellStyle name="Normal 10 9 2 3" xfId="15644"/>
    <cellStyle name="Normal 10 9 2 3 2" xfId="38919"/>
    <cellStyle name="Normal 10 9 2 4" xfId="28302"/>
    <cellStyle name="Normal 10 9 3" xfId="7693"/>
    <cellStyle name="Normal 10 9 3 2" xfId="18308"/>
    <cellStyle name="Normal 10 9 3 2 2" xfId="41583"/>
    <cellStyle name="Normal 10 9 3 3" xfId="30968"/>
    <cellStyle name="Normal 10 9 4" xfId="13004"/>
    <cellStyle name="Normal 10 9 4 2" xfId="36279"/>
    <cellStyle name="Normal 10 9 5" xfId="23901"/>
    <cellStyle name="Normal 10 9 5 2" xfId="47115"/>
    <cellStyle name="Normal 10 9 6" xfId="25660"/>
    <cellStyle name="Normal 10_Asset Register (new)" xfId="1273"/>
    <cellStyle name="Normal 11" xfId="472"/>
    <cellStyle name="Normal 11 10" xfId="2960"/>
    <cellStyle name="Normal 11 10 2" xfId="5796"/>
    <cellStyle name="Normal 11 10 2 2" xfId="11139"/>
    <cellStyle name="Normal 11 10 2 2 2" xfId="21752"/>
    <cellStyle name="Normal 11 10 2 2 2 2" xfId="45027"/>
    <cellStyle name="Normal 11 10 2 2 3" xfId="34414"/>
    <cellStyle name="Normal 11 10 2 3" xfId="16446"/>
    <cellStyle name="Normal 11 10 2 3 2" xfId="39721"/>
    <cellStyle name="Normal 11 10 2 4" xfId="29106"/>
    <cellStyle name="Normal 11 10 3" xfId="8497"/>
    <cellStyle name="Normal 11 10 3 2" xfId="19112"/>
    <cellStyle name="Normal 11 10 3 2 2" xfId="42387"/>
    <cellStyle name="Normal 11 10 3 3" xfId="31772"/>
    <cellStyle name="Normal 11 10 4" xfId="13806"/>
    <cellStyle name="Normal 11 10 4 2" xfId="37081"/>
    <cellStyle name="Normal 11 10 5" xfId="26464"/>
    <cellStyle name="Normal 11 11" xfId="3286"/>
    <cellStyle name="Normal 11 11 2" xfId="6110"/>
    <cellStyle name="Normal 11 11 2 2" xfId="11453"/>
    <cellStyle name="Normal 11 11 2 2 2" xfId="22066"/>
    <cellStyle name="Normal 11 11 2 2 2 2" xfId="45341"/>
    <cellStyle name="Normal 11 11 2 2 3" xfId="34728"/>
    <cellStyle name="Normal 11 11 2 3" xfId="16760"/>
    <cellStyle name="Normal 11 11 2 3 2" xfId="40035"/>
    <cellStyle name="Normal 11 11 2 4" xfId="29420"/>
    <cellStyle name="Normal 11 11 3" xfId="8811"/>
    <cellStyle name="Normal 11 11 3 2" xfId="19426"/>
    <cellStyle name="Normal 11 11 3 2 2" xfId="42701"/>
    <cellStyle name="Normal 11 11 3 3" xfId="32086"/>
    <cellStyle name="Normal 11 11 4" xfId="14120"/>
    <cellStyle name="Normal 11 11 4 2" xfId="37395"/>
    <cellStyle name="Normal 11 11 5" xfId="26778"/>
    <cellStyle name="Normal 11 12" xfId="23902"/>
    <cellStyle name="Normal 11 12 2" xfId="47116"/>
    <cellStyle name="Normal 11 2" xfId="758"/>
    <cellStyle name="Normal 11 2 10" xfId="24886"/>
    <cellStyle name="Normal 11 2 2" xfId="1127"/>
    <cellStyle name="Normal 11 2 2 2" xfId="2695"/>
    <cellStyle name="Normal 11 2 2 2 2" xfId="5546"/>
    <cellStyle name="Normal 11 2 2 2 2 2" xfId="10889"/>
    <cellStyle name="Normal 11 2 2 2 2 2 2" xfId="21503"/>
    <cellStyle name="Normal 11 2 2 2 2 2 2 2" xfId="44778"/>
    <cellStyle name="Normal 11 2 2 2 2 2 3" xfId="34164"/>
    <cellStyle name="Normal 11 2 2 2 2 3" xfId="16197"/>
    <cellStyle name="Normal 11 2 2 2 2 3 2" xfId="39472"/>
    <cellStyle name="Normal 11 2 2 2 2 4" xfId="23906"/>
    <cellStyle name="Normal 11 2 2 2 2 4 2" xfId="47120"/>
    <cellStyle name="Normal 11 2 2 2 2 5" xfId="28856"/>
    <cellStyle name="Normal 11 2 2 2 3" xfId="8247"/>
    <cellStyle name="Normal 11 2 2 2 3 2" xfId="18862"/>
    <cellStyle name="Normal 11 2 2 2 3 2 2" xfId="42137"/>
    <cellStyle name="Normal 11 2 2 2 3 3" xfId="31522"/>
    <cellStyle name="Normal 11 2 2 2 4" xfId="13557"/>
    <cellStyle name="Normal 11 2 2 2 4 2" xfId="36832"/>
    <cellStyle name="Normal 11 2 2 2 5" xfId="23905"/>
    <cellStyle name="Normal 11 2 2 2 5 2" xfId="47119"/>
    <cellStyle name="Normal 11 2 2 2 6" xfId="26214"/>
    <cellStyle name="Normal 11 2 2 3" xfId="3873"/>
    <cellStyle name="Normal 11 2 2 3 2" xfId="6537"/>
    <cellStyle name="Normal 11 2 2 3 2 2" xfId="11880"/>
    <cellStyle name="Normal 11 2 2 3 2 2 2" xfId="22493"/>
    <cellStyle name="Normal 11 2 2 3 2 2 2 2" xfId="45768"/>
    <cellStyle name="Normal 11 2 2 3 2 2 3" xfId="35155"/>
    <cellStyle name="Normal 11 2 2 3 2 3" xfId="17187"/>
    <cellStyle name="Normal 11 2 2 3 2 3 2" xfId="40462"/>
    <cellStyle name="Normal 11 2 2 3 2 4" xfId="29847"/>
    <cellStyle name="Normal 11 2 2 3 3" xfId="9238"/>
    <cellStyle name="Normal 11 2 2 3 3 2" xfId="19853"/>
    <cellStyle name="Normal 11 2 2 3 3 2 2" xfId="43128"/>
    <cellStyle name="Normal 11 2 2 3 3 3" xfId="32513"/>
    <cellStyle name="Normal 11 2 2 3 4" xfId="14547"/>
    <cellStyle name="Normal 11 2 2 3 4 2" xfId="37822"/>
    <cellStyle name="Normal 11 2 2 3 5" xfId="23907"/>
    <cellStyle name="Normal 11 2 2 3 5 2" xfId="47121"/>
    <cellStyle name="Normal 11 2 2 3 6" xfId="27205"/>
    <cellStyle name="Normal 11 2 2 4" xfId="4359"/>
    <cellStyle name="Normal 11 2 2 4 2" xfId="9703"/>
    <cellStyle name="Normal 11 2 2 4 2 2" xfId="20318"/>
    <cellStyle name="Normal 11 2 2 4 2 2 2" xfId="43593"/>
    <cellStyle name="Normal 11 2 2 4 2 3" xfId="32978"/>
    <cellStyle name="Normal 11 2 2 4 3" xfId="15012"/>
    <cellStyle name="Normal 11 2 2 4 3 2" xfId="38287"/>
    <cellStyle name="Normal 11 2 2 4 4" xfId="27670"/>
    <cellStyle name="Normal 11 2 2 5" xfId="7061"/>
    <cellStyle name="Normal 11 2 2 5 2" xfId="17676"/>
    <cellStyle name="Normal 11 2 2 5 2 2" xfId="40951"/>
    <cellStyle name="Normal 11 2 2 5 3" xfId="30336"/>
    <cellStyle name="Normal 11 2 2 6" xfId="12372"/>
    <cellStyle name="Normal 11 2 2 6 2" xfId="35647"/>
    <cellStyle name="Normal 11 2 2 7" xfId="23904"/>
    <cellStyle name="Normal 11 2 2 7 2" xfId="47118"/>
    <cellStyle name="Normal 11 2 2 8" xfId="25028"/>
    <cellStyle name="Normal 11 2 3" xfId="1497"/>
    <cellStyle name="Normal 11 2 3 2" xfId="2859"/>
    <cellStyle name="Normal 11 2 3 2 2" xfId="5710"/>
    <cellStyle name="Normal 11 2 3 2 2 2" xfId="11053"/>
    <cellStyle name="Normal 11 2 3 2 2 2 2" xfId="21667"/>
    <cellStyle name="Normal 11 2 3 2 2 2 2 2" xfId="44942"/>
    <cellStyle name="Normal 11 2 3 2 2 2 3" xfId="34328"/>
    <cellStyle name="Normal 11 2 3 2 2 3" xfId="16361"/>
    <cellStyle name="Normal 11 2 3 2 2 3 2" xfId="39636"/>
    <cellStyle name="Normal 11 2 3 2 2 4" xfId="29020"/>
    <cellStyle name="Normal 11 2 3 2 3" xfId="8411"/>
    <cellStyle name="Normal 11 2 3 2 3 2" xfId="19026"/>
    <cellStyle name="Normal 11 2 3 2 3 2 2" xfId="42301"/>
    <cellStyle name="Normal 11 2 3 2 3 3" xfId="31686"/>
    <cellStyle name="Normal 11 2 3 2 4" xfId="13721"/>
    <cellStyle name="Normal 11 2 3 2 4 2" xfId="36996"/>
    <cellStyle name="Normal 11 2 3 2 5" xfId="23909"/>
    <cellStyle name="Normal 11 2 3 2 5 2" xfId="47123"/>
    <cellStyle name="Normal 11 2 3 2 6" xfId="26378"/>
    <cellStyle name="Normal 11 2 3 3" xfId="3654"/>
    <cellStyle name="Normal 11 2 3 3 2" xfId="6401"/>
    <cellStyle name="Normal 11 2 3 3 2 2" xfId="11744"/>
    <cellStyle name="Normal 11 2 3 3 2 2 2" xfId="22357"/>
    <cellStyle name="Normal 11 2 3 3 2 2 2 2" xfId="45632"/>
    <cellStyle name="Normal 11 2 3 3 2 2 3" xfId="35019"/>
    <cellStyle name="Normal 11 2 3 3 2 3" xfId="17051"/>
    <cellStyle name="Normal 11 2 3 3 2 3 2" xfId="40326"/>
    <cellStyle name="Normal 11 2 3 3 2 4" xfId="29711"/>
    <cellStyle name="Normal 11 2 3 3 3" xfId="9102"/>
    <cellStyle name="Normal 11 2 3 3 3 2" xfId="19717"/>
    <cellStyle name="Normal 11 2 3 3 3 2 2" xfId="42992"/>
    <cellStyle name="Normal 11 2 3 3 3 3" xfId="32377"/>
    <cellStyle name="Normal 11 2 3 3 4" xfId="14411"/>
    <cellStyle name="Normal 11 2 3 3 4 2" xfId="37686"/>
    <cellStyle name="Normal 11 2 3 3 5" xfId="27069"/>
    <cellStyle name="Normal 11 2 3 4" xfId="4523"/>
    <cellStyle name="Normal 11 2 3 4 2" xfId="9867"/>
    <cellStyle name="Normal 11 2 3 4 2 2" xfId="20482"/>
    <cellStyle name="Normal 11 2 3 4 2 2 2" xfId="43757"/>
    <cellStyle name="Normal 11 2 3 4 2 3" xfId="33142"/>
    <cellStyle name="Normal 11 2 3 4 3" xfId="15176"/>
    <cellStyle name="Normal 11 2 3 4 3 2" xfId="38451"/>
    <cellStyle name="Normal 11 2 3 4 4" xfId="27834"/>
    <cellStyle name="Normal 11 2 3 5" xfId="7225"/>
    <cellStyle name="Normal 11 2 3 5 2" xfId="17840"/>
    <cellStyle name="Normal 11 2 3 5 2 2" xfId="41115"/>
    <cellStyle name="Normal 11 2 3 5 3" xfId="30500"/>
    <cellStyle name="Normal 11 2 3 6" xfId="12536"/>
    <cellStyle name="Normal 11 2 3 6 2" xfId="35811"/>
    <cellStyle name="Normal 11 2 3 7" xfId="23908"/>
    <cellStyle name="Normal 11 2 3 7 2" xfId="47122"/>
    <cellStyle name="Normal 11 2 3 8" xfId="25192"/>
    <cellStyle name="Normal 11 2 4" xfId="1990"/>
    <cellStyle name="Normal 11 2 4 2" xfId="23910"/>
    <cellStyle name="Normal 11 2 4 2 2" xfId="47124"/>
    <cellStyle name="Normal 11 2 5" xfId="2553"/>
    <cellStyle name="Normal 11 2 5 2" xfId="5404"/>
    <cellStyle name="Normal 11 2 5 2 2" xfId="10747"/>
    <cellStyle name="Normal 11 2 5 2 2 2" xfId="21361"/>
    <cellStyle name="Normal 11 2 5 2 2 2 2" xfId="44636"/>
    <cellStyle name="Normal 11 2 5 2 2 3" xfId="34022"/>
    <cellStyle name="Normal 11 2 5 2 3" xfId="16055"/>
    <cellStyle name="Normal 11 2 5 2 3 2" xfId="39330"/>
    <cellStyle name="Normal 11 2 5 2 4" xfId="28714"/>
    <cellStyle name="Normal 11 2 5 3" xfId="8105"/>
    <cellStyle name="Normal 11 2 5 3 2" xfId="18720"/>
    <cellStyle name="Normal 11 2 5 3 2 2" xfId="41995"/>
    <cellStyle name="Normal 11 2 5 3 3" xfId="31380"/>
    <cellStyle name="Normal 11 2 5 4" xfId="13415"/>
    <cellStyle name="Normal 11 2 5 4 2" xfId="36690"/>
    <cellStyle name="Normal 11 2 5 5" xfId="26072"/>
    <cellStyle name="Normal 11 2 6" xfId="4217"/>
    <cellStyle name="Normal 11 2 6 2" xfId="9561"/>
    <cellStyle name="Normal 11 2 6 2 2" xfId="20176"/>
    <cellStyle name="Normal 11 2 6 2 2 2" xfId="43451"/>
    <cellStyle name="Normal 11 2 6 2 3" xfId="32836"/>
    <cellStyle name="Normal 11 2 6 3" xfId="14870"/>
    <cellStyle name="Normal 11 2 6 3 2" xfId="38145"/>
    <cellStyle name="Normal 11 2 6 4" xfId="27528"/>
    <cellStyle name="Normal 11 2 7" xfId="6919"/>
    <cellStyle name="Normal 11 2 7 2" xfId="17534"/>
    <cellStyle name="Normal 11 2 7 2 2" xfId="40809"/>
    <cellStyle name="Normal 11 2 7 3" xfId="30194"/>
    <cellStyle name="Normal 11 2 8" xfId="12230"/>
    <cellStyle name="Normal 11 2 8 2" xfId="35505"/>
    <cellStyle name="Normal 11 2 9" xfId="23903"/>
    <cellStyle name="Normal 11 2 9 2" xfId="47117"/>
    <cellStyle name="Normal 11 2_Asset Register (new)" xfId="1259"/>
    <cellStyle name="Normal 11 3" xfId="1062"/>
    <cellStyle name="Normal 11 3 2" xfId="2636"/>
    <cellStyle name="Normal 11 3 2 2" xfId="5487"/>
    <cellStyle name="Normal 11 3 2 2 2" xfId="10830"/>
    <cellStyle name="Normal 11 3 2 2 2 2" xfId="21444"/>
    <cellStyle name="Normal 11 3 2 2 2 2 2" xfId="44719"/>
    <cellStyle name="Normal 11 3 2 2 2 3" xfId="34105"/>
    <cellStyle name="Normal 11 3 2 2 3" xfId="16138"/>
    <cellStyle name="Normal 11 3 2 2 3 2" xfId="39413"/>
    <cellStyle name="Normal 11 3 2 2 4" xfId="23913"/>
    <cellStyle name="Normal 11 3 2 2 4 2" xfId="47127"/>
    <cellStyle name="Normal 11 3 2 2 5" xfId="28797"/>
    <cellStyle name="Normal 11 3 2 3" xfId="8188"/>
    <cellStyle name="Normal 11 3 2 3 2" xfId="18803"/>
    <cellStyle name="Normal 11 3 2 3 2 2" xfId="42078"/>
    <cellStyle name="Normal 11 3 2 3 3" xfId="31463"/>
    <cellStyle name="Normal 11 3 2 4" xfId="13498"/>
    <cellStyle name="Normal 11 3 2 4 2" xfId="36773"/>
    <cellStyle name="Normal 11 3 2 5" xfId="23912"/>
    <cellStyle name="Normal 11 3 2 5 2" xfId="47126"/>
    <cellStyle name="Normal 11 3 2 6" xfId="26155"/>
    <cellStyle name="Normal 11 3 3" xfId="3814"/>
    <cellStyle name="Normal 11 3 3 2" xfId="6478"/>
    <cellStyle name="Normal 11 3 3 2 2" xfId="11821"/>
    <cellStyle name="Normal 11 3 3 2 2 2" xfId="22434"/>
    <cellStyle name="Normal 11 3 3 2 2 2 2" xfId="45709"/>
    <cellStyle name="Normal 11 3 3 2 2 3" xfId="35096"/>
    <cellStyle name="Normal 11 3 3 2 3" xfId="17128"/>
    <cellStyle name="Normal 11 3 3 2 3 2" xfId="40403"/>
    <cellStyle name="Normal 11 3 3 2 4" xfId="29788"/>
    <cellStyle name="Normal 11 3 3 3" xfId="9179"/>
    <cellStyle name="Normal 11 3 3 3 2" xfId="19794"/>
    <cellStyle name="Normal 11 3 3 3 2 2" xfId="43069"/>
    <cellStyle name="Normal 11 3 3 3 3" xfId="32454"/>
    <cellStyle name="Normal 11 3 3 4" xfId="14488"/>
    <cellStyle name="Normal 11 3 3 4 2" xfId="37763"/>
    <cellStyle name="Normal 11 3 3 5" xfId="23914"/>
    <cellStyle name="Normal 11 3 3 5 2" xfId="47128"/>
    <cellStyle name="Normal 11 3 3 6" xfId="27146"/>
    <cellStyle name="Normal 11 3 4" xfId="4300"/>
    <cellStyle name="Normal 11 3 4 2" xfId="9644"/>
    <cellStyle name="Normal 11 3 4 2 2" xfId="20259"/>
    <cellStyle name="Normal 11 3 4 2 2 2" xfId="43534"/>
    <cellStyle name="Normal 11 3 4 2 3" xfId="32919"/>
    <cellStyle name="Normal 11 3 4 3" xfId="14953"/>
    <cellStyle name="Normal 11 3 4 3 2" xfId="38228"/>
    <cellStyle name="Normal 11 3 4 4" xfId="27611"/>
    <cellStyle name="Normal 11 3 5" xfId="7002"/>
    <cellStyle name="Normal 11 3 5 2" xfId="17617"/>
    <cellStyle name="Normal 11 3 5 2 2" xfId="40892"/>
    <cellStyle name="Normal 11 3 5 3" xfId="30277"/>
    <cellStyle name="Normal 11 3 6" xfId="12313"/>
    <cellStyle name="Normal 11 3 6 2" xfId="35588"/>
    <cellStyle name="Normal 11 3 7" xfId="23911"/>
    <cellStyle name="Normal 11 3 7 2" xfId="47125"/>
    <cellStyle name="Normal 11 3 8" xfId="24969"/>
    <cellStyle name="Normal 11 4" xfId="1233"/>
    <cellStyle name="Normal 11 4 2" xfId="2776"/>
    <cellStyle name="Normal 11 4 2 2" xfId="5627"/>
    <cellStyle name="Normal 11 4 2 2 2" xfId="10970"/>
    <cellStyle name="Normal 11 4 2 2 2 2" xfId="21584"/>
    <cellStyle name="Normal 11 4 2 2 2 2 2" xfId="44859"/>
    <cellStyle name="Normal 11 4 2 2 2 3" xfId="34245"/>
    <cellStyle name="Normal 11 4 2 2 3" xfId="16278"/>
    <cellStyle name="Normal 11 4 2 2 3 2" xfId="39553"/>
    <cellStyle name="Normal 11 4 2 2 4" xfId="23917"/>
    <cellStyle name="Normal 11 4 2 2 4 2" xfId="47131"/>
    <cellStyle name="Normal 11 4 2 2 5" xfId="28937"/>
    <cellStyle name="Normal 11 4 2 3" xfId="8328"/>
    <cellStyle name="Normal 11 4 2 3 2" xfId="18943"/>
    <cellStyle name="Normal 11 4 2 3 2 2" xfId="42218"/>
    <cellStyle name="Normal 11 4 2 3 3" xfId="31603"/>
    <cellStyle name="Normal 11 4 2 4" xfId="13638"/>
    <cellStyle name="Normal 11 4 2 4 2" xfId="36913"/>
    <cellStyle name="Normal 11 4 2 5" xfId="23916"/>
    <cellStyle name="Normal 11 4 2 5 2" xfId="47130"/>
    <cellStyle name="Normal 11 4 2 6" xfId="26295"/>
    <cellStyle name="Normal 11 4 3" xfId="4440"/>
    <cellStyle name="Normal 11 4 3 2" xfId="9784"/>
    <cellStyle name="Normal 11 4 3 2 2" xfId="20399"/>
    <cellStyle name="Normal 11 4 3 2 2 2" xfId="43674"/>
    <cellStyle name="Normal 11 4 3 2 3" xfId="33059"/>
    <cellStyle name="Normal 11 4 3 3" xfId="15093"/>
    <cellStyle name="Normal 11 4 3 3 2" xfId="38368"/>
    <cellStyle name="Normal 11 4 3 4" xfId="23918"/>
    <cellStyle name="Normal 11 4 3 4 2" xfId="47132"/>
    <cellStyle name="Normal 11 4 3 5" xfId="27751"/>
    <cellStyle name="Normal 11 4 4" xfId="7142"/>
    <cellStyle name="Normal 11 4 4 2" xfId="17757"/>
    <cellStyle name="Normal 11 4 4 2 2" xfId="41032"/>
    <cellStyle name="Normal 11 4 4 3" xfId="30417"/>
    <cellStyle name="Normal 11 4 5" xfId="12453"/>
    <cellStyle name="Normal 11 4 5 2" xfId="35728"/>
    <cellStyle name="Normal 11 4 6" xfId="23915"/>
    <cellStyle name="Normal 11 4 6 2" xfId="47129"/>
    <cellStyle name="Normal 11 4 7" xfId="25109"/>
    <cellStyle name="Normal 11 5" xfId="1612"/>
    <cellStyle name="Normal 11 5 2" xfId="4617"/>
    <cellStyle name="Normal 11 5 2 2" xfId="9961"/>
    <cellStyle name="Normal 11 5 2 2 2" xfId="20576"/>
    <cellStyle name="Normal 11 5 2 2 2 2" xfId="43851"/>
    <cellStyle name="Normal 11 5 2 2 3" xfId="33236"/>
    <cellStyle name="Normal 11 5 2 3" xfId="15270"/>
    <cellStyle name="Normal 11 5 2 3 2" xfId="38545"/>
    <cellStyle name="Normal 11 5 2 4" xfId="23920"/>
    <cellStyle name="Normal 11 5 2 4 2" xfId="47134"/>
    <cellStyle name="Normal 11 5 2 5" xfId="27928"/>
    <cellStyle name="Normal 11 5 3" xfId="7319"/>
    <cellStyle name="Normal 11 5 3 2" xfId="17934"/>
    <cellStyle name="Normal 11 5 3 2 2" xfId="41209"/>
    <cellStyle name="Normal 11 5 3 3" xfId="30594"/>
    <cellStyle name="Normal 11 5 4" xfId="12630"/>
    <cellStyle name="Normal 11 5 4 2" xfId="35905"/>
    <cellStyle name="Normal 11 5 5" xfId="23919"/>
    <cellStyle name="Normal 11 5 5 2" xfId="47133"/>
    <cellStyle name="Normal 11 5 6" xfId="25286"/>
    <cellStyle name="Normal 11 6" xfId="1658"/>
    <cellStyle name="Normal 11 6 2" xfId="4658"/>
    <cellStyle name="Normal 11 6 2 2" xfId="10002"/>
    <cellStyle name="Normal 11 6 2 2 2" xfId="20617"/>
    <cellStyle name="Normal 11 6 2 2 2 2" xfId="43892"/>
    <cellStyle name="Normal 11 6 2 2 3" xfId="33277"/>
    <cellStyle name="Normal 11 6 2 3" xfId="15311"/>
    <cellStyle name="Normal 11 6 2 3 2" xfId="38586"/>
    <cellStyle name="Normal 11 6 2 4" xfId="27969"/>
    <cellStyle name="Normal 11 6 3" xfId="7360"/>
    <cellStyle name="Normal 11 6 3 2" xfId="17975"/>
    <cellStyle name="Normal 11 6 3 2 2" xfId="41250"/>
    <cellStyle name="Normal 11 6 3 3" xfId="30635"/>
    <cellStyle name="Normal 11 6 4" xfId="12671"/>
    <cellStyle name="Normal 11 6 4 2" xfId="35946"/>
    <cellStyle name="Normal 11 6 5" xfId="23921"/>
    <cellStyle name="Normal 11 6 5 2" xfId="47135"/>
    <cellStyle name="Normal 11 6 6" xfId="25327"/>
    <cellStyle name="Normal 11 7" xfId="1987"/>
    <cellStyle name="Normal 11 7 2" xfId="4912"/>
    <cellStyle name="Normal 11 7 2 2" xfId="10255"/>
    <cellStyle name="Normal 11 7 2 2 2" xfId="20870"/>
    <cellStyle name="Normal 11 7 2 2 2 2" xfId="44145"/>
    <cellStyle name="Normal 11 7 2 2 3" xfId="33530"/>
    <cellStyle name="Normal 11 7 2 3" xfId="15564"/>
    <cellStyle name="Normal 11 7 2 3 2" xfId="38839"/>
    <cellStyle name="Normal 11 7 2 4" xfId="28222"/>
    <cellStyle name="Normal 11 7 3" xfId="7613"/>
    <cellStyle name="Normal 11 7 3 2" xfId="18228"/>
    <cellStyle name="Normal 11 7 3 2 2" xfId="41503"/>
    <cellStyle name="Normal 11 7 3 3" xfId="30888"/>
    <cellStyle name="Normal 11 7 4" xfId="12924"/>
    <cellStyle name="Normal 11 7 4 2" xfId="36199"/>
    <cellStyle name="Normal 11 7 5" xfId="23922"/>
    <cellStyle name="Normal 11 7 5 2" xfId="47136"/>
    <cellStyle name="Normal 11 7 6" xfId="25580"/>
    <cellStyle name="Normal 11 8" xfId="2115"/>
    <cellStyle name="Normal 11 8 2" xfId="4994"/>
    <cellStyle name="Normal 11 8 2 2" xfId="10337"/>
    <cellStyle name="Normal 11 8 2 2 2" xfId="20952"/>
    <cellStyle name="Normal 11 8 2 2 2 2" xfId="44227"/>
    <cellStyle name="Normal 11 8 2 2 3" xfId="33612"/>
    <cellStyle name="Normal 11 8 2 3" xfId="15646"/>
    <cellStyle name="Normal 11 8 2 3 2" xfId="38921"/>
    <cellStyle name="Normal 11 8 2 4" xfId="28304"/>
    <cellStyle name="Normal 11 8 3" xfId="7695"/>
    <cellStyle name="Normal 11 8 3 2" xfId="18310"/>
    <cellStyle name="Normal 11 8 3 2 2" xfId="41585"/>
    <cellStyle name="Normal 11 8 3 3" xfId="30970"/>
    <cellStyle name="Normal 11 8 4" xfId="13006"/>
    <cellStyle name="Normal 11 8 4 2" xfId="36281"/>
    <cellStyle name="Normal 11 8 5" xfId="23923"/>
    <cellStyle name="Normal 11 8 5 2" xfId="47137"/>
    <cellStyle name="Normal 11 8 6" xfId="25662"/>
    <cellStyle name="Normal 11 9" xfId="2172"/>
    <cellStyle name="Normal 11 9 2" xfId="5042"/>
    <cellStyle name="Normal 11 9 2 2" xfId="10385"/>
    <cellStyle name="Normal 11 9 2 2 2" xfId="20999"/>
    <cellStyle name="Normal 11 9 2 2 2 2" xfId="44274"/>
    <cellStyle name="Normal 11 9 2 2 3" xfId="33660"/>
    <cellStyle name="Normal 11 9 2 3" xfId="15693"/>
    <cellStyle name="Normal 11 9 2 3 2" xfId="38968"/>
    <cellStyle name="Normal 11 9 2 4" xfId="28352"/>
    <cellStyle name="Normal 11 9 3" xfId="7743"/>
    <cellStyle name="Normal 11 9 3 2" xfId="18358"/>
    <cellStyle name="Normal 11 9 3 2 2" xfId="41633"/>
    <cellStyle name="Normal 11 9 3 3" xfId="31018"/>
    <cellStyle name="Normal 11 9 4" xfId="13053"/>
    <cellStyle name="Normal 11 9 4 2" xfId="36328"/>
    <cellStyle name="Normal 11 9 5" xfId="25710"/>
    <cellStyle name="Normal 11_Asset Register (new)" xfId="1264"/>
    <cellStyle name="Normal 12" xfId="473"/>
    <cellStyle name="Normal 12 10" xfId="2961"/>
    <cellStyle name="Normal 12 10 2" xfId="5797"/>
    <cellStyle name="Normal 12 10 2 2" xfId="11140"/>
    <cellStyle name="Normal 12 10 2 2 2" xfId="21753"/>
    <cellStyle name="Normal 12 10 2 2 2 2" xfId="45028"/>
    <cellStyle name="Normal 12 10 2 2 3" xfId="34415"/>
    <cellStyle name="Normal 12 10 2 3" xfId="16447"/>
    <cellStyle name="Normal 12 10 2 3 2" xfId="39722"/>
    <cellStyle name="Normal 12 10 2 4" xfId="29107"/>
    <cellStyle name="Normal 12 10 3" xfId="8498"/>
    <cellStyle name="Normal 12 10 3 2" xfId="19113"/>
    <cellStyle name="Normal 12 10 3 2 2" xfId="42388"/>
    <cellStyle name="Normal 12 10 3 3" xfId="31773"/>
    <cellStyle name="Normal 12 10 4" xfId="13807"/>
    <cellStyle name="Normal 12 10 4 2" xfId="37082"/>
    <cellStyle name="Normal 12 10 5" xfId="26465"/>
    <cellStyle name="Normal 12 11" xfId="3287"/>
    <cellStyle name="Normal 12 11 2" xfId="6111"/>
    <cellStyle name="Normal 12 11 2 2" xfId="11454"/>
    <cellStyle name="Normal 12 11 2 2 2" xfId="22067"/>
    <cellStyle name="Normal 12 11 2 2 2 2" xfId="45342"/>
    <cellStyle name="Normal 12 11 2 2 3" xfId="34729"/>
    <cellStyle name="Normal 12 11 2 3" xfId="16761"/>
    <cellStyle name="Normal 12 11 2 3 2" xfId="40036"/>
    <cellStyle name="Normal 12 11 2 4" xfId="29421"/>
    <cellStyle name="Normal 12 11 3" xfId="8812"/>
    <cellStyle name="Normal 12 11 3 2" xfId="19427"/>
    <cellStyle name="Normal 12 11 3 2 2" xfId="42702"/>
    <cellStyle name="Normal 12 11 3 3" xfId="32087"/>
    <cellStyle name="Normal 12 11 4" xfId="14121"/>
    <cellStyle name="Normal 12 11 4 2" xfId="37396"/>
    <cellStyle name="Normal 12 11 5" xfId="26779"/>
    <cellStyle name="Normal 12 12" xfId="23924"/>
    <cellStyle name="Normal 12 12 2" xfId="47138"/>
    <cellStyle name="Normal 12 2" xfId="759"/>
    <cellStyle name="Normal 12 2 10" xfId="24887"/>
    <cellStyle name="Normal 12 2 2" xfId="1128"/>
    <cellStyle name="Normal 12 2 2 2" xfId="2696"/>
    <cellStyle name="Normal 12 2 2 2 2" xfId="5547"/>
    <cellStyle name="Normal 12 2 2 2 2 2" xfId="10890"/>
    <cellStyle name="Normal 12 2 2 2 2 2 2" xfId="21504"/>
    <cellStyle name="Normal 12 2 2 2 2 2 2 2" xfId="44779"/>
    <cellStyle name="Normal 12 2 2 2 2 2 3" xfId="34165"/>
    <cellStyle name="Normal 12 2 2 2 2 3" xfId="16198"/>
    <cellStyle name="Normal 12 2 2 2 2 3 2" xfId="39473"/>
    <cellStyle name="Normal 12 2 2 2 2 4" xfId="23928"/>
    <cellStyle name="Normal 12 2 2 2 2 4 2" xfId="47142"/>
    <cellStyle name="Normal 12 2 2 2 2 5" xfId="28857"/>
    <cellStyle name="Normal 12 2 2 2 3" xfId="8248"/>
    <cellStyle name="Normal 12 2 2 2 3 2" xfId="18863"/>
    <cellStyle name="Normal 12 2 2 2 3 2 2" xfId="42138"/>
    <cellStyle name="Normal 12 2 2 2 3 3" xfId="31523"/>
    <cellStyle name="Normal 12 2 2 2 4" xfId="13558"/>
    <cellStyle name="Normal 12 2 2 2 4 2" xfId="36833"/>
    <cellStyle name="Normal 12 2 2 2 5" xfId="23927"/>
    <cellStyle name="Normal 12 2 2 2 5 2" xfId="47141"/>
    <cellStyle name="Normal 12 2 2 2 6" xfId="26215"/>
    <cellStyle name="Normal 12 2 2 3" xfId="3874"/>
    <cellStyle name="Normal 12 2 2 3 2" xfId="6538"/>
    <cellStyle name="Normal 12 2 2 3 2 2" xfId="11881"/>
    <cellStyle name="Normal 12 2 2 3 2 2 2" xfId="22494"/>
    <cellStyle name="Normal 12 2 2 3 2 2 2 2" xfId="45769"/>
    <cellStyle name="Normal 12 2 2 3 2 2 3" xfId="35156"/>
    <cellStyle name="Normal 12 2 2 3 2 3" xfId="17188"/>
    <cellStyle name="Normal 12 2 2 3 2 3 2" xfId="40463"/>
    <cellStyle name="Normal 12 2 2 3 2 4" xfId="29848"/>
    <cellStyle name="Normal 12 2 2 3 3" xfId="9239"/>
    <cellStyle name="Normal 12 2 2 3 3 2" xfId="19854"/>
    <cellStyle name="Normal 12 2 2 3 3 2 2" xfId="43129"/>
    <cellStyle name="Normal 12 2 2 3 3 3" xfId="32514"/>
    <cellStyle name="Normal 12 2 2 3 4" xfId="14548"/>
    <cellStyle name="Normal 12 2 2 3 4 2" xfId="37823"/>
    <cellStyle name="Normal 12 2 2 3 5" xfId="23929"/>
    <cellStyle name="Normal 12 2 2 3 5 2" xfId="47143"/>
    <cellStyle name="Normal 12 2 2 3 6" xfId="27206"/>
    <cellStyle name="Normal 12 2 2 4" xfId="4360"/>
    <cellStyle name="Normal 12 2 2 4 2" xfId="9704"/>
    <cellStyle name="Normal 12 2 2 4 2 2" xfId="20319"/>
    <cellStyle name="Normal 12 2 2 4 2 2 2" xfId="43594"/>
    <cellStyle name="Normal 12 2 2 4 2 3" xfId="32979"/>
    <cellStyle name="Normal 12 2 2 4 3" xfId="15013"/>
    <cellStyle name="Normal 12 2 2 4 3 2" xfId="38288"/>
    <cellStyle name="Normal 12 2 2 4 4" xfId="27671"/>
    <cellStyle name="Normal 12 2 2 5" xfId="7062"/>
    <cellStyle name="Normal 12 2 2 5 2" xfId="17677"/>
    <cellStyle name="Normal 12 2 2 5 2 2" xfId="40952"/>
    <cellStyle name="Normal 12 2 2 5 3" xfId="30337"/>
    <cellStyle name="Normal 12 2 2 6" xfId="12373"/>
    <cellStyle name="Normal 12 2 2 6 2" xfId="35648"/>
    <cellStyle name="Normal 12 2 2 7" xfId="23926"/>
    <cellStyle name="Normal 12 2 2 7 2" xfId="47140"/>
    <cellStyle name="Normal 12 2 2 8" xfId="25029"/>
    <cellStyle name="Normal 12 2 3" xfId="1498"/>
    <cellStyle name="Normal 12 2 3 2" xfId="2860"/>
    <cellStyle name="Normal 12 2 3 2 2" xfId="5711"/>
    <cellStyle name="Normal 12 2 3 2 2 2" xfId="11054"/>
    <cellStyle name="Normal 12 2 3 2 2 2 2" xfId="21668"/>
    <cellStyle name="Normal 12 2 3 2 2 2 2 2" xfId="44943"/>
    <cellStyle name="Normal 12 2 3 2 2 2 3" xfId="34329"/>
    <cellStyle name="Normal 12 2 3 2 2 3" xfId="16362"/>
    <cellStyle name="Normal 12 2 3 2 2 3 2" xfId="39637"/>
    <cellStyle name="Normal 12 2 3 2 2 4" xfId="29021"/>
    <cellStyle name="Normal 12 2 3 2 3" xfId="8412"/>
    <cellStyle name="Normal 12 2 3 2 3 2" xfId="19027"/>
    <cellStyle name="Normal 12 2 3 2 3 2 2" xfId="42302"/>
    <cellStyle name="Normal 12 2 3 2 3 3" xfId="31687"/>
    <cellStyle name="Normal 12 2 3 2 4" xfId="13722"/>
    <cellStyle name="Normal 12 2 3 2 4 2" xfId="36997"/>
    <cellStyle name="Normal 12 2 3 2 5" xfId="23931"/>
    <cellStyle name="Normal 12 2 3 2 5 2" xfId="47145"/>
    <cellStyle name="Normal 12 2 3 2 6" xfId="26379"/>
    <cellStyle name="Normal 12 2 3 3" xfId="3653"/>
    <cellStyle name="Normal 12 2 3 3 2" xfId="6400"/>
    <cellStyle name="Normal 12 2 3 3 2 2" xfId="11743"/>
    <cellStyle name="Normal 12 2 3 3 2 2 2" xfId="22356"/>
    <cellStyle name="Normal 12 2 3 3 2 2 2 2" xfId="45631"/>
    <cellStyle name="Normal 12 2 3 3 2 2 3" xfId="35018"/>
    <cellStyle name="Normal 12 2 3 3 2 3" xfId="17050"/>
    <cellStyle name="Normal 12 2 3 3 2 3 2" xfId="40325"/>
    <cellStyle name="Normal 12 2 3 3 2 4" xfId="29710"/>
    <cellStyle name="Normal 12 2 3 3 3" xfId="9101"/>
    <cellStyle name="Normal 12 2 3 3 3 2" xfId="19716"/>
    <cellStyle name="Normal 12 2 3 3 3 2 2" xfId="42991"/>
    <cellStyle name="Normal 12 2 3 3 3 3" xfId="32376"/>
    <cellStyle name="Normal 12 2 3 3 4" xfId="14410"/>
    <cellStyle name="Normal 12 2 3 3 4 2" xfId="37685"/>
    <cellStyle name="Normal 12 2 3 3 5" xfId="27068"/>
    <cellStyle name="Normal 12 2 3 4" xfId="4524"/>
    <cellStyle name="Normal 12 2 3 4 2" xfId="9868"/>
    <cellStyle name="Normal 12 2 3 4 2 2" xfId="20483"/>
    <cellStyle name="Normal 12 2 3 4 2 2 2" xfId="43758"/>
    <cellStyle name="Normal 12 2 3 4 2 3" xfId="33143"/>
    <cellStyle name="Normal 12 2 3 4 3" xfId="15177"/>
    <cellStyle name="Normal 12 2 3 4 3 2" xfId="38452"/>
    <cellStyle name="Normal 12 2 3 4 4" xfId="27835"/>
    <cellStyle name="Normal 12 2 3 5" xfId="7226"/>
    <cellStyle name="Normal 12 2 3 5 2" xfId="17841"/>
    <cellStyle name="Normal 12 2 3 5 2 2" xfId="41116"/>
    <cellStyle name="Normal 12 2 3 5 3" xfId="30501"/>
    <cellStyle name="Normal 12 2 3 6" xfId="12537"/>
    <cellStyle name="Normal 12 2 3 6 2" xfId="35812"/>
    <cellStyle name="Normal 12 2 3 7" xfId="23930"/>
    <cellStyle name="Normal 12 2 3 7 2" xfId="47144"/>
    <cellStyle name="Normal 12 2 3 8" xfId="25193"/>
    <cellStyle name="Normal 12 2 4" xfId="1991"/>
    <cellStyle name="Normal 12 2 4 2" xfId="23932"/>
    <cellStyle name="Normal 12 2 4 2 2" xfId="47146"/>
    <cellStyle name="Normal 12 2 5" xfId="2554"/>
    <cellStyle name="Normal 12 2 5 2" xfId="5405"/>
    <cellStyle name="Normal 12 2 5 2 2" xfId="10748"/>
    <cellStyle name="Normal 12 2 5 2 2 2" xfId="21362"/>
    <cellStyle name="Normal 12 2 5 2 2 2 2" xfId="44637"/>
    <cellStyle name="Normal 12 2 5 2 2 3" xfId="34023"/>
    <cellStyle name="Normal 12 2 5 2 3" xfId="16056"/>
    <cellStyle name="Normal 12 2 5 2 3 2" xfId="39331"/>
    <cellStyle name="Normal 12 2 5 2 4" xfId="28715"/>
    <cellStyle name="Normal 12 2 5 3" xfId="8106"/>
    <cellStyle name="Normal 12 2 5 3 2" xfId="18721"/>
    <cellStyle name="Normal 12 2 5 3 2 2" xfId="41996"/>
    <cellStyle name="Normal 12 2 5 3 3" xfId="31381"/>
    <cellStyle name="Normal 12 2 5 4" xfId="13416"/>
    <cellStyle name="Normal 12 2 5 4 2" xfId="36691"/>
    <cellStyle name="Normal 12 2 5 5" xfId="26073"/>
    <cellStyle name="Normal 12 2 6" xfId="4218"/>
    <cellStyle name="Normal 12 2 6 2" xfId="9562"/>
    <cellStyle name="Normal 12 2 6 2 2" xfId="20177"/>
    <cellStyle name="Normal 12 2 6 2 2 2" xfId="43452"/>
    <cellStyle name="Normal 12 2 6 2 3" xfId="32837"/>
    <cellStyle name="Normal 12 2 6 3" xfId="14871"/>
    <cellStyle name="Normal 12 2 6 3 2" xfId="38146"/>
    <cellStyle name="Normal 12 2 6 4" xfId="27529"/>
    <cellStyle name="Normal 12 2 7" xfId="6920"/>
    <cellStyle name="Normal 12 2 7 2" xfId="17535"/>
    <cellStyle name="Normal 12 2 7 2 2" xfId="40810"/>
    <cellStyle name="Normal 12 2 7 3" xfId="30195"/>
    <cellStyle name="Normal 12 2 8" xfId="12231"/>
    <cellStyle name="Normal 12 2 8 2" xfId="35506"/>
    <cellStyle name="Normal 12 2 9" xfId="23925"/>
    <cellStyle name="Normal 12 2 9 2" xfId="47139"/>
    <cellStyle name="Normal 12 2_Asset Register (new)" xfId="1257"/>
    <cellStyle name="Normal 12 3" xfId="1063"/>
    <cellStyle name="Normal 12 3 2" xfId="2637"/>
    <cellStyle name="Normal 12 3 2 2" xfId="5488"/>
    <cellStyle name="Normal 12 3 2 2 2" xfId="10831"/>
    <cellStyle name="Normal 12 3 2 2 2 2" xfId="21445"/>
    <cellStyle name="Normal 12 3 2 2 2 2 2" xfId="44720"/>
    <cellStyle name="Normal 12 3 2 2 2 3" xfId="34106"/>
    <cellStyle name="Normal 12 3 2 2 3" xfId="16139"/>
    <cellStyle name="Normal 12 3 2 2 3 2" xfId="39414"/>
    <cellStyle name="Normal 12 3 2 2 4" xfId="23935"/>
    <cellStyle name="Normal 12 3 2 2 4 2" xfId="47149"/>
    <cellStyle name="Normal 12 3 2 2 5" xfId="28798"/>
    <cellStyle name="Normal 12 3 2 3" xfId="8189"/>
    <cellStyle name="Normal 12 3 2 3 2" xfId="18804"/>
    <cellStyle name="Normal 12 3 2 3 2 2" xfId="42079"/>
    <cellStyle name="Normal 12 3 2 3 3" xfId="31464"/>
    <cellStyle name="Normal 12 3 2 4" xfId="13499"/>
    <cellStyle name="Normal 12 3 2 4 2" xfId="36774"/>
    <cellStyle name="Normal 12 3 2 5" xfId="23934"/>
    <cellStyle name="Normal 12 3 2 5 2" xfId="47148"/>
    <cellStyle name="Normal 12 3 2 6" xfId="26156"/>
    <cellStyle name="Normal 12 3 3" xfId="3815"/>
    <cellStyle name="Normal 12 3 3 2" xfId="6479"/>
    <cellStyle name="Normal 12 3 3 2 2" xfId="11822"/>
    <cellStyle name="Normal 12 3 3 2 2 2" xfId="22435"/>
    <cellStyle name="Normal 12 3 3 2 2 2 2" xfId="45710"/>
    <cellStyle name="Normal 12 3 3 2 2 3" xfId="35097"/>
    <cellStyle name="Normal 12 3 3 2 3" xfId="17129"/>
    <cellStyle name="Normal 12 3 3 2 3 2" xfId="40404"/>
    <cellStyle name="Normal 12 3 3 2 4" xfId="29789"/>
    <cellStyle name="Normal 12 3 3 3" xfId="9180"/>
    <cellStyle name="Normal 12 3 3 3 2" xfId="19795"/>
    <cellStyle name="Normal 12 3 3 3 2 2" xfId="43070"/>
    <cellStyle name="Normal 12 3 3 3 3" xfId="32455"/>
    <cellStyle name="Normal 12 3 3 4" xfId="14489"/>
    <cellStyle name="Normal 12 3 3 4 2" xfId="37764"/>
    <cellStyle name="Normal 12 3 3 5" xfId="23936"/>
    <cellStyle name="Normal 12 3 3 5 2" xfId="47150"/>
    <cellStyle name="Normal 12 3 3 6" xfId="27147"/>
    <cellStyle name="Normal 12 3 4" xfId="4301"/>
    <cellStyle name="Normal 12 3 4 2" xfId="9645"/>
    <cellStyle name="Normal 12 3 4 2 2" xfId="20260"/>
    <cellStyle name="Normal 12 3 4 2 2 2" xfId="43535"/>
    <cellStyle name="Normal 12 3 4 2 3" xfId="32920"/>
    <cellStyle name="Normal 12 3 4 3" xfId="14954"/>
    <cellStyle name="Normal 12 3 4 3 2" xfId="38229"/>
    <cellStyle name="Normal 12 3 4 4" xfId="27612"/>
    <cellStyle name="Normal 12 3 5" xfId="7003"/>
    <cellStyle name="Normal 12 3 5 2" xfId="17618"/>
    <cellStyle name="Normal 12 3 5 2 2" xfId="40893"/>
    <cellStyle name="Normal 12 3 5 3" xfId="30278"/>
    <cellStyle name="Normal 12 3 6" xfId="12314"/>
    <cellStyle name="Normal 12 3 6 2" xfId="35589"/>
    <cellStyle name="Normal 12 3 7" xfId="23933"/>
    <cellStyle name="Normal 12 3 7 2" xfId="47147"/>
    <cellStyle name="Normal 12 3 8" xfId="24970"/>
    <cellStyle name="Normal 12 4" xfId="1234"/>
    <cellStyle name="Normal 12 4 2" xfId="2777"/>
    <cellStyle name="Normal 12 4 2 2" xfId="5628"/>
    <cellStyle name="Normal 12 4 2 2 2" xfId="10971"/>
    <cellStyle name="Normal 12 4 2 2 2 2" xfId="21585"/>
    <cellStyle name="Normal 12 4 2 2 2 2 2" xfId="44860"/>
    <cellStyle name="Normal 12 4 2 2 2 3" xfId="34246"/>
    <cellStyle name="Normal 12 4 2 2 3" xfId="16279"/>
    <cellStyle name="Normal 12 4 2 2 3 2" xfId="39554"/>
    <cellStyle name="Normal 12 4 2 2 4" xfId="23939"/>
    <cellStyle name="Normal 12 4 2 2 4 2" xfId="47153"/>
    <cellStyle name="Normal 12 4 2 2 5" xfId="28938"/>
    <cellStyle name="Normal 12 4 2 3" xfId="8329"/>
    <cellStyle name="Normal 12 4 2 3 2" xfId="18944"/>
    <cellStyle name="Normal 12 4 2 3 2 2" xfId="42219"/>
    <cellStyle name="Normal 12 4 2 3 3" xfId="31604"/>
    <cellStyle name="Normal 12 4 2 4" xfId="13639"/>
    <cellStyle name="Normal 12 4 2 4 2" xfId="36914"/>
    <cellStyle name="Normal 12 4 2 5" xfId="23938"/>
    <cellStyle name="Normal 12 4 2 5 2" xfId="47152"/>
    <cellStyle name="Normal 12 4 2 6" xfId="26296"/>
    <cellStyle name="Normal 12 4 3" xfId="4441"/>
    <cellStyle name="Normal 12 4 3 2" xfId="9785"/>
    <cellStyle name="Normal 12 4 3 2 2" xfId="20400"/>
    <cellStyle name="Normal 12 4 3 2 2 2" xfId="43675"/>
    <cellStyle name="Normal 12 4 3 2 3" xfId="33060"/>
    <cellStyle name="Normal 12 4 3 3" xfId="15094"/>
    <cellStyle name="Normal 12 4 3 3 2" xfId="38369"/>
    <cellStyle name="Normal 12 4 3 4" xfId="23940"/>
    <cellStyle name="Normal 12 4 3 4 2" xfId="47154"/>
    <cellStyle name="Normal 12 4 3 5" xfId="27752"/>
    <cellStyle name="Normal 12 4 4" xfId="7143"/>
    <cellStyle name="Normal 12 4 4 2" xfId="17758"/>
    <cellStyle name="Normal 12 4 4 2 2" xfId="41033"/>
    <cellStyle name="Normal 12 4 4 3" xfId="30418"/>
    <cellStyle name="Normal 12 4 5" xfId="12454"/>
    <cellStyle name="Normal 12 4 5 2" xfId="35729"/>
    <cellStyle name="Normal 12 4 6" xfId="23937"/>
    <cellStyle name="Normal 12 4 6 2" xfId="47151"/>
    <cellStyle name="Normal 12 4 7" xfId="25110"/>
    <cellStyle name="Normal 12 5" xfId="1613"/>
    <cellStyle name="Normal 12 5 2" xfId="4618"/>
    <cellStyle name="Normal 12 5 2 2" xfId="9962"/>
    <cellStyle name="Normal 12 5 2 2 2" xfId="20577"/>
    <cellStyle name="Normal 12 5 2 2 2 2" xfId="43852"/>
    <cellStyle name="Normal 12 5 2 2 3" xfId="33237"/>
    <cellStyle name="Normal 12 5 2 3" xfId="15271"/>
    <cellStyle name="Normal 12 5 2 3 2" xfId="38546"/>
    <cellStyle name="Normal 12 5 2 4" xfId="23942"/>
    <cellStyle name="Normal 12 5 2 4 2" xfId="47156"/>
    <cellStyle name="Normal 12 5 2 5" xfId="27929"/>
    <cellStyle name="Normal 12 5 3" xfId="7320"/>
    <cellStyle name="Normal 12 5 3 2" xfId="17935"/>
    <cellStyle name="Normal 12 5 3 2 2" xfId="41210"/>
    <cellStyle name="Normal 12 5 3 3" xfId="30595"/>
    <cellStyle name="Normal 12 5 4" xfId="12631"/>
    <cellStyle name="Normal 12 5 4 2" xfId="35906"/>
    <cellStyle name="Normal 12 5 5" xfId="23941"/>
    <cellStyle name="Normal 12 5 5 2" xfId="47155"/>
    <cellStyle name="Normal 12 5 6" xfId="25287"/>
    <cellStyle name="Normal 12 6" xfId="1657"/>
    <cellStyle name="Normal 12 6 2" xfId="4657"/>
    <cellStyle name="Normal 12 6 2 2" xfId="10001"/>
    <cellStyle name="Normal 12 6 2 2 2" xfId="20616"/>
    <cellStyle name="Normal 12 6 2 2 2 2" xfId="43891"/>
    <cellStyle name="Normal 12 6 2 2 3" xfId="33276"/>
    <cellStyle name="Normal 12 6 2 3" xfId="15310"/>
    <cellStyle name="Normal 12 6 2 3 2" xfId="38585"/>
    <cellStyle name="Normal 12 6 2 4" xfId="27968"/>
    <cellStyle name="Normal 12 6 3" xfId="7359"/>
    <cellStyle name="Normal 12 6 3 2" xfId="17974"/>
    <cellStyle name="Normal 12 6 3 2 2" xfId="41249"/>
    <cellStyle name="Normal 12 6 3 3" xfId="30634"/>
    <cellStyle name="Normal 12 6 4" xfId="12670"/>
    <cellStyle name="Normal 12 6 4 2" xfId="35945"/>
    <cellStyle name="Normal 12 6 5" xfId="23943"/>
    <cellStyle name="Normal 12 6 5 2" xfId="47157"/>
    <cellStyle name="Normal 12 6 6" xfId="25326"/>
    <cellStyle name="Normal 12 7" xfId="1527"/>
    <cellStyle name="Normal 12 7 2" xfId="4553"/>
    <cellStyle name="Normal 12 7 2 2" xfId="9897"/>
    <cellStyle name="Normal 12 7 2 2 2" xfId="20512"/>
    <cellStyle name="Normal 12 7 2 2 2 2" xfId="43787"/>
    <cellStyle name="Normal 12 7 2 2 3" xfId="33172"/>
    <cellStyle name="Normal 12 7 2 3" xfId="15206"/>
    <cellStyle name="Normal 12 7 2 3 2" xfId="38481"/>
    <cellStyle name="Normal 12 7 2 4" xfId="27864"/>
    <cellStyle name="Normal 12 7 3" xfId="7255"/>
    <cellStyle name="Normal 12 7 3 2" xfId="17870"/>
    <cellStyle name="Normal 12 7 3 2 2" xfId="41145"/>
    <cellStyle name="Normal 12 7 3 3" xfId="30530"/>
    <cellStyle name="Normal 12 7 4" xfId="12566"/>
    <cellStyle name="Normal 12 7 4 2" xfId="35841"/>
    <cellStyle name="Normal 12 7 5" xfId="23944"/>
    <cellStyle name="Normal 12 7 5 2" xfId="47158"/>
    <cellStyle name="Normal 12 7 6" xfId="25222"/>
    <cellStyle name="Normal 12 8" xfId="2116"/>
    <cellStyle name="Normal 12 8 2" xfId="4995"/>
    <cellStyle name="Normal 12 8 2 2" xfId="10338"/>
    <cellStyle name="Normal 12 8 2 2 2" xfId="20953"/>
    <cellStyle name="Normal 12 8 2 2 2 2" xfId="44228"/>
    <cellStyle name="Normal 12 8 2 2 3" xfId="33613"/>
    <cellStyle name="Normal 12 8 2 3" xfId="15647"/>
    <cellStyle name="Normal 12 8 2 3 2" xfId="38922"/>
    <cellStyle name="Normal 12 8 2 4" xfId="28305"/>
    <cellStyle name="Normal 12 8 3" xfId="7696"/>
    <cellStyle name="Normal 12 8 3 2" xfId="18311"/>
    <cellStyle name="Normal 12 8 3 2 2" xfId="41586"/>
    <cellStyle name="Normal 12 8 3 3" xfId="30971"/>
    <cellStyle name="Normal 12 8 4" xfId="13007"/>
    <cellStyle name="Normal 12 8 4 2" xfId="36282"/>
    <cellStyle name="Normal 12 8 5" xfId="23945"/>
    <cellStyle name="Normal 12 8 5 2" xfId="47159"/>
    <cellStyle name="Normal 12 8 6" xfId="25663"/>
    <cellStyle name="Normal 12 9" xfId="2173"/>
    <cellStyle name="Normal 12 9 2" xfId="5043"/>
    <cellStyle name="Normal 12 9 2 2" xfId="10386"/>
    <cellStyle name="Normal 12 9 2 2 2" xfId="21000"/>
    <cellStyle name="Normal 12 9 2 2 2 2" xfId="44275"/>
    <cellStyle name="Normal 12 9 2 2 3" xfId="33661"/>
    <cellStyle name="Normal 12 9 2 3" xfId="15694"/>
    <cellStyle name="Normal 12 9 2 3 2" xfId="38969"/>
    <cellStyle name="Normal 12 9 2 4" xfId="28353"/>
    <cellStyle name="Normal 12 9 3" xfId="7744"/>
    <cellStyle name="Normal 12 9 3 2" xfId="18359"/>
    <cellStyle name="Normal 12 9 3 2 2" xfId="41634"/>
    <cellStyle name="Normal 12 9 3 3" xfId="31019"/>
    <cellStyle name="Normal 12 9 4" xfId="13054"/>
    <cellStyle name="Normal 12 9 4 2" xfId="36329"/>
    <cellStyle name="Normal 12 9 5" xfId="25711"/>
    <cellStyle name="Normal 12_Asset Register (new)" xfId="1258"/>
    <cellStyle name="Normal 13" xfId="474"/>
    <cellStyle name="Normal 13 10" xfId="2987"/>
    <cellStyle name="Normal 13 10 2" xfId="5820"/>
    <cellStyle name="Normal 13 10 2 2" xfId="11163"/>
    <cellStyle name="Normal 13 10 2 2 2" xfId="21776"/>
    <cellStyle name="Normal 13 10 2 2 2 2" xfId="45051"/>
    <cellStyle name="Normal 13 10 2 2 3" xfId="34438"/>
    <cellStyle name="Normal 13 10 2 3" xfId="16470"/>
    <cellStyle name="Normal 13 10 2 3 2" xfId="39745"/>
    <cellStyle name="Normal 13 10 2 4" xfId="29130"/>
    <cellStyle name="Normal 13 10 3" xfId="8521"/>
    <cellStyle name="Normal 13 10 3 2" xfId="19136"/>
    <cellStyle name="Normal 13 10 3 2 2" xfId="42411"/>
    <cellStyle name="Normal 13 10 3 3" xfId="31796"/>
    <cellStyle name="Normal 13 10 4" xfId="13830"/>
    <cellStyle name="Normal 13 10 4 2" xfId="37105"/>
    <cellStyle name="Normal 13 10 5" xfId="26488"/>
    <cellStyle name="Normal 13 11" xfId="3310"/>
    <cellStyle name="Normal 13 11 2" xfId="6134"/>
    <cellStyle name="Normal 13 11 2 2" xfId="11477"/>
    <cellStyle name="Normal 13 11 2 2 2" xfId="22090"/>
    <cellStyle name="Normal 13 11 2 2 2 2" xfId="45365"/>
    <cellStyle name="Normal 13 11 2 2 3" xfId="34752"/>
    <cellStyle name="Normal 13 11 2 3" xfId="16784"/>
    <cellStyle name="Normal 13 11 2 3 2" xfId="40059"/>
    <cellStyle name="Normal 13 11 2 4" xfId="29444"/>
    <cellStyle name="Normal 13 11 3" xfId="8835"/>
    <cellStyle name="Normal 13 11 3 2" xfId="19450"/>
    <cellStyle name="Normal 13 11 3 2 2" xfId="42725"/>
    <cellStyle name="Normal 13 11 3 3" xfId="32110"/>
    <cellStyle name="Normal 13 11 4" xfId="14144"/>
    <cellStyle name="Normal 13 11 4 2" xfId="37419"/>
    <cellStyle name="Normal 13 11 5" xfId="26802"/>
    <cellStyle name="Normal 13 12" xfId="23946"/>
    <cellStyle name="Normal 13 12 2" xfId="47160"/>
    <cellStyle name="Normal 13 2" xfId="951"/>
    <cellStyle name="Normal 13 2 10" xfId="24910"/>
    <cellStyle name="Normal 13 2 2" xfId="1147"/>
    <cellStyle name="Normal 13 2 2 2" xfId="2715"/>
    <cellStyle name="Normal 13 2 2 2 2" xfId="5566"/>
    <cellStyle name="Normal 13 2 2 2 2 2" xfId="10909"/>
    <cellStyle name="Normal 13 2 2 2 2 2 2" xfId="21523"/>
    <cellStyle name="Normal 13 2 2 2 2 2 2 2" xfId="44798"/>
    <cellStyle name="Normal 13 2 2 2 2 2 3" xfId="34184"/>
    <cellStyle name="Normal 13 2 2 2 2 3" xfId="16217"/>
    <cellStyle name="Normal 13 2 2 2 2 3 2" xfId="39492"/>
    <cellStyle name="Normal 13 2 2 2 2 4" xfId="23950"/>
    <cellStyle name="Normal 13 2 2 2 2 4 2" xfId="47164"/>
    <cellStyle name="Normal 13 2 2 2 2 5" xfId="28876"/>
    <cellStyle name="Normal 13 2 2 2 3" xfId="8267"/>
    <cellStyle name="Normal 13 2 2 2 3 2" xfId="18882"/>
    <cellStyle name="Normal 13 2 2 2 3 2 2" xfId="42157"/>
    <cellStyle name="Normal 13 2 2 2 3 3" xfId="31542"/>
    <cellStyle name="Normal 13 2 2 2 4" xfId="13577"/>
    <cellStyle name="Normal 13 2 2 2 4 2" xfId="36852"/>
    <cellStyle name="Normal 13 2 2 2 5" xfId="23949"/>
    <cellStyle name="Normal 13 2 2 2 5 2" xfId="47163"/>
    <cellStyle name="Normal 13 2 2 2 6" xfId="26234"/>
    <cellStyle name="Normal 13 2 2 3" xfId="3893"/>
    <cellStyle name="Normal 13 2 2 3 2" xfId="6557"/>
    <cellStyle name="Normal 13 2 2 3 2 2" xfId="11900"/>
    <cellStyle name="Normal 13 2 2 3 2 2 2" xfId="22513"/>
    <cellStyle name="Normal 13 2 2 3 2 2 2 2" xfId="45788"/>
    <cellStyle name="Normal 13 2 2 3 2 2 3" xfId="35175"/>
    <cellStyle name="Normal 13 2 2 3 2 3" xfId="17207"/>
    <cellStyle name="Normal 13 2 2 3 2 3 2" xfId="40482"/>
    <cellStyle name="Normal 13 2 2 3 2 4" xfId="29867"/>
    <cellStyle name="Normal 13 2 2 3 3" xfId="9258"/>
    <cellStyle name="Normal 13 2 2 3 3 2" xfId="19873"/>
    <cellStyle name="Normal 13 2 2 3 3 2 2" xfId="43148"/>
    <cellStyle name="Normal 13 2 2 3 3 3" xfId="32533"/>
    <cellStyle name="Normal 13 2 2 3 4" xfId="14567"/>
    <cellStyle name="Normal 13 2 2 3 4 2" xfId="37842"/>
    <cellStyle name="Normal 13 2 2 3 5" xfId="23951"/>
    <cellStyle name="Normal 13 2 2 3 5 2" xfId="47165"/>
    <cellStyle name="Normal 13 2 2 3 6" xfId="27225"/>
    <cellStyle name="Normal 13 2 2 4" xfId="4379"/>
    <cellStyle name="Normal 13 2 2 4 2" xfId="9723"/>
    <cellStyle name="Normal 13 2 2 4 2 2" xfId="20338"/>
    <cellStyle name="Normal 13 2 2 4 2 2 2" xfId="43613"/>
    <cellStyle name="Normal 13 2 2 4 2 3" xfId="32998"/>
    <cellStyle name="Normal 13 2 2 4 3" xfId="15032"/>
    <cellStyle name="Normal 13 2 2 4 3 2" xfId="38307"/>
    <cellStyle name="Normal 13 2 2 4 4" xfId="27690"/>
    <cellStyle name="Normal 13 2 2 5" xfId="7081"/>
    <cellStyle name="Normal 13 2 2 5 2" xfId="17696"/>
    <cellStyle name="Normal 13 2 2 5 2 2" xfId="40971"/>
    <cellStyle name="Normal 13 2 2 5 3" xfId="30356"/>
    <cellStyle name="Normal 13 2 2 6" xfId="12392"/>
    <cellStyle name="Normal 13 2 2 6 2" xfId="35667"/>
    <cellStyle name="Normal 13 2 2 7" xfId="23948"/>
    <cellStyle name="Normal 13 2 2 7 2" xfId="47162"/>
    <cellStyle name="Normal 13 2 2 8" xfId="25048"/>
    <cellStyle name="Normal 13 2 3" xfId="1521"/>
    <cellStyle name="Normal 13 2 3 2" xfId="2883"/>
    <cellStyle name="Normal 13 2 3 2 2" xfId="5734"/>
    <cellStyle name="Normal 13 2 3 2 2 2" xfId="11077"/>
    <cellStyle name="Normal 13 2 3 2 2 2 2" xfId="21691"/>
    <cellStyle name="Normal 13 2 3 2 2 2 2 2" xfId="44966"/>
    <cellStyle name="Normal 13 2 3 2 2 2 3" xfId="34352"/>
    <cellStyle name="Normal 13 2 3 2 2 3" xfId="16385"/>
    <cellStyle name="Normal 13 2 3 2 2 3 2" xfId="39660"/>
    <cellStyle name="Normal 13 2 3 2 2 4" xfId="29044"/>
    <cellStyle name="Normal 13 2 3 2 3" xfId="8435"/>
    <cellStyle name="Normal 13 2 3 2 3 2" xfId="19050"/>
    <cellStyle name="Normal 13 2 3 2 3 2 2" xfId="42325"/>
    <cellStyle name="Normal 13 2 3 2 3 3" xfId="31710"/>
    <cellStyle name="Normal 13 2 3 2 4" xfId="13745"/>
    <cellStyle name="Normal 13 2 3 2 4 2" xfId="37020"/>
    <cellStyle name="Normal 13 2 3 2 5" xfId="23953"/>
    <cellStyle name="Normal 13 2 3 2 5 2" xfId="47167"/>
    <cellStyle name="Normal 13 2 3 2 6" xfId="26402"/>
    <cellStyle name="Normal 13 2 3 3" xfId="3631"/>
    <cellStyle name="Normal 13 2 3 3 2" xfId="6388"/>
    <cellStyle name="Normal 13 2 3 3 2 2" xfId="11731"/>
    <cellStyle name="Normal 13 2 3 3 2 2 2" xfId="22344"/>
    <cellStyle name="Normal 13 2 3 3 2 2 2 2" xfId="45619"/>
    <cellStyle name="Normal 13 2 3 3 2 2 3" xfId="35006"/>
    <cellStyle name="Normal 13 2 3 3 2 3" xfId="17038"/>
    <cellStyle name="Normal 13 2 3 3 2 3 2" xfId="40313"/>
    <cellStyle name="Normal 13 2 3 3 2 4" xfId="29698"/>
    <cellStyle name="Normal 13 2 3 3 3" xfId="9089"/>
    <cellStyle name="Normal 13 2 3 3 3 2" xfId="19704"/>
    <cellStyle name="Normal 13 2 3 3 3 2 2" xfId="42979"/>
    <cellStyle name="Normal 13 2 3 3 3 3" xfId="32364"/>
    <cellStyle name="Normal 13 2 3 3 4" xfId="14398"/>
    <cellStyle name="Normal 13 2 3 3 4 2" xfId="37673"/>
    <cellStyle name="Normal 13 2 3 3 5" xfId="27056"/>
    <cellStyle name="Normal 13 2 3 4" xfId="4547"/>
    <cellStyle name="Normal 13 2 3 4 2" xfId="9891"/>
    <cellStyle name="Normal 13 2 3 4 2 2" xfId="20506"/>
    <cellStyle name="Normal 13 2 3 4 2 2 2" xfId="43781"/>
    <cellStyle name="Normal 13 2 3 4 2 3" xfId="33166"/>
    <cellStyle name="Normal 13 2 3 4 3" xfId="15200"/>
    <cellStyle name="Normal 13 2 3 4 3 2" xfId="38475"/>
    <cellStyle name="Normal 13 2 3 4 4" xfId="27858"/>
    <cellStyle name="Normal 13 2 3 5" xfId="7249"/>
    <cellStyle name="Normal 13 2 3 5 2" xfId="17864"/>
    <cellStyle name="Normal 13 2 3 5 2 2" xfId="41139"/>
    <cellStyle name="Normal 13 2 3 5 3" xfId="30524"/>
    <cellStyle name="Normal 13 2 3 6" xfId="12560"/>
    <cellStyle name="Normal 13 2 3 6 2" xfId="35835"/>
    <cellStyle name="Normal 13 2 3 7" xfId="23952"/>
    <cellStyle name="Normal 13 2 3 7 2" xfId="47166"/>
    <cellStyle name="Normal 13 2 3 8" xfId="25216"/>
    <cellStyle name="Normal 13 2 4" xfId="1992"/>
    <cellStyle name="Normal 13 2 4 2" xfId="23954"/>
    <cellStyle name="Normal 13 2 4 2 2" xfId="47168"/>
    <cellStyle name="Normal 13 2 5" xfId="2577"/>
    <cellStyle name="Normal 13 2 5 2" xfId="5428"/>
    <cellStyle name="Normal 13 2 5 2 2" xfId="10771"/>
    <cellStyle name="Normal 13 2 5 2 2 2" xfId="21385"/>
    <cellStyle name="Normal 13 2 5 2 2 2 2" xfId="44660"/>
    <cellStyle name="Normal 13 2 5 2 2 3" xfId="34046"/>
    <cellStyle name="Normal 13 2 5 2 3" xfId="16079"/>
    <cellStyle name="Normal 13 2 5 2 3 2" xfId="39354"/>
    <cellStyle name="Normal 13 2 5 2 4" xfId="28738"/>
    <cellStyle name="Normal 13 2 5 3" xfId="8129"/>
    <cellStyle name="Normal 13 2 5 3 2" xfId="18744"/>
    <cellStyle name="Normal 13 2 5 3 2 2" xfId="42019"/>
    <cellStyle name="Normal 13 2 5 3 3" xfId="31404"/>
    <cellStyle name="Normal 13 2 5 4" xfId="13439"/>
    <cellStyle name="Normal 13 2 5 4 2" xfId="36714"/>
    <cellStyle name="Normal 13 2 5 5" xfId="26096"/>
    <cellStyle name="Normal 13 2 6" xfId="4241"/>
    <cellStyle name="Normal 13 2 6 2" xfId="9585"/>
    <cellStyle name="Normal 13 2 6 2 2" xfId="20200"/>
    <cellStyle name="Normal 13 2 6 2 2 2" xfId="43475"/>
    <cellStyle name="Normal 13 2 6 2 3" xfId="32860"/>
    <cellStyle name="Normal 13 2 6 3" xfId="14894"/>
    <cellStyle name="Normal 13 2 6 3 2" xfId="38169"/>
    <cellStyle name="Normal 13 2 6 4" xfId="27552"/>
    <cellStyle name="Normal 13 2 7" xfId="6943"/>
    <cellStyle name="Normal 13 2 7 2" xfId="17558"/>
    <cellStyle name="Normal 13 2 7 2 2" xfId="40833"/>
    <cellStyle name="Normal 13 2 7 3" xfId="30218"/>
    <cellStyle name="Normal 13 2 8" xfId="12254"/>
    <cellStyle name="Normal 13 2 8 2" xfId="35529"/>
    <cellStyle name="Normal 13 2 9" xfId="23947"/>
    <cellStyle name="Normal 13 2 9 2" xfId="47161"/>
    <cellStyle name="Normal 13 2_Asset Register (new)" xfId="1256"/>
    <cellStyle name="Normal 13 3" xfId="1089"/>
    <cellStyle name="Normal 13 3 2" xfId="2660"/>
    <cellStyle name="Normal 13 3 2 2" xfId="5511"/>
    <cellStyle name="Normal 13 3 2 2 2" xfId="10854"/>
    <cellStyle name="Normal 13 3 2 2 2 2" xfId="21468"/>
    <cellStyle name="Normal 13 3 2 2 2 2 2" xfId="44743"/>
    <cellStyle name="Normal 13 3 2 2 2 3" xfId="34129"/>
    <cellStyle name="Normal 13 3 2 2 3" xfId="16162"/>
    <cellStyle name="Normal 13 3 2 2 3 2" xfId="39437"/>
    <cellStyle name="Normal 13 3 2 2 4" xfId="23957"/>
    <cellStyle name="Normal 13 3 2 2 4 2" xfId="47171"/>
    <cellStyle name="Normal 13 3 2 2 5" xfId="28821"/>
    <cellStyle name="Normal 13 3 2 3" xfId="8212"/>
    <cellStyle name="Normal 13 3 2 3 2" xfId="18827"/>
    <cellStyle name="Normal 13 3 2 3 2 2" xfId="42102"/>
    <cellStyle name="Normal 13 3 2 3 3" xfId="31487"/>
    <cellStyle name="Normal 13 3 2 4" xfId="13522"/>
    <cellStyle name="Normal 13 3 2 4 2" xfId="36797"/>
    <cellStyle name="Normal 13 3 2 5" xfId="23956"/>
    <cellStyle name="Normal 13 3 2 5 2" xfId="47170"/>
    <cellStyle name="Normal 13 3 2 6" xfId="26179"/>
    <cellStyle name="Normal 13 3 3" xfId="3838"/>
    <cellStyle name="Normal 13 3 3 2" xfId="6502"/>
    <cellStyle name="Normal 13 3 3 2 2" xfId="11845"/>
    <cellStyle name="Normal 13 3 3 2 2 2" xfId="22458"/>
    <cellStyle name="Normal 13 3 3 2 2 2 2" xfId="45733"/>
    <cellStyle name="Normal 13 3 3 2 2 3" xfId="35120"/>
    <cellStyle name="Normal 13 3 3 2 3" xfId="17152"/>
    <cellStyle name="Normal 13 3 3 2 3 2" xfId="40427"/>
    <cellStyle name="Normal 13 3 3 2 4" xfId="29812"/>
    <cellStyle name="Normal 13 3 3 3" xfId="9203"/>
    <cellStyle name="Normal 13 3 3 3 2" xfId="19818"/>
    <cellStyle name="Normal 13 3 3 3 2 2" xfId="43093"/>
    <cellStyle name="Normal 13 3 3 3 3" xfId="32478"/>
    <cellStyle name="Normal 13 3 3 4" xfId="14512"/>
    <cellStyle name="Normal 13 3 3 4 2" xfId="37787"/>
    <cellStyle name="Normal 13 3 3 5" xfId="23958"/>
    <cellStyle name="Normal 13 3 3 5 2" xfId="47172"/>
    <cellStyle name="Normal 13 3 3 6" xfId="27170"/>
    <cellStyle name="Normal 13 3 4" xfId="4324"/>
    <cellStyle name="Normal 13 3 4 2" xfId="9668"/>
    <cellStyle name="Normal 13 3 4 2 2" xfId="20283"/>
    <cellStyle name="Normal 13 3 4 2 2 2" xfId="43558"/>
    <cellStyle name="Normal 13 3 4 2 3" xfId="32943"/>
    <cellStyle name="Normal 13 3 4 3" xfId="14977"/>
    <cellStyle name="Normal 13 3 4 3 2" xfId="38252"/>
    <cellStyle name="Normal 13 3 4 4" xfId="27635"/>
    <cellStyle name="Normal 13 3 5" xfId="7026"/>
    <cellStyle name="Normal 13 3 5 2" xfId="17641"/>
    <cellStyle name="Normal 13 3 5 2 2" xfId="40916"/>
    <cellStyle name="Normal 13 3 5 3" xfId="30301"/>
    <cellStyle name="Normal 13 3 6" xfId="12337"/>
    <cellStyle name="Normal 13 3 6 2" xfId="35612"/>
    <cellStyle name="Normal 13 3 7" xfId="23955"/>
    <cellStyle name="Normal 13 3 7 2" xfId="47169"/>
    <cellStyle name="Normal 13 3 8" xfId="24993"/>
    <cellStyle name="Normal 13 4" xfId="1424"/>
    <cellStyle name="Normal 13 4 2" xfId="2800"/>
    <cellStyle name="Normal 13 4 2 2" xfId="5651"/>
    <cellStyle name="Normal 13 4 2 2 2" xfId="10994"/>
    <cellStyle name="Normal 13 4 2 2 2 2" xfId="21608"/>
    <cellStyle name="Normal 13 4 2 2 2 2 2" xfId="44883"/>
    <cellStyle name="Normal 13 4 2 2 2 3" xfId="34269"/>
    <cellStyle name="Normal 13 4 2 2 3" xfId="16302"/>
    <cellStyle name="Normal 13 4 2 2 3 2" xfId="39577"/>
    <cellStyle name="Normal 13 4 2 2 4" xfId="28961"/>
    <cellStyle name="Normal 13 4 2 3" xfId="8352"/>
    <cellStyle name="Normal 13 4 2 3 2" xfId="18967"/>
    <cellStyle name="Normal 13 4 2 3 2 2" xfId="42242"/>
    <cellStyle name="Normal 13 4 2 3 3" xfId="31627"/>
    <cellStyle name="Normal 13 4 2 4" xfId="13662"/>
    <cellStyle name="Normal 13 4 2 4 2" xfId="36937"/>
    <cellStyle name="Normal 13 4 2 5" xfId="26319"/>
    <cellStyle name="Normal 13 4 3" xfId="4464"/>
    <cellStyle name="Normal 13 4 3 2" xfId="9808"/>
    <cellStyle name="Normal 13 4 3 2 2" xfId="20423"/>
    <cellStyle name="Normal 13 4 3 2 2 2" xfId="43698"/>
    <cellStyle name="Normal 13 4 3 2 3" xfId="33083"/>
    <cellStyle name="Normal 13 4 3 3" xfId="15117"/>
    <cellStyle name="Normal 13 4 3 3 2" xfId="38392"/>
    <cellStyle name="Normal 13 4 3 4" xfId="27775"/>
    <cellStyle name="Normal 13 4 4" xfId="7166"/>
    <cellStyle name="Normal 13 4 4 2" xfId="17781"/>
    <cellStyle name="Normal 13 4 4 2 2" xfId="41056"/>
    <cellStyle name="Normal 13 4 4 3" xfId="30441"/>
    <cellStyle name="Normal 13 4 5" xfId="12477"/>
    <cellStyle name="Normal 13 4 5 2" xfId="35752"/>
    <cellStyle name="Normal 13 4 6" xfId="23959"/>
    <cellStyle name="Normal 13 4 7" xfId="25133"/>
    <cellStyle name="Normal 13 5" xfId="1696"/>
    <cellStyle name="Normal 13 5 2" xfId="4688"/>
    <cellStyle name="Normal 13 5 2 2" xfId="10032"/>
    <cellStyle name="Normal 13 5 2 2 2" xfId="20647"/>
    <cellStyle name="Normal 13 5 2 2 2 2" xfId="43922"/>
    <cellStyle name="Normal 13 5 2 2 3" xfId="33307"/>
    <cellStyle name="Normal 13 5 2 3" xfId="15341"/>
    <cellStyle name="Normal 13 5 2 3 2" xfId="38616"/>
    <cellStyle name="Normal 13 5 2 4" xfId="23961"/>
    <cellStyle name="Normal 13 5 2 4 2" xfId="47174"/>
    <cellStyle name="Normal 13 5 2 5" xfId="27999"/>
    <cellStyle name="Normal 13 5 3" xfId="7390"/>
    <cellStyle name="Normal 13 5 3 2" xfId="18005"/>
    <cellStyle name="Normal 13 5 3 2 2" xfId="41280"/>
    <cellStyle name="Normal 13 5 3 3" xfId="30665"/>
    <cellStyle name="Normal 13 5 4" xfId="12701"/>
    <cellStyle name="Normal 13 5 4 2" xfId="35976"/>
    <cellStyle name="Normal 13 5 5" xfId="23960"/>
    <cellStyle name="Normal 13 5 5 2" xfId="47173"/>
    <cellStyle name="Normal 13 5 6" xfId="25357"/>
    <cellStyle name="Normal 13 6" xfId="1914"/>
    <cellStyle name="Normal 13 6 2" xfId="4863"/>
    <cellStyle name="Normal 13 6 2 2" xfId="10206"/>
    <cellStyle name="Normal 13 6 2 2 2" xfId="20821"/>
    <cellStyle name="Normal 13 6 2 2 2 2" xfId="44096"/>
    <cellStyle name="Normal 13 6 2 2 3" xfId="33481"/>
    <cellStyle name="Normal 13 6 2 3" xfId="15515"/>
    <cellStyle name="Normal 13 6 2 3 2" xfId="38790"/>
    <cellStyle name="Normal 13 6 2 4" xfId="28173"/>
    <cellStyle name="Normal 13 6 3" xfId="7564"/>
    <cellStyle name="Normal 13 6 3 2" xfId="18179"/>
    <cellStyle name="Normal 13 6 3 2 2" xfId="41454"/>
    <cellStyle name="Normal 13 6 3 3" xfId="30839"/>
    <cellStyle name="Normal 13 6 4" xfId="12875"/>
    <cellStyle name="Normal 13 6 4 2" xfId="36150"/>
    <cellStyle name="Normal 13 6 5" xfId="23962"/>
    <cellStyle name="Normal 13 6 5 2" xfId="47175"/>
    <cellStyle name="Normal 13 6 6" xfId="25531"/>
    <cellStyle name="Normal 13 7" xfId="2100"/>
    <cellStyle name="Normal 13 7 2" xfId="4980"/>
    <cellStyle name="Normal 13 7 2 2" xfId="10323"/>
    <cellStyle name="Normal 13 7 2 2 2" xfId="20938"/>
    <cellStyle name="Normal 13 7 2 2 2 2" xfId="44213"/>
    <cellStyle name="Normal 13 7 2 2 3" xfId="33598"/>
    <cellStyle name="Normal 13 7 2 3" xfId="15632"/>
    <cellStyle name="Normal 13 7 2 3 2" xfId="38907"/>
    <cellStyle name="Normal 13 7 2 4" xfId="28290"/>
    <cellStyle name="Normal 13 7 3" xfId="7681"/>
    <cellStyle name="Normal 13 7 3 2" xfId="18296"/>
    <cellStyle name="Normal 13 7 3 2 2" xfId="41571"/>
    <cellStyle name="Normal 13 7 3 3" xfId="30956"/>
    <cellStyle name="Normal 13 7 4" xfId="12992"/>
    <cellStyle name="Normal 13 7 4 2" xfId="36267"/>
    <cellStyle name="Normal 13 7 5" xfId="25648"/>
    <cellStyle name="Normal 13 8" xfId="1609"/>
    <cellStyle name="Normal 13 8 2" xfId="4614"/>
    <cellStyle name="Normal 13 8 2 2" xfId="9958"/>
    <cellStyle name="Normal 13 8 2 2 2" xfId="20573"/>
    <cellStyle name="Normal 13 8 2 2 2 2" xfId="43848"/>
    <cellStyle name="Normal 13 8 2 2 3" xfId="33233"/>
    <cellStyle name="Normal 13 8 2 3" xfId="15267"/>
    <cellStyle name="Normal 13 8 2 3 2" xfId="38542"/>
    <cellStyle name="Normal 13 8 2 4" xfId="27925"/>
    <cellStyle name="Normal 13 8 3" xfId="7316"/>
    <cellStyle name="Normal 13 8 3 2" xfId="17931"/>
    <cellStyle name="Normal 13 8 3 2 2" xfId="41206"/>
    <cellStyle name="Normal 13 8 3 3" xfId="30591"/>
    <cellStyle name="Normal 13 8 4" xfId="12627"/>
    <cellStyle name="Normal 13 8 4 2" xfId="35902"/>
    <cellStyle name="Normal 13 8 5" xfId="25283"/>
    <cellStyle name="Normal 13 9" xfId="2094"/>
    <cellStyle name="Normal 13 9 2" xfId="4976"/>
    <cellStyle name="Normal 13 9 2 2" xfId="10319"/>
    <cellStyle name="Normal 13 9 2 2 2" xfId="20934"/>
    <cellStyle name="Normal 13 9 2 2 2 2" xfId="44209"/>
    <cellStyle name="Normal 13 9 2 2 3" xfId="33594"/>
    <cellStyle name="Normal 13 9 2 3" xfId="15628"/>
    <cellStyle name="Normal 13 9 2 3 2" xfId="38903"/>
    <cellStyle name="Normal 13 9 2 4" xfId="28286"/>
    <cellStyle name="Normal 13 9 3" xfId="7677"/>
    <cellStyle name="Normal 13 9 3 2" xfId="18292"/>
    <cellStyle name="Normal 13 9 3 2 2" xfId="41567"/>
    <cellStyle name="Normal 13 9 3 3" xfId="30952"/>
    <cellStyle name="Normal 13 9 4" xfId="12988"/>
    <cellStyle name="Normal 13 9 4 2" xfId="36263"/>
    <cellStyle name="Normal 13 9 5" xfId="25644"/>
    <cellStyle name="Normal 13_Asset Register (new)" xfId="1435"/>
    <cellStyle name="Normal 14" xfId="475"/>
    <cellStyle name="Normal 14 10" xfId="2989"/>
    <cellStyle name="Normal 14 10 2" xfId="5822"/>
    <cellStyle name="Normal 14 10 2 2" xfId="11165"/>
    <cellStyle name="Normal 14 10 2 2 2" xfId="21778"/>
    <cellStyle name="Normal 14 10 2 2 2 2" xfId="45053"/>
    <cellStyle name="Normal 14 10 2 2 3" xfId="34440"/>
    <cellStyle name="Normal 14 10 2 3" xfId="16472"/>
    <cellStyle name="Normal 14 10 2 3 2" xfId="39747"/>
    <cellStyle name="Normal 14 10 2 4" xfId="29132"/>
    <cellStyle name="Normal 14 10 3" xfId="8523"/>
    <cellStyle name="Normal 14 10 3 2" xfId="19138"/>
    <cellStyle name="Normal 14 10 3 2 2" xfId="42413"/>
    <cellStyle name="Normal 14 10 3 3" xfId="31798"/>
    <cellStyle name="Normal 14 10 4" xfId="13832"/>
    <cellStyle name="Normal 14 10 4 2" xfId="37107"/>
    <cellStyle name="Normal 14 10 5" xfId="26490"/>
    <cellStyle name="Normal 14 11" xfId="3312"/>
    <cellStyle name="Normal 14 11 2" xfId="6136"/>
    <cellStyle name="Normal 14 11 2 2" xfId="11479"/>
    <cellStyle name="Normal 14 11 2 2 2" xfId="22092"/>
    <cellStyle name="Normal 14 11 2 2 2 2" xfId="45367"/>
    <cellStyle name="Normal 14 11 2 2 3" xfId="34754"/>
    <cellStyle name="Normal 14 11 2 3" xfId="16786"/>
    <cellStyle name="Normal 14 11 2 3 2" xfId="40061"/>
    <cellStyle name="Normal 14 11 2 4" xfId="29446"/>
    <cellStyle name="Normal 14 11 3" xfId="8837"/>
    <cellStyle name="Normal 14 11 3 2" xfId="19452"/>
    <cellStyle name="Normal 14 11 3 2 2" xfId="42727"/>
    <cellStyle name="Normal 14 11 3 3" xfId="32112"/>
    <cellStyle name="Normal 14 11 4" xfId="14146"/>
    <cellStyle name="Normal 14 11 4 2" xfId="37421"/>
    <cellStyle name="Normal 14 11 5" xfId="26804"/>
    <cellStyle name="Normal 14 12" xfId="23963"/>
    <cellStyle name="Normal 14 12 2" xfId="47176"/>
    <cellStyle name="Normal 14 2" xfId="996"/>
    <cellStyle name="Normal 14 2 10" xfId="24912"/>
    <cellStyle name="Normal 14 2 2" xfId="1149"/>
    <cellStyle name="Normal 14 2 2 2" xfId="2717"/>
    <cellStyle name="Normal 14 2 2 2 2" xfId="5568"/>
    <cellStyle name="Normal 14 2 2 2 2 2" xfId="10911"/>
    <cellStyle name="Normal 14 2 2 2 2 2 2" xfId="21525"/>
    <cellStyle name="Normal 14 2 2 2 2 2 2 2" xfId="44800"/>
    <cellStyle name="Normal 14 2 2 2 2 2 3" xfId="34186"/>
    <cellStyle name="Normal 14 2 2 2 2 3" xfId="16219"/>
    <cellStyle name="Normal 14 2 2 2 2 3 2" xfId="39494"/>
    <cellStyle name="Normal 14 2 2 2 2 4" xfId="23967"/>
    <cellStyle name="Normal 14 2 2 2 2 4 2" xfId="47180"/>
    <cellStyle name="Normal 14 2 2 2 2 5" xfId="28878"/>
    <cellStyle name="Normal 14 2 2 2 3" xfId="8269"/>
    <cellStyle name="Normal 14 2 2 2 3 2" xfId="18884"/>
    <cellStyle name="Normal 14 2 2 2 3 2 2" xfId="42159"/>
    <cellStyle name="Normal 14 2 2 2 3 3" xfId="31544"/>
    <cellStyle name="Normal 14 2 2 2 4" xfId="13579"/>
    <cellStyle name="Normal 14 2 2 2 4 2" xfId="36854"/>
    <cellStyle name="Normal 14 2 2 2 5" xfId="23966"/>
    <cellStyle name="Normal 14 2 2 2 5 2" xfId="47179"/>
    <cellStyle name="Normal 14 2 2 2 6" xfId="26236"/>
    <cellStyle name="Normal 14 2 2 3" xfId="3895"/>
    <cellStyle name="Normal 14 2 2 3 2" xfId="6559"/>
    <cellStyle name="Normal 14 2 2 3 2 2" xfId="11902"/>
    <cellStyle name="Normal 14 2 2 3 2 2 2" xfId="22515"/>
    <cellStyle name="Normal 14 2 2 3 2 2 2 2" xfId="45790"/>
    <cellStyle name="Normal 14 2 2 3 2 2 3" xfId="35177"/>
    <cellStyle name="Normal 14 2 2 3 2 3" xfId="17209"/>
    <cellStyle name="Normal 14 2 2 3 2 3 2" xfId="40484"/>
    <cellStyle name="Normal 14 2 2 3 2 4" xfId="29869"/>
    <cellStyle name="Normal 14 2 2 3 3" xfId="9260"/>
    <cellStyle name="Normal 14 2 2 3 3 2" xfId="19875"/>
    <cellStyle name="Normal 14 2 2 3 3 2 2" xfId="43150"/>
    <cellStyle name="Normal 14 2 2 3 3 3" xfId="32535"/>
    <cellStyle name="Normal 14 2 2 3 4" xfId="14569"/>
    <cellStyle name="Normal 14 2 2 3 4 2" xfId="37844"/>
    <cellStyle name="Normal 14 2 2 3 5" xfId="23968"/>
    <cellStyle name="Normal 14 2 2 3 5 2" xfId="47181"/>
    <cellStyle name="Normal 14 2 2 3 6" xfId="27227"/>
    <cellStyle name="Normal 14 2 2 4" xfId="4381"/>
    <cellStyle name="Normal 14 2 2 4 2" xfId="9725"/>
    <cellStyle name="Normal 14 2 2 4 2 2" xfId="20340"/>
    <cellStyle name="Normal 14 2 2 4 2 2 2" xfId="43615"/>
    <cellStyle name="Normal 14 2 2 4 2 3" xfId="33000"/>
    <cellStyle name="Normal 14 2 2 4 3" xfId="15034"/>
    <cellStyle name="Normal 14 2 2 4 3 2" xfId="38309"/>
    <cellStyle name="Normal 14 2 2 4 4" xfId="27692"/>
    <cellStyle name="Normal 14 2 2 5" xfId="7083"/>
    <cellStyle name="Normal 14 2 2 5 2" xfId="17698"/>
    <cellStyle name="Normal 14 2 2 5 2 2" xfId="40973"/>
    <cellStyle name="Normal 14 2 2 5 3" xfId="30358"/>
    <cellStyle name="Normal 14 2 2 6" xfId="12394"/>
    <cellStyle name="Normal 14 2 2 6 2" xfId="35669"/>
    <cellStyle name="Normal 14 2 2 7" xfId="23965"/>
    <cellStyle name="Normal 14 2 2 7 2" xfId="47178"/>
    <cellStyle name="Normal 14 2 2 8" xfId="25050"/>
    <cellStyle name="Normal 14 2 3" xfId="1523"/>
    <cellStyle name="Normal 14 2 3 2" xfId="2885"/>
    <cellStyle name="Normal 14 2 3 2 2" xfId="5736"/>
    <cellStyle name="Normal 14 2 3 2 2 2" xfId="11079"/>
    <cellStyle name="Normal 14 2 3 2 2 2 2" xfId="21693"/>
    <cellStyle name="Normal 14 2 3 2 2 2 2 2" xfId="44968"/>
    <cellStyle name="Normal 14 2 3 2 2 2 3" xfId="34354"/>
    <cellStyle name="Normal 14 2 3 2 2 3" xfId="16387"/>
    <cellStyle name="Normal 14 2 3 2 2 3 2" xfId="39662"/>
    <cellStyle name="Normal 14 2 3 2 2 4" xfId="29046"/>
    <cellStyle name="Normal 14 2 3 2 3" xfId="8437"/>
    <cellStyle name="Normal 14 2 3 2 3 2" xfId="19052"/>
    <cellStyle name="Normal 14 2 3 2 3 2 2" xfId="42327"/>
    <cellStyle name="Normal 14 2 3 2 3 3" xfId="31712"/>
    <cellStyle name="Normal 14 2 3 2 4" xfId="13747"/>
    <cellStyle name="Normal 14 2 3 2 4 2" xfId="37022"/>
    <cellStyle name="Normal 14 2 3 2 5" xfId="23970"/>
    <cellStyle name="Normal 14 2 3 2 5 2" xfId="47183"/>
    <cellStyle name="Normal 14 2 3 2 6" xfId="26404"/>
    <cellStyle name="Normal 14 2 3 3" xfId="3756"/>
    <cellStyle name="Normal 14 2 3 3 2" xfId="6421"/>
    <cellStyle name="Normal 14 2 3 3 2 2" xfId="11764"/>
    <cellStyle name="Normal 14 2 3 3 2 2 2" xfId="22377"/>
    <cellStyle name="Normal 14 2 3 3 2 2 2 2" xfId="45652"/>
    <cellStyle name="Normal 14 2 3 3 2 2 3" xfId="35039"/>
    <cellStyle name="Normal 14 2 3 3 2 3" xfId="17071"/>
    <cellStyle name="Normal 14 2 3 3 2 3 2" xfId="40346"/>
    <cellStyle name="Normal 14 2 3 3 2 4" xfId="29731"/>
    <cellStyle name="Normal 14 2 3 3 3" xfId="9122"/>
    <cellStyle name="Normal 14 2 3 3 3 2" xfId="19737"/>
    <cellStyle name="Normal 14 2 3 3 3 2 2" xfId="43012"/>
    <cellStyle name="Normal 14 2 3 3 3 3" xfId="32397"/>
    <cellStyle name="Normal 14 2 3 3 4" xfId="14431"/>
    <cellStyle name="Normal 14 2 3 3 4 2" xfId="37706"/>
    <cellStyle name="Normal 14 2 3 3 5" xfId="27089"/>
    <cellStyle name="Normal 14 2 3 4" xfId="4549"/>
    <cellStyle name="Normal 14 2 3 4 2" xfId="9893"/>
    <cellStyle name="Normal 14 2 3 4 2 2" xfId="20508"/>
    <cellStyle name="Normal 14 2 3 4 2 2 2" xfId="43783"/>
    <cellStyle name="Normal 14 2 3 4 2 3" xfId="33168"/>
    <cellStyle name="Normal 14 2 3 4 3" xfId="15202"/>
    <cellStyle name="Normal 14 2 3 4 3 2" xfId="38477"/>
    <cellStyle name="Normal 14 2 3 4 4" xfId="27860"/>
    <cellStyle name="Normal 14 2 3 5" xfId="7251"/>
    <cellStyle name="Normal 14 2 3 5 2" xfId="17866"/>
    <cellStyle name="Normal 14 2 3 5 2 2" xfId="41141"/>
    <cellStyle name="Normal 14 2 3 5 3" xfId="30526"/>
    <cellStyle name="Normal 14 2 3 6" xfId="12562"/>
    <cellStyle name="Normal 14 2 3 6 2" xfId="35837"/>
    <cellStyle name="Normal 14 2 3 7" xfId="23969"/>
    <cellStyle name="Normal 14 2 3 7 2" xfId="47182"/>
    <cellStyle name="Normal 14 2 3 8" xfId="25218"/>
    <cellStyle name="Normal 14 2 4" xfId="1993"/>
    <cellStyle name="Normal 14 2 4 2" xfId="23971"/>
    <cellStyle name="Normal 14 2 4 2 2" xfId="47184"/>
    <cellStyle name="Normal 14 2 5" xfId="2579"/>
    <cellStyle name="Normal 14 2 5 2" xfId="5430"/>
    <cellStyle name="Normal 14 2 5 2 2" xfId="10773"/>
    <cellStyle name="Normal 14 2 5 2 2 2" xfId="21387"/>
    <cellStyle name="Normal 14 2 5 2 2 2 2" xfId="44662"/>
    <cellStyle name="Normal 14 2 5 2 2 3" xfId="34048"/>
    <cellStyle name="Normal 14 2 5 2 3" xfId="16081"/>
    <cellStyle name="Normal 14 2 5 2 3 2" xfId="39356"/>
    <cellStyle name="Normal 14 2 5 2 4" xfId="28740"/>
    <cellStyle name="Normal 14 2 5 3" xfId="8131"/>
    <cellStyle name="Normal 14 2 5 3 2" xfId="18746"/>
    <cellStyle name="Normal 14 2 5 3 2 2" xfId="42021"/>
    <cellStyle name="Normal 14 2 5 3 3" xfId="31406"/>
    <cellStyle name="Normal 14 2 5 4" xfId="13441"/>
    <cellStyle name="Normal 14 2 5 4 2" xfId="36716"/>
    <cellStyle name="Normal 14 2 5 5" xfId="26098"/>
    <cellStyle name="Normal 14 2 6" xfId="4243"/>
    <cellStyle name="Normal 14 2 6 2" xfId="9587"/>
    <cellStyle name="Normal 14 2 6 2 2" xfId="20202"/>
    <cellStyle name="Normal 14 2 6 2 2 2" xfId="43477"/>
    <cellStyle name="Normal 14 2 6 2 3" xfId="32862"/>
    <cellStyle name="Normal 14 2 6 3" xfId="14896"/>
    <cellStyle name="Normal 14 2 6 3 2" xfId="38171"/>
    <cellStyle name="Normal 14 2 6 4" xfId="27554"/>
    <cellStyle name="Normal 14 2 7" xfId="6945"/>
    <cellStyle name="Normal 14 2 7 2" xfId="17560"/>
    <cellStyle name="Normal 14 2 7 2 2" xfId="40835"/>
    <cellStyle name="Normal 14 2 7 3" xfId="30220"/>
    <cellStyle name="Normal 14 2 8" xfId="12256"/>
    <cellStyle name="Normal 14 2 8 2" xfId="35531"/>
    <cellStyle name="Normal 14 2 9" xfId="23964"/>
    <cellStyle name="Normal 14 2 9 2" xfId="47177"/>
    <cellStyle name="Normal 14 2_Asset Register (new)" xfId="1252"/>
    <cellStyle name="Normal 14 3" xfId="1091"/>
    <cellStyle name="Normal 14 3 2" xfId="2662"/>
    <cellStyle name="Normal 14 3 2 2" xfId="5513"/>
    <cellStyle name="Normal 14 3 2 2 2" xfId="10856"/>
    <cellStyle name="Normal 14 3 2 2 2 2" xfId="21470"/>
    <cellStyle name="Normal 14 3 2 2 2 2 2" xfId="44745"/>
    <cellStyle name="Normal 14 3 2 2 2 3" xfId="34131"/>
    <cellStyle name="Normal 14 3 2 2 3" xfId="16164"/>
    <cellStyle name="Normal 14 3 2 2 3 2" xfId="39439"/>
    <cellStyle name="Normal 14 3 2 2 4" xfId="23974"/>
    <cellStyle name="Normal 14 3 2 2 4 2" xfId="47187"/>
    <cellStyle name="Normal 14 3 2 2 5" xfId="28823"/>
    <cellStyle name="Normal 14 3 2 3" xfId="8214"/>
    <cellStyle name="Normal 14 3 2 3 2" xfId="18829"/>
    <cellStyle name="Normal 14 3 2 3 2 2" xfId="42104"/>
    <cellStyle name="Normal 14 3 2 3 3" xfId="31489"/>
    <cellStyle name="Normal 14 3 2 4" xfId="13524"/>
    <cellStyle name="Normal 14 3 2 4 2" xfId="36799"/>
    <cellStyle name="Normal 14 3 2 5" xfId="23973"/>
    <cellStyle name="Normal 14 3 2 5 2" xfId="47186"/>
    <cellStyle name="Normal 14 3 2 6" xfId="26181"/>
    <cellStyle name="Normal 14 3 3" xfId="3840"/>
    <cellStyle name="Normal 14 3 3 2" xfId="6504"/>
    <cellStyle name="Normal 14 3 3 2 2" xfId="11847"/>
    <cellStyle name="Normal 14 3 3 2 2 2" xfId="22460"/>
    <cellStyle name="Normal 14 3 3 2 2 2 2" xfId="45735"/>
    <cellStyle name="Normal 14 3 3 2 2 3" xfId="35122"/>
    <cellStyle name="Normal 14 3 3 2 3" xfId="17154"/>
    <cellStyle name="Normal 14 3 3 2 3 2" xfId="40429"/>
    <cellStyle name="Normal 14 3 3 2 4" xfId="29814"/>
    <cellStyle name="Normal 14 3 3 3" xfId="9205"/>
    <cellStyle name="Normal 14 3 3 3 2" xfId="19820"/>
    <cellStyle name="Normal 14 3 3 3 2 2" xfId="43095"/>
    <cellStyle name="Normal 14 3 3 3 3" xfId="32480"/>
    <cellStyle name="Normal 14 3 3 4" xfId="14514"/>
    <cellStyle name="Normal 14 3 3 4 2" xfId="37789"/>
    <cellStyle name="Normal 14 3 3 5" xfId="23975"/>
    <cellStyle name="Normal 14 3 3 5 2" xfId="47188"/>
    <cellStyle name="Normal 14 3 3 6" xfId="27172"/>
    <cellStyle name="Normal 14 3 4" xfId="4326"/>
    <cellStyle name="Normal 14 3 4 2" xfId="9670"/>
    <cellStyle name="Normal 14 3 4 2 2" xfId="20285"/>
    <cellStyle name="Normal 14 3 4 2 2 2" xfId="43560"/>
    <cellStyle name="Normal 14 3 4 2 3" xfId="32945"/>
    <cellStyle name="Normal 14 3 4 3" xfId="14979"/>
    <cellStyle name="Normal 14 3 4 3 2" xfId="38254"/>
    <cellStyle name="Normal 14 3 4 4" xfId="27637"/>
    <cellStyle name="Normal 14 3 5" xfId="7028"/>
    <cellStyle name="Normal 14 3 5 2" xfId="17643"/>
    <cellStyle name="Normal 14 3 5 2 2" xfId="40918"/>
    <cellStyle name="Normal 14 3 5 3" xfId="30303"/>
    <cellStyle name="Normal 14 3 6" xfId="12339"/>
    <cellStyle name="Normal 14 3 6 2" xfId="35614"/>
    <cellStyle name="Normal 14 3 7" xfId="23972"/>
    <cellStyle name="Normal 14 3 7 2" xfId="47185"/>
    <cellStyle name="Normal 14 3 8" xfId="24995"/>
    <cellStyle name="Normal 14 4" xfId="1439"/>
    <cellStyle name="Normal 14 4 2" xfId="2802"/>
    <cellStyle name="Normal 14 4 2 2" xfId="5653"/>
    <cellStyle name="Normal 14 4 2 2 2" xfId="10996"/>
    <cellStyle name="Normal 14 4 2 2 2 2" xfId="21610"/>
    <cellStyle name="Normal 14 4 2 2 2 2 2" xfId="44885"/>
    <cellStyle name="Normal 14 4 2 2 2 3" xfId="34271"/>
    <cellStyle name="Normal 14 4 2 2 3" xfId="16304"/>
    <cellStyle name="Normal 14 4 2 2 3 2" xfId="39579"/>
    <cellStyle name="Normal 14 4 2 2 4" xfId="28963"/>
    <cellStyle name="Normal 14 4 2 3" xfId="8354"/>
    <cellStyle name="Normal 14 4 2 3 2" xfId="18969"/>
    <cellStyle name="Normal 14 4 2 3 2 2" xfId="42244"/>
    <cellStyle name="Normal 14 4 2 3 3" xfId="31629"/>
    <cellStyle name="Normal 14 4 2 4" xfId="13664"/>
    <cellStyle name="Normal 14 4 2 4 2" xfId="36939"/>
    <cellStyle name="Normal 14 4 2 5" xfId="23977"/>
    <cellStyle name="Normal 14 4 2 5 2" xfId="47190"/>
    <cellStyle name="Normal 14 4 2 6" xfId="26321"/>
    <cellStyle name="Normal 14 4 3" xfId="4466"/>
    <cellStyle name="Normal 14 4 3 2" xfId="9810"/>
    <cellStyle name="Normal 14 4 3 2 2" xfId="20425"/>
    <cellStyle name="Normal 14 4 3 2 2 2" xfId="43700"/>
    <cellStyle name="Normal 14 4 3 2 3" xfId="33085"/>
    <cellStyle name="Normal 14 4 3 3" xfId="15119"/>
    <cellStyle name="Normal 14 4 3 3 2" xfId="38394"/>
    <cellStyle name="Normal 14 4 3 4" xfId="27777"/>
    <cellStyle name="Normal 14 4 4" xfId="7168"/>
    <cellStyle name="Normal 14 4 4 2" xfId="17783"/>
    <cellStyle name="Normal 14 4 4 2 2" xfId="41058"/>
    <cellStyle name="Normal 14 4 4 3" xfId="30443"/>
    <cellStyle name="Normal 14 4 5" xfId="12479"/>
    <cellStyle name="Normal 14 4 5 2" xfId="35754"/>
    <cellStyle name="Normal 14 4 6" xfId="23976"/>
    <cellStyle name="Normal 14 4 6 2" xfId="47189"/>
    <cellStyle name="Normal 14 4 7" xfId="25135"/>
    <cellStyle name="Normal 14 5" xfId="1703"/>
    <cellStyle name="Normal 14 5 2" xfId="4693"/>
    <cellStyle name="Normal 14 5 2 2" xfId="10037"/>
    <cellStyle name="Normal 14 5 2 2 2" xfId="20652"/>
    <cellStyle name="Normal 14 5 2 2 2 2" xfId="43927"/>
    <cellStyle name="Normal 14 5 2 2 3" xfId="33312"/>
    <cellStyle name="Normal 14 5 2 3" xfId="15346"/>
    <cellStyle name="Normal 14 5 2 3 2" xfId="38621"/>
    <cellStyle name="Normal 14 5 2 4" xfId="28004"/>
    <cellStyle name="Normal 14 5 3" xfId="7395"/>
    <cellStyle name="Normal 14 5 3 2" xfId="18010"/>
    <cellStyle name="Normal 14 5 3 2 2" xfId="41285"/>
    <cellStyle name="Normal 14 5 3 3" xfId="30670"/>
    <cellStyle name="Normal 14 5 4" xfId="12706"/>
    <cellStyle name="Normal 14 5 4 2" xfId="35981"/>
    <cellStyle name="Normal 14 5 5" xfId="23978"/>
    <cellStyle name="Normal 14 5 5 2" xfId="47191"/>
    <cellStyle name="Normal 14 5 6" xfId="25362"/>
    <cellStyle name="Normal 14 6" xfId="1721"/>
    <cellStyle name="Normal 14 6 2" xfId="4705"/>
    <cellStyle name="Normal 14 6 2 2" xfId="10049"/>
    <cellStyle name="Normal 14 6 2 2 2" xfId="20664"/>
    <cellStyle name="Normal 14 6 2 2 2 2" xfId="43939"/>
    <cellStyle name="Normal 14 6 2 2 3" xfId="33324"/>
    <cellStyle name="Normal 14 6 2 3" xfId="15358"/>
    <cellStyle name="Normal 14 6 2 3 2" xfId="38633"/>
    <cellStyle name="Normal 14 6 2 4" xfId="28016"/>
    <cellStyle name="Normal 14 6 3" xfId="7407"/>
    <cellStyle name="Normal 14 6 3 2" xfId="18022"/>
    <cellStyle name="Normal 14 6 3 2 2" xfId="41297"/>
    <cellStyle name="Normal 14 6 3 3" xfId="30682"/>
    <cellStyle name="Normal 14 6 4" xfId="12718"/>
    <cellStyle name="Normal 14 6 4 2" xfId="35993"/>
    <cellStyle name="Normal 14 6 5" xfId="23979"/>
    <cellStyle name="Normal 14 6 5 2" xfId="47192"/>
    <cellStyle name="Normal 14 6 6" xfId="25374"/>
    <cellStyle name="Normal 14 7" xfId="2096"/>
    <cellStyle name="Normal 14 7 2" xfId="4978"/>
    <cellStyle name="Normal 14 7 2 2" xfId="10321"/>
    <cellStyle name="Normal 14 7 2 2 2" xfId="20936"/>
    <cellStyle name="Normal 14 7 2 2 2 2" xfId="44211"/>
    <cellStyle name="Normal 14 7 2 2 3" xfId="33596"/>
    <cellStyle name="Normal 14 7 2 3" xfId="15630"/>
    <cellStyle name="Normal 14 7 2 3 2" xfId="38905"/>
    <cellStyle name="Normal 14 7 2 4" xfId="28288"/>
    <cellStyle name="Normal 14 7 3" xfId="7679"/>
    <cellStyle name="Normal 14 7 3 2" xfId="18294"/>
    <cellStyle name="Normal 14 7 3 2 2" xfId="41569"/>
    <cellStyle name="Normal 14 7 3 3" xfId="30954"/>
    <cellStyle name="Normal 14 7 4" xfId="12990"/>
    <cellStyle name="Normal 14 7 4 2" xfId="36265"/>
    <cellStyle name="Normal 14 7 5" xfId="25646"/>
    <cellStyle name="Normal 14 8" xfId="1710"/>
    <cellStyle name="Normal 14 8 2" xfId="4699"/>
    <cellStyle name="Normal 14 8 2 2" xfId="10043"/>
    <cellStyle name="Normal 14 8 2 2 2" xfId="20658"/>
    <cellStyle name="Normal 14 8 2 2 2 2" xfId="43933"/>
    <cellStyle name="Normal 14 8 2 2 3" xfId="33318"/>
    <cellStyle name="Normal 14 8 2 3" xfId="15352"/>
    <cellStyle name="Normal 14 8 2 3 2" xfId="38627"/>
    <cellStyle name="Normal 14 8 2 4" xfId="28010"/>
    <cellStyle name="Normal 14 8 3" xfId="7401"/>
    <cellStyle name="Normal 14 8 3 2" xfId="18016"/>
    <cellStyle name="Normal 14 8 3 2 2" xfId="41291"/>
    <cellStyle name="Normal 14 8 3 3" xfId="30676"/>
    <cellStyle name="Normal 14 8 4" xfId="12712"/>
    <cellStyle name="Normal 14 8 4 2" xfId="35987"/>
    <cellStyle name="Normal 14 8 5" xfId="25368"/>
    <cellStyle name="Normal 14 9" xfId="1664"/>
    <cellStyle name="Normal 14 9 2" xfId="4663"/>
    <cellStyle name="Normal 14 9 2 2" xfId="10007"/>
    <cellStyle name="Normal 14 9 2 2 2" xfId="20622"/>
    <cellStyle name="Normal 14 9 2 2 2 2" xfId="43897"/>
    <cellStyle name="Normal 14 9 2 2 3" xfId="33282"/>
    <cellStyle name="Normal 14 9 2 3" xfId="15316"/>
    <cellStyle name="Normal 14 9 2 3 2" xfId="38591"/>
    <cellStyle name="Normal 14 9 2 4" xfId="27974"/>
    <cellStyle name="Normal 14 9 3" xfId="7365"/>
    <cellStyle name="Normal 14 9 3 2" xfId="17980"/>
    <cellStyle name="Normal 14 9 3 2 2" xfId="41255"/>
    <cellStyle name="Normal 14 9 3 3" xfId="30640"/>
    <cellStyle name="Normal 14 9 4" xfId="12676"/>
    <cellStyle name="Normal 14 9 4 2" xfId="35951"/>
    <cellStyle name="Normal 14 9 5" xfId="25332"/>
    <cellStyle name="Normal 14_Asset Register (new)" xfId="1255"/>
    <cellStyle name="Normal 15" xfId="617"/>
    <cellStyle name="Normal 15 2" xfId="1150"/>
    <cellStyle name="Normal 15 2 2" xfId="2718"/>
    <cellStyle name="Normal 15 2 2 2" xfId="5569"/>
    <cellStyle name="Normal 15 2 2 2 2" xfId="10912"/>
    <cellStyle name="Normal 15 2 2 2 2 2" xfId="21526"/>
    <cellStyle name="Normal 15 2 2 2 2 2 2" xfId="44801"/>
    <cellStyle name="Normal 15 2 2 2 2 3" xfId="34187"/>
    <cellStyle name="Normal 15 2 2 2 3" xfId="16220"/>
    <cellStyle name="Normal 15 2 2 2 3 2" xfId="39495"/>
    <cellStyle name="Normal 15 2 2 2 4" xfId="28879"/>
    <cellStyle name="Normal 15 2 2 3" xfId="8270"/>
    <cellStyle name="Normal 15 2 2 3 2" xfId="18885"/>
    <cellStyle name="Normal 15 2 2 3 2 2" xfId="42160"/>
    <cellStyle name="Normal 15 2 2 3 3" xfId="31545"/>
    <cellStyle name="Normal 15 2 2 4" xfId="13580"/>
    <cellStyle name="Normal 15 2 2 4 2" xfId="36855"/>
    <cellStyle name="Normal 15 2 2 5" xfId="23982"/>
    <cellStyle name="Normal 15 2 2 5 2" xfId="47195"/>
    <cellStyle name="Normal 15 2 2 6" xfId="26237"/>
    <cellStyle name="Normal 15 2 3" xfId="3896"/>
    <cellStyle name="Normal 15 2 3 2" xfId="6560"/>
    <cellStyle name="Normal 15 2 3 2 2" xfId="11903"/>
    <cellStyle name="Normal 15 2 3 2 2 2" xfId="22516"/>
    <cellStyle name="Normal 15 2 3 2 2 2 2" xfId="45791"/>
    <cellStyle name="Normal 15 2 3 2 2 3" xfId="35178"/>
    <cellStyle name="Normal 15 2 3 2 3" xfId="17210"/>
    <cellStyle name="Normal 15 2 3 2 3 2" xfId="40485"/>
    <cellStyle name="Normal 15 2 3 2 4" xfId="29870"/>
    <cellStyle name="Normal 15 2 3 3" xfId="9261"/>
    <cellStyle name="Normal 15 2 3 3 2" xfId="19876"/>
    <cellStyle name="Normal 15 2 3 3 2 2" xfId="43151"/>
    <cellStyle name="Normal 15 2 3 3 3" xfId="32536"/>
    <cellStyle name="Normal 15 2 3 4" xfId="14570"/>
    <cellStyle name="Normal 15 2 3 4 2" xfId="37845"/>
    <cellStyle name="Normal 15 2 3 5" xfId="27228"/>
    <cellStyle name="Normal 15 2 4" xfId="4382"/>
    <cellStyle name="Normal 15 2 4 2" xfId="9726"/>
    <cellStyle name="Normal 15 2 4 2 2" xfId="20341"/>
    <cellStyle name="Normal 15 2 4 2 2 2" xfId="43616"/>
    <cellStyle name="Normal 15 2 4 2 3" xfId="33001"/>
    <cellStyle name="Normal 15 2 4 3" xfId="15035"/>
    <cellStyle name="Normal 15 2 4 3 2" xfId="38310"/>
    <cellStyle name="Normal 15 2 4 4" xfId="27693"/>
    <cellStyle name="Normal 15 2 5" xfId="7084"/>
    <cellStyle name="Normal 15 2 5 2" xfId="17699"/>
    <cellStyle name="Normal 15 2 5 2 2" xfId="40974"/>
    <cellStyle name="Normal 15 2 5 3" xfId="30359"/>
    <cellStyle name="Normal 15 2 6" xfId="12395"/>
    <cellStyle name="Normal 15 2 6 2" xfId="35670"/>
    <cellStyle name="Normal 15 2 7" xfId="23981"/>
    <cellStyle name="Normal 15 2 7 2" xfId="47194"/>
    <cellStyle name="Normal 15 2 8" xfId="25051"/>
    <cellStyle name="Normal 15 3" xfId="1524"/>
    <cellStyle name="Normal 15 3 2" xfId="2886"/>
    <cellStyle name="Normal 15 3 2 2" xfId="5737"/>
    <cellStyle name="Normal 15 3 2 2 2" xfId="11080"/>
    <cellStyle name="Normal 15 3 2 2 2 2" xfId="21694"/>
    <cellStyle name="Normal 15 3 2 2 2 2 2" xfId="44969"/>
    <cellStyle name="Normal 15 3 2 2 2 3" xfId="34355"/>
    <cellStyle name="Normal 15 3 2 2 3" xfId="16388"/>
    <cellStyle name="Normal 15 3 2 2 3 2" xfId="39663"/>
    <cellStyle name="Normal 15 3 2 2 4" xfId="29047"/>
    <cellStyle name="Normal 15 3 2 3" xfId="8438"/>
    <cellStyle name="Normal 15 3 2 3 2" xfId="19053"/>
    <cellStyle name="Normal 15 3 2 3 2 2" xfId="42328"/>
    <cellStyle name="Normal 15 3 2 3 3" xfId="31713"/>
    <cellStyle name="Normal 15 3 2 4" xfId="13748"/>
    <cellStyle name="Normal 15 3 2 4 2" xfId="37023"/>
    <cellStyle name="Normal 15 3 2 5" xfId="26405"/>
    <cellStyle name="Normal 15 3 3" xfId="4550"/>
    <cellStyle name="Normal 15 3 3 2" xfId="9894"/>
    <cellStyle name="Normal 15 3 3 2 2" xfId="20509"/>
    <cellStyle name="Normal 15 3 3 2 2 2" xfId="43784"/>
    <cellStyle name="Normal 15 3 3 2 3" xfId="33169"/>
    <cellStyle name="Normal 15 3 3 3" xfId="15203"/>
    <cellStyle name="Normal 15 3 3 3 2" xfId="38478"/>
    <cellStyle name="Normal 15 3 3 4" xfId="27861"/>
    <cellStyle name="Normal 15 3 4" xfId="7252"/>
    <cellStyle name="Normal 15 3 4 2" xfId="17867"/>
    <cellStyle name="Normal 15 3 4 2 2" xfId="41142"/>
    <cellStyle name="Normal 15 3 4 3" xfId="30527"/>
    <cellStyle name="Normal 15 3 5" xfId="12563"/>
    <cellStyle name="Normal 15 3 5 2" xfId="35838"/>
    <cellStyle name="Normal 15 3 6" xfId="23983"/>
    <cellStyle name="Normal 15 3 6 2" xfId="47196"/>
    <cellStyle name="Normal 15 3 7" xfId="25219"/>
    <cellStyle name="Normal 15 4" xfId="23980"/>
    <cellStyle name="Normal 15 4 2" xfId="47193"/>
    <cellStyle name="Normal 15_Asset Register (new)" xfId="1440"/>
    <cellStyle name="Normal 16" xfId="1725"/>
    <cellStyle name="Normal 16 2" xfId="23985"/>
    <cellStyle name="Normal 16 2 2" xfId="23986"/>
    <cellStyle name="Normal 16 2 2 2" xfId="47199"/>
    <cellStyle name="Normal 16 2 3" xfId="47198"/>
    <cellStyle name="Normal 16 3" xfId="23987"/>
    <cellStyle name="Normal 16 3 2" xfId="47200"/>
    <cellStyle name="Normal 16 4" xfId="23984"/>
    <cellStyle name="Normal 16 4 2" xfId="47197"/>
    <cellStyle name="Normal 17" xfId="1526"/>
    <cellStyle name="Normal 17 2" xfId="4552"/>
    <cellStyle name="Normal 17 2 2" xfId="9896"/>
    <cellStyle name="Normal 17 2 2 2" xfId="20511"/>
    <cellStyle name="Normal 17 2 2 2 2" xfId="43786"/>
    <cellStyle name="Normal 17 2 2 3" xfId="23990"/>
    <cellStyle name="Normal 17 2 2 3 2" xfId="47203"/>
    <cellStyle name="Normal 17 2 2 4" xfId="33171"/>
    <cellStyle name="Normal 17 2 3" xfId="15205"/>
    <cellStyle name="Normal 17 2 3 2" xfId="38480"/>
    <cellStyle name="Normal 17 2 4" xfId="23989"/>
    <cellStyle name="Normal 17 2 4 2" xfId="47202"/>
    <cellStyle name="Normal 17 2 5" xfId="27863"/>
    <cellStyle name="Normal 17 3" xfId="7254"/>
    <cellStyle name="Normal 17 3 2" xfId="17869"/>
    <cellStyle name="Normal 17 3 2 2" xfId="41144"/>
    <cellStyle name="Normal 17 3 3" xfId="23991"/>
    <cellStyle name="Normal 17 3 3 2" xfId="47204"/>
    <cellStyle name="Normal 17 3 4" xfId="30529"/>
    <cellStyle name="Normal 17 4" xfId="12565"/>
    <cellStyle name="Normal 17 4 2" xfId="35840"/>
    <cellStyle name="Normal 17 5" xfId="23988"/>
    <cellStyle name="Normal 17 5 2" xfId="47201"/>
    <cellStyle name="Normal 17 6" xfId="25221"/>
    <cellStyle name="Normal 18" xfId="1695"/>
    <cellStyle name="Normal 18 2" xfId="4687"/>
    <cellStyle name="Normal 18 2 2" xfId="10031"/>
    <cellStyle name="Normal 18 2 2 2" xfId="20646"/>
    <cellStyle name="Normal 18 2 2 2 2" xfId="43921"/>
    <cellStyle name="Normal 18 2 2 3" xfId="33306"/>
    <cellStyle name="Normal 18 2 3" xfId="15340"/>
    <cellStyle name="Normal 18 2 3 2" xfId="38615"/>
    <cellStyle name="Normal 18 2 4" xfId="27998"/>
    <cellStyle name="Normal 18 3" xfId="7389"/>
    <cellStyle name="Normal 18 3 2" xfId="18004"/>
    <cellStyle name="Normal 18 3 2 2" xfId="41279"/>
    <cellStyle name="Normal 18 3 3" xfId="30664"/>
    <cellStyle name="Normal 18 4" xfId="12700"/>
    <cellStyle name="Normal 18 4 2" xfId="35975"/>
    <cellStyle name="Normal 18 5" xfId="23992"/>
    <cellStyle name="Normal 18 5 2" xfId="47205"/>
    <cellStyle name="Normal 18 6" xfId="25356"/>
    <cellStyle name="Normal 19" xfId="2169"/>
    <cellStyle name="Normal 19 2" xfId="5039"/>
    <cellStyle name="Normal 19 2 2" xfId="10382"/>
    <cellStyle name="Normal 19 2 2 2" xfId="20997"/>
    <cellStyle name="Normal 19 2 2 2 2" xfId="44272"/>
    <cellStyle name="Normal 19 2 2 3" xfId="33657"/>
    <cellStyle name="Normal 19 2 3" xfId="15691"/>
    <cellStyle name="Normal 19 2 3 2" xfId="38966"/>
    <cellStyle name="Normal 19 2 4" xfId="28349"/>
    <cellStyle name="Normal 19 3" xfId="7740"/>
    <cellStyle name="Normal 19 3 2" xfId="18355"/>
    <cellStyle name="Normal 19 3 2 2" xfId="41630"/>
    <cellStyle name="Normal 19 3 3" xfId="31015"/>
    <cellStyle name="Normal 19 4" xfId="13051"/>
    <cellStyle name="Normal 19 4 2" xfId="36326"/>
    <cellStyle name="Normal 19 5" xfId="23993"/>
    <cellStyle name="Normal 19 5 2" xfId="47206"/>
    <cellStyle name="Normal 19 6" xfId="25707"/>
    <cellStyle name="Normal 2" xfId="476"/>
    <cellStyle name="Normal 2 10" xfId="998"/>
    <cellStyle name="Normal 2 11" xfId="2459"/>
    <cellStyle name="Normal 2 11 2" xfId="5310"/>
    <cellStyle name="Normal 2 11 2 2" xfId="10653"/>
    <cellStyle name="Normal 2 11 2 2 2" xfId="21267"/>
    <cellStyle name="Normal 2 11 2 2 2 2" xfId="44542"/>
    <cellStyle name="Normal 2 11 2 2 3" xfId="33928"/>
    <cellStyle name="Normal 2 11 2 3" xfId="15961"/>
    <cellStyle name="Normal 2 11 2 3 2" xfId="39236"/>
    <cellStyle name="Normal 2 11 2 4" xfId="28620"/>
    <cellStyle name="Normal 2 11 3" xfId="8011"/>
    <cellStyle name="Normal 2 11 3 2" xfId="18626"/>
    <cellStyle name="Normal 2 11 3 2 2" xfId="41901"/>
    <cellStyle name="Normal 2 11 3 3" xfId="31286"/>
    <cellStyle name="Normal 2 11 4" xfId="13321"/>
    <cellStyle name="Normal 2 11 4 2" xfId="36596"/>
    <cellStyle name="Normal 2 11 5" xfId="25978"/>
    <cellStyle name="Normal 2 12" xfId="4123"/>
    <cellStyle name="Normal 2 12 2" xfId="9467"/>
    <cellStyle name="Normal 2 12 2 2" xfId="20082"/>
    <cellStyle name="Normal 2 12 2 2 2" xfId="43357"/>
    <cellStyle name="Normal 2 12 2 3" xfId="32742"/>
    <cellStyle name="Normal 2 12 3" xfId="14776"/>
    <cellStyle name="Normal 2 12 3 2" xfId="38051"/>
    <cellStyle name="Normal 2 12 4" xfId="27434"/>
    <cellStyle name="Normal 2 13" xfId="6825"/>
    <cellStyle name="Normal 2 13 2" xfId="17440"/>
    <cellStyle name="Normal 2 13 2 2" xfId="40715"/>
    <cellStyle name="Normal 2 13 3" xfId="30100"/>
    <cellStyle name="Normal 2 14" xfId="12136"/>
    <cellStyle name="Normal 2 14 2" xfId="35411"/>
    <cellStyle name="Normal 2 15" xfId="24791"/>
    <cellStyle name="Normal 2 2" xfId="477"/>
    <cellStyle name="Normal 2 2 10" xfId="1996"/>
    <cellStyle name="Normal 2 2 10 2" xfId="4914"/>
    <cellStyle name="Normal 2 2 10 2 2" xfId="10257"/>
    <cellStyle name="Normal 2 2 10 2 2 2" xfId="20872"/>
    <cellStyle name="Normal 2 2 10 2 2 2 2" xfId="44147"/>
    <cellStyle name="Normal 2 2 10 2 2 3" xfId="33532"/>
    <cellStyle name="Normal 2 2 10 2 3" xfId="15566"/>
    <cellStyle name="Normal 2 2 10 2 3 2" xfId="38841"/>
    <cellStyle name="Normal 2 2 10 2 4" xfId="28224"/>
    <cellStyle name="Normal 2 2 10 3" xfId="7615"/>
    <cellStyle name="Normal 2 2 10 3 2" xfId="18230"/>
    <cellStyle name="Normal 2 2 10 3 2 2" xfId="41505"/>
    <cellStyle name="Normal 2 2 10 3 3" xfId="30890"/>
    <cellStyle name="Normal 2 2 10 4" xfId="12926"/>
    <cellStyle name="Normal 2 2 10 4 2" xfId="36201"/>
    <cellStyle name="Normal 2 2 10 5" xfId="25582"/>
    <cellStyle name="Normal 2 2 11" xfId="2460"/>
    <cellStyle name="Normal 2 2 11 2" xfId="5311"/>
    <cellStyle name="Normal 2 2 11 2 2" xfId="10654"/>
    <cellStyle name="Normal 2 2 11 2 2 2" xfId="21268"/>
    <cellStyle name="Normal 2 2 11 2 2 2 2" xfId="44543"/>
    <cellStyle name="Normal 2 2 11 2 2 3" xfId="33929"/>
    <cellStyle name="Normal 2 2 11 2 3" xfId="15962"/>
    <cellStyle name="Normal 2 2 11 2 3 2" xfId="39237"/>
    <cellStyle name="Normal 2 2 11 2 4" xfId="28621"/>
    <cellStyle name="Normal 2 2 11 3" xfId="8012"/>
    <cellStyle name="Normal 2 2 11 3 2" xfId="18627"/>
    <cellStyle name="Normal 2 2 11 3 2 2" xfId="41902"/>
    <cellStyle name="Normal 2 2 11 3 3" xfId="31287"/>
    <cellStyle name="Normal 2 2 11 4" xfId="13322"/>
    <cellStyle name="Normal 2 2 11 4 2" xfId="36597"/>
    <cellStyle name="Normal 2 2 11 5" xfId="25979"/>
    <cellStyle name="Normal 2 2 12" xfId="2962"/>
    <cellStyle name="Normal 2 2 12 2" xfId="5798"/>
    <cellStyle name="Normal 2 2 12 2 2" xfId="11141"/>
    <cellStyle name="Normal 2 2 12 2 2 2" xfId="21754"/>
    <cellStyle name="Normal 2 2 12 2 2 2 2" xfId="45029"/>
    <cellStyle name="Normal 2 2 12 2 2 3" xfId="34416"/>
    <cellStyle name="Normal 2 2 12 2 3" xfId="16448"/>
    <cellStyle name="Normal 2 2 12 2 3 2" xfId="39723"/>
    <cellStyle name="Normal 2 2 12 2 4" xfId="29108"/>
    <cellStyle name="Normal 2 2 12 3" xfId="8499"/>
    <cellStyle name="Normal 2 2 12 3 2" xfId="19114"/>
    <cellStyle name="Normal 2 2 12 3 2 2" xfId="42389"/>
    <cellStyle name="Normal 2 2 12 3 3" xfId="31774"/>
    <cellStyle name="Normal 2 2 12 4" xfId="13808"/>
    <cellStyle name="Normal 2 2 12 4 2" xfId="37083"/>
    <cellStyle name="Normal 2 2 12 5" xfId="26466"/>
    <cellStyle name="Normal 2 2 13" xfId="3288"/>
    <cellStyle name="Normal 2 2 13 2" xfId="6112"/>
    <cellStyle name="Normal 2 2 13 2 2" xfId="11455"/>
    <cellStyle name="Normal 2 2 13 2 2 2" xfId="22068"/>
    <cellStyle name="Normal 2 2 13 2 2 2 2" xfId="45343"/>
    <cellStyle name="Normal 2 2 13 2 2 3" xfId="34730"/>
    <cellStyle name="Normal 2 2 13 2 3" xfId="16762"/>
    <cellStyle name="Normal 2 2 13 2 3 2" xfId="40037"/>
    <cellStyle name="Normal 2 2 13 2 4" xfId="29422"/>
    <cellStyle name="Normal 2 2 13 3" xfId="8813"/>
    <cellStyle name="Normal 2 2 13 3 2" xfId="19428"/>
    <cellStyle name="Normal 2 2 13 3 2 2" xfId="42703"/>
    <cellStyle name="Normal 2 2 13 3 3" xfId="32088"/>
    <cellStyle name="Normal 2 2 13 4" xfId="14122"/>
    <cellStyle name="Normal 2 2 13 4 2" xfId="37397"/>
    <cellStyle name="Normal 2 2 13 5" xfId="26780"/>
    <cellStyle name="Normal 2 2 14" xfId="4124"/>
    <cellStyle name="Normal 2 2 14 2" xfId="9468"/>
    <cellStyle name="Normal 2 2 14 2 2" xfId="20083"/>
    <cellStyle name="Normal 2 2 14 2 2 2" xfId="43358"/>
    <cellStyle name="Normal 2 2 14 2 3" xfId="32743"/>
    <cellStyle name="Normal 2 2 14 3" xfId="14777"/>
    <cellStyle name="Normal 2 2 14 3 2" xfId="38052"/>
    <cellStyle name="Normal 2 2 14 4" xfId="27435"/>
    <cellStyle name="Normal 2 2 15" xfId="6603"/>
    <cellStyle name="Normal 2 2 16" xfId="6826"/>
    <cellStyle name="Normal 2 2 16 2" xfId="17441"/>
    <cellStyle name="Normal 2 2 16 2 2" xfId="40716"/>
    <cellStyle name="Normal 2 2 16 3" xfId="30101"/>
    <cellStyle name="Normal 2 2 17" xfId="12137"/>
    <cellStyle name="Normal 2 2 17 2" xfId="35412"/>
    <cellStyle name="Normal 2 2 18" xfId="23994"/>
    <cellStyle name="Normal 2 2 18 2" xfId="47207"/>
    <cellStyle name="Normal 2 2 19" xfId="24792"/>
    <cellStyle name="Normal 2 2 2" xfId="478"/>
    <cellStyle name="Normal 2 2 2 10" xfId="2174"/>
    <cellStyle name="Normal 2 2 2 10 2" xfId="5044"/>
    <cellStyle name="Normal 2 2 2 10 2 2" xfId="10387"/>
    <cellStyle name="Normal 2 2 2 10 2 2 2" xfId="21001"/>
    <cellStyle name="Normal 2 2 2 10 2 2 2 2" xfId="44276"/>
    <cellStyle name="Normal 2 2 2 10 2 2 3" xfId="33662"/>
    <cellStyle name="Normal 2 2 2 10 2 3" xfId="15695"/>
    <cellStyle name="Normal 2 2 2 10 2 3 2" xfId="38970"/>
    <cellStyle name="Normal 2 2 2 10 2 4" xfId="28354"/>
    <cellStyle name="Normal 2 2 2 10 3" xfId="7745"/>
    <cellStyle name="Normal 2 2 2 10 3 2" xfId="18360"/>
    <cellStyle name="Normal 2 2 2 10 3 2 2" xfId="41635"/>
    <cellStyle name="Normal 2 2 2 10 3 3" xfId="31020"/>
    <cellStyle name="Normal 2 2 2 10 4" xfId="13055"/>
    <cellStyle name="Normal 2 2 2 10 4 2" xfId="36330"/>
    <cellStyle name="Normal 2 2 2 10 5" xfId="25712"/>
    <cellStyle name="Normal 2 2 2 11" xfId="2963"/>
    <cellStyle name="Normal 2 2 2 11 2" xfId="5799"/>
    <cellStyle name="Normal 2 2 2 11 2 2" xfId="11142"/>
    <cellStyle name="Normal 2 2 2 11 2 2 2" xfId="21755"/>
    <cellStyle name="Normal 2 2 2 11 2 2 2 2" xfId="45030"/>
    <cellStyle name="Normal 2 2 2 11 2 2 3" xfId="34417"/>
    <cellStyle name="Normal 2 2 2 11 2 3" xfId="16449"/>
    <cellStyle name="Normal 2 2 2 11 2 3 2" xfId="39724"/>
    <cellStyle name="Normal 2 2 2 11 2 4" xfId="29109"/>
    <cellStyle name="Normal 2 2 2 11 3" xfId="8500"/>
    <cellStyle name="Normal 2 2 2 11 3 2" xfId="19115"/>
    <cellStyle name="Normal 2 2 2 11 3 2 2" xfId="42390"/>
    <cellStyle name="Normal 2 2 2 11 3 3" xfId="31775"/>
    <cellStyle name="Normal 2 2 2 11 4" xfId="13809"/>
    <cellStyle name="Normal 2 2 2 11 4 2" xfId="37084"/>
    <cellStyle name="Normal 2 2 2 11 5" xfId="26467"/>
    <cellStyle name="Normal 2 2 2 12" xfId="3289"/>
    <cellStyle name="Normal 2 2 2 12 2" xfId="6113"/>
    <cellStyle name="Normal 2 2 2 12 2 2" xfId="11456"/>
    <cellStyle name="Normal 2 2 2 12 2 2 2" xfId="22069"/>
    <cellStyle name="Normal 2 2 2 12 2 2 2 2" xfId="45344"/>
    <cellStyle name="Normal 2 2 2 12 2 2 3" xfId="34731"/>
    <cellStyle name="Normal 2 2 2 12 2 3" xfId="16763"/>
    <cellStyle name="Normal 2 2 2 12 2 3 2" xfId="40038"/>
    <cellStyle name="Normal 2 2 2 12 2 4" xfId="29423"/>
    <cellStyle name="Normal 2 2 2 12 3" xfId="8814"/>
    <cellStyle name="Normal 2 2 2 12 3 2" xfId="19429"/>
    <cellStyle name="Normal 2 2 2 12 3 2 2" xfId="42704"/>
    <cellStyle name="Normal 2 2 2 12 3 3" xfId="32089"/>
    <cellStyle name="Normal 2 2 2 12 4" xfId="14123"/>
    <cellStyle name="Normal 2 2 2 12 4 2" xfId="37398"/>
    <cellStyle name="Normal 2 2 2 12 5" xfId="26781"/>
    <cellStyle name="Normal 2 2 2 13" xfId="23995"/>
    <cellStyle name="Normal 2 2 2 13 2" xfId="47208"/>
    <cellStyle name="Normal 2 2 2 2" xfId="479"/>
    <cellStyle name="Normal 2 2 2 2 2" xfId="1130"/>
    <cellStyle name="Normal 2 2 2 2 2 2" xfId="2698"/>
    <cellStyle name="Normal 2 2 2 2 2 2 2" xfId="5549"/>
    <cellStyle name="Normal 2 2 2 2 2 2 2 2" xfId="10892"/>
    <cellStyle name="Normal 2 2 2 2 2 2 2 2 2" xfId="21506"/>
    <cellStyle name="Normal 2 2 2 2 2 2 2 2 2 2" xfId="44781"/>
    <cellStyle name="Normal 2 2 2 2 2 2 2 2 3" xfId="34167"/>
    <cellStyle name="Normal 2 2 2 2 2 2 2 3" xfId="16200"/>
    <cellStyle name="Normal 2 2 2 2 2 2 2 3 2" xfId="39475"/>
    <cellStyle name="Normal 2 2 2 2 2 2 2 4" xfId="23999"/>
    <cellStyle name="Normal 2 2 2 2 2 2 2 4 2" xfId="47212"/>
    <cellStyle name="Normal 2 2 2 2 2 2 2 5" xfId="28859"/>
    <cellStyle name="Normal 2 2 2 2 2 2 3" xfId="8250"/>
    <cellStyle name="Normal 2 2 2 2 2 2 3 2" xfId="18865"/>
    <cellStyle name="Normal 2 2 2 2 2 2 3 2 2" xfId="42140"/>
    <cellStyle name="Normal 2 2 2 2 2 2 3 3" xfId="31525"/>
    <cellStyle name="Normal 2 2 2 2 2 2 4" xfId="13560"/>
    <cellStyle name="Normal 2 2 2 2 2 2 4 2" xfId="36835"/>
    <cellStyle name="Normal 2 2 2 2 2 2 5" xfId="23998"/>
    <cellStyle name="Normal 2 2 2 2 2 2 5 2" xfId="47211"/>
    <cellStyle name="Normal 2 2 2 2 2 2 6" xfId="26217"/>
    <cellStyle name="Normal 2 2 2 2 2 3" xfId="3876"/>
    <cellStyle name="Normal 2 2 2 2 2 3 2" xfId="6540"/>
    <cellStyle name="Normal 2 2 2 2 2 3 2 2" xfId="11883"/>
    <cellStyle name="Normal 2 2 2 2 2 3 2 2 2" xfId="22496"/>
    <cellStyle name="Normal 2 2 2 2 2 3 2 2 2 2" xfId="45771"/>
    <cellStyle name="Normal 2 2 2 2 2 3 2 2 3" xfId="35158"/>
    <cellStyle name="Normal 2 2 2 2 2 3 2 3" xfId="17190"/>
    <cellStyle name="Normal 2 2 2 2 2 3 2 3 2" xfId="40465"/>
    <cellStyle name="Normal 2 2 2 2 2 3 2 4" xfId="29850"/>
    <cellStyle name="Normal 2 2 2 2 2 3 3" xfId="9241"/>
    <cellStyle name="Normal 2 2 2 2 2 3 3 2" xfId="19856"/>
    <cellStyle name="Normal 2 2 2 2 2 3 3 2 2" xfId="43131"/>
    <cellStyle name="Normal 2 2 2 2 2 3 3 3" xfId="32516"/>
    <cellStyle name="Normal 2 2 2 2 2 3 4" xfId="14550"/>
    <cellStyle name="Normal 2 2 2 2 2 3 4 2" xfId="37825"/>
    <cellStyle name="Normal 2 2 2 2 2 3 5" xfId="24000"/>
    <cellStyle name="Normal 2 2 2 2 2 3 5 2" xfId="47213"/>
    <cellStyle name="Normal 2 2 2 2 2 3 6" xfId="27208"/>
    <cellStyle name="Normal 2 2 2 2 2 4" xfId="4362"/>
    <cellStyle name="Normal 2 2 2 2 2 4 2" xfId="9706"/>
    <cellStyle name="Normal 2 2 2 2 2 4 2 2" xfId="20321"/>
    <cellStyle name="Normal 2 2 2 2 2 4 2 2 2" xfId="43596"/>
    <cellStyle name="Normal 2 2 2 2 2 4 2 3" xfId="32981"/>
    <cellStyle name="Normal 2 2 2 2 2 4 3" xfId="15015"/>
    <cellStyle name="Normal 2 2 2 2 2 4 3 2" xfId="38290"/>
    <cellStyle name="Normal 2 2 2 2 2 4 4" xfId="27673"/>
    <cellStyle name="Normal 2 2 2 2 2 5" xfId="7064"/>
    <cellStyle name="Normal 2 2 2 2 2 5 2" xfId="17679"/>
    <cellStyle name="Normal 2 2 2 2 2 5 2 2" xfId="40954"/>
    <cellStyle name="Normal 2 2 2 2 2 5 3" xfId="30339"/>
    <cellStyle name="Normal 2 2 2 2 2 6" xfId="12375"/>
    <cellStyle name="Normal 2 2 2 2 2 6 2" xfId="35650"/>
    <cellStyle name="Normal 2 2 2 2 2 7" xfId="23997"/>
    <cellStyle name="Normal 2 2 2 2 2 7 2" xfId="47210"/>
    <cellStyle name="Normal 2 2 2 2 2 8" xfId="25031"/>
    <cellStyle name="Normal 2 2 2 2 3" xfId="1500"/>
    <cellStyle name="Normal 2 2 2 2 3 2" xfId="2862"/>
    <cellStyle name="Normal 2 2 2 2 3 2 2" xfId="5713"/>
    <cellStyle name="Normal 2 2 2 2 3 2 2 2" xfId="11056"/>
    <cellStyle name="Normal 2 2 2 2 3 2 2 2 2" xfId="21670"/>
    <cellStyle name="Normal 2 2 2 2 3 2 2 2 2 2" xfId="44945"/>
    <cellStyle name="Normal 2 2 2 2 3 2 2 2 3" xfId="34331"/>
    <cellStyle name="Normal 2 2 2 2 3 2 2 3" xfId="16364"/>
    <cellStyle name="Normal 2 2 2 2 3 2 2 3 2" xfId="39639"/>
    <cellStyle name="Normal 2 2 2 2 3 2 2 4" xfId="29023"/>
    <cellStyle name="Normal 2 2 2 2 3 2 3" xfId="8414"/>
    <cellStyle name="Normal 2 2 2 2 3 2 3 2" xfId="19029"/>
    <cellStyle name="Normal 2 2 2 2 3 2 3 2 2" xfId="42304"/>
    <cellStyle name="Normal 2 2 2 2 3 2 3 3" xfId="31689"/>
    <cellStyle name="Normal 2 2 2 2 3 2 4" xfId="13724"/>
    <cellStyle name="Normal 2 2 2 2 3 2 4 2" xfId="36999"/>
    <cellStyle name="Normal 2 2 2 2 3 2 5" xfId="24002"/>
    <cellStyle name="Normal 2 2 2 2 3 2 5 2" xfId="47215"/>
    <cellStyle name="Normal 2 2 2 2 3 2 6" xfId="26381"/>
    <cellStyle name="Normal 2 2 2 2 3 3" xfId="4526"/>
    <cellStyle name="Normal 2 2 2 2 3 3 2" xfId="9870"/>
    <cellStyle name="Normal 2 2 2 2 3 3 2 2" xfId="20485"/>
    <cellStyle name="Normal 2 2 2 2 3 3 2 2 2" xfId="43760"/>
    <cellStyle name="Normal 2 2 2 2 3 3 2 3" xfId="33145"/>
    <cellStyle name="Normal 2 2 2 2 3 3 3" xfId="15179"/>
    <cellStyle name="Normal 2 2 2 2 3 3 3 2" xfId="38454"/>
    <cellStyle name="Normal 2 2 2 2 3 3 4" xfId="27837"/>
    <cellStyle name="Normal 2 2 2 2 3 4" xfId="7228"/>
    <cellStyle name="Normal 2 2 2 2 3 4 2" xfId="17843"/>
    <cellStyle name="Normal 2 2 2 2 3 4 2 2" xfId="41118"/>
    <cellStyle name="Normal 2 2 2 2 3 4 3" xfId="30503"/>
    <cellStyle name="Normal 2 2 2 2 3 5" xfId="12539"/>
    <cellStyle name="Normal 2 2 2 2 3 5 2" xfId="35814"/>
    <cellStyle name="Normal 2 2 2 2 3 6" xfId="24001"/>
    <cellStyle name="Normal 2 2 2 2 3 6 2" xfId="47214"/>
    <cellStyle name="Normal 2 2 2 2 3 7" xfId="25195"/>
    <cellStyle name="Normal 2 2 2 2 4" xfId="24003"/>
    <cellStyle name="Normal 2 2 2 2 4 2" xfId="47216"/>
    <cellStyle name="Normal 2 2 2 2 5" xfId="23996"/>
    <cellStyle name="Normal 2 2 2 2 5 2" xfId="47209"/>
    <cellStyle name="Normal 2 2 2 2_Asset Register (new)" xfId="1246"/>
    <cellStyle name="Normal 2 2 2 3" xfId="762"/>
    <cellStyle name="Normal 2 2 2 3 2" xfId="1995"/>
    <cellStyle name="Normal 2 2 2 3 2 2" xfId="3652"/>
    <cellStyle name="Normal 2 2 2 3 2 2 2" xfId="6399"/>
    <cellStyle name="Normal 2 2 2 3 2 2 2 2" xfId="11742"/>
    <cellStyle name="Normal 2 2 2 3 2 2 2 2 2" xfId="22355"/>
    <cellStyle name="Normal 2 2 2 3 2 2 2 2 2 2" xfId="45630"/>
    <cellStyle name="Normal 2 2 2 3 2 2 2 2 3" xfId="35017"/>
    <cellStyle name="Normal 2 2 2 3 2 2 2 3" xfId="17049"/>
    <cellStyle name="Normal 2 2 2 3 2 2 2 3 2" xfId="40324"/>
    <cellStyle name="Normal 2 2 2 3 2 2 2 4" xfId="29709"/>
    <cellStyle name="Normal 2 2 2 3 2 2 3" xfId="9100"/>
    <cellStyle name="Normal 2 2 2 3 2 2 3 2" xfId="19715"/>
    <cellStyle name="Normal 2 2 2 3 2 2 3 2 2" xfId="42990"/>
    <cellStyle name="Normal 2 2 2 3 2 2 3 3" xfId="32375"/>
    <cellStyle name="Normal 2 2 2 3 2 2 4" xfId="14409"/>
    <cellStyle name="Normal 2 2 2 3 2 2 4 2" xfId="37684"/>
    <cellStyle name="Normal 2 2 2 3 2 2 5" xfId="24006"/>
    <cellStyle name="Normal 2 2 2 3 2 2 5 2" xfId="47219"/>
    <cellStyle name="Normal 2 2 2 3 2 2 6" xfId="27067"/>
    <cellStyle name="Normal 2 2 2 3 2 3" xfId="24005"/>
    <cellStyle name="Normal 2 2 2 3 2 3 2" xfId="47218"/>
    <cellStyle name="Normal 2 2 2 3 3" xfId="2556"/>
    <cellStyle name="Normal 2 2 2 3 3 2" xfId="5407"/>
    <cellStyle name="Normal 2 2 2 3 3 2 2" xfId="10750"/>
    <cellStyle name="Normal 2 2 2 3 3 2 2 2" xfId="21364"/>
    <cellStyle name="Normal 2 2 2 3 3 2 2 2 2" xfId="44639"/>
    <cellStyle name="Normal 2 2 2 3 3 2 2 3" xfId="34025"/>
    <cellStyle name="Normal 2 2 2 3 3 2 3" xfId="16058"/>
    <cellStyle name="Normal 2 2 2 3 3 2 3 2" xfId="39333"/>
    <cellStyle name="Normal 2 2 2 3 3 2 4" xfId="28717"/>
    <cellStyle name="Normal 2 2 2 3 3 3" xfId="8108"/>
    <cellStyle name="Normal 2 2 2 3 3 3 2" xfId="18723"/>
    <cellStyle name="Normal 2 2 2 3 3 3 2 2" xfId="41998"/>
    <cellStyle name="Normal 2 2 2 3 3 3 3" xfId="31383"/>
    <cellStyle name="Normal 2 2 2 3 3 4" xfId="13418"/>
    <cellStyle name="Normal 2 2 2 3 3 4 2" xfId="36693"/>
    <cellStyle name="Normal 2 2 2 3 3 5" xfId="24007"/>
    <cellStyle name="Normal 2 2 2 3 3 5 2" xfId="47220"/>
    <cellStyle name="Normal 2 2 2 3 3 6" xfId="26075"/>
    <cellStyle name="Normal 2 2 2 3 4" xfId="4220"/>
    <cellStyle name="Normal 2 2 2 3 4 2" xfId="9564"/>
    <cellStyle name="Normal 2 2 2 3 4 2 2" xfId="20179"/>
    <cellStyle name="Normal 2 2 2 3 4 2 2 2" xfId="43454"/>
    <cellStyle name="Normal 2 2 2 3 4 2 3" xfId="32839"/>
    <cellStyle name="Normal 2 2 2 3 4 3" xfId="14873"/>
    <cellStyle name="Normal 2 2 2 3 4 3 2" xfId="38148"/>
    <cellStyle name="Normal 2 2 2 3 4 4" xfId="27531"/>
    <cellStyle name="Normal 2 2 2 3 5" xfId="6922"/>
    <cellStyle name="Normal 2 2 2 3 5 2" xfId="17537"/>
    <cellStyle name="Normal 2 2 2 3 5 2 2" xfId="40812"/>
    <cellStyle name="Normal 2 2 2 3 5 3" xfId="30197"/>
    <cellStyle name="Normal 2 2 2 3 6" xfId="12233"/>
    <cellStyle name="Normal 2 2 2 3 6 2" xfId="35508"/>
    <cellStyle name="Normal 2 2 2 3 7" xfId="24004"/>
    <cellStyle name="Normal 2 2 2 3 7 2" xfId="47217"/>
    <cellStyle name="Normal 2 2 2 3 8" xfId="24889"/>
    <cellStyle name="Normal 2 2 2 3_Sheet1" xfId="3586"/>
    <cellStyle name="Normal 2 2 2 4" xfId="1065"/>
    <cellStyle name="Normal 2 2 2 4 2" xfId="2639"/>
    <cellStyle name="Normal 2 2 2 4 2 2" xfId="5490"/>
    <cellStyle name="Normal 2 2 2 4 2 2 2" xfId="10833"/>
    <cellStyle name="Normal 2 2 2 4 2 2 2 2" xfId="21447"/>
    <cellStyle name="Normal 2 2 2 4 2 2 2 2 2" xfId="44722"/>
    <cellStyle name="Normal 2 2 2 4 2 2 2 3" xfId="34108"/>
    <cellStyle name="Normal 2 2 2 4 2 2 3" xfId="16141"/>
    <cellStyle name="Normal 2 2 2 4 2 2 3 2" xfId="39416"/>
    <cellStyle name="Normal 2 2 2 4 2 2 4" xfId="28800"/>
    <cellStyle name="Normal 2 2 2 4 2 3" xfId="8191"/>
    <cellStyle name="Normal 2 2 2 4 2 3 2" xfId="18806"/>
    <cellStyle name="Normal 2 2 2 4 2 3 2 2" xfId="42081"/>
    <cellStyle name="Normal 2 2 2 4 2 3 3" xfId="31466"/>
    <cellStyle name="Normal 2 2 2 4 2 4" xfId="13501"/>
    <cellStyle name="Normal 2 2 2 4 2 4 2" xfId="36776"/>
    <cellStyle name="Normal 2 2 2 4 2 5" xfId="26158"/>
    <cellStyle name="Normal 2 2 2 4 3" xfId="3817"/>
    <cellStyle name="Normal 2 2 2 4 3 2" xfId="6481"/>
    <cellStyle name="Normal 2 2 2 4 3 2 2" xfId="11824"/>
    <cellStyle name="Normal 2 2 2 4 3 2 2 2" xfId="22437"/>
    <cellStyle name="Normal 2 2 2 4 3 2 2 2 2" xfId="45712"/>
    <cellStyle name="Normal 2 2 2 4 3 2 2 3" xfId="35099"/>
    <cellStyle name="Normal 2 2 2 4 3 2 3" xfId="17131"/>
    <cellStyle name="Normal 2 2 2 4 3 2 3 2" xfId="40406"/>
    <cellStyle name="Normal 2 2 2 4 3 2 4" xfId="29791"/>
    <cellStyle name="Normal 2 2 2 4 3 3" xfId="9182"/>
    <cellStyle name="Normal 2 2 2 4 3 3 2" xfId="19797"/>
    <cellStyle name="Normal 2 2 2 4 3 3 2 2" xfId="43072"/>
    <cellStyle name="Normal 2 2 2 4 3 3 3" xfId="32457"/>
    <cellStyle name="Normal 2 2 2 4 3 4" xfId="14491"/>
    <cellStyle name="Normal 2 2 2 4 3 4 2" xfId="37766"/>
    <cellStyle name="Normal 2 2 2 4 3 5" xfId="27149"/>
    <cellStyle name="Normal 2 2 2 4 4" xfId="4303"/>
    <cellStyle name="Normal 2 2 2 4 4 2" xfId="9647"/>
    <cellStyle name="Normal 2 2 2 4 4 2 2" xfId="20262"/>
    <cellStyle name="Normal 2 2 2 4 4 2 2 2" xfId="43537"/>
    <cellStyle name="Normal 2 2 2 4 4 2 3" xfId="32922"/>
    <cellStyle name="Normal 2 2 2 4 4 3" xfId="14956"/>
    <cellStyle name="Normal 2 2 2 4 4 3 2" xfId="38231"/>
    <cellStyle name="Normal 2 2 2 4 4 4" xfId="27614"/>
    <cellStyle name="Normal 2 2 2 4 5" xfId="7005"/>
    <cellStyle name="Normal 2 2 2 4 5 2" xfId="17620"/>
    <cellStyle name="Normal 2 2 2 4 5 2 2" xfId="40895"/>
    <cellStyle name="Normal 2 2 2 4 5 3" xfId="30280"/>
    <cellStyle name="Normal 2 2 2 4 6" xfId="12316"/>
    <cellStyle name="Normal 2 2 2 4 6 2" xfId="35591"/>
    <cellStyle name="Normal 2 2 2 4 7" xfId="24008"/>
    <cellStyle name="Normal 2 2 2 4 8" xfId="24972"/>
    <cellStyle name="Normal 2 2 2 5" xfId="1237"/>
    <cellStyle name="Normal 2 2 2 5 2" xfId="2779"/>
    <cellStyle name="Normal 2 2 2 5 2 2" xfId="5630"/>
    <cellStyle name="Normal 2 2 2 5 2 2 2" xfId="10973"/>
    <cellStyle name="Normal 2 2 2 5 2 2 2 2" xfId="21587"/>
    <cellStyle name="Normal 2 2 2 5 2 2 2 2 2" xfId="44862"/>
    <cellStyle name="Normal 2 2 2 5 2 2 2 3" xfId="34248"/>
    <cellStyle name="Normal 2 2 2 5 2 2 3" xfId="16281"/>
    <cellStyle name="Normal 2 2 2 5 2 2 3 2" xfId="39556"/>
    <cellStyle name="Normal 2 2 2 5 2 2 4" xfId="28940"/>
    <cellStyle name="Normal 2 2 2 5 2 3" xfId="8331"/>
    <cellStyle name="Normal 2 2 2 5 2 3 2" xfId="18946"/>
    <cellStyle name="Normal 2 2 2 5 2 3 2 2" xfId="42221"/>
    <cellStyle name="Normal 2 2 2 5 2 3 3" xfId="31606"/>
    <cellStyle name="Normal 2 2 2 5 2 4" xfId="13641"/>
    <cellStyle name="Normal 2 2 2 5 2 4 2" xfId="36916"/>
    <cellStyle name="Normal 2 2 2 5 2 5" xfId="24010"/>
    <cellStyle name="Normal 2 2 2 5 2 5 2" xfId="47222"/>
    <cellStyle name="Normal 2 2 2 5 2 6" xfId="26298"/>
    <cellStyle name="Normal 2 2 2 5 3" xfId="4443"/>
    <cellStyle name="Normal 2 2 2 5 3 2" xfId="9787"/>
    <cellStyle name="Normal 2 2 2 5 3 2 2" xfId="20402"/>
    <cellStyle name="Normal 2 2 2 5 3 2 2 2" xfId="43677"/>
    <cellStyle name="Normal 2 2 2 5 3 2 3" xfId="33062"/>
    <cellStyle name="Normal 2 2 2 5 3 3" xfId="15096"/>
    <cellStyle name="Normal 2 2 2 5 3 3 2" xfId="38371"/>
    <cellStyle name="Normal 2 2 2 5 3 4" xfId="27754"/>
    <cellStyle name="Normal 2 2 2 5 4" xfId="7145"/>
    <cellStyle name="Normal 2 2 2 5 4 2" xfId="17760"/>
    <cellStyle name="Normal 2 2 2 5 4 2 2" xfId="41035"/>
    <cellStyle name="Normal 2 2 2 5 4 3" xfId="30420"/>
    <cellStyle name="Normal 2 2 2 5 5" xfId="12456"/>
    <cellStyle name="Normal 2 2 2 5 5 2" xfId="35731"/>
    <cellStyle name="Normal 2 2 2 5 6" xfId="24009"/>
    <cellStyle name="Normal 2 2 2 5 6 2" xfId="47221"/>
    <cellStyle name="Normal 2 2 2 5 7" xfId="25112"/>
    <cellStyle name="Normal 2 2 2 6" xfId="1615"/>
    <cellStyle name="Normal 2 2 2 6 2" xfId="4620"/>
    <cellStyle name="Normal 2 2 2 6 2 2" xfId="9964"/>
    <cellStyle name="Normal 2 2 2 6 2 2 2" xfId="20579"/>
    <cellStyle name="Normal 2 2 2 6 2 2 2 2" xfId="43854"/>
    <cellStyle name="Normal 2 2 2 6 2 2 3" xfId="33239"/>
    <cellStyle name="Normal 2 2 2 6 2 3" xfId="15273"/>
    <cellStyle name="Normal 2 2 2 6 2 3 2" xfId="38548"/>
    <cellStyle name="Normal 2 2 2 6 2 4" xfId="27931"/>
    <cellStyle name="Normal 2 2 2 6 3" xfId="7322"/>
    <cellStyle name="Normal 2 2 2 6 3 2" xfId="17937"/>
    <cellStyle name="Normal 2 2 2 6 3 2 2" xfId="41212"/>
    <cellStyle name="Normal 2 2 2 6 3 3" xfId="30597"/>
    <cellStyle name="Normal 2 2 2 6 4" xfId="12633"/>
    <cellStyle name="Normal 2 2 2 6 4 2" xfId="35908"/>
    <cellStyle name="Normal 2 2 2 6 5" xfId="24011"/>
    <cellStyle name="Normal 2 2 2 6 5 2" xfId="47223"/>
    <cellStyle name="Normal 2 2 2 6 6" xfId="25289"/>
    <cellStyle name="Normal 2 2 2 7" xfId="1655"/>
    <cellStyle name="Normal 2 2 2 7 2" xfId="4655"/>
    <cellStyle name="Normal 2 2 2 7 2 2" xfId="9999"/>
    <cellStyle name="Normal 2 2 2 7 2 2 2" xfId="20614"/>
    <cellStyle name="Normal 2 2 2 7 2 2 2 2" xfId="43889"/>
    <cellStyle name="Normal 2 2 2 7 2 2 3" xfId="33274"/>
    <cellStyle name="Normal 2 2 2 7 2 3" xfId="15308"/>
    <cellStyle name="Normal 2 2 2 7 2 3 2" xfId="38583"/>
    <cellStyle name="Normal 2 2 2 7 2 4" xfId="27966"/>
    <cellStyle name="Normal 2 2 2 7 3" xfId="7357"/>
    <cellStyle name="Normal 2 2 2 7 3 2" xfId="17972"/>
    <cellStyle name="Normal 2 2 2 7 3 2 2" xfId="41247"/>
    <cellStyle name="Normal 2 2 2 7 3 3" xfId="30632"/>
    <cellStyle name="Normal 2 2 2 7 4" xfId="12668"/>
    <cellStyle name="Normal 2 2 2 7 4 2" xfId="35943"/>
    <cellStyle name="Normal 2 2 2 7 5" xfId="25324"/>
    <cellStyle name="Normal 2 2 2 8" xfId="1997"/>
    <cellStyle name="Normal 2 2 2 8 2" xfId="4915"/>
    <cellStyle name="Normal 2 2 2 8 2 2" xfId="10258"/>
    <cellStyle name="Normal 2 2 2 8 2 2 2" xfId="20873"/>
    <cellStyle name="Normal 2 2 2 8 2 2 2 2" xfId="44148"/>
    <cellStyle name="Normal 2 2 2 8 2 2 3" xfId="33533"/>
    <cellStyle name="Normal 2 2 2 8 2 3" xfId="15567"/>
    <cellStyle name="Normal 2 2 2 8 2 3 2" xfId="38842"/>
    <cellStyle name="Normal 2 2 2 8 2 4" xfId="28225"/>
    <cellStyle name="Normal 2 2 2 8 3" xfId="7616"/>
    <cellStyle name="Normal 2 2 2 8 3 2" xfId="18231"/>
    <cellStyle name="Normal 2 2 2 8 3 2 2" xfId="41506"/>
    <cellStyle name="Normal 2 2 2 8 3 3" xfId="30891"/>
    <cellStyle name="Normal 2 2 2 8 4" xfId="12927"/>
    <cellStyle name="Normal 2 2 2 8 4 2" xfId="36202"/>
    <cellStyle name="Normal 2 2 2 8 5" xfId="25583"/>
    <cellStyle name="Normal 2 2 2 9" xfId="2117"/>
    <cellStyle name="Normal 2 2 2 9 2" xfId="4996"/>
    <cellStyle name="Normal 2 2 2 9 2 2" xfId="10339"/>
    <cellStyle name="Normal 2 2 2 9 2 2 2" xfId="20954"/>
    <cellStyle name="Normal 2 2 2 9 2 2 2 2" xfId="44229"/>
    <cellStyle name="Normal 2 2 2 9 2 2 3" xfId="33614"/>
    <cellStyle name="Normal 2 2 2 9 2 3" xfId="15648"/>
    <cellStyle name="Normal 2 2 2 9 2 3 2" xfId="38923"/>
    <cellStyle name="Normal 2 2 2 9 2 4" xfId="28306"/>
    <cellStyle name="Normal 2 2 2 9 3" xfId="7697"/>
    <cellStyle name="Normal 2 2 2 9 3 2" xfId="18312"/>
    <cellStyle name="Normal 2 2 2 9 3 2 2" xfId="41587"/>
    <cellStyle name="Normal 2 2 2 9 3 3" xfId="30972"/>
    <cellStyle name="Normal 2 2 2 9 4" xfId="13008"/>
    <cellStyle name="Normal 2 2 2 9 4 2" xfId="36283"/>
    <cellStyle name="Normal 2 2 2 9 5" xfId="25664"/>
    <cellStyle name="Normal 2 2 2_Asset Register (new)" xfId="1249"/>
    <cellStyle name="Normal 2 2 3" xfId="480"/>
    <cellStyle name="Normal 2 2 3 2" xfId="1129"/>
    <cellStyle name="Normal 2 2 3 2 2" xfId="2697"/>
    <cellStyle name="Normal 2 2 3 2 2 2" xfId="5548"/>
    <cellStyle name="Normal 2 2 3 2 2 2 2" xfId="10891"/>
    <cellStyle name="Normal 2 2 3 2 2 2 2 2" xfId="21505"/>
    <cellStyle name="Normal 2 2 3 2 2 2 2 2 2" xfId="44780"/>
    <cellStyle name="Normal 2 2 3 2 2 2 2 3" xfId="34166"/>
    <cellStyle name="Normal 2 2 3 2 2 2 3" xfId="16199"/>
    <cellStyle name="Normal 2 2 3 2 2 2 3 2" xfId="39474"/>
    <cellStyle name="Normal 2 2 3 2 2 2 4" xfId="24015"/>
    <cellStyle name="Normal 2 2 3 2 2 2 4 2" xfId="47227"/>
    <cellStyle name="Normal 2 2 3 2 2 2 5" xfId="28858"/>
    <cellStyle name="Normal 2 2 3 2 2 3" xfId="8249"/>
    <cellStyle name="Normal 2 2 3 2 2 3 2" xfId="18864"/>
    <cellStyle name="Normal 2 2 3 2 2 3 2 2" xfId="42139"/>
    <cellStyle name="Normal 2 2 3 2 2 3 3" xfId="31524"/>
    <cellStyle name="Normal 2 2 3 2 2 4" xfId="13559"/>
    <cellStyle name="Normal 2 2 3 2 2 4 2" xfId="36834"/>
    <cellStyle name="Normal 2 2 3 2 2 5" xfId="24014"/>
    <cellStyle name="Normal 2 2 3 2 2 5 2" xfId="47226"/>
    <cellStyle name="Normal 2 2 3 2 2 6" xfId="26216"/>
    <cellStyle name="Normal 2 2 3 2 3" xfId="3875"/>
    <cellStyle name="Normal 2 2 3 2 3 2" xfId="6539"/>
    <cellStyle name="Normal 2 2 3 2 3 2 2" xfId="11882"/>
    <cellStyle name="Normal 2 2 3 2 3 2 2 2" xfId="22495"/>
    <cellStyle name="Normal 2 2 3 2 3 2 2 2 2" xfId="45770"/>
    <cellStyle name="Normal 2 2 3 2 3 2 2 3" xfId="35157"/>
    <cellStyle name="Normal 2 2 3 2 3 2 3" xfId="17189"/>
    <cellStyle name="Normal 2 2 3 2 3 2 3 2" xfId="40464"/>
    <cellStyle name="Normal 2 2 3 2 3 2 4" xfId="29849"/>
    <cellStyle name="Normal 2 2 3 2 3 3" xfId="9240"/>
    <cellStyle name="Normal 2 2 3 2 3 3 2" xfId="19855"/>
    <cellStyle name="Normal 2 2 3 2 3 3 2 2" xfId="43130"/>
    <cellStyle name="Normal 2 2 3 2 3 3 3" xfId="32515"/>
    <cellStyle name="Normal 2 2 3 2 3 4" xfId="14549"/>
    <cellStyle name="Normal 2 2 3 2 3 4 2" xfId="37824"/>
    <cellStyle name="Normal 2 2 3 2 3 5" xfId="24016"/>
    <cellStyle name="Normal 2 2 3 2 3 5 2" xfId="47228"/>
    <cellStyle name="Normal 2 2 3 2 3 6" xfId="27207"/>
    <cellStyle name="Normal 2 2 3 2 4" xfId="4361"/>
    <cellStyle name="Normal 2 2 3 2 4 2" xfId="9705"/>
    <cellStyle name="Normal 2 2 3 2 4 2 2" xfId="20320"/>
    <cellStyle name="Normal 2 2 3 2 4 2 2 2" xfId="43595"/>
    <cellStyle name="Normal 2 2 3 2 4 2 3" xfId="32980"/>
    <cellStyle name="Normal 2 2 3 2 4 3" xfId="15014"/>
    <cellStyle name="Normal 2 2 3 2 4 3 2" xfId="38289"/>
    <cellStyle name="Normal 2 2 3 2 4 4" xfId="27672"/>
    <cellStyle name="Normal 2 2 3 2 5" xfId="7063"/>
    <cellStyle name="Normal 2 2 3 2 5 2" xfId="17678"/>
    <cellStyle name="Normal 2 2 3 2 5 2 2" xfId="40953"/>
    <cellStyle name="Normal 2 2 3 2 5 3" xfId="30338"/>
    <cellStyle name="Normal 2 2 3 2 6" xfId="12374"/>
    <cellStyle name="Normal 2 2 3 2 6 2" xfId="35649"/>
    <cellStyle name="Normal 2 2 3 2 7" xfId="24013"/>
    <cellStyle name="Normal 2 2 3 2 7 2" xfId="47225"/>
    <cellStyle name="Normal 2 2 3 2 8" xfId="25030"/>
    <cellStyle name="Normal 2 2 3 3" xfId="1499"/>
    <cellStyle name="Normal 2 2 3 3 2" xfId="2861"/>
    <cellStyle name="Normal 2 2 3 3 2 2" xfId="5712"/>
    <cellStyle name="Normal 2 2 3 3 2 2 2" xfId="11055"/>
    <cellStyle name="Normal 2 2 3 3 2 2 2 2" xfId="21669"/>
    <cellStyle name="Normal 2 2 3 3 2 2 2 2 2" xfId="44944"/>
    <cellStyle name="Normal 2 2 3 3 2 2 2 3" xfId="34330"/>
    <cellStyle name="Normal 2 2 3 3 2 2 3" xfId="16363"/>
    <cellStyle name="Normal 2 2 3 3 2 2 3 2" xfId="39638"/>
    <cellStyle name="Normal 2 2 3 3 2 2 4" xfId="29022"/>
    <cellStyle name="Normal 2 2 3 3 2 3" xfId="8413"/>
    <cellStyle name="Normal 2 2 3 3 2 3 2" xfId="19028"/>
    <cellStyle name="Normal 2 2 3 3 2 3 2 2" xfId="42303"/>
    <cellStyle name="Normal 2 2 3 3 2 3 3" xfId="31688"/>
    <cellStyle name="Normal 2 2 3 3 2 4" xfId="13723"/>
    <cellStyle name="Normal 2 2 3 3 2 4 2" xfId="36998"/>
    <cellStyle name="Normal 2 2 3 3 2 5" xfId="26380"/>
    <cellStyle name="Normal 2 2 3 3 3" xfId="4525"/>
    <cellStyle name="Normal 2 2 3 3 3 2" xfId="9869"/>
    <cellStyle name="Normal 2 2 3 3 3 2 2" xfId="20484"/>
    <cellStyle name="Normal 2 2 3 3 3 2 2 2" xfId="43759"/>
    <cellStyle name="Normal 2 2 3 3 3 2 3" xfId="33144"/>
    <cellStyle name="Normal 2 2 3 3 3 3" xfId="15178"/>
    <cellStyle name="Normal 2 2 3 3 3 3 2" xfId="38453"/>
    <cellStyle name="Normal 2 2 3 3 3 4" xfId="27836"/>
    <cellStyle name="Normal 2 2 3 3 4" xfId="7227"/>
    <cellStyle name="Normal 2 2 3 3 4 2" xfId="17842"/>
    <cellStyle name="Normal 2 2 3 3 4 2 2" xfId="41117"/>
    <cellStyle name="Normal 2 2 3 3 4 3" xfId="30502"/>
    <cellStyle name="Normal 2 2 3 3 5" xfId="12538"/>
    <cellStyle name="Normal 2 2 3 3 5 2" xfId="35813"/>
    <cellStyle name="Normal 2 2 3 3 6" xfId="24017"/>
    <cellStyle name="Normal 2 2 3 3 7" xfId="25194"/>
    <cellStyle name="Normal 2 2 3 4" xfId="24018"/>
    <cellStyle name="Normal 2 2 3 4 2" xfId="24019"/>
    <cellStyle name="Normal 2 2 3 4 2 2" xfId="47230"/>
    <cellStyle name="Normal 2 2 3 4 3" xfId="47229"/>
    <cellStyle name="Normal 2 2 3 5" xfId="24020"/>
    <cellStyle name="Normal 2 2 3 5 2" xfId="47231"/>
    <cellStyle name="Normal 2 2 3 6" xfId="24012"/>
    <cellStyle name="Normal 2 2 3 6 2" xfId="47224"/>
    <cellStyle name="Normal 2 2 3_Asset Register (new)" xfId="1239"/>
    <cellStyle name="Normal 2 2 4" xfId="481"/>
    <cellStyle name="Normal 2 2 4 2" xfId="24022"/>
    <cellStyle name="Normal 2 2 4 2 2" xfId="24023"/>
    <cellStyle name="Normal 2 2 4 2 2 2" xfId="47234"/>
    <cellStyle name="Normal 2 2 4 2 3" xfId="47233"/>
    <cellStyle name="Normal 2 2 4 3" xfId="24024"/>
    <cellStyle name="Normal 2 2 4 3 2" xfId="47235"/>
    <cellStyle name="Normal 2 2 4 4" xfId="24021"/>
    <cellStyle name="Normal 2 2 4 4 2" xfId="47232"/>
    <cellStyle name="Normal 2 2 5" xfId="761"/>
    <cellStyle name="Normal 2 2 5 10" xfId="24888"/>
    <cellStyle name="Normal 2 2 5 2" xfId="1994"/>
    <cellStyle name="Normal 2 2 5 2 2" xfId="3554"/>
    <cellStyle name="Normal 2 2 5 2 2 2" xfId="6370"/>
    <cellStyle name="Normal 2 2 5 2 2 2 2" xfId="11713"/>
    <cellStyle name="Normal 2 2 5 2 2 2 2 2" xfId="22326"/>
    <cellStyle name="Normal 2 2 5 2 2 2 2 2 2" xfId="45601"/>
    <cellStyle name="Normal 2 2 5 2 2 2 2 3" xfId="34988"/>
    <cellStyle name="Normal 2 2 5 2 2 2 3" xfId="17020"/>
    <cellStyle name="Normal 2 2 5 2 2 2 3 2" xfId="40295"/>
    <cellStyle name="Normal 2 2 5 2 2 2 4" xfId="29680"/>
    <cellStyle name="Normal 2 2 5 2 2 3" xfId="9071"/>
    <cellStyle name="Normal 2 2 5 2 2 3 2" xfId="19686"/>
    <cellStyle name="Normal 2 2 5 2 2 3 2 2" xfId="42961"/>
    <cellStyle name="Normal 2 2 5 2 2 3 3" xfId="32346"/>
    <cellStyle name="Normal 2 2 5 2 2 4" xfId="14380"/>
    <cellStyle name="Normal 2 2 5 2 2 4 2" xfId="37655"/>
    <cellStyle name="Normal 2 2 5 2 2 5" xfId="27038"/>
    <cellStyle name="Normal 2 2 5 2 3" xfId="4913"/>
    <cellStyle name="Normal 2 2 5 2 3 2" xfId="10256"/>
    <cellStyle name="Normal 2 2 5 2 3 2 2" xfId="20871"/>
    <cellStyle name="Normal 2 2 5 2 3 2 2 2" xfId="44146"/>
    <cellStyle name="Normal 2 2 5 2 3 2 3" xfId="33531"/>
    <cellStyle name="Normal 2 2 5 2 3 3" xfId="15565"/>
    <cellStyle name="Normal 2 2 5 2 3 3 2" xfId="38840"/>
    <cellStyle name="Normal 2 2 5 2 3 4" xfId="28223"/>
    <cellStyle name="Normal 2 2 5 2 4" xfId="7614"/>
    <cellStyle name="Normal 2 2 5 2 4 2" xfId="18229"/>
    <cellStyle name="Normal 2 2 5 2 4 2 2" xfId="41504"/>
    <cellStyle name="Normal 2 2 5 2 4 3" xfId="30889"/>
    <cellStyle name="Normal 2 2 5 2 5" xfId="12925"/>
    <cellStyle name="Normal 2 2 5 2 5 2" xfId="36200"/>
    <cellStyle name="Normal 2 2 5 2 6" xfId="25581"/>
    <cellStyle name="Normal 2 2 5 3" xfId="2555"/>
    <cellStyle name="Normal 2 2 5 3 2" xfId="5406"/>
    <cellStyle name="Normal 2 2 5 3 2 2" xfId="10749"/>
    <cellStyle name="Normal 2 2 5 3 2 2 2" xfId="21363"/>
    <cellStyle name="Normal 2 2 5 3 2 2 2 2" xfId="44638"/>
    <cellStyle name="Normal 2 2 5 3 2 2 3" xfId="34024"/>
    <cellStyle name="Normal 2 2 5 3 2 3" xfId="16057"/>
    <cellStyle name="Normal 2 2 5 3 2 3 2" xfId="39332"/>
    <cellStyle name="Normal 2 2 5 3 2 4" xfId="28716"/>
    <cellStyle name="Normal 2 2 5 3 3" xfId="8107"/>
    <cellStyle name="Normal 2 2 5 3 3 2" xfId="18722"/>
    <cellStyle name="Normal 2 2 5 3 3 2 2" xfId="41997"/>
    <cellStyle name="Normal 2 2 5 3 3 3" xfId="31382"/>
    <cellStyle name="Normal 2 2 5 3 4" xfId="13417"/>
    <cellStyle name="Normal 2 2 5 3 4 2" xfId="36692"/>
    <cellStyle name="Normal 2 2 5 3 5" xfId="26074"/>
    <cellStyle name="Normal 2 2 5 4" xfId="3190"/>
    <cellStyle name="Normal 2 2 5 4 2" xfId="6023"/>
    <cellStyle name="Normal 2 2 5 4 2 2" xfId="11366"/>
    <cellStyle name="Normal 2 2 5 4 2 2 2" xfId="21979"/>
    <cellStyle name="Normal 2 2 5 4 2 2 2 2" xfId="45254"/>
    <cellStyle name="Normal 2 2 5 4 2 2 3" xfId="34641"/>
    <cellStyle name="Normal 2 2 5 4 2 3" xfId="16673"/>
    <cellStyle name="Normal 2 2 5 4 2 3 2" xfId="39948"/>
    <cellStyle name="Normal 2 2 5 4 2 4" xfId="29333"/>
    <cellStyle name="Normal 2 2 5 4 3" xfId="8724"/>
    <cellStyle name="Normal 2 2 5 4 3 2" xfId="19339"/>
    <cellStyle name="Normal 2 2 5 4 3 2 2" xfId="42614"/>
    <cellStyle name="Normal 2 2 5 4 3 3" xfId="31999"/>
    <cellStyle name="Normal 2 2 5 4 4" xfId="14033"/>
    <cellStyle name="Normal 2 2 5 4 4 2" xfId="37308"/>
    <cellStyle name="Normal 2 2 5 4 5" xfId="26691"/>
    <cellStyle name="Normal 2 2 5 5" xfId="3513"/>
    <cellStyle name="Normal 2 2 5 5 2" xfId="6337"/>
    <cellStyle name="Normal 2 2 5 5 2 2" xfId="11680"/>
    <cellStyle name="Normal 2 2 5 5 2 2 2" xfId="22293"/>
    <cellStyle name="Normal 2 2 5 5 2 2 2 2" xfId="45568"/>
    <cellStyle name="Normal 2 2 5 5 2 2 3" xfId="34955"/>
    <cellStyle name="Normal 2 2 5 5 2 3" xfId="16987"/>
    <cellStyle name="Normal 2 2 5 5 2 3 2" xfId="40262"/>
    <cellStyle name="Normal 2 2 5 5 2 4" xfId="29647"/>
    <cellStyle name="Normal 2 2 5 5 3" xfId="9038"/>
    <cellStyle name="Normal 2 2 5 5 3 2" xfId="19653"/>
    <cellStyle name="Normal 2 2 5 5 3 2 2" xfId="42928"/>
    <cellStyle name="Normal 2 2 5 5 3 3" xfId="32313"/>
    <cellStyle name="Normal 2 2 5 5 4" xfId="14347"/>
    <cellStyle name="Normal 2 2 5 5 4 2" xfId="37622"/>
    <cellStyle name="Normal 2 2 5 5 5" xfId="27005"/>
    <cellStyle name="Normal 2 2 5 6" xfId="4219"/>
    <cellStyle name="Normal 2 2 5 6 2" xfId="9563"/>
    <cellStyle name="Normal 2 2 5 6 2 2" xfId="20178"/>
    <cellStyle name="Normal 2 2 5 6 2 2 2" xfId="43453"/>
    <cellStyle name="Normal 2 2 5 6 2 3" xfId="32838"/>
    <cellStyle name="Normal 2 2 5 6 3" xfId="14872"/>
    <cellStyle name="Normal 2 2 5 6 3 2" xfId="38147"/>
    <cellStyle name="Normal 2 2 5 6 4" xfId="27530"/>
    <cellStyle name="Normal 2 2 5 7" xfId="6921"/>
    <cellStyle name="Normal 2 2 5 7 2" xfId="17536"/>
    <cellStyle name="Normal 2 2 5 7 2 2" xfId="40811"/>
    <cellStyle name="Normal 2 2 5 7 3" xfId="30196"/>
    <cellStyle name="Normal 2 2 5 8" xfId="12232"/>
    <cellStyle name="Normal 2 2 5 8 2" xfId="35507"/>
    <cellStyle name="Normal 2 2 5 9" xfId="24025"/>
    <cellStyle name="Normal 2 2 5_Sheet1" xfId="3585"/>
    <cellStyle name="Normal 2 2 6" xfId="1064"/>
    <cellStyle name="Normal 2 2 6 2" xfId="2638"/>
    <cellStyle name="Normal 2 2 6 2 2" xfId="5489"/>
    <cellStyle name="Normal 2 2 6 2 2 2" xfId="10832"/>
    <cellStyle name="Normal 2 2 6 2 2 2 2" xfId="21446"/>
    <cellStyle name="Normal 2 2 6 2 2 2 2 2" xfId="44721"/>
    <cellStyle name="Normal 2 2 6 2 2 2 3" xfId="34107"/>
    <cellStyle name="Normal 2 2 6 2 2 3" xfId="16140"/>
    <cellStyle name="Normal 2 2 6 2 2 3 2" xfId="39415"/>
    <cellStyle name="Normal 2 2 6 2 2 4" xfId="28799"/>
    <cellStyle name="Normal 2 2 6 2 3" xfId="8190"/>
    <cellStyle name="Normal 2 2 6 2 3 2" xfId="18805"/>
    <cellStyle name="Normal 2 2 6 2 3 2 2" xfId="42080"/>
    <cellStyle name="Normal 2 2 6 2 3 3" xfId="31465"/>
    <cellStyle name="Normal 2 2 6 2 4" xfId="13500"/>
    <cellStyle name="Normal 2 2 6 2 4 2" xfId="36775"/>
    <cellStyle name="Normal 2 2 6 2 5" xfId="26157"/>
    <cellStyle name="Normal 2 2 6 3" xfId="3816"/>
    <cellStyle name="Normal 2 2 6 3 2" xfId="6480"/>
    <cellStyle name="Normal 2 2 6 3 2 2" xfId="11823"/>
    <cellStyle name="Normal 2 2 6 3 2 2 2" xfId="22436"/>
    <cellStyle name="Normal 2 2 6 3 2 2 2 2" xfId="45711"/>
    <cellStyle name="Normal 2 2 6 3 2 2 3" xfId="35098"/>
    <cellStyle name="Normal 2 2 6 3 2 3" xfId="17130"/>
    <cellStyle name="Normal 2 2 6 3 2 3 2" xfId="40405"/>
    <cellStyle name="Normal 2 2 6 3 2 4" xfId="29790"/>
    <cellStyle name="Normal 2 2 6 3 3" xfId="9181"/>
    <cellStyle name="Normal 2 2 6 3 3 2" xfId="19796"/>
    <cellStyle name="Normal 2 2 6 3 3 2 2" xfId="43071"/>
    <cellStyle name="Normal 2 2 6 3 3 3" xfId="32456"/>
    <cellStyle name="Normal 2 2 6 3 4" xfId="14490"/>
    <cellStyle name="Normal 2 2 6 3 4 2" xfId="37765"/>
    <cellStyle name="Normal 2 2 6 3 5" xfId="27148"/>
    <cellStyle name="Normal 2 2 6 4" xfId="4302"/>
    <cellStyle name="Normal 2 2 6 4 2" xfId="9646"/>
    <cellStyle name="Normal 2 2 6 4 2 2" xfId="20261"/>
    <cellStyle name="Normal 2 2 6 4 2 2 2" xfId="43536"/>
    <cellStyle name="Normal 2 2 6 4 2 3" xfId="32921"/>
    <cellStyle name="Normal 2 2 6 4 3" xfId="14955"/>
    <cellStyle name="Normal 2 2 6 4 3 2" xfId="38230"/>
    <cellStyle name="Normal 2 2 6 4 4" xfId="27613"/>
    <cellStyle name="Normal 2 2 6 5" xfId="7004"/>
    <cellStyle name="Normal 2 2 6 5 2" xfId="17619"/>
    <cellStyle name="Normal 2 2 6 5 2 2" xfId="40894"/>
    <cellStyle name="Normal 2 2 6 5 3" xfId="30279"/>
    <cellStyle name="Normal 2 2 6 6" xfId="12315"/>
    <cellStyle name="Normal 2 2 6 6 2" xfId="35590"/>
    <cellStyle name="Normal 2 2 6 7" xfId="24026"/>
    <cellStyle name="Normal 2 2 6 8" xfId="24971"/>
    <cellStyle name="Normal 2 2 7" xfId="1236"/>
    <cellStyle name="Normal 2 2 7 2" xfId="2778"/>
    <cellStyle name="Normal 2 2 7 2 2" xfId="5629"/>
    <cellStyle name="Normal 2 2 7 2 2 2" xfId="10972"/>
    <cellStyle name="Normal 2 2 7 2 2 2 2" xfId="21586"/>
    <cellStyle name="Normal 2 2 7 2 2 2 2 2" xfId="44861"/>
    <cellStyle name="Normal 2 2 7 2 2 2 3" xfId="34247"/>
    <cellStyle name="Normal 2 2 7 2 2 3" xfId="16280"/>
    <cellStyle name="Normal 2 2 7 2 2 3 2" xfId="39555"/>
    <cellStyle name="Normal 2 2 7 2 2 4" xfId="28939"/>
    <cellStyle name="Normal 2 2 7 2 3" xfId="8330"/>
    <cellStyle name="Normal 2 2 7 2 3 2" xfId="18945"/>
    <cellStyle name="Normal 2 2 7 2 3 2 2" xfId="42220"/>
    <cellStyle name="Normal 2 2 7 2 3 3" xfId="31605"/>
    <cellStyle name="Normal 2 2 7 2 4" xfId="13640"/>
    <cellStyle name="Normal 2 2 7 2 4 2" xfId="36915"/>
    <cellStyle name="Normal 2 2 7 2 5" xfId="24028"/>
    <cellStyle name="Normal 2 2 7 2 5 2" xfId="47237"/>
    <cellStyle name="Normal 2 2 7 2 6" xfId="26297"/>
    <cellStyle name="Normal 2 2 7 3" xfId="4442"/>
    <cellStyle name="Normal 2 2 7 3 2" xfId="9786"/>
    <cellStyle name="Normal 2 2 7 3 2 2" xfId="20401"/>
    <cellStyle name="Normal 2 2 7 3 2 2 2" xfId="43676"/>
    <cellStyle name="Normal 2 2 7 3 2 3" xfId="33061"/>
    <cellStyle name="Normal 2 2 7 3 3" xfId="15095"/>
    <cellStyle name="Normal 2 2 7 3 3 2" xfId="38370"/>
    <cellStyle name="Normal 2 2 7 3 4" xfId="27753"/>
    <cellStyle name="Normal 2 2 7 4" xfId="7144"/>
    <cellStyle name="Normal 2 2 7 4 2" xfId="17759"/>
    <cellStyle name="Normal 2 2 7 4 2 2" xfId="41034"/>
    <cellStyle name="Normal 2 2 7 4 3" xfId="30419"/>
    <cellStyle name="Normal 2 2 7 5" xfId="12455"/>
    <cellStyle name="Normal 2 2 7 5 2" xfId="35730"/>
    <cellStyle name="Normal 2 2 7 6" xfId="24027"/>
    <cellStyle name="Normal 2 2 7 6 2" xfId="47236"/>
    <cellStyle name="Normal 2 2 7 7" xfId="25111"/>
    <cellStyle name="Normal 2 2 8" xfId="1614"/>
    <cellStyle name="Normal 2 2 8 2" xfId="4619"/>
    <cellStyle name="Normal 2 2 8 2 2" xfId="9963"/>
    <cellStyle name="Normal 2 2 8 2 2 2" xfId="20578"/>
    <cellStyle name="Normal 2 2 8 2 2 2 2" xfId="43853"/>
    <cellStyle name="Normal 2 2 8 2 2 3" xfId="33238"/>
    <cellStyle name="Normal 2 2 8 2 3" xfId="15272"/>
    <cellStyle name="Normal 2 2 8 2 3 2" xfId="38547"/>
    <cellStyle name="Normal 2 2 8 2 4" xfId="27930"/>
    <cellStyle name="Normal 2 2 8 3" xfId="7321"/>
    <cellStyle name="Normal 2 2 8 3 2" xfId="17936"/>
    <cellStyle name="Normal 2 2 8 3 2 2" xfId="41211"/>
    <cellStyle name="Normal 2 2 8 3 3" xfId="30596"/>
    <cellStyle name="Normal 2 2 8 4" xfId="12632"/>
    <cellStyle name="Normal 2 2 8 4 2" xfId="35907"/>
    <cellStyle name="Normal 2 2 8 5" xfId="24029"/>
    <cellStyle name="Normal 2 2 8 5 2" xfId="47238"/>
    <cellStyle name="Normal 2 2 8 6" xfId="25288"/>
    <cellStyle name="Normal 2 2 9" xfId="1656"/>
    <cellStyle name="Normal 2 2 9 2" xfId="4656"/>
    <cellStyle name="Normal 2 2 9 2 2" xfId="10000"/>
    <cellStyle name="Normal 2 2 9 2 2 2" xfId="20615"/>
    <cellStyle name="Normal 2 2 9 2 2 2 2" xfId="43890"/>
    <cellStyle name="Normal 2 2 9 2 2 3" xfId="33275"/>
    <cellStyle name="Normal 2 2 9 2 3" xfId="15309"/>
    <cellStyle name="Normal 2 2 9 2 3 2" xfId="38584"/>
    <cellStyle name="Normal 2 2 9 2 4" xfId="27967"/>
    <cellStyle name="Normal 2 2 9 3" xfId="7358"/>
    <cellStyle name="Normal 2 2 9 3 2" xfId="17973"/>
    <cellStyle name="Normal 2 2 9 3 2 2" xfId="41248"/>
    <cellStyle name="Normal 2 2 9 3 3" xfId="30633"/>
    <cellStyle name="Normal 2 2 9 4" xfId="12669"/>
    <cellStyle name="Normal 2 2 9 4 2" xfId="35944"/>
    <cellStyle name="Normal 2 2 9 5" xfId="25325"/>
    <cellStyle name="Normal 2 2_Asset Register (new)" xfId="1250"/>
    <cellStyle name="Normal 2 3" xfId="482"/>
    <cellStyle name="Normal 2 3 2" xfId="24030"/>
    <cellStyle name="Normal 2 4" xfId="483"/>
    <cellStyle name="Normal 2 4 2" xfId="991"/>
    <cellStyle name="Normal 2 4 2 2" xfId="1998"/>
    <cellStyle name="Normal 2 4 2 2 2" xfId="3755"/>
    <cellStyle name="Normal 2 4 2_Sheet1" xfId="3909"/>
    <cellStyle name="Normal 2 4 3" xfId="24031"/>
    <cellStyle name="Normal 2 4_Asset Register (new)" xfId="1434"/>
    <cellStyle name="Normal 2 5" xfId="484"/>
    <cellStyle name="Normal 2 5 2" xfId="24033"/>
    <cellStyle name="Normal 2 5 2 2" xfId="24034"/>
    <cellStyle name="Normal 2 5 2 2 2" xfId="47241"/>
    <cellStyle name="Normal 2 5 2 3" xfId="47240"/>
    <cellStyle name="Normal 2 5 3" xfId="24035"/>
    <cellStyle name="Normal 2 5 3 2" xfId="47242"/>
    <cellStyle name="Normal 2 5 4" xfId="24032"/>
    <cellStyle name="Normal 2 5 4 2" xfId="47239"/>
    <cellStyle name="Normal 2 6" xfId="485"/>
    <cellStyle name="Normal 2 6 2" xfId="24037"/>
    <cellStyle name="Normal 2 6 2 2" xfId="24038"/>
    <cellStyle name="Normal 2 6 2 2 2" xfId="47245"/>
    <cellStyle name="Normal 2 6 2 3" xfId="47244"/>
    <cellStyle name="Normal 2 6 3" xfId="24039"/>
    <cellStyle name="Normal 2 6 3 2" xfId="47246"/>
    <cellStyle name="Normal 2 6 4" xfId="24036"/>
    <cellStyle name="Normal 2 6 4 2" xfId="47243"/>
    <cellStyle name="Normal 2 7" xfId="760"/>
    <cellStyle name="Normal 2 8" xfId="999"/>
    <cellStyle name="Normal 2 9" xfId="1002"/>
    <cellStyle name="Normal 2_Asset Register (new)" xfId="1251"/>
    <cellStyle name="Normal 20" xfId="2225"/>
    <cellStyle name="Normal 20 2" xfId="5085"/>
    <cellStyle name="Normal 20 2 2" xfId="10428"/>
    <cellStyle name="Normal 20 2 2 2" xfId="21042"/>
    <cellStyle name="Normal 20 2 2 2 2" xfId="44317"/>
    <cellStyle name="Normal 20 2 2 3" xfId="33703"/>
    <cellStyle name="Normal 20 2 3" xfId="15736"/>
    <cellStyle name="Normal 20 2 3 2" xfId="39011"/>
    <cellStyle name="Normal 20 2 4" xfId="28395"/>
    <cellStyle name="Normal 20 3" xfId="7786"/>
    <cellStyle name="Normal 20 3 2" xfId="18401"/>
    <cellStyle name="Normal 20 3 2 2" xfId="41676"/>
    <cellStyle name="Normal 20 3 3" xfId="31061"/>
    <cellStyle name="Normal 20 4" xfId="13096"/>
    <cellStyle name="Normal 20 4 2" xfId="36371"/>
    <cellStyle name="Normal 20 5" xfId="24040"/>
    <cellStyle name="Normal 20 5 2" xfId="47247"/>
    <cellStyle name="Normal 20 6" xfId="25753"/>
    <cellStyle name="Normal 21" xfId="2253"/>
    <cellStyle name="Normal 21 2" xfId="5104"/>
    <cellStyle name="Normal 21 2 2" xfId="10447"/>
    <cellStyle name="Normal 21 2 2 2" xfId="21061"/>
    <cellStyle name="Normal 21 2 2 2 2" xfId="44336"/>
    <cellStyle name="Normal 21 2 2 3" xfId="33722"/>
    <cellStyle name="Normal 21 2 3" xfId="15755"/>
    <cellStyle name="Normal 21 2 3 2" xfId="39030"/>
    <cellStyle name="Normal 21 2 4" xfId="28414"/>
    <cellStyle name="Normal 21 3" xfId="7805"/>
    <cellStyle name="Normal 21 3 2" xfId="18420"/>
    <cellStyle name="Normal 21 3 2 2" xfId="41695"/>
    <cellStyle name="Normal 21 3 3" xfId="31080"/>
    <cellStyle name="Normal 21 4" xfId="13115"/>
    <cellStyle name="Normal 21 4 2" xfId="36390"/>
    <cellStyle name="Normal 21 5" xfId="24041"/>
    <cellStyle name="Normal 21 5 2" xfId="47248"/>
    <cellStyle name="Normal 21 6" xfId="25772"/>
    <cellStyle name="Normal 22" xfId="2888"/>
    <cellStyle name="Normal 22 2" xfId="5739"/>
    <cellStyle name="Normal 22 2 2" xfId="11082"/>
    <cellStyle name="Normal 22 2 2 2" xfId="21696"/>
    <cellStyle name="Normal 22 2 2 2 2" xfId="44971"/>
    <cellStyle name="Normal 22 2 2 3" xfId="34357"/>
    <cellStyle name="Normal 22 2 3" xfId="16390"/>
    <cellStyle name="Normal 22 2 3 2" xfId="39665"/>
    <cellStyle name="Normal 22 2 4" xfId="29049"/>
    <cellStyle name="Normal 22 3" xfId="8440"/>
    <cellStyle name="Normal 22 3 2" xfId="19055"/>
    <cellStyle name="Normal 22 3 2 2" xfId="42330"/>
    <cellStyle name="Normal 22 3 3" xfId="31715"/>
    <cellStyle name="Normal 22 4" xfId="13750"/>
    <cellStyle name="Normal 22 4 2" xfId="37025"/>
    <cellStyle name="Normal 22 5" xfId="26407"/>
    <cellStyle name="Normal 23" xfId="3220"/>
    <cellStyle name="Normal 24" xfId="3228"/>
    <cellStyle name="Normal 25" xfId="3229"/>
    <cellStyle name="Normal 25 2" xfId="6053"/>
    <cellStyle name="Normal 25 2 2" xfId="11396"/>
    <cellStyle name="Normal 25 2 2 2" xfId="22009"/>
    <cellStyle name="Normal 25 2 2 2 2" xfId="45284"/>
    <cellStyle name="Normal 25 2 2 3" xfId="34671"/>
    <cellStyle name="Normal 25 2 3" xfId="16703"/>
    <cellStyle name="Normal 25 2 3 2" xfId="39978"/>
    <cellStyle name="Normal 25 2 4" xfId="29363"/>
    <cellStyle name="Normal 25 3" xfId="8754"/>
    <cellStyle name="Normal 25 3 2" xfId="19369"/>
    <cellStyle name="Normal 25 3 2 2" xfId="42644"/>
    <cellStyle name="Normal 25 3 3" xfId="32029"/>
    <cellStyle name="Normal 25 4" xfId="14063"/>
    <cellStyle name="Normal 25 4 2" xfId="37338"/>
    <cellStyle name="Normal 25 5" xfId="26721"/>
    <cellStyle name="Normal 26" xfId="6561"/>
    <cellStyle name="Normal 26 2" xfId="11904"/>
    <cellStyle name="Normal 26 2 2" xfId="22517"/>
    <cellStyle name="Normal 26 2 2 2" xfId="45792"/>
    <cellStyle name="Normal 26 2 3" xfId="35179"/>
    <cellStyle name="Normal 26 3" xfId="17211"/>
    <cellStyle name="Normal 26 3 2" xfId="40486"/>
    <cellStyle name="Normal 26 4" xfId="29871"/>
    <cellStyle name="Normal 27" xfId="6562"/>
    <cellStyle name="Normal 27 2" xfId="11905"/>
    <cellStyle name="Normal 27 2 2" xfId="22518"/>
    <cellStyle name="Normal 27 2 2 2" xfId="45793"/>
    <cellStyle name="Normal 27 2 3" xfId="35180"/>
    <cellStyle name="Normal 27 3" xfId="17212"/>
    <cellStyle name="Normal 27 3 2" xfId="40487"/>
    <cellStyle name="Normal 27 4" xfId="29872"/>
    <cellStyle name="Normal 28" xfId="6563"/>
    <cellStyle name="Normal 28 2" xfId="11906"/>
    <cellStyle name="Normal 28 2 2" xfId="22519"/>
    <cellStyle name="Normal 28 2 2 2" xfId="45794"/>
    <cellStyle name="Normal 28 2 3" xfId="35181"/>
    <cellStyle name="Normal 28 3" xfId="17213"/>
    <cellStyle name="Normal 28 3 2" xfId="40488"/>
    <cellStyle name="Normal 28 4" xfId="29873"/>
    <cellStyle name="Normal 29" xfId="6564"/>
    <cellStyle name="Normal 29 2" xfId="11907"/>
    <cellStyle name="Normal 29 2 2" xfId="22520"/>
    <cellStyle name="Normal 29 2 2 2" xfId="45795"/>
    <cellStyle name="Normal 29 2 3" xfId="35182"/>
    <cellStyle name="Normal 29 3" xfId="17214"/>
    <cellStyle name="Normal 29 3 2" xfId="40489"/>
    <cellStyle name="Normal 29 4" xfId="29874"/>
    <cellStyle name="Normal 3" xfId="486"/>
    <cellStyle name="Normal 3 10" xfId="2175"/>
    <cellStyle name="Normal 3 11" xfId="2461"/>
    <cellStyle name="Normal 3 11 2" xfId="5312"/>
    <cellStyle name="Normal 3 11 2 2" xfId="10655"/>
    <cellStyle name="Normal 3 11 2 2 2" xfId="21269"/>
    <cellStyle name="Normal 3 11 2 2 2 2" xfId="44544"/>
    <cellStyle name="Normal 3 11 2 2 3" xfId="33930"/>
    <cellStyle name="Normal 3 11 2 3" xfId="15963"/>
    <cellStyle name="Normal 3 11 2 3 2" xfId="39238"/>
    <cellStyle name="Normal 3 11 2 4" xfId="28622"/>
    <cellStyle name="Normal 3 11 3" xfId="8013"/>
    <cellStyle name="Normal 3 11 3 2" xfId="18628"/>
    <cellStyle name="Normal 3 11 3 2 2" xfId="41903"/>
    <cellStyle name="Normal 3 11 3 3" xfId="31288"/>
    <cellStyle name="Normal 3 11 4" xfId="13323"/>
    <cellStyle name="Normal 3 11 4 2" xfId="36598"/>
    <cellStyle name="Normal 3 11 5" xfId="25980"/>
    <cellStyle name="Normal 3 12" xfId="4125"/>
    <cellStyle name="Normal 3 12 2" xfId="9469"/>
    <cellStyle name="Normal 3 12 2 2" xfId="20084"/>
    <cellStyle name="Normal 3 12 2 2 2" xfId="43359"/>
    <cellStyle name="Normal 3 12 2 3" xfId="32744"/>
    <cellStyle name="Normal 3 12 3" xfId="14778"/>
    <cellStyle name="Normal 3 12 3 2" xfId="38053"/>
    <cellStyle name="Normal 3 12 4" xfId="27436"/>
    <cellStyle name="Normal 3 13" xfId="6604"/>
    <cellStyle name="Normal 3 14" xfId="6827"/>
    <cellStyle name="Normal 3 14 2" xfId="17442"/>
    <cellStyle name="Normal 3 14 2 2" xfId="40717"/>
    <cellStyle name="Normal 3 14 3" xfId="30102"/>
    <cellStyle name="Normal 3 15" xfId="12138"/>
    <cellStyle name="Normal 3 15 2" xfId="35413"/>
    <cellStyle name="Normal 3 16" xfId="24793"/>
    <cellStyle name="Normal 3 2" xfId="487"/>
    <cellStyle name="Normal 3 2 10" xfId="2176"/>
    <cellStyle name="Normal 3 2 10 2" xfId="5045"/>
    <cellStyle name="Normal 3 2 10 2 2" xfId="10388"/>
    <cellStyle name="Normal 3 2 10 2 2 2" xfId="21002"/>
    <cellStyle name="Normal 3 2 10 2 2 2 2" xfId="44277"/>
    <cellStyle name="Normal 3 2 10 2 2 3" xfId="33663"/>
    <cellStyle name="Normal 3 2 10 2 3" xfId="15696"/>
    <cellStyle name="Normal 3 2 10 2 3 2" xfId="38971"/>
    <cellStyle name="Normal 3 2 10 2 4" xfId="28355"/>
    <cellStyle name="Normal 3 2 10 3" xfId="7746"/>
    <cellStyle name="Normal 3 2 10 3 2" xfId="18361"/>
    <cellStyle name="Normal 3 2 10 3 2 2" xfId="41636"/>
    <cellStyle name="Normal 3 2 10 3 3" xfId="31021"/>
    <cellStyle name="Normal 3 2 10 4" xfId="13056"/>
    <cellStyle name="Normal 3 2 10 4 2" xfId="36331"/>
    <cellStyle name="Normal 3 2 10 5" xfId="24043"/>
    <cellStyle name="Normal 3 2 10 5 2" xfId="47250"/>
    <cellStyle name="Normal 3 2 10 6" xfId="25713"/>
    <cellStyle name="Normal 3 2 11" xfId="2964"/>
    <cellStyle name="Normal 3 2 11 2" xfId="5800"/>
    <cellStyle name="Normal 3 2 11 2 2" xfId="11143"/>
    <cellStyle name="Normal 3 2 11 2 2 2" xfId="21756"/>
    <cellStyle name="Normal 3 2 11 2 2 2 2" xfId="45031"/>
    <cellStyle name="Normal 3 2 11 2 2 3" xfId="34418"/>
    <cellStyle name="Normal 3 2 11 2 3" xfId="16450"/>
    <cellStyle name="Normal 3 2 11 2 3 2" xfId="39725"/>
    <cellStyle name="Normal 3 2 11 2 4" xfId="29110"/>
    <cellStyle name="Normal 3 2 11 3" xfId="8501"/>
    <cellStyle name="Normal 3 2 11 3 2" xfId="19116"/>
    <cellStyle name="Normal 3 2 11 3 2 2" xfId="42391"/>
    <cellStyle name="Normal 3 2 11 3 3" xfId="31776"/>
    <cellStyle name="Normal 3 2 11 4" xfId="13810"/>
    <cellStyle name="Normal 3 2 11 4 2" xfId="37085"/>
    <cellStyle name="Normal 3 2 11 5" xfId="24044"/>
    <cellStyle name="Normal 3 2 11 5 2" xfId="47251"/>
    <cellStyle name="Normal 3 2 11 6" xfId="26468"/>
    <cellStyle name="Normal 3 2 12" xfId="3290"/>
    <cellStyle name="Normal 3 2 12 2" xfId="6114"/>
    <cellStyle name="Normal 3 2 12 2 2" xfId="11457"/>
    <cellStyle name="Normal 3 2 12 2 2 2" xfId="22070"/>
    <cellStyle name="Normal 3 2 12 2 2 2 2" xfId="45345"/>
    <cellStyle name="Normal 3 2 12 2 2 3" xfId="34732"/>
    <cellStyle name="Normal 3 2 12 2 3" xfId="16764"/>
    <cellStyle name="Normal 3 2 12 2 3 2" xfId="40039"/>
    <cellStyle name="Normal 3 2 12 2 4" xfId="29424"/>
    <cellStyle name="Normal 3 2 12 3" xfId="8815"/>
    <cellStyle name="Normal 3 2 12 3 2" xfId="19430"/>
    <cellStyle name="Normal 3 2 12 3 2 2" xfId="42705"/>
    <cellStyle name="Normal 3 2 12 3 3" xfId="32090"/>
    <cellStyle name="Normal 3 2 12 4" xfId="14124"/>
    <cellStyle name="Normal 3 2 12 4 2" xfId="37399"/>
    <cellStyle name="Normal 3 2 12 5" xfId="26782"/>
    <cellStyle name="Normal 3 2 13" xfId="24042"/>
    <cellStyle name="Normal 3 2 13 2" xfId="47249"/>
    <cellStyle name="Normal 3 2 2" xfId="765"/>
    <cellStyle name="Normal 3 2 2 10" xfId="2965"/>
    <cellStyle name="Normal 3 2 2 10 2" xfId="5801"/>
    <cellStyle name="Normal 3 2 2 10 2 2" xfId="11144"/>
    <cellStyle name="Normal 3 2 2 10 2 2 2" xfId="21757"/>
    <cellStyle name="Normal 3 2 2 10 2 2 2 2" xfId="45032"/>
    <cellStyle name="Normal 3 2 2 10 2 2 3" xfId="34419"/>
    <cellStyle name="Normal 3 2 2 10 2 3" xfId="16451"/>
    <cellStyle name="Normal 3 2 2 10 2 3 2" xfId="39726"/>
    <cellStyle name="Normal 3 2 2 10 2 4" xfId="29111"/>
    <cellStyle name="Normal 3 2 2 10 3" xfId="8502"/>
    <cellStyle name="Normal 3 2 2 10 3 2" xfId="19117"/>
    <cellStyle name="Normal 3 2 2 10 3 2 2" xfId="42392"/>
    <cellStyle name="Normal 3 2 2 10 3 3" xfId="31777"/>
    <cellStyle name="Normal 3 2 2 10 4" xfId="13811"/>
    <cellStyle name="Normal 3 2 2 10 4 2" xfId="37086"/>
    <cellStyle name="Normal 3 2 2 10 5" xfId="26469"/>
    <cellStyle name="Normal 3 2 2 11" xfId="3291"/>
    <cellStyle name="Normal 3 2 2 11 2" xfId="6115"/>
    <cellStyle name="Normal 3 2 2 11 2 2" xfId="11458"/>
    <cellStyle name="Normal 3 2 2 11 2 2 2" xfId="22071"/>
    <cellStyle name="Normal 3 2 2 11 2 2 2 2" xfId="45346"/>
    <cellStyle name="Normal 3 2 2 11 2 2 3" xfId="34733"/>
    <cellStyle name="Normal 3 2 2 11 2 3" xfId="16765"/>
    <cellStyle name="Normal 3 2 2 11 2 3 2" xfId="40040"/>
    <cellStyle name="Normal 3 2 2 11 2 4" xfId="29425"/>
    <cellStyle name="Normal 3 2 2 11 3" xfId="8816"/>
    <cellStyle name="Normal 3 2 2 11 3 2" xfId="19431"/>
    <cellStyle name="Normal 3 2 2 11 3 2 2" xfId="42706"/>
    <cellStyle name="Normal 3 2 2 11 3 3" xfId="32091"/>
    <cellStyle name="Normal 3 2 2 11 4" xfId="14125"/>
    <cellStyle name="Normal 3 2 2 11 4 2" xfId="37400"/>
    <cellStyle name="Normal 3 2 2 11 5" xfId="26783"/>
    <cellStyle name="Normal 3 2 2 12" xfId="4222"/>
    <cellStyle name="Normal 3 2 2 12 2" xfId="9566"/>
    <cellStyle name="Normal 3 2 2 12 2 2" xfId="20181"/>
    <cellStyle name="Normal 3 2 2 12 2 2 2" xfId="43456"/>
    <cellStyle name="Normal 3 2 2 12 2 3" xfId="32841"/>
    <cellStyle name="Normal 3 2 2 12 3" xfId="14875"/>
    <cellStyle name="Normal 3 2 2 12 3 2" xfId="38150"/>
    <cellStyle name="Normal 3 2 2 12 4" xfId="27533"/>
    <cellStyle name="Normal 3 2 2 13" xfId="6924"/>
    <cellStyle name="Normal 3 2 2 13 2" xfId="17539"/>
    <cellStyle name="Normal 3 2 2 13 2 2" xfId="40814"/>
    <cellStyle name="Normal 3 2 2 13 3" xfId="30199"/>
    <cellStyle name="Normal 3 2 2 14" xfId="12235"/>
    <cellStyle name="Normal 3 2 2 14 2" xfId="35510"/>
    <cellStyle name="Normal 3 2 2 15" xfId="24045"/>
    <cellStyle name="Normal 3 2 2 15 2" xfId="47252"/>
    <cellStyle name="Normal 3 2 2 16" xfId="24891"/>
    <cellStyle name="Normal 3 2 2 2" xfId="1068"/>
    <cellStyle name="Normal 3 2 2 2 2" xfId="1502"/>
    <cellStyle name="Normal 3 2 2 2 2 2" xfId="2864"/>
    <cellStyle name="Normal 3 2 2 2 2 2 2" xfId="5715"/>
    <cellStyle name="Normal 3 2 2 2 2 2 2 2" xfId="11058"/>
    <cellStyle name="Normal 3 2 2 2 2 2 2 2 2" xfId="21672"/>
    <cellStyle name="Normal 3 2 2 2 2 2 2 2 2 2" xfId="44947"/>
    <cellStyle name="Normal 3 2 2 2 2 2 2 2 3" xfId="34333"/>
    <cellStyle name="Normal 3 2 2 2 2 2 2 3" xfId="16366"/>
    <cellStyle name="Normal 3 2 2 2 2 2 2 3 2" xfId="39641"/>
    <cellStyle name="Normal 3 2 2 2 2 2 2 4" xfId="24049"/>
    <cellStyle name="Normal 3 2 2 2 2 2 2 4 2" xfId="47256"/>
    <cellStyle name="Normal 3 2 2 2 2 2 2 5" xfId="29025"/>
    <cellStyle name="Normal 3 2 2 2 2 2 3" xfId="8416"/>
    <cellStyle name="Normal 3 2 2 2 2 2 3 2" xfId="19031"/>
    <cellStyle name="Normal 3 2 2 2 2 2 3 2 2" xfId="42306"/>
    <cellStyle name="Normal 3 2 2 2 2 2 3 3" xfId="31691"/>
    <cellStyle name="Normal 3 2 2 2 2 2 4" xfId="13726"/>
    <cellStyle name="Normal 3 2 2 2 2 2 4 2" xfId="37001"/>
    <cellStyle name="Normal 3 2 2 2 2 2 5" xfId="24048"/>
    <cellStyle name="Normal 3 2 2 2 2 2 5 2" xfId="47255"/>
    <cellStyle name="Normal 3 2 2 2 2 2 6" xfId="26383"/>
    <cellStyle name="Normal 3 2 2 2 2 3" xfId="4528"/>
    <cellStyle name="Normal 3 2 2 2 2 3 2" xfId="9872"/>
    <cellStyle name="Normal 3 2 2 2 2 3 2 2" xfId="20487"/>
    <cellStyle name="Normal 3 2 2 2 2 3 2 2 2" xfId="43762"/>
    <cellStyle name="Normal 3 2 2 2 2 3 2 3" xfId="33147"/>
    <cellStyle name="Normal 3 2 2 2 2 3 3" xfId="15181"/>
    <cellStyle name="Normal 3 2 2 2 2 3 3 2" xfId="38456"/>
    <cellStyle name="Normal 3 2 2 2 2 3 4" xfId="24050"/>
    <cellStyle name="Normal 3 2 2 2 2 3 4 2" xfId="47257"/>
    <cellStyle name="Normal 3 2 2 2 2 3 5" xfId="27839"/>
    <cellStyle name="Normal 3 2 2 2 2 4" xfId="7230"/>
    <cellStyle name="Normal 3 2 2 2 2 4 2" xfId="17845"/>
    <cellStyle name="Normal 3 2 2 2 2 4 2 2" xfId="41120"/>
    <cellStyle name="Normal 3 2 2 2 2 4 3" xfId="30505"/>
    <cellStyle name="Normal 3 2 2 2 2 5" xfId="12541"/>
    <cellStyle name="Normal 3 2 2 2 2 5 2" xfId="35816"/>
    <cellStyle name="Normal 3 2 2 2 2 6" xfId="24047"/>
    <cellStyle name="Normal 3 2 2 2 2 6 2" xfId="47254"/>
    <cellStyle name="Normal 3 2 2 2 2 7" xfId="25197"/>
    <cellStyle name="Normal 3 2 2 2 3" xfId="2641"/>
    <cellStyle name="Normal 3 2 2 2 3 2" xfId="5492"/>
    <cellStyle name="Normal 3 2 2 2 3 2 2" xfId="10835"/>
    <cellStyle name="Normal 3 2 2 2 3 2 2 2" xfId="21449"/>
    <cellStyle name="Normal 3 2 2 2 3 2 2 2 2" xfId="44724"/>
    <cellStyle name="Normal 3 2 2 2 3 2 2 3" xfId="34110"/>
    <cellStyle name="Normal 3 2 2 2 3 2 3" xfId="16143"/>
    <cellStyle name="Normal 3 2 2 2 3 2 3 2" xfId="39418"/>
    <cellStyle name="Normal 3 2 2 2 3 2 4" xfId="24052"/>
    <cellStyle name="Normal 3 2 2 2 3 2 4 2" xfId="47259"/>
    <cellStyle name="Normal 3 2 2 2 3 2 5" xfId="28802"/>
    <cellStyle name="Normal 3 2 2 2 3 3" xfId="8193"/>
    <cellStyle name="Normal 3 2 2 2 3 3 2" xfId="18808"/>
    <cellStyle name="Normal 3 2 2 2 3 3 2 2" xfId="42083"/>
    <cellStyle name="Normal 3 2 2 2 3 3 3" xfId="31468"/>
    <cellStyle name="Normal 3 2 2 2 3 4" xfId="13503"/>
    <cellStyle name="Normal 3 2 2 2 3 4 2" xfId="36778"/>
    <cellStyle name="Normal 3 2 2 2 3 5" xfId="24051"/>
    <cellStyle name="Normal 3 2 2 2 3 5 2" xfId="47258"/>
    <cellStyle name="Normal 3 2 2 2 3 6" xfId="26160"/>
    <cellStyle name="Normal 3 2 2 2 4" xfId="3819"/>
    <cellStyle name="Normal 3 2 2 2 4 2" xfId="6483"/>
    <cellStyle name="Normal 3 2 2 2 4 2 2" xfId="11826"/>
    <cellStyle name="Normal 3 2 2 2 4 2 2 2" xfId="22439"/>
    <cellStyle name="Normal 3 2 2 2 4 2 2 2 2" xfId="45714"/>
    <cellStyle name="Normal 3 2 2 2 4 2 2 3" xfId="35101"/>
    <cellStyle name="Normal 3 2 2 2 4 2 3" xfId="17133"/>
    <cellStyle name="Normal 3 2 2 2 4 2 3 2" xfId="40408"/>
    <cellStyle name="Normal 3 2 2 2 4 2 4" xfId="29793"/>
    <cellStyle name="Normal 3 2 2 2 4 3" xfId="9184"/>
    <cellStyle name="Normal 3 2 2 2 4 3 2" xfId="19799"/>
    <cellStyle name="Normal 3 2 2 2 4 3 2 2" xfId="43074"/>
    <cellStyle name="Normal 3 2 2 2 4 3 3" xfId="32459"/>
    <cellStyle name="Normal 3 2 2 2 4 4" xfId="14493"/>
    <cellStyle name="Normal 3 2 2 2 4 4 2" xfId="37768"/>
    <cellStyle name="Normal 3 2 2 2 4 5" xfId="24053"/>
    <cellStyle name="Normal 3 2 2 2 4 5 2" xfId="47260"/>
    <cellStyle name="Normal 3 2 2 2 4 6" xfId="27151"/>
    <cellStyle name="Normal 3 2 2 2 5" xfId="4305"/>
    <cellStyle name="Normal 3 2 2 2 5 2" xfId="9649"/>
    <cellStyle name="Normal 3 2 2 2 5 2 2" xfId="20264"/>
    <cellStyle name="Normal 3 2 2 2 5 2 2 2" xfId="43539"/>
    <cellStyle name="Normal 3 2 2 2 5 2 3" xfId="32924"/>
    <cellStyle name="Normal 3 2 2 2 5 3" xfId="14958"/>
    <cellStyle name="Normal 3 2 2 2 5 3 2" xfId="38233"/>
    <cellStyle name="Normal 3 2 2 2 5 4" xfId="27616"/>
    <cellStyle name="Normal 3 2 2 2 6" xfId="7007"/>
    <cellStyle name="Normal 3 2 2 2 6 2" xfId="17622"/>
    <cellStyle name="Normal 3 2 2 2 6 2 2" xfId="40897"/>
    <cellStyle name="Normal 3 2 2 2 6 3" xfId="30282"/>
    <cellStyle name="Normal 3 2 2 2 7" xfId="12318"/>
    <cellStyle name="Normal 3 2 2 2 7 2" xfId="35593"/>
    <cellStyle name="Normal 3 2 2 2 8" xfId="24046"/>
    <cellStyle name="Normal 3 2 2 2 8 2" xfId="47253"/>
    <cellStyle name="Normal 3 2 2 2 9" xfId="24974"/>
    <cellStyle name="Normal 3 2 2 2_Asset Register (new)" xfId="1230"/>
    <cellStyle name="Normal 3 2 2 3" xfId="1241"/>
    <cellStyle name="Normal 3 2 2 3 2" xfId="2781"/>
    <cellStyle name="Normal 3 2 2 3 2 2" xfId="5632"/>
    <cellStyle name="Normal 3 2 2 3 2 2 2" xfId="10975"/>
    <cellStyle name="Normal 3 2 2 3 2 2 2 2" xfId="21589"/>
    <cellStyle name="Normal 3 2 2 3 2 2 2 2 2" xfId="44864"/>
    <cellStyle name="Normal 3 2 2 3 2 2 2 3" xfId="34250"/>
    <cellStyle name="Normal 3 2 2 3 2 2 3" xfId="16283"/>
    <cellStyle name="Normal 3 2 2 3 2 2 3 2" xfId="39558"/>
    <cellStyle name="Normal 3 2 2 3 2 2 4" xfId="24056"/>
    <cellStyle name="Normal 3 2 2 3 2 2 4 2" xfId="47263"/>
    <cellStyle name="Normal 3 2 2 3 2 2 5" xfId="28942"/>
    <cellStyle name="Normal 3 2 2 3 2 3" xfId="8333"/>
    <cellStyle name="Normal 3 2 2 3 2 3 2" xfId="18948"/>
    <cellStyle name="Normal 3 2 2 3 2 3 2 2" xfId="42223"/>
    <cellStyle name="Normal 3 2 2 3 2 3 3" xfId="31608"/>
    <cellStyle name="Normal 3 2 2 3 2 4" xfId="13643"/>
    <cellStyle name="Normal 3 2 2 3 2 4 2" xfId="36918"/>
    <cellStyle name="Normal 3 2 2 3 2 5" xfId="24055"/>
    <cellStyle name="Normal 3 2 2 3 2 5 2" xfId="47262"/>
    <cellStyle name="Normal 3 2 2 3 2 6" xfId="26300"/>
    <cellStyle name="Normal 3 2 2 3 3" xfId="4445"/>
    <cellStyle name="Normal 3 2 2 3 3 2" xfId="9789"/>
    <cellStyle name="Normal 3 2 2 3 3 2 2" xfId="20404"/>
    <cellStyle name="Normal 3 2 2 3 3 2 2 2" xfId="43679"/>
    <cellStyle name="Normal 3 2 2 3 3 2 3" xfId="33064"/>
    <cellStyle name="Normal 3 2 2 3 3 3" xfId="15098"/>
    <cellStyle name="Normal 3 2 2 3 3 3 2" xfId="38373"/>
    <cellStyle name="Normal 3 2 2 3 3 4" xfId="24057"/>
    <cellStyle name="Normal 3 2 2 3 3 4 2" xfId="47264"/>
    <cellStyle name="Normal 3 2 2 3 3 5" xfId="27756"/>
    <cellStyle name="Normal 3 2 2 3 4" xfId="7147"/>
    <cellStyle name="Normal 3 2 2 3 4 2" xfId="17762"/>
    <cellStyle name="Normal 3 2 2 3 4 2 2" xfId="41037"/>
    <cellStyle name="Normal 3 2 2 3 4 3" xfId="30422"/>
    <cellStyle name="Normal 3 2 2 3 5" xfId="12458"/>
    <cellStyle name="Normal 3 2 2 3 5 2" xfId="35733"/>
    <cellStyle name="Normal 3 2 2 3 6" xfId="24054"/>
    <cellStyle name="Normal 3 2 2 3 6 2" xfId="47261"/>
    <cellStyle name="Normal 3 2 2 3 7" xfId="25114"/>
    <cellStyle name="Normal 3 2 2 4" xfId="1619"/>
    <cellStyle name="Normal 3 2 2 4 2" xfId="4622"/>
    <cellStyle name="Normal 3 2 2 4 2 2" xfId="9966"/>
    <cellStyle name="Normal 3 2 2 4 2 2 2" xfId="20581"/>
    <cellStyle name="Normal 3 2 2 4 2 2 2 2" xfId="43856"/>
    <cellStyle name="Normal 3 2 2 4 2 2 3" xfId="24060"/>
    <cellStyle name="Normal 3 2 2 4 2 2 3 2" xfId="47267"/>
    <cellStyle name="Normal 3 2 2 4 2 2 4" xfId="33241"/>
    <cellStyle name="Normal 3 2 2 4 2 3" xfId="15275"/>
    <cellStyle name="Normal 3 2 2 4 2 3 2" xfId="38550"/>
    <cellStyle name="Normal 3 2 2 4 2 4" xfId="24059"/>
    <cellStyle name="Normal 3 2 2 4 2 4 2" xfId="47266"/>
    <cellStyle name="Normal 3 2 2 4 2 5" xfId="27933"/>
    <cellStyle name="Normal 3 2 2 4 3" xfId="7324"/>
    <cellStyle name="Normal 3 2 2 4 3 2" xfId="17939"/>
    <cellStyle name="Normal 3 2 2 4 3 2 2" xfId="41214"/>
    <cellStyle name="Normal 3 2 2 4 3 3" xfId="24061"/>
    <cellStyle name="Normal 3 2 2 4 3 3 2" xfId="47268"/>
    <cellStyle name="Normal 3 2 2 4 3 4" xfId="30599"/>
    <cellStyle name="Normal 3 2 2 4 4" xfId="12635"/>
    <cellStyle name="Normal 3 2 2 4 4 2" xfId="35910"/>
    <cellStyle name="Normal 3 2 2 4 5" xfId="24058"/>
    <cellStyle name="Normal 3 2 2 4 5 2" xfId="47265"/>
    <cellStyle name="Normal 3 2 2 4 6" xfId="25291"/>
    <cellStyle name="Normal 3 2 2 5" xfId="1652"/>
    <cellStyle name="Normal 3 2 2 5 2" xfId="4653"/>
    <cellStyle name="Normal 3 2 2 5 2 2" xfId="9997"/>
    <cellStyle name="Normal 3 2 2 5 2 2 2" xfId="20612"/>
    <cellStyle name="Normal 3 2 2 5 2 2 2 2" xfId="43887"/>
    <cellStyle name="Normal 3 2 2 5 2 2 3" xfId="33272"/>
    <cellStyle name="Normal 3 2 2 5 2 3" xfId="15306"/>
    <cellStyle name="Normal 3 2 2 5 2 3 2" xfId="38581"/>
    <cellStyle name="Normal 3 2 2 5 2 4" xfId="24063"/>
    <cellStyle name="Normal 3 2 2 5 2 4 2" xfId="47270"/>
    <cellStyle name="Normal 3 2 2 5 2 5" xfId="27964"/>
    <cellStyle name="Normal 3 2 2 5 3" xfId="7355"/>
    <cellStyle name="Normal 3 2 2 5 3 2" xfId="17970"/>
    <cellStyle name="Normal 3 2 2 5 3 2 2" xfId="41245"/>
    <cellStyle name="Normal 3 2 2 5 3 3" xfId="30630"/>
    <cellStyle name="Normal 3 2 2 5 4" xfId="12666"/>
    <cellStyle name="Normal 3 2 2 5 4 2" xfId="35941"/>
    <cellStyle name="Normal 3 2 2 5 5" xfId="24062"/>
    <cellStyle name="Normal 3 2 2 5 5 2" xfId="47269"/>
    <cellStyle name="Normal 3 2 2 5 6" xfId="25322"/>
    <cellStyle name="Normal 3 2 2 6" xfId="1999"/>
    <cellStyle name="Normal 3 2 2 6 2" xfId="4916"/>
    <cellStyle name="Normal 3 2 2 6 2 2" xfId="10259"/>
    <cellStyle name="Normal 3 2 2 6 2 2 2" xfId="20874"/>
    <cellStyle name="Normal 3 2 2 6 2 2 2 2" xfId="44149"/>
    <cellStyle name="Normal 3 2 2 6 2 2 3" xfId="33534"/>
    <cellStyle name="Normal 3 2 2 6 2 3" xfId="15568"/>
    <cellStyle name="Normal 3 2 2 6 2 3 2" xfId="38843"/>
    <cellStyle name="Normal 3 2 2 6 2 4" xfId="28226"/>
    <cellStyle name="Normal 3 2 2 6 3" xfId="7617"/>
    <cellStyle name="Normal 3 2 2 6 3 2" xfId="18232"/>
    <cellStyle name="Normal 3 2 2 6 3 2 2" xfId="41507"/>
    <cellStyle name="Normal 3 2 2 6 3 3" xfId="30892"/>
    <cellStyle name="Normal 3 2 2 6 4" xfId="12928"/>
    <cellStyle name="Normal 3 2 2 6 4 2" xfId="36203"/>
    <cellStyle name="Normal 3 2 2 6 5" xfId="24064"/>
    <cellStyle name="Normal 3 2 2 6 5 2" xfId="47271"/>
    <cellStyle name="Normal 3 2 2 6 6" xfId="25584"/>
    <cellStyle name="Normal 3 2 2 7" xfId="2120"/>
    <cellStyle name="Normal 3 2 2 7 2" xfId="4998"/>
    <cellStyle name="Normal 3 2 2 7 2 2" xfId="10341"/>
    <cellStyle name="Normal 3 2 2 7 2 2 2" xfId="20956"/>
    <cellStyle name="Normal 3 2 2 7 2 2 2 2" xfId="44231"/>
    <cellStyle name="Normal 3 2 2 7 2 2 3" xfId="33616"/>
    <cellStyle name="Normal 3 2 2 7 2 3" xfId="15650"/>
    <cellStyle name="Normal 3 2 2 7 2 3 2" xfId="38925"/>
    <cellStyle name="Normal 3 2 2 7 2 4" xfId="28308"/>
    <cellStyle name="Normal 3 2 2 7 3" xfId="7699"/>
    <cellStyle name="Normal 3 2 2 7 3 2" xfId="18314"/>
    <cellStyle name="Normal 3 2 2 7 3 2 2" xfId="41589"/>
    <cellStyle name="Normal 3 2 2 7 3 3" xfId="30974"/>
    <cellStyle name="Normal 3 2 2 7 4" xfId="13010"/>
    <cellStyle name="Normal 3 2 2 7 4 2" xfId="36285"/>
    <cellStyle name="Normal 3 2 2 7 5" xfId="24065"/>
    <cellStyle name="Normal 3 2 2 7 5 2" xfId="47272"/>
    <cellStyle name="Normal 3 2 2 7 6" xfId="25666"/>
    <cellStyle name="Normal 3 2 2 8" xfId="2177"/>
    <cellStyle name="Normal 3 2 2 8 2" xfId="5046"/>
    <cellStyle name="Normal 3 2 2 8 2 2" xfId="10389"/>
    <cellStyle name="Normal 3 2 2 8 2 2 2" xfId="21003"/>
    <cellStyle name="Normal 3 2 2 8 2 2 2 2" xfId="44278"/>
    <cellStyle name="Normal 3 2 2 8 2 2 3" xfId="33664"/>
    <cellStyle name="Normal 3 2 2 8 2 3" xfId="15697"/>
    <cellStyle name="Normal 3 2 2 8 2 3 2" xfId="38972"/>
    <cellStyle name="Normal 3 2 2 8 2 4" xfId="28356"/>
    <cellStyle name="Normal 3 2 2 8 3" xfId="7747"/>
    <cellStyle name="Normal 3 2 2 8 3 2" xfId="18362"/>
    <cellStyle name="Normal 3 2 2 8 3 2 2" xfId="41637"/>
    <cellStyle name="Normal 3 2 2 8 3 3" xfId="31022"/>
    <cellStyle name="Normal 3 2 2 8 4" xfId="13057"/>
    <cellStyle name="Normal 3 2 2 8 4 2" xfId="36332"/>
    <cellStyle name="Normal 3 2 2 8 5" xfId="24066"/>
    <cellStyle name="Normal 3 2 2 8 5 2" xfId="47273"/>
    <cellStyle name="Normal 3 2 2 8 6" xfId="25714"/>
    <cellStyle name="Normal 3 2 2 9" xfId="2558"/>
    <cellStyle name="Normal 3 2 2 9 2" xfId="5409"/>
    <cellStyle name="Normal 3 2 2 9 2 2" xfId="10752"/>
    <cellStyle name="Normal 3 2 2 9 2 2 2" xfId="21366"/>
    <cellStyle name="Normal 3 2 2 9 2 2 2 2" xfId="44641"/>
    <cellStyle name="Normal 3 2 2 9 2 2 3" xfId="34027"/>
    <cellStyle name="Normal 3 2 2 9 2 3" xfId="16060"/>
    <cellStyle name="Normal 3 2 2 9 2 3 2" xfId="39335"/>
    <cellStyle name="Normal 3 2 2 9 2 4" xfId="28719"/>
    <cellStyle name="Normal 3 2 2 9 3" xfId="8110"/>
    <cellStyle name="Normal 3 2 2 9 3 2" xfId="18725"/>
    <cellStyle name="Normal 3 2 2 9 3 2 2" xfId="42000"/>
    <cellStyle name="Normal 3 2 2 9 3 3" xfId="31385"/>
    <cellStyle name="Normal 3 2 2 9 4" xfId="13420"/>
    <cellStyle name="Normal 3 2 2 9 4 2" xfId="36695"/>
    <cellStyle name="Normal 3 2 2 9 5" xfId="26077"/>
    <cellStyle name="Normal 3 2 2_Asset Register (new)" xfId="1152"/>
    <cellStyle name="Normal 3 2 3" xfId="764"/>
    <cellStyle name="Normal 3 2 3 10" xfId="24890"/>
    <cellStyle name="Normal 3 2 3 2" xfId="1131"/>
    <cellStyle name="Normal 3 2 3 2 2" xfId="2699"/>
    <cellStyle name="Normal 3 2 3 2 2 2" xfId="5550"/>
    <cellStyle name="Normal 3 2 3 2 2 2 2" xfId="10893"/>
    <cellStyle name="Normal 3 2 3 2 2 2 2 2" xfId="21507"/>
    <cellStyle name="Normal 3 2 3 2 2 2 2 2 2" xfId="44782"/>
    <cellStyle name="Normal 3 2 3 2 2 2 2 3" xfId="34168"/>
    <cellStyle name="Normal 3 2 3 2 2 2 3" xfId="16201"/>
    <cellStyle name="Normal 3 2 3 2 2 2 3 2" xfId="39476"/>
    <cellStyle name="Normal 3 2 3 2 2 2 4" xfId="24070"/>
    <cellStyle name="Normal 3 2 3 2 2 2 4 2" xfId="47277"/>
    <cellStyle name="Normal 3 2 3 2 2 2 5" xfId="28860"/>
    <cellStyle name="Normal 3 2 3 2 2 3" xfId="8251"/>
    <cellStyle name="Normal 3 2 3 2 2 3 2" xfId="18866"/>
    <cellStyle name="Normal 3 2 3 2 2 3 2 2" xfId="42141"/>
    <cellStyle name="Normal 3 2 3 2 2 3 3" xfId="31526"/>
    <cellStyle name="Normal 3 2 3 2 2 4" xfId="13561"/>
    <cellStyle name="Normal 3 2 3 2 2 4 2" xfId="36836"/>
    <cellStyle name="Normal 3 2 3 2 2 5" xfId="24069"/>
    <cellStyle name="Normal 3 2 3 2 2 5 2" xfId="47276"/>
    <cellStyle name="Normal 3 2 3 2 2 6" xfId="26218"/>
    <cellStyle name="Normal 3 2 3 2 3" xfId="3877"/>
    <cellStyle name="Normal 3 2 3 2 3 2" xfId="6541"/>
    <cellStyle name="Normal 3 2 3 2 3 2 2" xfId="11884"/>
    <cellStyle name="Normal 3 2 3 2 3 2 2 2" xfId="22497"/>
    <cellStyle name="Normal 3 2 3 2 3 2 2 2 2" xfId="45772"/>
    <cellStyle name="Normal 3 2 3 2 3 2 2 3" xfId="35159"/>
    <cellStyle name="Normal 3 2 3 2 3 2 3" xfId="17191"/>
    <cellStyle name="Normal 3 2 3 2 3 2 3 2" xfId="40466"/>
    <cellStyle name="Normal 3 2 3 2 3 2 4" xfId="29851"/>
    <cellStyle name="Normal 3 2 3 2 3 3" xfId="9242"/>
    <cellStyle name="Normal 3 2 3 2 3 3 2" xfId="19857"/>
    <cellStyle name="Normal 3 2 3 2 3 3 2 2" xfId="43132"/>
    <cellStyle name="Normal 3 2 3 2 3 3 3" xfId="32517"/>
    <cellStyle name="Normal 3 2 3 2 3 4" xfId="14551"/>
    <cellStyle name="Normal 3 2 3 2 3 4 2" xfId="37826"/>
    <cellStyle name="Normal 3 2 3 2 3 5" xfId="24071"/>
    <cellStyle name="Normal 3 2 3 2 3 5 2" xfId="47278"/>
    <cellStyle name="Normal 3 2 3 2 3 6" xfId="27209"/>
    <cellStyle name="Normal 3 2 3 2 4" xfId="4363"/>
    <cellStyle name="Normal 3 2 3 2 4 2" xfId="9707"/>
    <cellStyle name="Normal 3 2 3 2 4 2 2" xfId="20322"/>
    <cellStyle name="Normal 3 2 3 2 4 2 2 2" xfId="43597"/>
    <cellStyle name="Normal 3 2 3 2 4 2 3" xfId="32982"/>
    <cellStyle name="Normal 3 2 3 2 4 3" xfId="15016"/>
    <cellStyle name="Normal 3 2 3 2 4 3 2" xfId="38291"/>
    <cellStyle name="Normal 3 2 3 2 4 4" xfId="27674"/>
    <cellStyle name="Normal 3 2 3 2 5" xfId="7065"/>
    <cellStyle name="Normal 3 2 3 2 5 2" xfId="17680"/>
    <cellStyle name="Normal 3 2 3 2 5 2 2" xfId="40955"/>
    <cellStyle name="Normal 3 2 3 2 5 3" xfId="30340"/>
    <cellStyle name="Normal 3 2 3 2 6" xfId="12376"/>
    <cellStyle name="Normal 3 2 3 2 6 2" xfId="35651"/>
    <cellStyle name="Normal 3 2 3 2 7" xfId="24068"/>
    <cellStyle name="Normal 3 2 3 2 7 2" xfId="47275"/>
    <cellStyle name="Normal 3 2 3 2 8" xfId="25032"/>
    <cellStyle name="Normal 3 2 3 3" xfId="1501"/>
    <cellStyle name="Normal 3 2 3 3 2" xfId="2863"/>
    <cellStyle name="Normal 3 2 3 3 2 2" xfId="5714"/>
    <cellStyle name="Normal 3 2 3 3 2 2 2" xfId="11057"/>
    <cellStyle name="Normal 3 2 3 3 2 2 2 2" xfId="21671"/>
    <cellStyle name="Normal 3 2 3 3 2 2 2 2 2" xfId="44946"/>
    <cellStyle name="Normal 3 2 3 3 2 2 2 3" xfId="34332"/>
    <cellStyle name="Normal 3 2 3 3 2 2 3" xfId="16365"/>
    <cellStyle name="Normal 3 2 3 3 2 2 3 2" xfId="39640"/>
    <cellStyle name="Normal 3 2 3 3 2 2 4" xfId="29024"/>
    <cellStyle name="Normal 3 2 3 3 2 3" xfId="8415"/>
    <cellStyle name="Normal 3 2 3 3 2 3 2" xfId="19030"/>
    <cellStyle name="Normal 3 2 3 3 2 3 2 2" xfId="42305"/>
    <cellStyle name="Normal 3 2 3 3 2 3 3" xfId="31690"/>
    <cellStyle name="Normal 3 2 3 3 2 4" xfId="13725"/>
    <cellStyle name="Normal 3 2 3 3 2 4 2" xfId="37000"/>
    <cellStyle name="Normal 3 2 3 3 2 5" xfId="24073"/>
    <cellStyle name="Normal 3 2 3 3 2 5 2" xfId="47280"/>
    <cellStyle name="Normal 3 2 3 3 2 6" xfId="26382"/>
    <cellStyle name="Normal 3 2 3 3 3" xfId="3553"/>
    <cellStyle name="Normal 3 2 3 3 3 2" xfId="6369"/>
    <cellStyle name="Normal 3 2 3 3 3 2 2" xfId="11712"/>
    <cellStyle name="Normal 3 2 3 3 3 2 2 2" xfId="22325"/>
    <cellStyle name="Normal 3 2 3 3 3 2 2 2 2" xfId="45600"/>
    <cellStyle name="Normal 3 2 3 3 3 2 2 3" xfId="34987"/>
    <cellStyle name="Normal 3 2 3 3 3 2 3" xfId="17019"/>
    <cellStyle name="Normal 3 2 3 3 3 2 3 2" xfId="40294"/>
    <cellStyle name="Normal 3 2 3 3 3 2 4" xfId="29679"/>
    <cellStyle name="Normal 3 2 3 3 3 3" xfId="9070"/>
    <cellStyle name="Normal 3 2 3 3 3 3 2" xfId="19685"/>
    <cellStyle name="Normal 3 2 3 3 3 3 2 2" xfId="42960"/>
    <cellStyle name="Normal 3 2 3 3 3 3 3" xfId="32345"/>
    <cellStyle name="Normal 3 2 3 3 3 4" xfId="14379"/>
    <cellStyle name="Normal 3 2 3 3 3 4 2" xfId="37654"/>
    <cellStyle name="Normal 3 2 3 3 3 5" xfId="27037"/>
    <cellStyle name="Normal 3 2 3 3 4" xfId="4527"/>
    <cellStyle name="Normal 3 2 3 3 4 2" xfId="9871"/>
    <cellStyle name="Normal 3 2 3 3 4 2 2" xfId="20486"/>
    <cellStyle name="Normal 3 2 3 3 4 2 2 2" xfId="43761"/>
    <cellStyle name="Normal 3 2 3 3 4 2 3" xfId="33146"/>
    <cellStyle name="Normal 3 2 3 3 4 3" xfId="15180"/>
    <cellStyle name="Normal 3 2 3 3 4 3 2" xfId="38455"/>
    <cellStyle name="Normal 3 2 3 3 4 4" xfId="27838"/>
    <cellStyle name="Normal 3 2 3 3 5" xfId="7229"/>
    <cellStyle name="Normal 3 2 3 3 5 2" xfId="17844"/>
    <cellStyle name="Normal 3 2 3 3 5 2 2" xfId="41119"/>
    <cellStyle name="Normal 3 2 3 3 5 3" xfId="30504"/>
    <cellStyle name="Normal 3 2 3 3 6" xfId="12540"/>
    <cellStyle name="Normal 3 2 3 3 6 2" xfId="35815"/>
    <cellStyle name="Normal 3 2 3 3 7" xfId="24072"/>
    <cellStyle name="Normal 3 2 3 3 7 2" xfId="47279"/>
    <cellStyle name="Normal 3 2 3 3 8" xfId="25196"/>
    <cellStyle name="Normal 3 2 3 4" xfId="2001"/>
    <cellStyle name="Normal 3 2 3 4 2" xfId="24074"/>
    <cellStyle name="Normal 3 2 3 4 2 2" xfId="47281"/>
    <cellStyle name="Normal 3 2 3 5" xfId="2557"/>
    <cellStyle name="Normal 3 2 3 5 2" xfId="5408"/>
    <cellStyle name="Normal 3 2 3 5 2 2" xfId="10751"/>
    <cellStyle name="Normal 3 2 3 5 2 2 2" xfId="21365"/>
    <cellStyle name="Normal 3 2 3 5 2 2 2 2" xfId="44640"/>
    <cellStyle name="Normal 3 2 3 5 2 2 3" xfId="34026"/>
    <cellStyle name="Normal 3 2 3 5 2 3" xfId="16059"/>
    <cellStyle name="Normal 3 2 3 5 2 3 2" xfId="39334"/>
    <cellStyle name="Normal 3 2 3 5 2 4" xfId="28718"/>
    <cellStyle name="Normal 3 2 3 5 3" xfId="8109"/>
    <cellStyle name="Normal 3 2 3 5 3 2" xfId="18724"/>
    <cellStyle name="Normal 3 2 3 5 3 2 2" xfId="41999"/>
    <cellStyle name="Normal 3 2 3 5 3 3" xfId="31384"/>
    <cellStyle name="Normal 3 2 3 5 4" xfId="13419"/>
    <cellStyle name="Normal 3 2 3 5 4 2" xfId="36694"/>
    <cellStyle name="Normal 3 2 3 5 5" xfId="26076"/>
    <cellStyle name="Normal 3 2 3 6" xfId="4221"/>
    <cellStyle name="Normal 3 2 3 6 2" xfId="9565"/>
    <cellStyle name="Normal 3 2 3 6 2 2" xfId="20180"/>
    <cellStyle name="Normal 3 2 3 6 2 2 2" xfId="43455"/>
    <cellStyle name="Normal 3 2 3 6 2 3" xfId="32840"/>
    <cellStyle name="Normal 3 2 3 6 3" xfId="14874"/>
    <cellStyle name="Normal 3 2 3 6 3 2" xfId="38149"/>
    <cellStyle name="Normal 3 2 3 6 4" xfId="27532"/>
    <cellStyle name="Normal 3 2 3 7" xfId="6923"/>
    <cellStyle name="Normal 3 2 3 7 2" xfId="17538"/>
    <cellStyle name="Normal 3 2 3 7 2 2" xfId="40813"/>
    <cellStyle name="Normal 3 2 3 7 3" xfId="30198"/>
    <cellStyle name="Normal 3 2 3 8" xfId="12234"/>
    <cellStyle name="Normal 3 2 3 8 2" xfId="35509"/>
    <cellStyle name="Normal 3 2 3 9" xfId="24067"/>
    <cellStyle name="Normal 3 2 3 9 2" xfId="47274"/>
    <cellStyle name="Normal 3 2 3_Asset Register (new)" xfId="1433"/>
    <cellStyle name="Normal 3 2 4" xfId="1067"/>
    <cellStyle name="Normal 3 2 4 2" xfId="2640"/>
    <cellStyle name="Normal 3 2 4 2 2" xfId="5491"/>
    <cellStyle name="Normal 3 2 4 2 2 2" xfId="10834"/>
    <cellStyle name="Normal 3 2 4 2 2 2 2" xfId="21448"/>
    <cellStyle name="Normal 3 2 4 2 2 2 2 2" xfId="44723"/>
    <cellStyle name="Normal 3 2 4 2 2 2 3" xfId="34109"/>
    <cellStyle name="Normal 3 2 4 2 2 3" xfId="16142"/>
    <cellStyle name="Normal 3 2 4 2 2 3 2" xfId="39417"/>
    <cellStyle name="Normal 3 2 4 2 2 4" xfId="24077"/>
    <cellStyle name="Normal 3 2 4 2 2 4 2" xfId="47284"/>
    <cellStyle name="Normal 3 2 4 2 2 5" xfId="28801"/>
    <cellStyle name="Normal 3 2 4 2 3" xfId="8192"/>
    <cellStyle name="Normal 3 2 4 2 3 2" xfId="18807"/>
    <cellStyle name="Normal 3 2 4 2 3 2 2" xfId="42082"/>
    <cellStyle name="Normal 3 2 4 2 3 3" xfId="31467"/>
    <cellStyle name="Normal 3 2 4 2 4" xfId="13502"/>
    <cellStyle name="Normal 3 2 4 2 4 2" xfId="36777"/>
    <cellStyle name="Normal 3 2 4 2 5" xfId="24076"/>
    <cellStyle name="Normal 3 2 4 2 5 2" xfId="47283"/>
    <cellStyle name="Normal 3 2 4 2 6" xfId="26159"/>
    <cellStyle name="Normal 3 2 4 3" xfId="3818"/>
    <cellStyle name="Normal 3 2 4 3 2" xfId="6482"/>
    <cellStyle name="Normal 3 2 4 3 2 2" xfId="11825"/>
    <cellStyle name="Normal 3 2 4 3 2 2 2" xfId="22438"/>
    <cellStyle name="Normal 3 2 4 3 2 2 2 2" xfId="45713"/>
    <cellStyle name="Normal 3 2 4 3 2 2 3" xfId="35100"/>
    <cellStyle name="Normal 3 2 4 3 2 3" xfId="17132"/>
    <cellStyle name="Normal 3 2 4 3 2 3 2" xfId="40407"/>
    <cellStyle name="Normal 3 2 4 3 2 4" xfId="29792"/>
    <cellStyle name="Normal 3 2 4 3 3" xfId="9183"/>
    <cellStyle name="Normal 3 2 4 3 3 2" xfId="19798"/>
    <cellStyle name="Normal 3 2 4 3 3 2 2" xfId="43073"/>
    <cellStyle name="Normal 3 2 4 3 3 3" xfId="32458"/>
    <cellStyle name="Normal 3 2 4 3 4" xfId="14492"/>
    <cellStyle name="Normal 3 2 4 3 4 2" xfId="37767"/>
    <cellStyle name="Normal 3 2 4 3 5" xfId="24078"/>
    <cellStyle name="Normal 3 2 4 3 5 2" xfId="47285"/>
    <cellStyle name="Normal 3 2 4 3 6" xfId="27150"/>
    <cellStyle name="Normal 3 2 4 4" xfId="4304"/>
    <cellStyle name="Normal 3 2 4 4 2" xfId="9648"/>
    <cellStyle name="Normal 3 2 4 4 2 2" xfId="20263"/>
    <cellStyle name="Normal 3 2 4 4 2 2 2" xfId="43538"/>
    <cellStyle name="Normal 3 2 4 4 2 3" xfId="32923"/>
    <cellStyle name="Normal 3 2 4 4 3" xfId="14957"/>
    <cellStyle name="Normal 3 2 4 4 3 2" xfId="38232"/>
    <cellStyle name="Normal 3 2 4 4 4" xfId="27615"/>
    <cellStyle name="Normal 3 2 4 5" xfId="7006"/>
    <cellStyle name="Normal 3 2 4 5 2" xfId="17621"/>
    <cellStyle name="Normal 3 2 4 5 2 2" xfId="40896"/>
    <cellStyle name="Normal 3 2 4 5 3" xfId="30281"/>
    <cellStyle name="Normal 3 2 4 6" xfId="12317"/>
    <cellStyle name="Normal 3 2 4 6 2" xfId="35592"/>
    <cellStyle name="Normal 3 2 4 7" xfId="24075"/>
    <cellStyle name="Normal 3 2 4 7 2" xfId="47282"/>
    <cellStyle name="Normal 3 2 4 8" xfId="24973"/>
    <cellStyle name="Normal 3 2 5" xfId="1240"/>
    <cellStyle name="Normal 3 2 5 2" xfId="2780"/>
    <cellStyle name="Normal 3 2 5 2 2" xfId="5631"/>
    <cellStyle name="Normal 3 2 5 2 2 2" xfId="10974"/>
    <cellStyle name="Normal 3 2 5 2 2 2 2" xfId="21588"/>
    <cellStyle name="Normal 3 2 5 2 2 2 2 2" xfId="44863"/>
    <cellStyle name="Normal 3 2 5 2 2 2 3" xfId="34249"/>
    <cellStyle name="Normal 3 2 5 2 2 3" xfId="16282"/>
    <cellStyle name="Normal 3 2 5 2 2 3 2" xfId="39557"/>
    <cellStyle name="Normal 3 2 5 2 2 4" xfId="24081"/>
    <cellStyle name="Normal 3 2 5 2 2 4 2" xfId="47288"/>
    <cellStyle name="Normal 3 2 5 2 2 5" xfId="28941"/>
    <cellStyle name="Normal 3 2 5 2 3" xfId="8332"/>
    <cellStyle name="Normal 3 2 5 2 3 2" xfId="18947"/>
    <cellStyle name="Normal 3 2 5 2 3 2 2" xfId="42222"/>
    <cellStyle name="Normal 3 2 5 2 3 3" xfId="31607"/>
    <cellStyle name="Normal 3 2 5 2 4" xfId="13642"/>
    <cellStyle name="Normal 3 2 5 2 4 2" xfId="36917"/>
    <cellStyle name="Normal 3 2 5 2 5" xfId="24080"/>
    <cellStyle name="Normal 3 2 5 2 5 2" xfId="47287"/>
    <cellStyle name="Normal 3 2 5 2 6" xfId="26299"/>
    <cellStyle name="Normal 3 2 5 3" xfId="4444"/>
    <cellStyle name="Normal 3 2 5 3 2" xfId="9788"/>
    <cellStyle name="Normal 3 2 5 3 2 2" xfId="20403"/>
    <cellStyle name="Normal 3 2 5 3 2 2 2" xfId="43678"/>
    <cellStyle name="Normal 3 2 5 3 2 3" xfId="33063"/>
    <cellStyle name="Normal 3 2 5 3 3" xfId="15097"/>
    <cellStyle name="Normal 3 2 5 3 3 2" xfId="38372"/>
    <cellStyle name="Normal 3 2 5 3 4" xfId="24082"/>
    <cellStyle name="Normal 3 2 5 3 4 2" xfId="47289"/>
    <cellStyle name="Normal 3 2 5 3 5" xfId="27755"/>
    <cellStyle name="Normal 3 2 5 4" xfId="7146"/>
    <cellStyle name="Normal 3 2 5 4 2" xfId="17761"/>
    <cellStyle name="Normal 3 2 5 4 2 2" xfId="41036"/>
    <cellStyle name="Normal 3 2 5 4 3" xfId="30421"/>
    <cellStyle name="Normal 3 2 5 5" xfId="12457"/>
    <cellStyle name="Normal 3 2 5 5 2" xfId="35732"/>
    <cellStyle name="Normal 3 2 5 6" xfId="24079"/>
    <cellStyle name="Normal 3 2 5 6 2" xfId="47286"/>
    <cellStyle name="Normal 3 2 5 7" xfId="25113"/>
    <cellStyle name="Normal 3 2 6" xfId="1618"/>
    <cellStyle name="Normal 3 2 6 2" xfId="4621"/>
    <cellStyle name="Normal 3 2 6 2 2" xfId="9965"/>
    <cellStyle name="Normal 3 2 6 2 2 2" xfId="20580"/>
    <cellStyle name="Normal 3 2 6 2 2 2 2" xfId="43855"/>
    <cellStyle name="Normal 3 2 6 2 2 3" xfId="24085"/>
    <cellStyle name="Normal 3 2 6 2 2 3 2" xfId="47292"/>
    <cellStyle name="Normal 3 2 6 2 2 4" xfId="33240"/>
    <cellStyle name="Normal 3 2 6 2 3" xfId="15274"/>
    <cellStyle name="Normal 3 2 6 2 3 2" xfId="38549"/>
    <cellStyle name="Normal 3 2 6 2 4" xfId="24084"/>
    <cellStyle name="Normal 3 2 6 2 4 2" xfId="47291"/>
    <cellStyle name="Normal 3 2 6 2 5" xfId="27932"/>
    <cellStyle name="Normal 3 2 6 3" xfId="7323"/>
    <cellStyle name="Normal 3 2 6 3 2" xfId="17938"/>
    <cellStyle name="Normal 3 2 6 3 2 2" xfId="41213"/>
    <cellStyle name="Normal 3 2 6 3 3" xfId="24086"/>
    <cellStyle name="Normal 3 2 6 3 3 2" xfId="47293"/>
    <cellStyle name="Normal 3 2 6 3 4" xfId="30598"/>
    <cellStyle name="Normal 3 2 6 4" xfId="12634"/>
    <cellStyle name="Normal 3 2 6 4 2" xfId="35909"/>
    <cellStyle name="Normal 3 2 6 5" xfId="24083"/>
    <cellStyle name="Normal 3 2 6 5 2" xfId="47290"/>
    <cellStyle name="Normal 3 2 6 6" xfId="25290"/>
    <cellStyle name="Normal 3 2 7" xfId="1653"/>
    <cellStyle name="Normal 3 2 7 2" xfId="4654"/>
    <cellStyle name="Normal 3 2 7 2 2" xfId="9998"/>
    <cellStyle name="Normal 3 2 7 2 2 2" xfId="20613"/>
    <cellStyle name="Normal 3 2 7 2 2 2 2" xfId="43888"/>
    <cellStyle name="Normal 3 2 7 2 2 3" xfId="24089"/>
    <cellStyle name="Normal 3 2 7 2 2 3 2" xfId="47296"/>
    <cellStyle name="Normal 3 2 7 2 2 4" xfId="33273"/>
    <cellStyle name="Normal 3 2 7 2 3" xfId="15307"/>
    <cellStyle name="Normal 3 2 7 2 3 2" xfId="38582"/>
    <cellStyle name="Normal 3 2 7 2 4" xfId="24088"/>
    <cellStyle name="Normal 3 2 7 2 4 2" xfId="47295"/>
    <cellStyle name="Normal 3 2 7 2 5" xfId="27965"/>
    <cellStyle name="Normal 3 2 7 3" xfId="7356"/>
    <cellStyle name="Normal 3 2 7 3 2" xfId="17971"/>
    <cellStyle name="Normal 3 2 7 3 2 2" xfId="41246"/>
    <cellStyle name="Normal 3 2 7 3 3" xfId="24090"/>
    <cellStyle name="Normal 3 2 7 3 3 2" xfId="47297"/>
    <cellStyle name="Normal 3 2 7 3 4" xfId="30631"/>
    <cellStyle name="Normal 3 2 7 4" xfId="12667"/>
    <cellStyle name="Normal 3 2 7 4 2" xfId="35942"/>
    <cellStyle name="Normal 3 2 7 5" xfId="24087"/>
    <cellStyle name="Normal 3 2 7 5 2" xfId="47294"/>
    <cellStyle name="Normal 3 2 7 6" xfId="25323"/>
    <cellStyle name="Normal 3 2 8" xfId="1700"/>
    <cellStyle name="Normal 3 2 8 2" xfId="4691"/>
    <cellStyle name="Normal 3 2 8 2 2" xfId="10035"/>
    <cellStyle name="Normal 3 2 8 2 2 2" xfId="20650"/>
    <cellStyle name="Normal 3 2 8 2 2 2 2" xfId="43925"/>
    <cellStyle name="Normal 3 2 8 2 2 3" xfId="33310"/>
    <cellStyle name="Normal 3 2 8 2 3" xfId="15344"/>
    <cellStyle name="Normal 3 2 8 2 3 2" xfId="38619"/>
    <cellStyle name="Normal 3 2 8 2 4" xfId="24092"/>
    <cellStyle name="Normal 3 2 8 2 4 2" xfId="47299"/>
    <cellStyle name="Normal 3 2 8 2 5" xfId="28002"/>
    <cellStyle name="Normal 3 2 8 3" xfId="7393"/>
    <cellStyle name="Normal 3 2 8 3 2" xfId="18008"/>
    <cellStyle name="Normal 3 2 8 3 2 2" xfId="41283"/>
    <cellStyle name="Normal 3 2 8 3 3" xfId="30668"/>
    <cellStyle name="Normal 3 2 8 4" xfId="12704"/>
    <cellStyle name="Normal 3 2 8 4 2" xfId="35979"/>
    <cellStyle name="Normal 3 2 8 5" xfId="24091"/>
    <cellStyle name="Normal 3 2 8 5 2" xfId="47298"/>
    <cellStyle name="Normal 3 2 8 6" xfId="25360"/>
    <cellStyle name="Normal 3 2 9" xfId="2119"/>
    <cellStyle name="Normal 3 2 9 2" xfId="4997"/>
    <cellStyle name="Normal 3 2 9 2 2" xfId="10340"/>
    <cellStyle name="Normal 3 2 9 2 2 2" xfId="20955"/>
    <cellStyle name="Normal 3 2 9 2 2 2 2" xfId="44230"/>
    <cellStyle name="Normal 3 2 9 2 2 3" xfId="33615"/>
    <cellStyle name="Normal 3 2 9 2 3" xfId="15649"/>
    <cellStyle name="Normal 3 2 9 2 3 2" xfId="38924"/>
    <cellStyle name="Normal 3 2 9 2 4" xfId="28307"/>
    <cellStyle name="Normal 3 2 9 3" xfId="7698"/>
    <cellStyle name="Normal 3 2 9 3 2" xfId="18313"/>
    <cellStyle name="Normal 3 2 9 3 2 2" xfId="41588"/>
    <cellStyle name="Normal 3 2 9 3 3" xfId="30973"/>
    <cellStyle name="Normal 3 2 9 4" xfId="13009"/>
    <cellStyle name="Normal 3 2 9 4 2" xfId="36284"/>
    <cellStyle name="Normal 3 2 9 5" xfId="24093"/>
    <cellStyle name="Normal 3 2 9 5 2" xfId="47300"/>
    <cellStyle name="Normal 3 2 9 6" xfId="25665"/>
    <cellStyle name="Normal 3 2_Asset Register (new)" xfId="1235"/>
    <cellStyle name="Normal 3 3" xfId="488"/>
    <cellStyle name="Normal 3 3 10" xfId="2966"/>
    <cellStyle name="Normal 3 3 10 2" xfId="5802"/>
    <cellStyle name="Normal 3 3 10 2 2" xfId="11145"/>
    <cellStyle name="Normal 3 3 10 2 2 2" xfId="21758"/>
    <cellStyle name="Normal 3 3 10 2 2 2 2" xfId="45033"/>
    <cellStyle name="Normal 3 3 10 2 2 3" xfId="34420"/>
    <cellStyle name="Normal 3 3 10 2 3" xfId="16452"/>
    <cellStyle name="Normal 3 3 10 2 3 2" xfId="39727"/>
    <cellStyle name="Normal 3 3 10 2 4" xfId="29112"/>
    <cellStyle name="Normal 3 3 10 3" xfId="8503"/>
    <cellStyle name="Normal 3 3 10 3 2" xfId="19118"/>
    <cellStyle name="Normal 3 3 10 3 2 2" xfId="42393"/>
    <cellStyle name="Normal 3 3 10 3 3" xfId="31778"/>
    <cellStyle name="Normal 3 3 10 4" xfId="13812"/>
    <cellStyle name="Normal 3 3 10 4 2" xfId="37087"/>
    <cellStyle name="Normal 3 3 10 5" xfId="26470"/>
    <cellStyle name="Normal 3 3 11" xfId="3292"/>
    <cellStyle name="Normal 3 3 11 2" xfId="6116"/>
    <cellStyle name="Normal 3 3 11 2 2" xfId="11459"/>
    <cellStyle name="Normal 3 3 11 2 2 2" xfId="22072"/>
    <cellStyle name="Normal 3 3 11 2 2 2 2" xfId="45347"/>
    <cellStyle name="Normal 3 3 11 2 2 3" xfId="34734"/>
    <cellStyle name="Normal 3 3 11 2 3" xfId="16766"/>
    <cellStyle name="Normal 3 3 11 2 3 2" xfId="40041"/>
    <cellStyle name="Normal 3 3 11 2 4" xfId="29426"/>
    <cellStyle name="Normal 3 3 11 3" xfId="8817"/>
    <cellStyle name="Normal 3 3 11 3 2" xfId="19432"/>
    <cellStyle name="Normal 3 3 11 3 2 2" xfId="42707"/>
    <cellStyle name="Normal 3 3 11 3 3" xfId="32092"/>
    <cellStyle name="Normal 3 3 11 4" xfId="14126"/>
    <cellStyle name="Normal 3 3 11 4 2" xfId="37401"/>
    <cellStyle name="Normal 3 3 11 5" xfId="26784"/>
    <cellStyle name="Normal 3 3 12" xfId="24094"/>
    <cellStyle name="Normal 3 3 12 2" xfId="47301"/>
    <cellStyle name="Normal 3 3 2" xfId="766"/>
    <cellStyle name="Normal 3 3 2 10" xfId="24892"/>
    <cellStyle name="Normal 3 3 2 2" xfId="1132"/>
    <cellStyle name="Normal 3 3 2 2 2" xfId="2700"/>
    <cellStyle name="Normal 3 3 2 2 2 2" xfId="5551"/>
    <cellStyle name="Normal 3 3 2 2 2 2 2" xfId="10894"/>
    <cellStyle name="Normal 3 3 2 2 2 2 2 2" xfId="21508"/>
    <cellStyle name="Normal 3 3 2 2 2 2 2 2 2" xfId="44783"/>
    <cellStyle name="Normal 3 3 2 2 2 2 2 3" xfId="34169"/>
    <cellStyle name="Normal 3 3 2 2 2 2 3" xfId="16202"/>
    <cellStyle name="Normal 3 3 2 2 2 2 3 2" xfId="39477"/>
    <cellStyle name="Normal 3 3 2 2 2 2 4" xfId="24098"/>
    <cellStyle name="Normal 3 3 2 2 2 2 4 2" xfId="47305"/>
    <cellStyle name="Normal 3 3 2 2 2 2 5" xfId="28861"/>
    <cellStyle name="Normal 3 3 2 2 2 3" xfId="8252"/>
    <cellStyle name="Normal 3 3 2 2 2 3 2" xfId="18867"/>
    <cellStyle name="Normal 3 3 2 2 2 3 2 2" xfId="42142"/>
    <cellStyle name="Normal 3 3 2 2 2 3 3" xfId="31527"/>
    <cellStyle name="Normal 3 3 2 2 2 4" xfId="13562"/>
    <cellStyle name="Normal 3 3 2 2 2 4 2" xfId="36837"/>
    <cellStyle name="Normal 3 3 2 2 2 5" xfId="24097"/>
    <cellStyle name="Normal 3 3 2 2 2 5 2" xfId="47304"/>
    <cellStyle name="Normal 3 3 2 2 2 6" xfId="26219"/>
    <cellStyle name="Normal 3 3 2 2 3" xfId="3878"/>
    <cellStyle name="Normal 3 3 2 2 3 2" xfId="6542"/>
    <cellStyle name="Normal 3 3 2 2 3 2 2" xfId="11885"/>
    <cellStyle name="Normal 3 3 2 2 3 2 2 2" xfId="22498"/>
    <cellStyle name="Normal 3 3 2 2 3 2 2 2 2" xfId="45773"/>
    <cellStyle name="Normal 3 3 2 2 3 2 2 3" xfId="35160"/>
    <cellStyle name="Normal 3 3 2 2 3 2 3" xfId="17192"/>
    <cellStyle name="Normal 3 3 2 2 3 2 3 2" xfId="40467"/>
    <cellStyle name="Normal 3 3 2 2 3 2 4" xfId="29852"/>
    <cellStyle name="Normal 3 3 2 2 3 3" xfId="9243"/>
    <cellStyle name="Normal 3 3 2 2 3 3 2" xfId="19858"/>
    <cellStyle name="Normal 3 3 2 2 3 3 2 2" xfId="43133"/>
    <cellStyle name="Normal 3 3 2 2 3 3 3" xfId="32518"/>
    <cellStyle name="Normal 3 3 2 2 3 4" xfId="14552"/>
    <cellStyle name="Normal 3 3 2 2 3 4 2" xfId="37827"/>
    <cellStyle name="Normal 3 3 2 2 3 5" xfId="24099"/>
    <cellStyle name="Normal 3 3 2 2 3 5 2" xfId="47306"/>
    <cellStyle name="Normal 3 3 2 2 3 6" xfId="27210"/>
    <cellStyle name="Normal 3 3 2 2 4" xfId="4364"/>
    <cellStyle name="Normal 3 3 2 2 4 2" xfId="9708"/>
    <cellStyle name="Normal 3 3 2 2 4 2 2" xfId="20323"/>
    <cellStyle name="Normal 3 3 2 2 4 2 2 2" xfId="43598"/>
    <cellStyle name="Normal 3 3 2 2 4 2 3" xfId="32983"/>
    <cellStyle name="Normal 3 3 2 2 4 3" xfId="15017"/>
    <cellStyle name="Normal 3 3 2 2 4 3 2" xfId="38292"/>
    <cellStyle name="Normal 3 3 2 2 4 4" xfId="27675"/>
    <cellStyle name="Normal 3 3 2 2 5" xfId="7066"/>
    <cellStyle name="Normal 3 3 2 2 5 2" xfId="17681"/>
    <cellStyle name="Normal 3 3 2 2 5 2 2" xfId="40956"/>
    <cellStyle name="Normal 3 3 2 2 5 3" xfId="30341"/>
    <cellStyle name="Normal 3 3 2 2 6" xfId="12377"/>
    <cellStyle name="Normal 3 3 2 2 6 2" xfId="35652"/>
    <cellStyle name="Normal 3 3 2 2 7" xfId="24096"/>
    <cellStyle name="Normal 3 3 2 2 7 2" xfId="47303"/>
    <cellStyle name="Normal 3 3 2 2 8" xfId="25033"/>
    <cellStyle name="Normal 3 3 2 3" xfId="1503"/>
    <cellStyle name="Normal 3 3 2 3 2" xfId="2865"/>
    <cellStyle name="Normal 3 3 2 3 2 2" xfId="5716"/>
    <cellStyle name="Normal 3 3 2 3 2 2 2" xfId="11059"/>
    <cellStyle name="Normal 3 3 2 3 2 2 2 2" xfId="21673"/>
    <cellStyle name="Normal 3 3 2 3 2 2 2 2 2" xfId="44948"/>
    <cellStyle name="Normal 3 3 2 3 2 2 2 3" xfId="34334"/>
    <cellStyle name="Normal 3 3 2 3 2 2 3" xfId="16367"/>
    <cellStyle name="Normal 3 3 2 3 2 2 3 2" xfId="39642"/>
    <cellStyle name="Normal 3 3 2 3 2 2 4" xfId="29026"/>
    <cellStyle name="Normal 3 3 2 3 2 3" xfId="8417"/>
    <cellStyle name="Normal 3 3 2 3 2 3 2" xfId="19032"/>
    <cellStyle name="Normal 3 3 2 3 2 3 2 2" xfId="42307"/>
    <cellStyle name="Normal 3 3 2 3 2 3 3" xfId="31692"/>
    <cellStyle name="Normal 3 3 2 3 2 4" xfId="13727"/>
    <cellStyle name="Normal 3 3 2 3 2 4 2" xfId="37002"/>
    <cellStyle name="Normal 3 3 2 3 2 5" xfId="24101"/>
    <cellStyle name="Normal 3 3 2 3 2 5 2" xfId="47308"/>
    <cellStyle name="Normal 3 3 2 3 2 6" xfId="26384"/>
    <cellStyle name="Normal 3 3 2 3 3" xfId="3650"/>
    <cellStyle name="Normal 3 3 2 3 3 2" xfId="6397"/>
    <cellStyle name="Normal 3 3 2 3 3 2 2" xfId="11740"/>
    <cellStyle name="Normal 3 3 2 3 3 2 2 2" xfId="22353"/>
    <cellStyle name="Normal 3 3 2 3 3 2 2 2 2" xfId="45628"/>
    <cellStyle name="Normal 3 3 2 3 3 2 2 3" xfId="35015"/>
    <cellStyle name="Normal 3 3 2 3 3 2 3" xfId="17047"/>
    <cellStyle name="Normal 3 3 2 3 3 2 3 2" xfId="40322"/>
    <cellStyle name="Normal 3 3 2 3 3 2 4" xfId="29707"/>
    <cellStyle name="Normal 3 3 2 3 3 3" xfId="9098"/>
    <cellStyle name="Normal 3 3 2 3 3 3 2" xfId="19713"/>
    <cellStyle name="Normal 3 3 2 3 3 3 2 2" xfId="42988"/>
    <cellStyle name="Normal 3 3 2 3 3 3 3" xfId="32373"/>
    <cellStyle name="Normal 3 3 2 3 3 4" xfId="14407"/>
    <cellStyle name="Normal 3 3 2 3 3 4 2" xfId="37682"/>
    <cellStyle name="Normal 3 3 2 3 3 5" xfId="27065"/>
    <cellStyle name="Normal 3 3 2 3 4" xfId="4529"/>
    <cellStyle name="Normal 3 3 2 3 4 2" xfId="9873"/>
    <cellStyle name="Normal 3 3 2 3 4 2 2" xfId="20488"/>
    <cellStyle name="Normal 3 3 2 3 4 2 2 2" xfId="43763"/>
    <cellStyle name="Normal 3 3 2 3 4 2 3" xfId="33148"/>
    <cellStyle name="Normal 3 3 2 3 4 3" xfId="15182"/>
    <cellStyle name="Normal 3 3 2 3 4 3 2" xfId="38457"/>
    <cellStyle name="Normal 3 3 2 3 4 4" xfId="27840"/>
    <cellStyle name="Normal 3 3 2 3 5" xfId="7231"/>
    <cellStyle name="Normal 3 3 2 3 5 2" xfId="17846"/>
    <cellStyle name="Normal 3 3 2 3 5 2 2" xfId="41121"/>
    <cellStyle name="Normal 3 3 2 3 5 3" xfId="30506"/>
    <cellStyle name="Normal 3 3 2 3 6" xfId="12542"/>
    <cellStyle name="Normal 3 3 2 3 6 2" xfId="35817"/>
    <cellStyle name="Normal 3 3 2 3 7" xfId="24100"/>
    <cellStyle name="Normal 3 3 2 3 7 2" xfId="47307"/>
    <cellStyle name="Normal 3 3 2 3 8" xfId="25198"/>
    <cellStyle name="Normal 3 3 2 4" xfId="2002"/>
    <cellStyle name="Normal 3 3 2 4 2" xfId="24102"/>
    <cellStyle name="Normal 3 3 2 4 2 2" xfId="47309"/>
    <cellStyle name="Normal 3 3 2 5" xfId="2559"/>
    <cellStyle name="Normal 3 3 2 5 2" xfId="5410"/>
    <cellStyle name="Normal 3 3 2 5 2 2" xfId="10753"/>
    <cellStyle name="Normal 3 3 2 5 2 2 2" xfId="21367"/>
    <cellStyle name="Normal 3 3 2 5 2 2 2 2" xfId="44642"/>
    <cellStyle name="Normal 3 3 2 5 2 2 3" xfId="34028"/>
    <cellStyle name="Normal 3 3 2 5 2 3" xfId="16061"/>
    <cellStyle name="Normal 3 3 2 5 2 3 2" xfId="39336"/>
    <cellStyle name="Normal 3 3 2 5 2 4" xfId="28720"/>
    <cellStyle name="Normal 3 3 2 5 3" xfId="8111"/>
    <cellStyle name="Normal 3 3 2 5 3 2" xfId="18726"/>
    <cellStyle name="Normal 3 3 2 5 3 2 2" xfId="42001"/>
    <cellStyle name="Normal 3 3 2 5 3 3" xfId="31386"/>
    <cellStyle name="Normal 3 3 2 5 4" xfId="13421"/>
    <cellStyle name="Normal 3 3 2 5 4 2" xfId="36696"/>
    <cellStyle name="Normal 3 3 2 5 5" xfId="26078"/>
    <cellStyle name="Normal 3 3 2 6" xfId="4223"/>
    <cellStyle name="Normal 3 3 2 6 2" xfId="9567"/>
    <cellStyle name="Normal 3 3 2 6 2 2" xfId="20182"/>
    <cellStyle name="Normal 3 3 2 6 2 2 2" xfId="43457"/>
    <cellStyle name="Normal 3 3 2 6 2 3" xfId="32842"/>
    <cellStyle name="Normal 3 3 2 6 3" xfId="14876"/>
    <cellStyle name="Normal 3 3 2 6 3 2" xfId="38151"/>
    <cellStyle name="Normal 3 3 2 6 4" xfId="27534"/>
    <cellStyle name="Normal 3 3 2 7" xfId="6925"/>
    <cellStyle name="Normal 3 3 2 7 2" xfId="17540"/>
    <cellStyle name="Normal 3 3 2 7 2 2" xfId="40815"/>
    <cellStyle name="Normal 3 3 2 7 3" xfId="30200"/>
    <cellStyle name="Normal 3 3 2 8" xfId="12236"/>
    <cellStyle name="Normal 3 3 2 8 2" xfId="35511"/>
    <cellStyle name="Normal 3 3 2 9" xfId="24095"/>
    <cellStyle name="Normal 3 3 2 9 2" xfId="47302"/>
    <cellStyle name="Normal 3 3 2_Asset Register (new)" xfId="1228"/>
    <cellStyle name="Normal 3 3 3" xfId="1069"/>
    <cellStyle name="Normal 3 3 3 2" xfId="2642"/>
    <cellStyle name="Normal 3 3 3 2 2" xfId="5493"/>
    <cellStyle name="Normal 3 3 3 2 2 2" xfId="10836"/>
    <cellStyle name="Normal 3 3 3 2 2 2 2" xfId="21450"/>
    <cellStyle name="Normal 3 3 3 2 2 2 2 2" xfId="44725"/>
    <cellStyle name="Normal 3 3 3 2 2 2 3" xfId="34111"/>
    <cellStyle name="Normal 3 3 3 2 2 3" xfId="16144"/>
    <cellStyle name="Normal 3 3 3 2 2 3 2" xfId="39419"/>
    <cellStyle name="Normal 3 3 3 2 2 4" xfId="24105"/>
    <cellStyle name="Normal 3 3 3 2 2 4 2" xfId="47312"/>
    <cellStyle name="Normal 3 3 3 2 2 5" xfId="28803"/>
    <cellStyle name="Normal 3 3 3 2 3" xfId="8194"/>
    <cellStyle name="Normal 3 3 3 2 3 2" xfId="18809"/>
    <cellStyle name="Normal 3 3 3 2 3 2 2" xfId="42084"/>
    <cellStyle name="Normal 3 3 3 2 3 3" xfId="31469"/>
    <cellStyle name="Normal 3 3 3 2 4" xfId="13504"/>
    <cellStyle name="Normal 3 3 3 2 4 2" xfId="36779"/>
    <cellStyle name="Normal 3 3 3 2 5" xfId="24104"/>
    <cellStyle name="Normal 3 3 3 2 5 2" xfId="47311"/>
    <cellStyle name="Normal 3 3 3 2 6" xfId="26161"/>
    <cellStyle name="Normal 3 3 3 3" xfId="3820"/>
    <cellStyle name="Normal 3 3 3 3 2" xfId="6484"/>
    <cellStyle name="Normal 3 3 3 3 2 2" xfId="11827"/>
    <cellStyle name="Normal 3 3 3 3 2 2 2" xfId="22440"/>
    <cellStyle name="Normal 3 3 3 3 2 2 2 2" xfId="45715"/>
    <cellStyle name="Normal 3 3 3 3 2 2 3" xfId="35102"/>
    <cellStyle name="Normal 3 3 3 3 2 3" xfId="17134"/>
    <cellStyle name="Normal 3 3 3 3 2 3 2" xfId="40409"/>
    <cellStyle name="Normal 3 3 3 3 2 4" xfId="29794"/>
    <cellStyle name="Normal 3 3 3 3 3" xfId="9185"/>
    <cellStyle name="Normal 3 3 3 3 3 2" xfId="19800"/>
    <cellStyle name="Normal 3 3 3 3 3 2 2" xfId="43075"/>
    <cellStyle name="Normal 3 3 3 3 3 3" xfId="32460"/>
    <cellStyle name="Normal 3 3 3 3 4" xfId="14494"/>
    <cellStyle name="Normal 3 3 3 3 4 2" xfId="37769"/>
    <cellStyle name="Normal 3 3 3 3 5" xfId="24106"/>
    <cellStyle name="Normal 3 3 3 3 5 2" xfId="47313"/>
    <cellStyle name="Normal 3 3 3 3 6" xfId="27152"/>
    <cellStyle name="Normal 3 3 3 4" xfId="4306"/>
    <cellStyle name="Normal 3 3 3 4 2" xfId="9650"/>
    <cellStyle name="Normal 3 3 3 4 2 2" xfId="20265"/>
    <cellStyle name="Normal 3 3 3 4 2 2 2" xfId="43540"/>
    <cellStyle name="Normal 3 3 3 4 2 3" xfId="32925"/>
    <cellStyle name="Normal 3 3 3 4 3" xfId="14959"/>
    <cellStyle name="Normal 3 3 3 4 3 2" xfId="38234"/>
    <cellStyle name="Normal 3 3 3 4 4" xfId="27617"/>
    <cellStyle name="Normal 3 3 3 5" xfId="7008"/>
    <cellStyle name="Normal 3 3 3 5 2" xfId="17623"/>
    <cellStyle name="Normal 3 3 3 5 2 2" xfId="40898"/>
    <cellStyle name="Normal 3 3 3 5 3" xfId="30283"/>
    <cellStyle name="Normal 3 3 3 6" xfId="12319"/>
    <cellStyle name="Normal 3 3 3 6 2" xfId="35594"/>
    <cellStyle name="Normal 3 3 3 7" xfId="24103"/>
    <cellStyle name="Normal 3 3 3 7 2" xfId="47310"/>
    <cellStyle name="Normal 3 3 3 8" xfId="24975"/>
    <cellStyle name="Normal 3 3 4" xfId="1242"/>
    <cellStyle name="Normal 3 3 4 2" xfId="2782"/>
    <cellStyle name="Normal 3 3 4 2 2" xfId="5633"/>
    <cellStyle name="Normal 3 3 4 2 2 2" xfId="10976"/>
    <cellStyle name="Normal 3 3 4 2 2 2 2" xfId="21590"/>
    <cellStyle name="Normal 3 3 4 2 2 2 2 2" xfId="44865"/>
    <cellStyle name="Normal 3 3 4 2 2 2 3" xfId="34251"/>
    <cellStyle name="Normal 3 3 4 2 2 3" xfId="16284"/>
    <cellStyle name="Normal 3 3 4 2 2 3 2" xfId="39559"/>
    <cellStyle name="Normal 3 3 4 2 2 4" xfId="24109"/>
    <cellStyle name="Normal 3 3 4 2 2 4 2" xfId="47316"/>
    <cellStyle name="Normal 3 3 4 2 2 5" xfId="28943"/>
    <cellStyle name="Normal 3 3 4 2 3" xfId="8334"/>
    <cellStyle name="Normal 3 3 4 2 3 2" xfId="18949"/>
    <cellStyle name="Normal 3 3 4 2 3 2 2" xfId="42224"/>
    <cellStyle name="Normal 3 3 4 2 3 3" xfId="31609"/>
    <cellStyle name="Normal 3 3 4 2 4" xfId="13644"/>
    <cellStyle name="Normal 3 3 4 2 4 2" xfId="36919"/>
    <cellStyle name="Normal 3 3 4 2 5" xfId="24108"/>
    <cellStyle name="Normal 3 3 4 2 5 2" xfId="47315"/>
    <cellStyle name="Normal 3 3 4 2 6" xfId="26301"/>
    <cellStyle name="Normal 3 3 4 3" xfId="4446"/>
    <cellStyle name="Normal 3 3 4 3 2" xfId="9790"/>
    <cellStyle name="Normal 3 3 4 3 2 2" xfId="20405"/>
    <cellStyle name="Normal 3 3 4 3 2 2 2" xfId="43680"/>
    <cellStyle name="Normal 3 3 4 3 2 3" xfId="33065"/>
    <cellStyle name="Normal 3 3 4 3 3" xfId="15099"/>
    <cellStyle name="Normal 3 3 4 3 3 2" xfId="38374"/>
    <cellStyle name="Normal 3 3 4 3 4" xfId="24110"/>
    <cellStyle name="Normal 3 3 4 3 4 2" xfId="47317"/>
    <cellStyle name="Normal 3 3 4 3 5" xfId="27757"/>
    <cellStyle name="Normal 3 3 4 4" xfId="7148"/>
    <cellStyle name="Normal 3 3 4 4 2" xfId="17763"/>
    <cellStyle name="Normal 3 3 4 4 2 2" xfId="41038"/>
    <cellStyle name="Normal 3 3 4 4 3" xfId="30423"/>
    <cellStyle name="Normal 3 3 4 5" xfId="12459"/>
    <cellStyle name="Normal 3 3 4 5 2" xfId="35734"/>
    <cellStyle name="Normal 3 3 4 6" xfId="24107"/>
    <cellStyle name="Normal 3 3 4 6 2" xfId="47314"/>
    <cellStyle name="Normal 3 3 4 7" xfId="25115"/>
    <cellStyle name="Normal 3 3 5" xfId="1620"/>
    <cellStyle name="Normal 3 3 5 2" xfId="4623"/>
    <cellStyle name="Normal 3 3 5 2 2" xfId="9967"/>
    <cellStyle name="Normal 3 3 5 2 2 2" xfId="20582"/>
    <cellStyle name="Normal 3 3 5 2 2 2 2" xfId="43857"/>
    <cellStyle name="Normal 3 3 5 2 2 3" xfId="33242"/>
    <cellStyle name="Normal 3 3 5 2 3" xfId="15276"/>
    <cellStyle name="Normal 3 3 5 2 3 2" xfId="38551"/>
    <cellStyle name="Normal 3 3 5 2 4" xfId="24112"/>
    <cellStyle name="Normal 3 3 5 2 4 2" xfId="47319"/>
    <cellStyle name="Normal 3 3 5 2 5" xfId="27934"/>
    <cellStyle name="Normal 3 3 5 3" xfId="7325"/>
    <cellStyle name="Normal 3 3 5 3 2" xfId="17940"/>
    <cellStyle name="Normal 3 3 5 3 2 2" xfId="41215"/>
    <cellStyle name="Normal 3 3 5 3 3" xfId="30600"/>
    <cellStyle name="Normal 3 3 5 4" xfId="12636"/>
    <cellStyle name="Normal 3 3 5 4 2" xfId="35911"/>
    <cellStyle name="Normal 3 3 5 5" xfId="24111"/>
    <cellStyle name="Normal 3 3 5 5 2" xfId="47318"/>
    <cellStyle name="Normal 3 3 5 6" xfId="25292"/>
    <cellStyle name="Normal 3 3 6" xfId="1651"/>
    <cellStyle name="Normal 3 3 6 2" xfId="4652"/>
    <cellStyle name="Normal 3 3 6 2 2" xfId="9996"/>
    <cellStyle name="Normal 3 3 6 2 2 2" xfId="20611"/>
    <cellStyle name="Normal 3 3 6 2 2 2 2" xfId="43886"/>
    <cellStyle name="Normal 3 3 6 2 2 3" xfId="33271"/>
    <cellStyle name="Normal 3 3 6 2 3" xfId="15305"/>
    <cellStyle name="Normal 3 3 6 2 3 2" xfId="38580"/>
    <cellStyle name="Normal 3 3 6 2 4" xfId="27963"/>
    <cellStyle name="Normal 3 3 6 3" xfId="7354"/>
    <cellStyle name="Normal 3 3 6 3 2" xfId="17969"/>
    <cellStyle name="Normal 3 3 6 3 2 2" xfId="41244"/>
    <cellStyle name="Normal 3 3 6 3 3" xfId="30629"/>
    <cellStyle name="Normal 3 3 6 4" xfId="12665"/>
    <cellStyle name="Normal 3 3 6 4 2" xfId="35940"/>
    <cellStyle name="Normal 3 3 6 5" xfId="24113"/>
    <cellStyle name="Normal 3 3 6 5 2" xfId="47320"/>
    <cellStyle name="Normal 3 3 6 6" xfId="25321"/>
    <cellStyle name="Normal 3 3 7" xfId="2000"/>
    <cellStyle name="Normal 3 3 7 2" xfId="4917"/>
    <cellStyle name="Normal 3 3 7 2 2" xfId="10260"/>
    <cellStyle name="Normal 3 3 7 2 2 2" xfId="20875"/>
    <cellStyle name="Normal 3 3 7 2 2 2 2" xfId="44150"/>
    <cellStyle name="Normal 3 3 7 2 2 3" xfId="33535"/>
    <cellStyle name="Normal 3 3 7 2 3" xfId="15569"/>
    <cellStyle name="Normal 3 3 7 2 3 2" xfId="38844"/>
    <cellStyle name="Normal 3 3 7 2 4" xfId="28227"/>
    <cellStyle name="Normal 3 3 7 3" xfId="7618"/>
    <cellStyle name="Normal 3 3 7 3 2" xfId="18233"/>
    <cellStyle name="Normal 3 3 7 3 2 2" xfId="41508"/>
    <cellStyle name="Normal 3 3 7 3 3" xfId="30893"/>
    <cellStyle name="Normal 3 3 7 4" xfId="12929"/>
    <cellStyle name="Normal 3 3 7 4 2" xfId="36204"/>
    <cellStyle name="Normal 3 3 7 5" xfId="24114"/>
    <cellStyle name="Normal 3 3 7 5 2" xfId="47321"/>
    <cellStyle name="Normal 3 3 7 6" xfId="25585"/>
    <cellStyle name="Normal 3 3 8" xfId="2121"/>
    <cellStyle name="Normal 3 3 8 2" xfId="4999"/>
    <cellStyle name="Normal 3 3 8 2 2" xfId="10342"/>
    <cellStyle name="Normal 3 3 8 2 2 2" xfId="20957"/>
    <cellStyle name="Normal 3 3 8 2 2 2 2" xfId="44232"/>
    <cellStyle name="Normal 3 3 8 2 2 3" xfId="33617"/>
    <cellStyle name="Normal 3 3 8 2 3" xfId="15651"/>
    <cellStyle name="Normal 3 3 8 2 3 2" xfId="38926"/>
    <cellStyle name="Normal 3 3 8 2 4" xfId="28309"/>
    <cellStyle name="Normal 3 3 8 3" xfId="7700"/>
    <cellStyle name="Normal 3 3 8 3 2" xfId="18315"/>
    <cellStyle name="Normal 3 3 8 3 2 2" xfId="41590"/>
    <cellStyle name="Normal 3 3 8 3 3" xfId="30975"/>
    <cellStyle name="Normal 3 3 8 4" xfId="13011"/>
    <cellStyle name="Normal 3 3 8 4 2" xfId="36286"/>
    <cellStyle name="Normal 3 3 8 5" xfId="24115"/>
    <cellStyle name="Normal 3 3 8 5 2" xfId="47322"/>
    <cellStyle name="Normal 3 3 8 6" xfId="25667"/>
    <cellStyle name="Normal 3 3 9" xfId="2178"/>
    <cellStyle name="Normal 3 3 9 2" xfId="5047"/>
    <cellStyle name="Normal 3 3 9 2 2" xfId="10390"/>
    <cellStyle name="Normal 3 3 9 2 2 2" xfId="21004"/>
    <cellStyle name="Normal 3 3 9 2 2 2 2" xfId="44279"/>
    <cellStyle name="Normal 3 3 9 2 2 3" xfId="33665"/>
    <cellStyle name="Normal 3 3 9 2 3" xfId="15698"/>
    <cellStyle name="Normal 3 3 9 2 3 2" xfId="38973"/>
    <cellStyle name="Normal 3 3 9 2 4" xfId="28357"/>
    <cellStyle name="Normal 3 3 9 3" xfId="7748"/>
    <cellStyle name="Normal 3 3 9 3 2" xfId="18363"/>
    <cellStyle name="Normal 3 3 9 3 2 2" xfId="41638"/>
    <cellStyle name="Normal 3 3 9 3 3" xfId="31023"/>
    <cellStyle name="Normal 3 3 9 4" xfId="13058"/>
    <cellStyle name="Normal 3 3 9 4 2" xfId="36333"/>
    <cellStyle name="Normal 3 3 9 5" xfId="25715"/>
    <cellStyle name="Normal 3 3_Asset Register (new)" xfId="1229"/>
    <cellStyle name="Normal 3 4" xfId="489"/>
    <cellStyle name="Normal 3 4 10" xfId="2967"/>
    <cellStyle name="Normal 3 4 10 2" xfId="5803"/>
    <cellStyle name="Normal 3 4 10 2 2" xfId="11146"/>
    <cellStyle name="Normal 3 4 10 2 2 2" xfId="21759"/>
    <cellStyle name="Normal 3 4 10 2 2 2 2" xfId="45034"/>
    <cellStyle name="Normal 3 4 10 2 2 3" xfId="34421"/>
    <cellStyle name="Normal 3 4 10 2 3" xfId="16453"/>
    <cellStyle name="Normal 3 4 10 2 3 2" xfId="39728"/>
    <cellStyle name="Normal 3 4 10 2 4" xfId="29113"/>
    <cellStyle name="Normal 3 4 10 3" xfId="8504"/>
    <cellStyle name="Normal 3 4 10 3 2" xfId="19119"/>
    <cellStyle name="Normal 3 4 10 3 2 2" xfId="42394"/>
    <cellStyle name="Normal 3 4 10 3 3" xfId="31779"/>
    <cellStyle name="Normal 3 4 10 4" xfId="13813"/>
    <cellStyle name="Normal 3 4 10 4 2" xfId="37088"/>
    <cellStyle name="Normal 3 4 10 5" xfId="26471"/>
    <cellStyle name="Normal 3 4 11" xfId="3293"/>
    <cellStyle name="Normal 3 4 11 2" xfId="6117"/>
    <cellStyle name="Normal 3 4 11 2 2" xfId="11460"/>
    <cellStyle name="Normal 3 4 11 2 2 2" xfId="22073"/>
    <cellStyle name="Normal 3 4 11 2 2 2 2" xfId="45348"/>
    <cellStyle name="Normal 3 4 11 2 2 3" xfId="34735"/>
    <cellStyle name="Normal 3 4 11 2 3" xfId="16767"/>
    <cellStyle name="Normal 3 4 11 2 3 2" xfId="40042"/>
    <cellStyle name="Normal 3 4 11 2 4" xfId="29427"/>
    <cellStyle name="Normal 3 4 11 3" xfId="8818"/>
    <cellStyle name="Normal 3 4 11 3 2" xfId="19433"/>
    <cellStyle name="Normal 3 4 11 3 2 2" xfId="42708"/>
    <cellStyle name="Normal 3 4 11 3 3" xfId="32093"/>
    <cellStyle name="Normal 3 4 11 4" xfId="14127"/>
    <cellStyle name="Normal 3 4 11 4 2" xfId="37402"/>
    <cellStyle name="Normal 3 4 11 5" xfId="26785"/>
    <cellStyle name="Normal 3 4 12" xfId="24116"/>
    <cellStyle name="Normal 3 4 12 2" xfId="47323"/>
    <cellStyle name="Normal 3 4 2" xfId="767"/>
    <cellStyle name="Normal 3 4 2 10" xfId="24893"/>
    <cellStyle name="Normal 3 4 2 2" xfId="1133"/>
    <cellStyle name="Normal 3 4 2 2 2" xfId="2701"/>
    <cellStyle name="Normal 3 4 2 2 2 2" xfId="5552"/>
    <cellStyle name="Normal 3 4 2 2 2 2 2" xfId="10895"/>
    <cellStyle name="Normal 3 4 2 2 2 2 2 2" xfId="21509"/>
    <cellStyle name="Normal 3 4 2 2 2 2 2 2 2" xfId="44784"/>
    <cellStyle name="Normal 3 4 2 2 2 2 2 3" xfId="34170"/>
    <cellStyle name="Normal 3 4 2 2 2 2 3" xfId="16203"/>
    <cellStyle name="Normal 3 4 2 2 2 2 3 2" xfId="39478"/>
    <cellStyle name="Normal 3 4 2 2 2 2 4" xfId="24120"/>
    <cellStyle name="Normal 3 4 2 2 2 2 4 2" xfId="47327"/>
    <cellStyle name="Normal 3 4 2 2 2 2 5" xfId="28862"/>
    <cellStyle name="Normal 3 4 2 2 2 3" xfId="8253"/>
    <cellStyle name="Normal 3 4 2 2 2 3 2" xfId="18868"/>
    <cellStyle name="Normal 3 4 2 2 2 3 2 2" xfId="42143"/>
    <cellStyle name="Normal 3 4 2 2 2 3 3" xfId="31528"/>
    <cellStyle name="Normal 3 4 2 2 2 4" xfId="13563"/>
    <cellStyle name="Normal 3 4 2 2 2 4 2" xfId="36838"/>
    <cellStyle name="Normal 3 4 2 2 2 5" xfId="24119"/>
    <cellStyle name="Normal 3 4 2 2 2 5 2" xfId="47326"/>
    <cellStyle name="Normal 3 4 2 2 2 6" xfId="26220"/>
    <cellStyle name="Normal 3 4 2 2 3" xfId="3879"/>
    <cellStyle name="Normal 3 4 2 2 3 2" xfId="6543"/>
    <cellStyle name="Normal 3 4 2 2 3 2 2" xfId="11886"/>
    <cellStyle name="Normal 3 4 2 2 3 2 2 2" xfId="22499"/>
    <cellStyle name="Normal 3 4 2 2 3 2 2 2 2" xfId="45774"/>
    <cellStyle name="Normal 3 4 2 2 3 2 2 3" xfId="35161"/>
    <cellStyle name="Normal 3 4 2 2 3 2 3" xfId="17193"/>
    <cellStyle name="Normal 3 4 2 2 3 2 3 2" xfId="40468"/>
    <cellStyle name="Normal 3 4 2 2 3 2 4" xfId="29853"/>
    <cellStyle name="Normal 3 4 2 2 3 3" xfId="9244"/>
    <cellStyle name="Normal 3 4 2 2 3 3 2" xfId="19859"/>
    <cellStyle name="Normal 3 4 2 2 3 3 2 2" xfId="43134"/>
    <cellStyle name="Normal 3 4 2 2 3 3 3" xfId="32519"/>
    <cellStyle name="Normal 3 4 2 2 3 4" xfId="14553"/>
    <cellStyle name="Normal 3 4 2 2 3 4 2" xfId="37828"/>
    <cellStyle name="Normal 3 4 2 2 3 5" xfId="24121"/>
    <cellStyle name="Normal 3 4 2 2 3 5 2" xfId="47328"/>
    <cellStyle name="Normal 3 4 2 2 3 6" xfId="27211"/>
    <cellStyle name="Normal 3 4 2 2 4" xfId="4365"/>
    <cellStyle name="Normal 3 4 2 2 4 2" xfId="9709"/>
    <cellStyle name="Normal 3 4 2 2 4 2 2" xfId="20324"/>
    <cellStyle name="Normal 3 4 2 2 4 2 2 2" xfId="43599"/>
    <cellStyle name="Normal 3 4 2 2 4 2 3" xfId="32984"/>
    <cellStyle name="Normal 3 4 2 2 4 3" xfId="15018"/>
    <cellStyle name="Normal 3 4 2 2 4 3 2" xfId="38293"/>
    <cellStyle name="Normal 3 4 2 2 4 4" xfId="27676"/>
    <cellStyle name="Normal 3 4 2 2 5" xfId="7067"/>
    <cellStyle name="Normal 3 4 2 2 5 2" xfId="17682"/>
    <cellStyle name="Normal 3 4 2 2 5 2 2" xfId="40957"/>
    <cellStyle name="Normal 3 4 2 2 5 3" xfId="30342"/>
    <cellStyle name="Normal 3 4 2 2 6" xfId="12378"/>
    <cellStyle name="Normal 3 4 2 2 6 2" xfId="35653"/>
    <cellStyle name="Normal 3 4 2 2 7" xfId="24118"/>
    <cellStyle name="Normal 3 4 2 2 7 2" xfId="47325"/>
    <cellStyle name="Normal 3 4 2 2 8" xfId="25034"/>
    <cellStyle name="Normal 3 4 2 3" xfId="1504"/>
    <cellStyle name="Normal 3 4 2 3 2" xfId="2866"/>
    <cellStyle name="Normal 3 4 2 3 2 2" xfId="5717"/>
    <cellStyle name="Normal 3 4 2 3 2 2 2" xfId="11060"/>
    <cellStyle name="Normal 3 4 2 3 2 2 2 2" xfId="21674"/>
    <cellStyle name="Normal 3 4 2 3 2 2 2 2 2" xfId="44949"/>
    <cellStyle name="Normal 3 4 2 3 2 2 2 3" xfId="34335"/>
    <cellStyle name="Normal 3 4 2 3 2 2 3" xfId="16368"/>
    <cellStyle name="Normal 3 4 2 3 2 2 3 2" xfId="39643"/>
    <cellStyle name="Normal 3 4 2 3 2 2 4" xfId="29027"/>
    <cellStyle name="Normal 3 4 2 3 2 3" xfId="8418"/>
    <cellStyle name="Normal 3 4 2 3 2 3 2" xfId="19033"/>
    <cellStyle name="Normal 3 4 2 3 2 3 2 2" xfId="42308"/>
    <cellStyle name="Normal 3 4 2 3 2 3 3" xfId="31693"/>
    <cellStyle name="Normal 3 4 2 3 2 4" xfId="13728"/>
    <cellStyle name="Normal 3 4 2 3 2 4 2" xfId="37003"/>
    <cellStyle name="Normal 3 4 2 3 2 5" xfId="24123"/>
    <cellStyle name="Normal 3 4 2 3 2 5 2" xfId="47330"/>
    <cellStyle name="Normal 3 4 2 3 2 6" xfId="26385"/>
    <cellStyle name="Normal 3 4 2 3 3" xfId="3651"/>
    <cellStyle name="Normal 3 4 2 3 3 2" xfId="6398"/>
    <cellStyle name="Normal 3 4 2 3 3 2 2" xfId="11741"/>
    <cellStyle name="Normal 3 4 2 3 3 2 2 2" xfId="22354"/>
    <cellStyle name="Normal 3 4 2 3 3 2 2 2 2" xfId="45629"/>
    <cellStyle name="Normal 3 4 2 3 3 2 2 3" xfId="35016"/>
    <cellStyle name="Normal 3 4 2 3 3 2 3" xfId="17048"/>
    <cellStyle name="Normal 3 4 2 3 3 2 3 2" xfId="40323"/>
    <cellStyle name="Normal 3 4 2 3 3 2 4" xfId="29708"/>
    <cellStyle name="Normal 3 4 2 3 3 3" xfId="9099"/>
    <cellStyle name="Normal 3 4 2 3 3 3 2" xfId="19714"/>
    <cellStyle name="Normal 3 4 2 3 3 3 2 2" xfId="42989"/>
    <cellStyle name="Normal 3 4 2 3 3 3 3" xfId="32374"/>
    <cellStyle name="Normal 3 4 2 3 3 4" xfId="14408"/>
    <cellStyle name="Normal 3 4 2 3 3 4 2" xfId="37683"/>
    <cellStyle name="Normal 3 4 2 3 3 5" xfId="27066"/>
    <cellStyle name="Normal 3 4 2 3 4" xfId="4530"/>
    <cellStyle name="Normal 3 4 2 3 4 2" xfId="9874"/>
    <cellStyle name="Normal 3 4 2 3 4 2 2" xfId="20489"/>
    <cellStyle name="Normal 3 4 2 3 4 2 2 2" xfId="43764"/>
    <cellStyle name="Normal 3 4 2 3 4 2 3" xfId="33149"/>
    <cellStyle name="Normal 3 4 2 3 4 3" xfId="15183"/>
    <cellStyle name="Normal 3 4 2 3 4 3 2" xfId="38458"/>
    <cellStyle name="Normal 3 4 2 3 4 4" xfId="27841"/>
    <cellStyle name="Normal 3 4 2 3 5" xfId="7232"/>
    <cellStyle name="Normal 3 4 2 3 5 2" xfId="17847"/>
    <cellStyle name="Normal 3 4 2 3 5 2 2" xfId="41122"/>
    <cellStyle name="Normal 3 4 2 3 5 3" xfId="30507"/>
    <cellStyle name="Normal 3 4 2 3 6" xfId="12543"/>
    <cellStyle name="Normal 3 4 2 3 6 2" xfId="35818"/>
    <cellStyle name="Normal 3 4 2 3 7" xfId="24122"/>
    <cellStyle name="Normal 3 4 2 3 7 2" xfId="47329"/>
    <cellStyle name="Normal 3 4 2 3 8" xfId="25199"/>
    <cellStyle name="Normal 3 4 2 4" xfId="2003"/>
    <cellStyle name="Normal 3 4 2 4 2" xfId="24124"/>
    <cellStyle name="Normal 3 4 2 4 2 2" xfId="47331"/>
    <cellStyle name="Normal 3 4 2 5" xfId="2560"/>
    <cellStyle name="Normal 3 4 2 5 2" xfId="5411"/>
    <cellStyle name="Normal 3 4 2 5 2 2" xfId="10754"/>
    <cellStyle name="Normal 3 4 2 5 2 2 2" xfId="21368"/>
    <cellStyle name="Normal 3 4 2 5 2 2 2 2" xfId="44643"/>
    <cellStyle name="Normal 3 4 2 5 2 2 3" xfId="34029"/>
    <cellStyle name="Normal 3 4 2 5 2 3" xfId="16062"/>
    <cellStyle name="Normal 3 4 2 5 2 3 2" xfId="39337"/>
    <cellStyle name="Normal 3 4 2 5 2 4" xfId="28721"/>
    <cellStyle name="Normal 3 4 2 5 3" xfId="8112"/>
    <cellStyle name="Normal 3 4 2 5 3 2" xfId="18727"/>
    <cellStyle name="Normal 3 4 2 5 3 2 2" xfId="42002"/>
    <cellStyle name="Normal 3 4 2 5 3 3" xfId="31387"/>
    <cellStyle name="Normal 3 4 2 5 4" xfId="13422"/>
    <cellStyle name="Normal 3 4 2 5 4 2" xfId="36697"/>
    <cellStyle name="Normal 3 4 2 5 5" xfId="26079"/>
    <cellStyle name="Normal 3 4 2 6" xfId="4224"/>
    <cellStyle name="Normal 3 4 2 6 2" xfId="9568"/>
    <cellStyle name="Normal 3 4 2 6 2 2" xfId="20183"/>
    <cellStyle name="Normal 3 4 2 6 2 2 2" xfId="43458"/>
    <cellStyle name="Normal 3 4 2 6 2 3" xfId="32843"/>
    <cellStyle name="Normal 3 4 2 6 3" xfId="14877"/>
    <cellStyle name="Normal 3 4 2 6 3 2" xfId="38152"/>
    <cellStyle name="Normal 3 4 2 6 4" xfId="27535"/>
    <cellStyle name="Normal 3 4 2 7" xfId="6926"/>
    <cellStyle name="Normal 3 4 2 7 2" xfId="17541"/>
    <cellStyle name="Normal 3 4 2 7 2 2" xfId="40816"/>
    <cellStyle name="Normal 3 4 2 7 3" xfId="30201"/>
    <cellStyle name="Normal 3 4 2 8" xfId="12237"/>
    <cellStyle name="Normal 3 4 2 8 2" xfId="35512"/>
    <cellStyle name="Normal 3 4 2 9" xfId="24117"/>
    <cellStyle name="Normal 3 4 2 9 2" xfId="47324"/>
    <cellStyle name="Normal 3 4 2_Asset Register (new)" xfId="1227"/>
    <cellStyle name="Normal 3 4 3" xfId="1070"/>
    <cellStyle name="Normal 3 4 3 2" xfId="2643"/>
    <cellStyle name="Normal 3 4 3 2 2" xfId="5494"/>
    <cellStyle name="Normal 3 4 3 2 2 2" xfId="10837"/>
    <cellStyle name="Normal 3 4 3 2 2 2 2" xfId="21451"/>
    <cellStyle name="Normal 3 4 3 2 2 2 2 2" xfId="44726"/>
    <cellStyle name="Normal 3 4 3 2 2 2 3" xfId="34112"/>
    <cellStyle name="Normal 3 4 3 2 2 3" xfId="16145"/>
    <cellStyle name="Normal 3 4 3 2 2 3 2" xfId="39420"/>
    <cellStyle name="Normal 3 4 3 2 2 4" xfId="24127"/>
    <cellStyle name="Normal 3 4 3 2 2 4 2" xfId="47334"/>
    <cellStyle name="Normal 3 4 3 2 2 5" xfId="28804"/>
    <cellStyle name="Normal 3 4 3 2 3" xfId="8195"/>
    <cellStyle name="Normal 3 4 3 2 3 2" xfId="18810"/>
    <cellStyle name="Normal 3 4 3 2 3 2 2" xfId="42085"/>
    <cellStyle name="Normal 3 4 3 2 3 3" xfId="31470"/>
    <cellStyle name="Normal 3 4 3 2 4" xfId="13505"/>
    <cellStyle name="Normal 3 4 3 2 4 2" xfId="36780"/>
    <cellStyle name="Normal 3 4 3 2 5" xfId="24126"/>
    <cellStyle name="Normal 3 4 3 2 5 2" xfId="47333"/>
    <cellStyle name="Normal 3 4 3 2 6" xfId="26162"/>
    <cellStyle name="Normal 3 4 3 3" xfId="3821"/>
    <cellStyle name="Normal 3 4 3 3 2" xfId="6485"/>
    <cellStyle name="Normal 3 4 3 3 2 2" xfId="11828"/>
    <cellStyle name="Normal 3 4 3 3 2 2 2" xfId="22441"/>
    <cellStyle name="Normal 3 4 3 3 2 2 2 2" xfId="45716"/>
    <cellStyle name="Normal 3 4 3 3 2 2 3" xfId="35103"/>
    <cellStyle name="Normal 3 4 3 3 2 3" xfId="17135"/>
    <cellStyle name="Normal 3 4 3 3 2 3 2" xfId="40410"/>
    <cellStyle name="Normal 3 4 3 3 2 4" xfId="29795"/>
    <cellStyle name="Normal 3 4 3 3 3" xfId="9186"/>
    <cellStyle name="Normal 3 4 3 3 3 2" xfId="19801"/>
    <cellStyle name="Normal 3 4 3 3 3 2 2" xfId="43076"/>
    <cellStyle name="Normal 3 4 3 3 3 3" xfId="32461"/>
    <cellStyle name="Normal 3 4 3 3 4" xfId="14495"/>
    <cellStyle name="Normal 3 4 3 3 4 2" xfId="37770"/>
    <cellStyle name="Normal 3 4 3 3 5" xfId="24128"/>
    <cellStyle name="Normal 3 4 3 3 5 2" xfId="47335"/>
    <cellStyle name="Normal 3 4 3 3 6" xfId="27153"/>
    <cellStyle name="Normal 3 4 3 4" xfId="4307"/>
    <cellStyle name="Normal 3 4 3 4 2" xfId="9651"/>
    <cellStyle name="Normal 3 4 3 4 2 2" xfId="20266"/>
    <cellStyle name="Normal 3 4 3 4 2 2 2" xfId="43541"/>
    <cellStyle name="Normal 3 4 3 4 2 3" xfId="32926"/>
    <cellStyle name="Normal 3 4 3 4 3" xfId="14960"/>
    <cellStyle name="Normal 3 4 3 4 3 2" xfId="38235"/>
    <cellStyle name="Normal 3 4 3 4 4" xfId="27618"/>
    <cellStyle name="Normal 3 4 3 5" xfId="7009"/>
    <cellStyle name="Normal 3 4 3 5 2" xfId="17624"/>
    <cellStyle name="Normal 3 4 3 5 2 2" xfId="40899"/>
    <cellStyle name="Normal 3 4 3 5 3" xfId="30284"/>
    <cellStyle name="Normal 3 4 3 6" xfId="12320"/>
    <cellStyle name="Normal 3 4 3 6 2" xfId="35595"/>
    <cellStyle name="Normal 3 4 3 7" xfId="24125"/>
    <cellStyle name="Normal 3 4 3 7 2" xfId="47332"/>
    <cellStyle name="Normal 3 4 3 8" xfId="24976"/>
    <cellStyle name="Normal 3 4 4" xfId="1243"/>
    <cellStyle name="Normal 3 4 4 2" xfId="2783"/>
    <cellStyle name="Normal 3 4 4 2 2" xfId="5634"/>
    <cellStyle name="Normal 3 4 4 2 2 2" xfId="10977"/>
    <cellStyle name="Normal 3 4 4 2 2 2 2" xfId="21591"/>
    <cellStyle name="Normal 3 4 4 2 2 2 2 2" xfId="44866"/>
    <cellStyle name="Normal 3 4 4 2 2 2 3" xfId="34252"/>
    <cellStyle name="Normal 3 4 4 2 2 3" xfId="16285"/>
    <cellStyle name="Normal 3 4 4 2 2 3 2" xfId="39560"/>
    <cellStyle name="Normal 3 4 4 2 2 4" xfId="24131"/>
    <cellStyle name="Normal 3 4 4 2 2 4 2" xfId="47338"/>
    <cellStyle name="Normal 3 4 4 2 2 5" xfId="28944"/>
    <cellStyle name="Normal 3 4 4 2 3" xfId="8335"/>
    <cellStyle name="Normal 3 4 4 2 3 2" xfId="18950"/>
    <cellStyle name="Normal 3 4 4 2 3 2 2" xfId="42225"/>
    <cellStyle name="Normal 3 4 4 2 3 3" xfId="31610"/>
    <cellStyle name="Normal 3 4 4 2 4" xfId="13645"/>
    <cellStyle name="Normal 3 4 4 2 4 2" xfId="36920"/>
    <cellStyle name="Normal 3 4 4 2 5" xfId="24130"/>
    <cellStyle name="Normal 3 4 4 2 5 2" xfId="47337"/>
    <cellStyle name="Normal 3 4 4 2 6" xfId="26302"/>
    <cellStyle name="Normal 3 4 4 3" xfId="4447"/>
    <cellStyle name="Normal 3 4 4 3 2" xfId="9791"/>
    <cellStyle name="Normal 3 4 4 3 2 2" xfId="20406"/>
    <cellStyle name="Normal 3 4 4 3 2 2 2" xfId="43681"/>
    <cellStyle name="Normal 3 4 4 3 2 3" xfId="33066"/>
    <cellStyle name="Normal 3 4 4 3 3" xfId="15100"/>
    <cellStyle name="Normal 3 4 4 3 3 2" xfId="38375"/>
    <cellStyle name="Normal 3 4 4 3 4" xfId="24132"/>
    <cellStyle name="Normal 3 4 4 3 4 2" xfId="47339"/>
    <cellStyle name="Normal 3 4 4 3 5" xfId="27758"/>
    <cellStyle name="Normal 3 4 4 4" xfId="7149"/>
    <cellStyle name="Normal 3 4 4 4 2" xfId="17764"/>
    <cellStyle name="Normal 3 4 4 4 2 2" xfId="41039"/>
    <cellStyle name="Normal 3 4 4 4 3" xfId="30424"/>
    <cellStyle name="Normal 3 4 4 5" xfId="12460"/>
    <cellStyle name="Normal 3 4 4 5 2" xfId="35735"/>
    <cellStyle name="Normal 3 4 4 6" xfId="24129"/>
    <cellStyle name="Normal 3 4 4 6 2" xfId="47336"/>
    <cellStyle name="Normal 3 4 4 7" xfId="25116"/>
    <cellStyle name="Normal 3 4 5" xfId="1621"/>
    <cellStyle name="Normal 3 4 5 2" xfId="4624"/>
    <cellStyle name="Normal 3 4 5 2 2" xfId="9968"/>
    <cellStyle name="Normal 3 4 5 2 2 2" xfId="20583"/>
    <cellStyle name="Normal 3 4 5 2 2 2 2" xfId="43858"/>
    <cellStyle name="Normal 3 4 5 2 2 3" xfId="33243"/>
    <cellStyle name="Normal 3 4 5 2 3" xfId="15277"/>
    <cellStyle name="Normal 3 4 5 2 3 2" xfId="38552"/>
    <cellStyle name="Normal 3 4 5 2 4" xfId="24134"/>
    <cellStyle name="Normal 3 4 5 2 4 2" xfId="47341"/>
    <cellStyle name="Normal 3 4 5 2 5" xfId="27935"/>
    <cellStyle name="Normal 3 4 5 3" xfId="7326"/>
    <cellStyle name="Normal 3 4 5 3 2" xfId="17941"/>
    <cellStyle name="Normal 3 4 5 3 2 2" xfId="41216"/>
    <cellStyle name="Normal 3 4 5 3 3" xfId="30601"/>
    <cellStyle name="Normal 3 4 5 4" xfId="12637"/>
    <cellStyle name="Normal 3 4 5 4 2" xfId="35912"/>
    <cellStyle name="Normal 3 4 5 5" xfId="24133"/>
    <cellStyle name="Normal 3 4 5 5 2" xfId="47340"/>
    <cellStyle name="Normal 3 4 5 6" xfId="25293"/>
    <cellStyle name="Normal 3 4 6" xfId="1650"/>
    <cellStyle name="Normal 3 4 6 2" xfId="4651"/>
    <cellStyle name="Normal 3 4 6 2 2" xfId="9995"/>
    <cellStyle name="Normal 3 4 6 2 2 2" xfId="20610"/>
    <cellStyle name="Normal 3 4 6 2 2 2 2" xfId="43885"/>
    <cellStyle name="Normal 3 4 6 2 2 3" xfId="33270"/>
    <cellStyle name="Normal 3 4 6 2 3" xfId="15304"/>
    <cellStyle name="Normal 3 4 6 2 3 2" xfId="38579"/>
    <cellStyle name="Normal 3 4 6 2 4" xfId="27962"/>
    <cellStyle name="Normal 3 4 6 3" xfId="7353"/>
    <cellStyle name="Normal 3 4 6 3 2" xfId="17968"/>
    <cellStyle name="Normal 3 4 6 3 2 2" xfId="41243"/>
    <cellStyle name="Normal 3 4 6 3 3" xfId="30628"/>
    <cellStyle name="Normal 3 4 6 4" xfId="12664"/>
    <cellStyle name="Normal 3 4 6 4 2" xfId="35939"/>
    <cellStyle name="Normal 3 4 6 5" xfId="24135"/>
    <cellStyle name="Normal 3 4 6 5 2" xfId="47342"/>
    <cellStyle name="Normal 3 4 6 6" xfId="25320"/>
    <cellStyle name="Normal 3 4 7" xfId="2005"/>
    <cellStyle name="Normal 3 4 7 2" xfId="4919"/>
    <cellStyle name="Normal 3 4 7 2 2" xfId="10262"/>
    <cellStyle name="Normal 3 4 7 2 2 2" xfId="20877"/>
    <cellStyle name="Normal 3 4 7 2 2 2 2" xfId="44152"/>
    <cellStyle name="Normal 3 4 7 2 2 3" xfId="33537"/>
    <cellStyle name="Normal 3 4 7 2 3" xfId="15571"/>
    <cellStyle name="Normal 3 4 7 2 3 2" xfId="38846"/>
    <cellStyle name="Normal 3 4 7 2 4" xfId="28229"/>
    <cellStyle name="Normal 3 4 7 3" xfId="7620"/>
    <cellStyle name="Normal 3 4 7 3 2" xfId="18235"/>
    <cellStyle name="Normal 3 4 7 3 2 2" xfId="41510"/>
    <cellStyle name="Normal 3 4 7 3 3" xfId="30895"/>
    <cellStyle name="Normal 3 4 7 4" xfId="12931"/>
    <cellStyle name="Normal 3 4 7 4 2" xfId="36206"/>
    <cellStyle name="Normal 3 4 7 5" xfId="24136"/>
    <cellStyle name="Normal 3 4 7 5 2" xfId="47343"/>
    <cellStyle name="Normal 3 4 7 6" xfId="25587"/>
    <cellStyle name="Normal 3 4 8" xfId="2122"/>
    <cellStyle name="Normal 3 4 8 2" xfId="5000"/>
    <cellStyle name="Normal 3 4 8 2 2" xfId="10343"/>
    <cellStyle name="Normal 3 4 8 2 2 2" xfId="20958"/>
    <cellStyle name="Normal 3 4 8 2 2 2 2" xfId="44233"/>
    <cellStyle name="Normal 3 4 8 2 2 3" xfId="33618"/>
    <cellStyle name="Normal 3 4 8 2 3" xfId="15652"/>
    <cellStyle name="Normal 3 4 8 2 3 2" xfId="38927"/>
    <cellStyle name="Normal 3 4 8 2 4" xfId="28310"/>
    <cellStyle name="Normal 3 4 8 3" xfId="7701"/>
    <cellStyle name="Normal 3 4 8 3 2" xfId="18316"/>
    <cellStyle name="Normal 3 4 8 3 2 2" xfId="41591"/>
    <cellStyle name="Normal 3 4 8 3 3" xfId="30976"/>
    <cellStyle name="Normal 3 4 8 4" xfId="13012"/>
    <cellStyle name="Normal 3 4 8 4 2" xfId="36287"/>
    <cellStyle name="Normal 3 4 8 5" xfId="24137"/>
    <cellStyle name="Normal 3 4 8 5 2" xfId="47344"/>
    <cellStyle name="Normal 3 4 8 6" xfId="25668"/>
    <cellStyle name="Normal 3 4 9" xfId="2179"/>
    <cellStyle name="Normal 3 4 9 2" xfId="5048"/>
    <cellStyle name="Normal 3 4 9 2 2" xfId="10391"/>
    <cellStyle name="Normal 3 4 9 2 2 2" xfId="21005"/>
    <cellStyle name="Normal 3 4 9 2 2 2 2" xfId="44280"/>
    <cellStyle name="Normal 3 4 9 2 2 3" xfId="33666"/>
    <cellStyle name="Normal 3 4 9 2 3" xfId="15699"/>
    <cellStyle name="Normal 3 4 9 2 3 2" xfId="38974"/>
    <cellStyle name="Normal 3 4 9 2 4" xfId="28358"/>
    <cellStyle name="Normal 3 4 9 3" xfId="7749"/>
    <cellStyle name="Normal 3 4 9 3 2" xfId="18364"/>
    <cellStyle name="Normal 3 4 9 3 2 2" xfId="41639"/>
    <cellStyle name="Normal 3 4 9 3 3" xfId="31024"/>
    <cellStyle name="Normal 3 4 9 4" xfId="13059"/>
    <cellStyle name="Normal 3 4 9 4 2" xfId="36334"/>
    <cellStyle name="Normal 3 4 9 5" xfId="25716"/>
    <cellStyle name="Normal 3 4_Asset Register (new)" xfId="1432"/>
    <cellStyle name="Normal 3 5" xfId="763"/>
    <cellStyle name="Normal 3 5 2" xfId="24139"/>
    <cellStyle name="Normal 3 5 3" xfId="24140"/>
    <cellStyle name="Normal 3 5 3 2" xfId="24141"/>
    <cellStyle name="Normal 3 5 3 2 2" xfId="47347"/>
    <cellStyle name="Normal 3 5 3 3" xfId="47346"/>
    <cellStyle name="Normal 3 5 4" xfId="24142"/>
    <cellStyle name="Normal 3 5 4 2" xfId="47348"/>
    <cellStyle name="Normal 3 5 5" xfId="24138"/>
    <cellStyle name="Normal 3 5 5 2" xfId="47345"/>
    <cellStyle name="Normal 3 6" xfId="1617"/>
    <cellStyle name="Normal 3 6 2" xfId="24144"/>
    <cellStyle name="Normal 3 6 2 2" xfId="24145"/>
    <cellStyle name="Normal 3 6 2 2 2" xfId="47351"/>
    <cellStyle name="Normal 3 6 2 3" xfId="47350"/>
    <cellStyle name="Normal 3 6 3" xfId="24146"/>
    <cellStyle name="Normal 3 6 3 2" xfId="47352"/>
    <cellStyle name="Normal 3 6 4" xfId="24143"/>
    <cellStyle name="Normal 3 6 4 2" xfId="47349"/>
    <cellStyle name="Normal 3 7" xfId="1654"/>
    <cellStyle name="Normal 3 7 2" xfId="24148"/>
    <cellStyle name="Normal 3 7 2 2" xfId="24149"/>
    <cellStyle name="Normal 3 7 2 2 2" xfId="47355"/>
    <cellStyle name="Normal 3 7 2 3" xfId="47354"/>
    <cellStyle name="Normal 3 7 3" xfId="24150"/>
    <cellStyle name="Normal 3 7 3 2" xfId="47356"/>
    <cellStyle name="Normal 3 7 4" xfId="24147"/>
    <cellStyle name="Normal 3 7 4 2" xfId="47353"/>
    <cellStyle name="Normal 3 8" xfId="1616"/>
    <cellStyle name="Normal 3 8 2" xfId="24151"/>
    <cellStyle name="Normal 3 8 2 2" xfId="47357"/>
    <cellStyle name="Normal 3 9" xfId="2118"/>
    <cellStyle name="Normal 3 9 2" xfId="24152"/>
    <cellStyle name="Normal 3 9 2 2" xfId="47358"/>
    <cellStyle name="Normal 3_Asset Register (new)" xfId="1238"/>
    <cellStyle name="Normal 30" xfId="6565"/>
    <cellStyle name="Normal 30 2" xfId="11908"/>
    <cellStyle name="Normal 30 2 2" xfId="22521"/>
    <cellStyle name="Normal 30 2 2 2" xfId="45796"/>
    <cellStyle name="Normal 30 2 3" xfId="35183"/>
    <cellStyle name="Normal 30 3" xfId="17215"/>
    <cellStyle name="Normal 30 3 2" xfId="40490"/>
    <cellStyle name="Normal 30 4" xfId="29875"/>
    <cellStyle name="Normal 31" xfId="6566"/>
    <cellStyle name="Normal 31 2" xfId="11909"/>
    <cellStyle name="Normal 31 2 2" xfId="22522"/>
    <cellStyle name="Normal 31 2 2 2" xfId="45797"/>
    <cellStyle name="Normal 31 2 3" xfId="35184"/>
    <cellStyle name="Normal 31 3" xfId="17216"/>
    <cellStyle name="Normal 31 3 2" xfId="40491"/>
    <cellStyle name="Normal 31 4" xfId="29876"/>
    <cellStyle name="Normal 32" xfId="6567"/>
    <cellStyle name="Normal 32 2" xfId="11910"/>
    <cellStyle name="Normal 32 2 2" xfId="22523"/>
    <cellStyle name="Normal 32 2 2 2" xfId="45798"/>
    <cellStyle name="Normal 32 2 3" xfId="35185"/>
    <cellStyle name="Normal 32 3" xfId="17217"/>
    <cellStyle name="Normal 32 3 2" xfId="40492"/>
    <cellStyle name="Normal 32 4" xfId="29877"/>
    <cellStyle name="Normal 33" xfId="6568"/>
    <cellStyle name="Normal 33 2" xfId="11911"/>
    <cellStyle name="Normal 33 2 2" xfId="22524"/>
    <cellStyle name="Normal 33 2 2 2" xfId="45799"/>
    <cellStyle name="Normal 33 2 3" xfId="35186"/>
    <cellStyle name="Normal 33 3" xfId="17218"/>
    <cellStyle name="Normal 33 3 2" xfId="40493"/>
    <cellStyle name="Normal 33 4" xfId="29878"/>
    <cellStyle name="Normal 34" xfId="6569"/>
    <cellStyle name="Normal 34 2" xfId="11912"/>
    <cellStyle name="Normal 34 2 2" xfId="22525"/>
    <cellStyle name="Normal 34 2 2 2" xfId="45800"/>
    <cellStyle name="Normal 34 2 3" xfId="35187"/>
    <cellStyle name="Normal 34 3" xfId="17219"/>
    <cellStyle name="Normal 34 3 2" xfId="40494"/>
    <cellStyle name="Normal 34 4" xfId="29879"/>
    <cellStyle name="Normal 35" xfId="6570"/>
    <cellStyle name="Normal 35 2" xfId="11913"/>
    <cellStyle name="Normal 35 2 2" xfId="22526"/>
    <cellStyle name="Normal 35 2 2 2" xfId="45801"/>
    <cellStyle name="Normal 35 2 3" xfId="35188"/>
    <cellStyle name="Normal 35 3" xfId="17220"/>
    <cellStyle name="Normal 35 3 2" xfId="40495"/>
    <cellStyle name="Normal 35 4" xfId="29880"/>
    <cellStyle name="Normal 36" xfId="6571"/>
    <cellStyle name="Normal 36 2" xfId="11914"/>
    <cellStyle name="Normal 36 2 2" xfId="22527"/>
    <cellStyle name="Normal 36 2 2 2" xfId="45802"/>
    <cellStyle name="Normal 36 2 3" xfId="35189"/>
    <cellStyle name="Normal 36 3" xfId="17221"/>
    <cellStyle name="Normal 36 3 2" xfId="40496"/>
    <cellStyle name="Normal 36 4" xfId="29881"/>
    <cellStyle name="Normal 37" xfId="6572"/>
    <cellStyle name="Normal 37 2" xfId="11915"/>
    <cellStyle name="Normal 37 2 2" xfId="22528"/>
    <cellStyle name="Normal 37 2 2 2" xfId="45803"/>
    <cellStyle name="Normal 37 2 3" xfId="35190"/>
    <cellStyle name="Normal 37 3" xfId="17222"/>
    <cellStyle name="Normal 37 3 2" xfId="40497"/>
    <cellStyle name="Normal 37 4" xfId="29882"/>
    <cellStyle name="Normal 38" xfId="6573"/>
    <cellStyle name="Normal 38 2" xfId="11916"/>
    <cellStyle name="Normal 38 2 2" xfId="22529"/>
    <cellStyle name="Normal 38 2 2 2" xfId="45804"/>
    <cellStyle name="Normal 38 2 3" xfId="35191"/>
    <cellStyle name="Normal 38 3" xfId="17223"/>
    <cellStyle name="Normal 38 3 2" xfId="40498"/>
    <cellStyle name="Normal 38 4" xfId="29883"/>
    <cellStyle name="Normal 39" xfId="6574"/>
    <cellStyle name="Normal 39 2" xfId="11917"/>
    <cellStyle name="Normal 39 2 2" xfId="22530"/>
    <cellStyle name="Normal 39 2 2 2" xfId="45805"/>
    <cellStyle name="Normal 39 2 3" xfId="35192"/>
    <cellStyle name="Normal 39 3" xfId="17224"/>
    <cellStyle name="Normal 39 3 2" xfId="40499"/>
    <cellStyle name="Normal 39 4" xfId="29884"/>
    <cellStyle name="Normal 4" xfId="490"/>
    <cellStyle name="Normal 4 10" xfId="1624"/>
    <cellStyle name="Normal 4 10 2" xfId="4627"/>
    <cellStyle name="Normal 4 10 2 2" xfId="9971"/>
    <cellStyle name="Normal 4 10 2 2 2" xfId="20586"/>
    <cellStyle name="Normal 4 10 2 2 2 2" xfId="43861"/>
    <cellStyle name="Normal 4 10 2 2 3" xfId="33246"/>
    <cellStyle name="Normal 4 10 2 3" xfId="15280"/>
    <cellStyle name="Normal 4 10 2 3 2" xfId="38555"/>
    <cellStyle name="Normal 4 10 2 4" xfId="27938"/>
    <cellStyle name="Normal 4 10 3" xfId="7329"/>
    <cellStyle name="Normal 4 10 3 2" xfId="17944"/>
    <cellStyle name="Normal 4 10 3 2 2" xfId="41219"/>
    <cellStyle name="Normal 4 10 3 3" xfId="30604"/>
    <cellStyle name="Normal 4 10 4" xfId="12640"/>
    <cellStyle name="Normal 4 10 4 2" xfId="35915"/>
    <cellStyle name="Normal 4 10 5" xfId="25296"/>
    <cellStyle name="Normal 4 11" xfId="2462"/>
    <cellStyle name="Normal 4 11 2" xfId="5313"/>
    <cellStyle name="Normal 4 11 2 2" xfId="10656"/>
    <cellStyle name="Normal 4 11 2 2 2" xfId="21270"/>
    <cellStyle name="Normal 4 11 2 2 2 2" xfId="44545"/>
    <cellStyle name="Normal 4 11 2 2 3" xfId="33931"/>
    <cellStyle name="Normal 4 11 2 3" xfId="15964"/>
    <cellStyle name="Normal 4 11 2 3 2" xfId="39239"/>
    <cellStyle name="Normal 4 11 2 4" xfId="28623"/>
    <cellStyle name="Normal 4 11 3" xfId="8014"/>
    <cellStyle name="Normal 4 11 3 2" xfId="18629"/>
    <cellStyle name="Normal 4 11 3 2 2" xfId="41904"/>
    <cellStyle name="Normal 4 11 3 3" xfId="31289"/>
    <cellStyle name="Normal 4 11 4" xfId="13324"/>
    <cellStyle name="Normal 4 11 4 2" xfId="36599"/>
    <cellStyle name="Normal 4 11 5" xfId="25981"/>
    <cellStyle name="Normal 4 12" xfId="2968"/>
    <cellStyle name="Normal 4 12 2" xfId="5804"/>
    <cellStyle name="Normal 4 12 2 2" xfId="11147"/>
    <cellStyle name="Normal 4 12 2 2 2" xfId="21760"/>
    <cellStyle name="Normal 4 12 2 2 2 2" xfId="45035"/>
    <cellStyle name="Normal 4 12 2 2 3" xfId="34422"/>
    <cellStyle name="Normal 4 12 2 3" xfId="16454"/>
    <cellStyle name="Normal 4 12 2 3 2" xfId="39729"/>
    <cellStyle name="Normal 4 12 2 4" xfId="29114"/>
    <cellStyle name="Normal 4 12 3" xfId="8505"/>
    <cellStyle name="Normal 4 12 3 2" xfId="19120"/>
    <cellStyle name="Normal 4 12 3 2 2" xfId="42395"/>
    <cellStyle name="Normal 4 12 3 3" xfId="31780"/>
    <cellStyle name="Normal 4 12 4" xfId="13814"/>
    <cellStyle name="Normal 4 12 4 2" xfId="37089"/>
    <cellStyle name="Normal 4 12 5" xfId="26472"/>
    <cellStyle name="Normal 4 13" xfId="3294"/>
    <cellStyle name="Normal 4 13 2" xfId="6118"/>
    <cellStyle name="Normal 4 13 2 2" xfId="11461"/>
    <cellStyle name="Normal 4 13 2 2 2" xfId="22074"/>
    <cellStyle name="Normal 4 13 2 2 2 2" xfId="45349"/>
    <cellStyle name="Normal 4 13 2 2 3" xfId="34736"/>
    <cellStyle name="Normal 4 13 2 3" xfId="16768"/>
    <cellStyle name="Normal 4 13 2 3 2" xfId="40043"/>
    <cellStyle name="Normal 4 13 2 4" xfId="29428"/>
    <cellStyle name="Normal 4 13 3" xfId="8819"/>
    <cellStyle name="Normal 4 13 3 2" xfId="19434"/>
    <cellStyle name="Normal 4 13 3 2 2" xfId="42709"/>
    <cellStyle name="Normal 4 13 3 3" xfId="32094"/>
    <cellStyle name="Normal 4 13 4" xfId="14128"/>
    <cellStyle name="Normal 4 13 4 2" xfId="37403"/>
    <cellStyle name="Normal 4 13 5" xfId="26786"/>
    <cellStyle name="Normal 4 14" xfId="4126"/>
    <cellStyle name="Normal 4 14 2" xfId="9470"/>
    <cellStyle name="Normal 4 14 2 2" xfId="20085"/>
    <cellStyle name="Normal 4 14 2 2 2" xfId="43360"/>
    <cellStyle name="Normal 4 14 2 3" xfId="32745"/>
    <cellStyle name="Normal 4 14 3" xfId="14779"/>
    <cellStyle name="Normal 4 14 3 2" xfId="38054"/>
    <cellStyle name="Normal 4 14 4" xfId="27437"/>
    <cellStyle name="Normal 4 15" xfId="6605"/>
    <cellStyle name="Normal 4 15 2" xfId="11924"/>
    <cellStyle name="Normal 4 15 2 2" xfId="22537"/>
    <cellStyle name="Normal 4 15 2 2 2" xfId="45812"/>
    <cellStyle name="Normal 4 15 2 3" xfId="35199"/>
    <cellStyle name="Normal 4 15 3" xfId="17231"/>
    <cellStyle name="Normal 4 15 3 2" xfId="40506"/>
    <cellStyle name="Normal 4 15 4" xfId="29891"/>
    <cellStyle name="Normal 4 16" xfId="6828"/>
    <cellStyle name="Normal 4 16 2" xfId="17443"/>
    <cellStyle name="Normal 4 16 2 2" xfId="40718"/>
    <cellStyle name="Normal 4 16 3" xfId="30103"/>
    <cellStyle name="Normal 4 17" xfId="12139"/>
    <cellStyle name="Normal 4 17 2" xfId="35414"/>
    <cellStyle name="Normal 4 18" xfId="22548"/>
    <cellStyle name="Normal 4 18 2" xfId="45816"/>
    <cellStyle name="Normal 4 19" xfId="24153"/>
    <cellStyle name="Normal 4 19 2" xfId="47359"/>
    <cellStyle name="Normal 4 2" xfId="491"/>
    <cellStyle name="Normal 4 2 10" xfId="2028"/>
    <cellStyle name="Normal 4 2 10 2" xfId="4928"/>
    <cellStyle name="Normal 4 2 10 2 2" xfId="10271"/>
    <cellStyle name="Normal 4 2 10 2 2 2" xfId="20886"/>
    <cellStyle name="Normal 4 2 10 2 2 2 2" xfId="44161"/>
    <cellStyle name="Normal 4 2 10 2 2 3" xfId="33546"/>
    <cellStyle name="Normal 4 2 10 2 3" xfId="15580"/>
    <cellStyle name="Normal 4 2 10 2 3 2" xfId="38855"/>
    <cellStyle name="Normal 4 2 10 2 4" xfId="28238"/>
    <cellStyle name="Normal 4 2 10 3" xfId="7629"/>
    <cellStyle name="Normal 4 2 10 3 2" xfId="18244"/>
    <cellStyle name="Normal 4 2 10 3 2 2" xfId="41519"/>
    <cellStyle name="Normal 4 2 10 3 3" xfId="30904"/>
    <cellStyle name="Normal 4 2 10 4" xfId="12940"/>
    <cellStyle name="Normal 4 2 10 4 2" xfId="36215"/>
    <cellStyle name="Normal 4 2 10 5" xfId="25596"/>
    <cellStyle name="Normal 4 2 11" xfId="2463"/>
    <cellStyle name="Normal 4 2 11 2" xfId="5314"/>
    <cellStyle name="Normal 4 2 11 2 2" xfId="10657"/>
    <cellStyle name="Normal 4 2 11 2 2 2" xfId="21271"/>
    <cellStyle name="Normal 4 2 11 2 2 2 2" xfId="44546"/>
    <cellStyle name="Normal 4 2 11 2 2 3" xfId="33932"/>
    <cellStyle name="Normal 4 2 11 2 3" xfId="15965"/>
    <cellStyle name="Normal 4 2 11 2 3 2" xfId="39240"/>
    <cellStyle name="Normal 4 2 11 2 4" xfId="28624"/>
    <cellStyle name="Normal 4 2 11 3" xfId="8015"/>
    <cellStyle name="Normal 4 2 11 3 2" xfId="18630"/>
    <cellStyle name="Normal 4 2 11 3 2 2" xfId="41905"/>
    <cellStyle name="Normal 4 2 11 3 3" xfId="31290"/>
    <cellStyle name="Normal 4 2 11 4" xfId="13325"/>
    <cellStyle name="Normal 4 2 11 4 2" xfId="36600"/>
    <cellStyle name="Normal 4 2 11 5" xfId="25982"/>
    <cellStyle name="Normal 4 2 12" xfId="2969"/>
    <cellStyle name="Normal 4 2 12 2" xfId="5805"/>
    <cellStyle name="Normal 4 2 12 2 2" xfId="11148"/>
    <cellStyle name="Normal 4 2 12 2 2 2" xfId="21761"/>
    <cellStyle name="Normal 4 2 12 2 2 2 2" xfId="45036"/>
    <cellStyle name="Normal 4 2 12 2 2 3" xfId="34423"/>
    <cellStyle name="Normal 4 2 12 2 3" xfId="16455"/>
    <cellStyle name="Normal 4 2 12 2 3 2" xfId="39730"/>
    <cellStyle name="Normal 4 2 12 2 4" xfId="29115"/>
    <cellStyle name="Normal 4 2 12 3" xfId="8506"/>
    <cellStyle name="Normal 4 2 12 3 2" xfId="19121"/>
    <cellStyle name="Normal 4 2 12 3 2 2" xfId="42396"/>
    <cellStyle name="Normal 4 2 12 3 3" xfId="31781"/>
    <cellStyle name="Normal 4 2 12 4" xfId="13815"/>
    <cellStyle name="Normal 4 2 12 4 2" xfId="37090"/>
    <cellStyle name="Normal 4 2 12 5" xfId="26473"/>
    <cellStyle name="Normal 4 2 13" xfId="3295"/>
    <cellStyle name="Normal 4 2 13 2" xfId="6119"/>
    <cellStyle name="Normal 4 2 13 2 2" xfId="11462"/>
    <cellStyle name="Normal 4 2 13 2 2 2" xfId="22075"/>
    <cellStyle name="Normal 4 2 13 2 2 2 2" xfId="45350"/>
    <cellStyle name="Normal 4 2 13 2 2 3" xfId="34737"/>
    <cellStyle name="Normal 4 2 13 2 3" xfId="16769"/>
    <cellStyle name="Normal 4 2 13 2 3 2" xfId="40044"/>
    <cellStyle name="Normal 4 2 13 2 4" xfId="29429"/>
    <cellStyle name="Normal 4 2 13 3" xfId="8820"/>
    <cellStyle name="Normal 4 2 13 3 2" xfId="19435"/>
    <cellStyle name="Normal 4 2 13 3 2 2" xfId="42710"/>
    <cellStyle name="Normal 4 2 13 3 3" xfId="32095"/>
    <cellStyle name="Normal 4 2 13 4" xfId="14129"/>
    <cellStyle name="Normal 4 2 13 4 2" xfId="37404"/>
    <cellStyle name="Normal 4 2 13 5" xfId="26787"/>
    <cellStyle name="Normal 4 2 14" xfId="4127"/>
    <cellStyle name="Normal 4 2 14 2" xfId="9471"/>
    <cellStyle name="Normal 4 2 14 2 2" xfId="20086"/>
    <cellStyle name="Normal 4 2 14 2 2 2" xfId="43361"/>
    <cellStyle name="Normal 4 2 14 2 3" xfId="32746"/>
    <cellStyle name="Normal 4 2 14 3" xfId="14780"/>
    <cellStyle name="Normal 4 2 14 3 2" xfId="38055"/>
    <cellStyle name="Normal 4 2 14 4" xfId="27438"/>
    <cellStyle name="Normal 4 2 15" xfId="6829"/>
    <cellStyle name="Normal 4 2 15 2" xfId="17444"/>
    <cellStyle name="Normal 4 2 15 2 2" xfId="40719"/>
    <cellStyle name="Normal 4 2 15 3" xfId="30104"/>
    <cellStyle name="Normal 4 2 16" xfId="12140"/>
    <cellStyle name="Normal 4 2 16 2" xfId="35415"/>
    <cellStyle name="Normal 4 2 17" xfId="24154"/>
    <cellStyle name="Normal 4 2 17 2" xfId="47360"/>
    <cellStyle name="Normal 4 2 18" xfId="24795"/>
    <cellStyle name="Normal 4 2 2" xfId="492"/>
    <cellStyle name="Normal 4 2 2 2" xfId="1135"/>
    <cellStyle name="Normal 4 2 2 2 2" xfId="2703"/>
    <cellStyle name="Normal 4 2 2 2 2 2" xfId="5554"/>
    <cellStyle name="Normal 4 2 2 2 2 2 2" xfId="10897"/>
    <cellStyle name="Normal 4 2 2 2 2 2 2 2" xfId="21511"/>
    <cellStyle name="Normal 4 2 2 2 2 2 2 2 2" xfId="44786"/>
    <cellStyle name="Normal 4 2 2 2 2 2 2 3" xfId="34172"/>
    <cellStyle name="Normal 4 2 2 2 2 2 3" xfId="16205"/>
    <cellStyle name="Normal 4 2 2 2 2 2 3 2" xfId="39480"/>
    <cellStyle name="Normal 4 2 2 2 2 2 4" xfId="24158"/>
    <cellStyle name="Normal 4 2 2 2 2 2 4 2" xfId="47364"/>
    <cellStyle name="Normal 4 2 2 2 2 2 5" xfId="28864"/>
    <cellStyle name="Normal 4 2 2 2 2 3" xfId="8255"/>
    <cellStyle name="Normal 4 2 2 2 2 3 2" xfId="18870"/>
    <cellStyle name="Normal 4 2 2 2 2 3 2 2" xfId="42145"/>
    <cellStyle name="Normal 4 2 2 2 2 3 3" xfId="31530"/>
    <cellStyle name="Normal 4 2 2 2 2 4" xfId="13565"/>
    <cellStyle name="Normal 4 2 2 2 2 4 2" xfId="36840"/>
    <cellStyle name="Normal 4 2 2 2 2 5" xfId="24157"/>
    <cellStyle name="Normal 4 2 2 2 2 5 2" xfId="47363"/>
    <cellStyle name="Normal 4 2 2 2 2 6" xfId="26222"/>
    <cellStyle name="Normal 4 2 2 2 3" xfId="3881"/>
    <cellStyle name="Normal 4 2 2 2 3 2" xfId="6545"/>
    <cellStyle name="Normal 4 2 2 2 3 2 2" xfId="11888"/>
    <cellStyle name="Normal 4 2 2 2 3 2 2 2" xfId="22501"/>
    <cellStyle name="Normal 4 2 2 2 3 2 2 2 2" xfId="45776"/>
    <cellStyle name="Normal 4 2 2 2 3 2 2 3" xfId="35163"/>
    <cellStyle name="Normal 4 2 2 2 3 2 3" xfId="17195"/>
    <cellStyle name="Normal 4 2 2 2 3 2 3 2" xfId="40470"/>
    <cellStyle name="Normal 4 2 2 2 3 2 4" xfId="29855"/>
    <cellStyle name="Normal 4 2 2 2 3 3" xfId="9246"/>
    <cellStyle name="Normal 4 2 2 2 3 3 2" xfId="19861"/>
    <cellStyle name="Normal 4 2 2 2 3 3 2 2" xfId="43136"/>
    <cellStyle name="Normal 4 2 2 2 3 3 3" xfId="32521"/>
    <cellStyle name="Normal 4 2 2 2 3 4" xfId="14555"/>
    <cellStyle name="Normal 4 2 2 2 3 4 2" xfId="37830"/>
    <cellStyle name="Normal 4 2 2 2 3 5" xfId="24159"/>
    <cellStyle name="Normal 4 2 2 2 3 5 2" xfId="47365"/>
    <cellStyle name="Normal 4 2 2 2 3 6" xfId="27213"/>
    <cellStyle name="Normal 4 2 2 2 4" xfId="4367"/>
    <cellStyle name="Normal 4 2 2 2 4 2" xfId="9711"/>
    <cellStyle name="Normal 4 2 2 2 4 2 2" xfId="20326"/>
    <cellStyle name="Normal 4 2 2 2 4 2 2 2" xfId="43601"/>
    <cellStyle name="Normal 4 2 2 2 4 2 3" xfId="32986"/>
    <cellStyle name="Normal 4 2 2 2 4 3" xfId="15020"/>
    <cellStyle name="Normal 4 2 2 2 4 3 2" xfId="38295"/>
    <cellStyle name="Normal 4 2 2 2 4 4" xfId="27678"/>
    <cellStyle name="Normal 4 2 2 2 5" xfId="7069"/>
    <cellStyle name="Normal 4 2 2 2 5 2" xfId="17684"/>
    <cellStyle name="Normal 4 2 2 2 5 2 2" xfId="40959"/>
    <cellStyle name="Normal 4 2 2 2 5 3" xfId="30344"/>
    <cellStyle name="Normal 4 2 2 2 6" xfId="12380"/>
    <cellStyle name="Normal 4 2 2 2 6 2" xfId="35655"/>
    <cellStyle name="Normal 4 2 2 2 7" xfId="24156"/>
    <cellStyle name="Normal 4 2 2 2 7 2" xfId="47362"/>
    <cellStyle name="Normal 4 2 2 2 8" xfId="25036"/>
    <cellStyle name="Normal 4 2 2 3" xfId="1506"/>
    <cellStyle name="Normal 4 2 2 3 2" xfId="2868"/>
    <cellStyle name="Normal 4 2 2 3 2 2" xfId="5719"/>
    <cellStyle name="Normal 4 2 2 3 2 2 2" xfId="11062"/>
    <cellStyle name="Normal 4 2 2 3 2 2 2 2" xfId="21676"/>
    <cellStyle name="Normal 4 2 2 3 2 2 2 2 2" xfId="44951"/>
    <cellStyle name="Normal 4 2 2 3 2 2 2 3" xfId="34337"/>
    <cellStyle name="Normal 4 2 2 3 2 2 3" xfId="16370"/>
    <cellStyle name="Normal 4 2 2 3 2 2 3 2" xfId="39645"/>
    <cellStyle name="Normal 4 2 2 3 2 2 4" xfId="29029"/>
    <cellStyle name="Normal 4 2 2 3 2 3" xfId="8420"/>
    <cellStyle name="Normal 4 2 2 3 2 3 2" xfId="19035"/>
    <cellStyle name="Normal 4 2 2 3 2 3 2 2" xfId="42310"/>
    <cellStyle name="Normal 4 2 2 3 2 3 3" xfId="31695"/>
    <cellStyle name="Normal 4 2 2 3 2 4" xfId="13730"/>
    <cellStyle name="Normal 4 2 2 3 2 4 2" xfId="37005"/>
    <cellStyle name="Normal 4 2 2 3 2 5" xfId="24161"/>
    <cellStyle name="Normal 4 2 2 3 2 5 2" xfId="47367"/>
    <cellStyle name="Normal 4 2 2 3 2 6" xfId="26387"/>
    <cellStyle name="Normal 4 2 2 3 3" xfId="4532"/>
    <cellStyle name="Normal 4 2 2 3 3 2" xfId="9876"/>
    <cellStyle name="Normal 4 2 2 3 3 2 2" xfId="20491"/>
    <cellStyle name="Normal 4 2 2 3 3 2 2 2" xfId="43766"/>
    <cellStyle name="Normal 4 2 2 3 3 2 3" xfId="33151"/>
    <cellStyle name="Normal 4 2 2 3 3 3" xfId="15185"/>
    <cellStyle name="Normal 4 2 2 3 3 3 2" xfId="38460"/>
    <cellStyle name="Normal 4 2 2 3 3 4" xfId="27843"/>
    <cellStyle name="Normal 4 2 2 3 4" xfId="7234"/>
    <cellStyle name="Normal 4 2 2 3 4 2" xfId="17849"/>
    <cellStyle name="Normal 4 2 2 3 4 2 2" xfId="41124"/>
    <cellStyle name="Normal 4 2 2 3 4 3" xfId="30509"/>
    <cellStyle name="Normal 4 2 2 3 5" xfId="12545"/>
    <cellStyle name="Normal 4 2 2 3 5 2" xfId="35820"/>
    <cellStyle name="Normal 4 2 2 3 6" xfId="24160"/>
    <cellStyle name="Normal 4 2 2 3 6 2" xfId="47366"/>
    <cellStyle name="Normal 4 2 2 3 7" xfId="25201"/>
    <cellStyle name="Normal 4 2 2 4" xfId="24162"/>
    <cellStyle name="Normal 4 2 2 4 2" xfId="47368"/>
    <cellStyle name="Normal 4 2 2 5" xfId="24155"/>
    <cellStyle name="Normal 4 2 2 5 2" xfId="47361"/>
    <cellStyle name="Normal 4 2 2_Asset Register (new)" xfId="1224"/>
    <cellStyle name="Normal 4 2 3" xfId="769"/>
    <cellStyle name="Normal 4 2 3 2" xfId="2562"/>
    <cellStyle name="Normal 4 2 3 2 2" xfId="5413"/>
    <cellStyle name="Normal 4 2 3 2 2 2" xfId="10756"/>
    <cellStyle name="Normal 4 2 3 2 2 2 2" xfId="21370"/>
    <cellStyle name="Normal 4 2 3 2 2 2 2 2" xfId="44645"/>
    <cellStyle name="Normal 4 2 3 2 2 2 3" xfId="34031"/>
    <cellStyle name="Normal 4 2 3 2 2 3" xfId="16064"/>
    <cellStyle name="Normal 4 2 3 2 2 3 2" xfId="39339"/>
    <cellStyle name="Normal 4 2 3 2 2 4" xfId="24165"/>
    <cellStyle name="Normal 4 2 3 2 2 4 2" xfId="47371"/>
    <cellStyle name="Normal 4 2 3 2 2 5" xfId="28723"/>
    <cellStyle name="Normal 4 2 3 2 3" xfId="8114"/>
    <cellStyle name="Normal 4 2 3 2 3 2" xfId="18729"/>
    <cellStyle name="Normal 4 2 3 2 3 2 2" xfId="42004"/>
    <cellStyle name="Normal 4 2 3 2 3 3" xfId="31389"/>
    <cellStyle name="Normal 4 2 3 2 4" xfId="13424"/>
    <cellStyle name="Normal 4 2 3 2 4 2" xfId="36699"/>
    <cellStyle name="Normal 4 2 3 2 5" xfId="24164"/>
    <cellStyle name="Normal 4 2 3 2 5 2" xfId="47370"/>
    <cellStyle name="Normal 4 2 3 2 6" xfId="26081"/>
    <cellStyle name="Normal 4 2 3 3" xfId="3552"/>
    <cellStyle name="Normal 4 2 3 3 2" xfId="6368"/>
    <cellStyle name="Normal 4 2 3 3 2 2" xfId="11711"/>
    <cellStyle name="Normal 4 2 3 3 2 2 2" xfId="22324"/>
    <cellStyle name="Normal 4 2 3 3 2 2 2 2" xfId="45599"/>
    <cellStyle name="Normal 4 2 3 3 2 2 3" xfId="34986"/>
    <cellStyle name="Normal 4 2 3 3 2 3" xfId="17018"/>
    <cellStyle name="Normal 4 2 3 3 2 3 2" xfId="40293"/>
    <cellStyle name="Normal 4 2 3 3 2 4" xfId="29678"/>
    <cellStyle name="Normal 4 2 3 3 3" xfId="9069"/>
    <cellStyle name="Normal 4 2 3 3 3 2" xfId="19684"/>
    <cellStyle name="Normal 4 2 3 3 3 2 2" xfId="42959"/>
    <cellStyle name="Normal 4 2 3 3 3 3" xfId="32344"/>
    <cellStyle name="Normal 4 2 3 3 4" xfId="14378"/>
    <cellStyle name="Normal 4 2 3 3 4 2" xfId="37653"/>
    <cellStyle name="Normal 4 2 3 3 5" xfId="24166"/>
    <cellStyle name="Normal 4 2 3 3 5 2" xfId="47372"/>
    <cellStyle name="Normal 4 2 3 3 6" xfId="27036"/>
    <cellStyle name="Normal 4 2 3 4" xfId="4226"/>
    <cellStyle name="Normal 4 2 3 4 2" xfId="9570"/>
    <cellStyle name="Normal 4 2 3 4 2 2" xfId="20185"/>
    <cellStyle name="Normal 4 2 3 4 2 2 2" xfId="43460"/>
    <cellStyle name="Normal 4 2 3 4 2 3" xfId="32845"/>
    <cellStyle name="Normal 4 2 3 4 3" xfId="14879"/>
    <cellStyle name="Normal 4 2 3 4 3 2" xfId="38154"/>
    <cellStyle name="Normal 4 2 3 4 4" xfId="27537"/>
    <cellStyle name="Normal 4 2 3 5" xfId="6928"/>
    <cellStyle name="Normal 4 2 3 5 2" xfId="17543"/>
    <cellStyle name="Normal 4 2 3 5 2 2" xfId="40818"/>
    <cellStyle name="Normal 4 2 3 5 3" xfId="30203"/>
    <cellStyle name="Normal 4 2 3 6" xfId="12239"/>
    <cellStyle name="Normal 4 2 3 6 2" xfId="35514"/>
    <cellStyle name="Normal 4 2 3 7" xfId="24163"/>
    <cellStyle name="Normal 4 2 3 7 2" xfId="47369"/>
    <cellStyle name="Normal 4 2 3 8" xfId="24895"/>
    <cellStyle name="Normal 4 2 4" xfId="1072"/>
    <cellStyle name="Normal 4 2 4 2" xfId="2645"/>
    <cellStyle name="Normal 4 2 4 2 2" xfId="5496"/>
    <cellStyle name="Normal 4 2 4 2 2 2" xfId="10839"/>
    <cellStyle name="Normal 4 2 4 2 2 2 2" xfId="21453"/>
    <cellStyle name="Normal 4 2 4 2 2 2 2 2" xfId="44728"/>
    <cellStyle name="Normal 4 2 4 2 2 2 3" xfId="34114"/>
    <cellStyle name="Normal 4 2 4 2 2 3" xfId="16147"/>
    <cellStyle name="Normal 4 2 4 2 2 3 2" xfId="39422"/>
    <cellStyle name="Normal 4 2 4 2 2 4" xfId="24169"/>
    <cellStyle name="Normal 4 2 4 2 2 4 2" xfId="47375"/>
    <cellStyle name="Normal 4 2 4 2 2 5" xfId="28806"/>
    <cellStyle name="Normal 4 2 4 2 3" xfId="8197"/>
    <cellStyle name="Normal 4 2 4 2 3 2" xfId="18812"/>
    <cellStyle name="Normal 4 2 4 2 3 2 2" xfId="42087"/>
    <cellStyle name="Normal 4 2 4 2 3 3" xfId="31472"/>
    <cellStyle name="Normal 4 2 4 2 4" xfId="13507"/>
    <cellStyle name="Normal 4 2 4 2 4 2" xfId="36782"/>
    <cellStyle name="Normal 4 2 4 2 5" xfId="24168"/>
    <cellStyle name="Normal 4 2 4 2 5 2" xfId="47374"/>
    <cellStyle name="Normal 4 2 4 2 6" xfId="26164"/>
    <cellStyle name="Normal 4 2 4 3" xfId="3823"/>
    <cellStyle name="Normal 4 2 4 3 2" xfId="6487"/>
    <cellStyle name="Normal 4 2 4 3 2 2" xfId="11830"/>
    <cellStyle name="Normal 4 2 4 3 2 2 2" xfId="22443"/>
    <cellStyle name="Normal 4 2 4 3 2 2 2 2" xfId="45718"/>
    <cellStyle name="Normal 4 2 4 3 2 2 3" xfId="35105"/>
    <cellStyle name="Normal 4 2 4 3 2 3" xfId="17137"/>
    <cellStyle name="Normal 4 2 4 3 2 3 2" xfId="40412"/>
    <cellStyle name="Normal 4 2 4 3 2 4" xfId="29797"/>
    <cellStyle name="Normal 4 2 4 3 3" xfId="9188"/>
    <cellStyle name="Normal 4 2 4 3 3 2" xfId="19803"/>
    <cellStyle name="Normal 4 2 4 3 3 2 2" xfId="43078"/>
    <cellStyle name="Normal 4 2 4 3 3 3" xfId="32463"/>
    <cellStyle name="Normal 4 2 4 3 4" xfId="14497"/>
    <cellStyle name="Normal 4 2 4 3 4 2" xfId="37772"/>
    <cellStyle name="Normal 4 2 4 3 5" xfId="24170"/>
    <cellStyle name="Normal 4 2 4 3 5 2" xfId="47376"/>
    <cellStyle name="Normal 4 2 4 3 6" xfId="27155"/>
    <cellStyle name="Normal 4 2 4 4" xfId="4309"/>
    <cellStyle name="Normal 4 2 4 4 2" xfId="9653"/>
    <cellStyle name="Normal 4 2 4 4 2 2" xfId="20268"/>
    <cellStyle name="Normal 4 2 4 4 2 2 2" xfId="43543"/>
    <cellStyle name="Normal 4 2 4 4 2 3" xfId="32928"/>
    <cellStyle name="Normal 4 2 4 4 3" xfId="14962"/>
    <cellStyle name="Normal 4 2 4 4 3 2" xfId="38237"/>
    <cellStyle name="Normal 4 2 4 4 4" xfId="27620"/>
    <cellStyle name="Normal 4 2 4 5" xfId="7011"/>
    <cellStyle name="Normal 4 2 4 5 2" xfId="17626"/>
    <cellStyle name="Normal 4 2 4 5 2 2" xfId="40901"/>
    <cellStyle name="Normal 4 2 4 5 3" xfId="30286"/>
    <cellStyle name="Normal 4 2 4 6" xfId="12322"/>
    <cellStyle name="Normal 4 2 4 6 2" xfId="35597"/>
    <cellStyle name="Normal 4 2 4 7" xfId="24167"/>
    <cellStyle name="Normal 4 2 4 7 2" xfId="47373"/>
    <cellStyle name="Normal 4 2 4 8" xfId="24978"/>
    <cellStyle name="Normal 4 2 5" xfId="1245"/>
    <cellStyle name="Normal 4 2 5 2" xfId="2785"/>
    <cellStyle name="Normal 4 2 5 2 2" xfId="5636"/>
    <cellStyle name="Normal 4 2 5 2 2 2" xfId="10979"/>
    <cellStyle name="Normal 4 2 5 2 2 2 2" xfId="21593"/>
    <cellStyle name="Normal 4 2 5 2 2 2 2 2" xfId="44868"/>
    <cellStyle name="Normal 4 2 5 2 2 2 3" xfId="34254"/>
    <cellStyle name="Normal 4 2 5 2 2 3" xfId="16287"/>
    <cellStyle name="Normal 4 2 5 2 2 3 2" xfId="39562"/>
    <cellStyle name="Normal 4 2 5 2 2 4" xfId="24173"/>
    <cellStyle name="Normal 4 2 5 2 2 4 2" xfId="47379"/>
    <cellStyle name="Normal 4 2 5 2 2 5" xfId="28946"/>
    <cellStyle name="Normal 4 2 5 2 3" xfId="8337"/>
    <cellStyle name="Normal 4 2 5 2 3 2" xfId="18952"/>
    <cellStyle name="Normal 4 2 5 2 3 2 2" xfId="42227"/>
    <cellStyle name="Normal 4 2 5 2 3 3" xfId="31612"/>
    <cellStyle name="Normal 4 2 5 2 4" xfId="13647"/>
    <cellStyle name="Normal 4 2 5 2 4 2" xfId="36922"/>
    <cellStyle name="Normal 4 2 5 2 5" xfId="24172"/>
    <cellStyle name="Normal 4 2 5 2 5 2" xfId="47378"/>
    <cellStyle name="Normal 4 2 5 2 6" xfId="26304"/>
    <cellStyle name="Normal 4 2 5 3" xfId="4449"/>
    <cellStyle name="Normal 4 2 5 3 2" xfId="9793"/>
    <cellStyle name="Normal 4 2 5 3 2 2" xfId="20408"/>
    <cellStyle name="Normal 4 2 5 3 2 2 2" xfId="43683"/>
    <cellStyle name="Normal 4 2 5 3 2 3" xfId="33068"/>
    <cellStyle name="Normal 4 2 5 3 3" xfId="15102"/>
    <cellStyle name="Normal 4 2 5 3 3 2" xfId="38377"/>
    <cellStyle name="Normal 4 2 5 3 4" xfId="24174"/>
    <cellStyle name="Normal 4 2 5 3 4 2" xfId="47380"/>
    <cellStyle name="Normal 4 2 5 3 5" xfId="27760"/>
    <cellStyle name="Normal 4 2 5 4" xfId="7151"/>
    <cellStyle name="Normal 4 2 5 4 2" xfId="17766"/>
    <cellStyle name="Normal 4 2 5 4 2 2" xfId="41041"/>
    <cellStyle name="Normal 4 2 5 4 3" xfId="30426"/>
    <cellStyle name="Normal 4 2 5 5" xfId="12462"/>
    <cellStyle name="Normal 4 2 5 5 2" xfId="35737"/>
    <cellStyle name="Normal 4 2 5 6" xfId="24171"/>
    <cellStyle name="Normal 4 2 5 6 2" xfId="47377"/>
    <cellStyle name="Normal 4 2 5 7" xfId="25118"/>
    <cellStyle name="Normal 4 2 6" xfId="1623"/>
    <cellStyle name="Normal 4 2 6 2" xfId="4626"/>
    <cellStyle name="Normal 4 2 6 2 2" xfId="9970"/>
    <cellStyle name="Normal 4 2 6 2 2 2" xfId="20585"/>
    <cellStyle name="Normal 4 2 6 2 2 2 2" xfId="43860"/>
    <cellStyle name="Normal 4 2 6 2 2 3" xfId="33245"/>
    <cellStyle name="Normal 4 2 6 2 3" xfId="15279"/>
    <cellStyle name="Normal 4 2 6 2 3 2" xfId="38554"/>
    <cellStyle name="Normal 4 2 6 2 4" xfId="24176"/>
    <cellStyle name="Normal 4 2 6 2 4 2" xfId="47382"/>
    <cellStyle name="Normal 4 2 6 2 5" xfId="27937"/>
    <cellStyle name="Normal 4 2 6 3" xfId="7328"/>
    <cellStyle name="Normal 4 2 6 3 2" xfId="17943"/>
    <cellStyle name="Normal 4 2 6 3 2 2" xfId="41218"/>
    <cellStyle name="Normal 4 2 6 3 3" xfId="30603"/>
    <cellStyle name="Normal 4 2 6 4" xfId="12639"/>
    <cellStyle name="Normal 4 2 6 4 2" xfId="35914"/>
    <cellStyle name="Normal 4 2 6 5" xfId="24175"/>
    <cellStyle name="Normal 4 2 6 5 2" xfId="47381"/>
    <cellStyle name="Normal 4 2 6 6" xfId="25295"/>
    <cellStyle name="Normal 4 2 7" xfId="1648"/>
    <cellStyle name="Normal 4 2 7 2" xfId="4649"/>
    <cellStyle name="Normal 4 2 7 2 2" xfId="9993"/>
    <cellStyle name="Normal 4 2 7 2 2 2" xfId="20608"/>
    <cellStyle name="Normal 4 2 7 2 2 2 2" xfId="43883"/>
    <cellStyle name="Normal 4 2 7 2 2 3" xfId="33268"/>
    <cellStyle name="Normal 4 2 7 2 3" xfId="15302"/>
    <cellStyle name="Normal 4 2 7 2 3 2" xfId="38577"/>
    <cellStyle name="Normal 4 2 7 2 4" xfId="27960"/>
    <cellStyle name="Normal 4 2 7 3" xfId="7351"/>
    <cellStyle name="Normal 4 2 7 3 2" xfId="17966"/>
    <cellStyle name="Normal 4 2 7 3 2 2" xfId="41241"/>
    <cellStyle name="Normal 4 2 7 3 3" xfId="30626"/>
    <cellStyle name="Normal 4 2 7 4" xfId="12662"/>
    <cellStyle name="Normal 4 2 7 4 2" xfId="35937"/>
    <cellStyle name="Normal 4 2 7 5" xfId="24177"/>
    <cellStyle name="Normal 4 2 7 5 2" xfId="47383"/>
    <cellStyle name="Normal 4 2 7 6" xfId="25318"/>
    <cellStyle name="Normal 4 2 8" xfId="2009"/>
    <cellStyle name="Normal 4 2 8 2" xfId="4923"/>
    <cellStyle name="Normal 4 2 8 2 2" xfId="10266"/>
    <cellStyle name="Normal 4 2 8 2 2 2" xfId="20881"/>
    <cellStyle name="Normal 4 2 8 2 2 2 2" xfId="44156"/>
    <cellStyle name="Normal 4 2 8 2 2 3" xfId="33541"/>
    <cellStyle name="Normal 4 2 8 2 3" xfId="15575"/>
    <cellStyle name="Normal 4 2 8 2 3 2" xfId="38850"/>
    <cellStyle name="Normal 4 2 8 2 4" xfId="28233"/>
    <cellStyle name="Normal 4 2 8 3" xfId="7624"/>
    <cellStyle name="Normal 4 2 8 3 2" xfId="18239"/>
    <cellStyle name="Normal 4 2 8 3 2 2" xfId="41514"/>
    <cellStyle name="Normal 4 2 8 3 3" xfId="30899"/>
    <cellStyle name="Normal 4 2 8 4" xfId="12935"/>
    <cellStyle name="Normal 4 2 8 4 2" xfId="36210"/>
    <cellStyle name="Normal 4 2 8 5" xfId="25591"/>
    <cellStyle name="Normal 4 2 9" xfId="2123"/>
    <cellStyle name="Normal 4 2 9 2" xfId="5001"/>
    <cellStyle name="Normal 4 2 9 2 2" xfId="10344"/>
    <cellStyle name="Normal 4 2 9 2 2 2" xfId="20959"/>
    <cellStyle name="Normal 4 2 9 2 2 2 2" xfId="44234"/>
    <cellStyle name="Normal 4 2 9 2 2 3" xfId="33619"/>
    <cellStyle name="Normal 4 2 9 2 3" xfId="15653"/>
    <cellStyle name="Normal 4 2 9 2 3 2" xfId="38928"/>
    <cellStyle name="Normal 4 2 9 2 4" xfId="28311"/>
    <cellStyle name="Normal 4 2 9 3" xfId="7702"/>
    <cellStyle name="Normal 4 2 9 3 2" xfId="18317"/>
    <cellStyle name="Normal 4 2 9 3 2 2" xfId="41592"/>
    <cellStyle name="Normal 4 2 9 3 3" xfId="30977"/>
    <cellStyle name="Normal 4 2 9 4" xfId="13013"/>
    <cellStyle name="Normal 4 2 9 4 2" xfId="36288"/>
    <cellStyle name="Normal 4 2 9 5" xfId="25669"/>
    <cellStyle name="Normal 4 2_Asset Register (new)" xfId="1225"/>
    <cellStyle name="Normal 4 20" xfId="24794"/>
    <cellStyle name="Normal 4 3" xfId="493"/>
    <cellStyle name="Normal 4 3 10" xfId="12141"/>
    <cellStyle name="Normal 4 3 10 2" xfId="35416"/>
    <cellStyle name="Normal 4 3 11" xfId="24178"/>
    <cellStyle name="Normal 4 3 11 2" xfId="47384"/>
    <cellStyle name="Normal 4 3 12" xfId="24796"/>
    <cellStyle name="Normal 4 3 2" xfId="1134"/>
    <cellStyle name="Normal 4 3 2 2" xfId="2702"/>
    <cellStyle name="Normal 4 3 2 2 2" xfId="5553"/>
    <cellStyle name="Normal 4 3 2 2 2 2" xfId="10896"/>
    <cellStyle name="Normal 4 3 2 2 2 2 2" xfId="21510"/>
    <cellStyle name="Normal 4 3 2 2 2 2 2 2" xfId="44785"/>
    <cellStyle name="Normal 4 3 2 2 2 2 3" xfId="34171"/>
    <cellStyle name="Normal 4 3 2 2 2 3" xfId="16204"/>
    <cellStyle name="Normal 4 3 2 2 2 3 2" xfId="39479"/>
    <cellStyle name="Normal 4 3 2 2 2 4" xfId="24181"/>
    <cellStyle name="Normal 4 3 2 2 2 4 2" xfId="47387"/>
    <cellStyle name="Normal 4 3 2 2 2 5" xfId="28863"/>
    <cellStyle name="Normal 4 3 2 2 3" xfId="8254"/>
    <cellStyle name="Normal 4 3 2 2 3 2" xfId="18869"/>
    <cellStyle name="Normal 4 3 2 2 3 2 2" xfId="42144"/>
    <cellStyle name="Normal 4 3 2 2 3 3" xfId="31529"/>
    <cellStyle name="Normal 4 3 2 2 4" xfId="13564"/>
    <cellStyle name="Normal 4 3 2 2 4 2" xfId="36839"/>
    <cellStyle name="Normal 4 3 2 2 5" xfId="24180"/>
    <cellStyle name="Normal 4 3 2 2 5 2" xfId="47386"/>
    <cellStyle name="Normal 4 3 2 2 6" xfId="26221"/>
    <cellStyle name="Normal 4 3 2 3" xfId="3880"/>
    <cellStyle name="Normal 4 3 2 3 2" xfId="6544"/>
    <cellStyle name="Normal 4 3 2 3 2 2" xfId="11887"/>
    <cellStyle name="Normal 4 3 2 3 2 2 2" xfId="22500"/>
    <cellStyle name="Normal 4 3 2 3 2 2 2 2" xfId="45775"/>
    <cellStyle name="Normal 4 3 2 3 2 2 3" xfId="35162"/>
    <cellStyle name="Normal 4 3 2 3 2 3" xfId="17194"/>
    <cellStyle name="Normal 4 3 2 3 2 3 2" xfId="40469"/>
    <cellStyle name="Normal 4 3 2 3 2 4" xfId="29854"/>
    <cellStyle name="Normal 4 3 2 3 3" xfId="9245"/>
    <cellStyle name="Normal 4 3 2 3 3 2" xfId="19860"/>
    <cellStyle name="Normal 4 3 2 3 3 2 2" xfId="43135"/>
    <cellStyle name="Normal 4 3 2 3 3 3" xfId="32520"/>
    <cellStyle name="Normal 4 3 2 3 4" xfId="14554"/>
    <cellStyle name="Normal 4 3 2 3 4 2" xfId="37829"/>
    <cellStyle name="Normal 4 3 2 3 5" xfId="24182"/>
    <cellStyle name="Normal 4 3 2 3 5 2" xfId="47388"/>
    <cellStyle name="Normal 4 3 2 3 6" xfId="27212"/>
    <cellStyle name="Normal 4 3 2 4" xfId="4366"/>
    <cellStyle name="Normal 4 3 2 4 2" xfId="9710"/>
    <cellStyle name="Normal 4 3 2 4 2 2" xfId="20325"/>
    <cellStyle name="Normal 4 3 2 4 2 2 2" xfId="43600"/>
    <cellStyle name="Normal 4 3 2 4 2 3" xfId="32985"/>
    <cellStyle name="Normal 4 3 2 4 3" xfId="15019"/>
    <cellStyle name="Normal 4 3 2 4 3 2" xfId="38294"/>
    <cellStyle name="Normal 4 3 2 4 4" xfId="27677"/>
    <cellStyle name="Normal 4 3 2 5" xfId="7068"/>
    <cellStyle name="Normal 4 3 2 5 2" xfId="17683"/>
    <cellStyle name="Normal 4 3 2 5 2 2" xfId="40958"/>
    <cellStyle name="Normal 4 3 2 5 3" xfId="30343"/>
    <cellStyle name="Normal 4 3 2 6" xfId="12379"/>
    <cellStyle name="Normal 4 3 2 6 2" xfId="35654"/>
    <cellStyle name="Normal 4 3 2 7" xfId="24179"/>
    <cellStyle name="Normal 4 3 2 7 2" xfId="47385"/>
    <cellStyle name="Normal 4 3 2 8" xfId="25035"/>
    <cellStyle name="Normal 4 3 3" xfId="1505"/>
    <cellStyle name="Normal 4 3 3 2" xfId="2867"/>
    <cellStyle name="Normal 4 3 3 2 2" xfId="5718"/>
    <cellStyle name="Normal 4 3 3 2 2 2" xfId="11061"/>
    <cellStyle name="Normal 4 3 3 2 2 2 2" xfId="21675"/>
    <cellStyle name="Normal 4 3 3 2 2 2 2 2" xfId="44950"/>
    <cellStyle name="Normal 4 3 3 2 2 2 3" xfId="34336"/>
    <cellStyle name="Normal 4 3 3 2 2 3" xfId="16369"/>
    <cellStyle name="Normal 4 3 3 2 2 3 2" xfId="39644"/>
    <cellStyle name="Normal 4 3 3 2 2 4" xfId="29028"/>
    <cellStyle name="Normal 4 3 3 2 3" xfId="8419"/>
    <cellStyle name="Normal 4 3 3 2 3 2" xfId="19034"/>
    <cellStyle name="Normal 4 3 3 2 3 2 2" xfId="42309"/>
    <cellStyle name="Normal 4 3 3 2 3 3" xfId="31694"/>
    <cellStyle name="Normal 4 3 3 2 4" xfId="13729"/>
    <cellStyle name="Normal 4 3 3 2 4 2" xfId="37004"/>
    <cellStyle name="Normal 4 3 3 2 5" xfId="24184"/>
    <cellStyle name="Normal 4 3 3 2 5 2" xfId="47390"/>
    <cellStyle name="Normal 4 3 3 2 6" xfId="26386"/>
    <cellStyle name="Normal 4 3 3 3" xfId="4531"/>
    <cellStyle name="Normal 4 3 3 3 2" xfId="9875"/>
    <cellStyle name="Normal 4 3 3 3 2 2" xfId="20490"/>
    <cellStyle name="Normal 4 3 3 3 2 2 2" xfId="43765"/>
    <cellStyle name="Normal 4 3 3 3 2 3" xfId="33150"/>
    <cellStyle name="Normal 4 3 3 3 3" xfId="15184"/>
    <cellStyle name="Normal 4 3 3 3 3 2" xfId="38459"/>
    <cellStyle name="Normal 4 3 3 3 4" xfId="27842"/>
    <cellStyle name="Normal 4 3 3 4" xfId="7233"/>
    <cellStyle name="Normal 4 3 3 4 2" xfId="17848"/>
    <cellStyle name="Normal 4 3 3 4 2 2" xfId="41123"/>
    <cellStyle name="Normal 4 3 3 4 3" xfId="30508"/>
    <cellStyle name="Normal 4 3 3 5" xfId="12544"/>
    <cellStyle name="Normal 4 3 3 5 2" xfId="35819"/>
    <cellStyle name="Normal 4 3 3 6" xfId="24183"/>
    <cellStyle name="Normal 4 3 3 6 2" xfId="47389"/>
    <cellStyle name="Normal 4 3 3 7" xfId="25200"/>
    <cellStyle name="Normal 4 3 4" xfId="2006"/>
    <cellStyle name="Normal 4 3 4 2" xfId="4920"/>
    <cellStyle name="Normal 4 3 4 2 2" xfId="10263"/>
    <cellStyle name="Normal 4 3 4 2 2 2" xfId="20878"/>
    <cellStyle name="Normal 4 3 4 2 2 2 2" xfId="44153"/>
    <cellStyle name="Normal 4 3 4 2 2 3" xfId="33538"/>
    <cellStyle name="Normal 4 3 4 2 3" xfId="15572"/>
    <cellStyle name="Normal 4 3 4 2 3 2" xfId="38847"/>
    <cellStyle name="Normal 4 3 4 2 4" xfId="28230"/>
    <cellStyle name="Normal 4 3 4 3" xfId="7621"/>
    <cellStyle name="Normal 4 3 4 3 2" xfId="18236"/>
    <cellStyle name="Normal 4 3 4 3 2 2" xfId="41511"/>
    <cellStyle name="Normal 4 3 4 3 3" xfId="30896"/>
    <cellStyle name="Normal 4 3 4 4" xfId="12932"/>
    <cellStyle name="Normal 4 3 4 4 2" xfId="36207"/>
    <cellStyle name="Normal 4 3 4 5" xfId="24185"/>
    <cellStyle name="Normal 4 3 4 5 2" xfId="47391"/>
    <cellStyle name="Normal 4 3 4 6" xfId="25588"/>
    <cellStyle name="Normal 4 3 5" xfId="2464"/>
    <cellStyle name="Normal 4 3 5 2" xfId="5315"/>
    <cellStyle name="Normal 4 3 5 2 2" xfId="10658"/>
    <cellStyle name="Normal 4 3 5 2 2 2" xfId="21272"/>
    <cellStyle name="Normal 4 3 5 2 2 2 2" xfId="44547"/>
    <cellStyle name="Normal 4 3 5 2 2 3" xfId="33933"/>
    <cellStyle name="Normal 4 3 5 2 3" xfId="15966"/>
    <cellStyle name="Normal 4 3 5 2 3 2" xfId="39241"/>
    <cellStyle name="Normal 4 3 5 2 4" xfId="28625"/>
    <cellStyle name="Normal 4 3 5 3" xfId="8016"/>
    <cellStyle name="Normal 4 3 5 3 2" xfId="18631"/>
    <cellStyle name="Normal 4 3 5 3 2 2" xfId="41906"/>
    <cellStyle name="Normal 4 3 5 3 3" xfId="31291"/>
    <cellStyle name="Normal 4 3 5 4" xfId="13326"/>
    <cellStyle name="Normal 4 3 5 4 2" xfId="36601"/>
    <cellStyle name="Normal 4 3 5 5" xfId="25983"/>
    <cellStyle name="Normal 4 3 6" xfId="3192"/>
    <cellStyle name="Normal 4 3 6 2" xfId="6025"/>
    <cellStyle name="Normal 4 3 6 2 2" xfId="11368"/>
    <cellStyle name="Normal 4 3 6 2 2 2" xfId="21981"/>
    <cellStyle name="Normal 4 3 6 2 2 2 2" xfId="45256"/>
    <cellStyle name="Normal 4 3 6 2 2 3" xfId="34643"/>
    <cellStyle name="Normal 4 3 6 2 3" xfId="16675"/>
    <cellStyle name="Normal 4 3 6 2 3 2" xfId="39950"/>
    <cellStyle name="Normal 4 3 6 2 4" xfId="29335"/>
    <cellStyle name="Normal 4 3 6 3" xfId="8726"/>
    <cellStyle name="Normal 4 3 6 3 2" xfId="19341"/>
    <cellStyle name="Normal 4 3 6 3 2 2" xfId="42616"/>
    <cellStyle name="Normal 4 3 6 3 3" xfId="32001"/>
    <cellStyle name="Normal 4 3 6 4" xfId="14035"/>
    <cellStyle name="Normal 4 3 6 4 2" xfId="37310"/>
    <cellStyle name="Normal 4 3 6 5" xfId="26693"/>
    <cellStyle name="Normal 4 3 7" xfId="3515"/>
    <cellStyle name="Normal 4 3 7 2" xfId="6339"/>
    <cellStyle name="Normal 4 3 7 2 2" xfId="11682"/>
    <cellStyle name="Normal 4 3 7 2 2 2" xfId="22295"/>
    <cellStyle name="Normal 4 3 7 2 2 2 2" xfId="45570"/>
    <cellStyle name="Normal 4 3 7 2 2 3" xfId="34957"/>
    <cellStyle name="Normal 4 3 7 2 3" xfId="16989"/>
    <cellStyle name="Normal 4 3 7 2 3 2" xfId="40264"/>
    <cellStyle name="Normal 4 3 7 2 4" xfId="29649"/>
    <cellStyle name="Normal 4 3 7 3" xfId="9040"/>
    <cellStyle name="Normal 4 3 7 3 2" xfId="19655"/>
    <cellStyle name="Normal 4 3 7 3 2 2" xfId="42930"/>
    <cellStyle name="Normal 4 3 7 3 3" xfId="32315"/>
    <cellStyle name="Normal 4 3 7 4" xfId="14349"/>
    <cellStyle name="Normal 4 3 7 4 2" xfId="37624"/>
    <cellStyle name="Normal 4 3 7 5" xfId="27007"/>
    <cellStyle name="Normal 4 3 8" xfId="4128"/>
    <cellStyle name="Normal 4 3 8 2" xfId="9472"/>
    <cellStyle name="Normal 4 3 8 2 2" xfId="20087"/>
    <cellStyle name="Normal 4 3 8 2 2 2" xfId="43362"/>
    <cellStyle name="Normal 4 3 8 2 3" xfId="32747"/>
    <cellStyle name="Normal 4 3 8 3" xfId="14781"/>
    <cellStyle name="Normal 4 3 8 3 2" xfId="38056"/>
    <cellStyle name="Normal 4 3 8 4" xfId="27439"/>
    <cellStyle name="Normal 4 3 9" xfId="6830"/>
    <cellStyle name="Normal 4 3 9 2" xfId="17445"/>
    <cellStyle name="Normal 4 3 9 2 2" xfId="40720"/>
    <cellStyle name="Normal 4 3 9 3" xfId="30105"/>
    <cellStyle name="Normal 4 3_Asset Register (new)" xfId="1223"/>
    <cellStyle name="Normal 4 4" xfId="494"/>
    <cellStyle name="Normal 4 4 10" xfId="24797"/>
    <cellStyle name="Normal 4 4 2" xfId="2007"/>
    <cellStyle name="Normal 4 4 2 2" xfId="4921"/>
    <cellStyle name="Normal 4 4 2 2 2" xfId="10264"/>
    <cellStyle name="Normal 4 4 2 2 2 2" xfId="20879"/>
    <cellStyle name="Normal 4 4 2 2 2 2 2" xfId="44154"/>
    <cellStyle name="Normal 4 4 2 2 2 3" xfId="33539"/>
    <cellStyle name="Normal 4 4 2 2 3" xfId="15573"/>
    <cellStyle name="Normal 4 4 2 2 3 2" xfId="38848"/>
    <cellStyle name="Normal 4 4 2 2 4" xfId="24188"/>
    <cellStyle name="Normal 4 4 2 2 4 2" xfId="47394"/>
    <cellStyle name="Normal 4 4 2 2 5" xfId="28231"/>
    <cellStyle name="Normal 4 4 2 3" xfId="7622"/>
    <cellStyle name="Normal 4 4 2 3 2" xfId="18237"/>
    <cellStyle name="Normal 4 4 2 3 2 2" xfId="41512"/>
    <cellStyle name="Normal 4 4 2 3 3" xfId="30897"/>
    <cellStyle name="Normal 4 4 2 4" xfId="12933"/>
    <cellStyle name="Normal 4 4 2 4 2" xfId="36208"/>
    <cellStyle name="Normal 4 4 2 5" xfId="24187"/>
    <cellStyle name="Normal 4 4 2 5 2" xfId="47393"/>
    <cellStyle name="Normal 4 4 2 6" xfId="25589"/>
    <cellStyle name="Normal 4 4 3" xfId="2465"/>
    <cellStyle name="Normal 4 4 3 2" xfId="5316"/>
    <cellStyle name="Normal 4 4 3 2 2" xfId="10659"/>
    <cellStyle name="Normal 4 4 3 2 2 2" xfId="21273"/>
    <cellStyle name="Normal 4 4 3 2 2 2 2" xfId="44548"/>
    <cellStyle name="Normal 4 4 3 2 2 3" xfId="33934"/>
    <cellStyle name="Normal 4 4 3 2 3" xfId="15967"/>
    <cellStyle name="Normal 4 4 3 2 3 2" xfId="39242"/>
    <cellStyle name="Normal 4 4 3 2 4" xfId="28626"/>
    <cellStyle name="Normal 4 4 3 3" xfId="8017"/>
    <cellStyle name="Normal 4 4 3 3 2" xfId="18632"/>
    <cellStyle name="Normal 4 4 3 3 2 2" xfId="41907"/>
    <cellStyle name="Normal 4 4 3 3 3" xfId="31292"/>
    <cellStyle name="Normal 4 4 3 4" xfId="13327"/>
    <cellStyle name="Normal 4 4 3 4 2" xfId="36602"/>
    <cellStyle name="Normal 4 4 3 5" xfId="24189"/>
    <cellStyle name="Normal 4 4 3 5 2" xfId="47395"/>
    <cellStyle name="Normal 4 4 3 6" xfId="25984"/>
    <cellStyle name="Normal 4 4 4" xfId="3193"/>
    <cellStyle name="Normal 4 4 4 2" xfId="6026"/>
    <cellStyle name="Normal 4 4 4 2 2" xfId="11369"/>
    <cellStyle name="Normal 4 4 4 2 2 2" xfId="21982"/>
    <cellStyle name="Normal 4 4 4 2 2 2 2" xfId="45257"/>
    <cellStyle name="Normal 4 4 4 2 2 3" xfId="34644"/>
    <cellStyle name="Normal 4 4 4 2 3" xfId="16676"/>
    <cellStyle name="Normal 4 4 4 2 3 2" xfId="39951"/>
    <cellStyle name="Normal 4 4 4 2 4" xfId="29336"/>
    <cellStyle name="Normal 4 4 4 3" xfId="8727"/>
    <cellStyle name="Normal 4 4 4 3 2" xfId="19342"/>
    <cellStyle name="Normal 4 4 4 3 2 2" xfId="42617"/>
    <cellStyle name="Normal 4 4 4 3 3" xfId="32002"/>
    <cellStyle name="Normal 4 4 4 4" xfId="14036"/>
    <cellStyle name="Normal 4 4 4 4 2" xfId="37311"/>
    <cellStyle name="Normal 4 4 4 5" xfId="26694"/>
    <cellStyle name="Normal 4 4 5" xfId="3516"/>
    <cellStyle name="Normal 4 4 5 2" xfId="6340"/>
    <cellStyle name="Normal 4 4 5 2 2" xfId="11683"/>
    <cellStyle name="Normal 4 4 5 2 2 2" xfId="22296"/>
    <cellStyle name="Normal 4 4 5 2 2 2 2" xfId="45571"/>
    <cellStyle name="Normal 4 4 5 2 2 3" xfId="34958"/>
    <cellStyle name="Normal 4 4 5 2 3" xfId="16990"/>
    <cellStyle name="Normal 4 4 5 2 3 2" xfId="40265"/>
    <cellStyle name="Normal 4 4 5 2 4" xfId="29650"/>
    <cellStyle name="Normal 4 4 5 3" xfId="9041"/>
    <cellStyle name="Normal 4 4 5 3 2" xfId="19656"/>
    <cellStyle name="Normal 4 4 5 3 2 2" xfId="42931"/>
    <cellStyle name="Normal 4 4 5 3 3" xfId="32316"/>
    <cellStyle name="Normal 4 4 5 4" xfId="14350"/>
    <cellStyle name="Normal 4 4 5 4 2" xfId="37625"/>
    <cellStyle name="Normal 4 4 5 5" xfId="27008"/>
    <cellStyle name="Normal 4 4 6" xfId="4129"/>
    <cellStyle name="Normal 4 4 6 2" xfId="9473"/>
    <cellStyle name="Normal 4 4 6 2 2" xfId="20088"/>
    <cellStyle name="Normal 4 4 6 2 2 2" xfId="43363"/>
    <cellStyle name="Normal 4 4 6 2 3" xfId="32748"/>
    <cellStyle name="Normal 4 4 6 3" xfId="14782"/>
    <cellStyle name="Normal 4 4 6 3 2" xfId="38057"/>
    <cellStyle name="Normal 4 4 6 4" xfId="27440"/>
    <cellStyle name="Normal 4 4 7" xfId="6831"/>
    <cellStyle name="Normal 4 4 7 2" xfId="17446"/>
    <cellStyle name="Normal 4 4 7 2 2" xfId="40721"/>
    <cellStyle name="Normal 4 4 7 3" xfId="30106"/>
    <cellStyle name="Normal 4 4 8" xfId="12142"/>
    <cellStyle name="Normal 4 4 8 2" xfId="35417"/>
    <cellStyle name="Normal 4 4 9" xfId="24186"/>
    <cellStyle name="Normal 4 4 9 2" xfId="47392"/>
    <cellStyle name="Normal 4 5" xfId="768"/>
    <cellStyle name="Normal 4 5 10" xfId="24894"/>
    <cellStyle name="Normal 4 5 2" xfId="2004"/>
    <cellStyle name="Normal 4 5 2 2" xfId="3597"/>
    <cellStyle name="Normal 4 5 2 2 2" xfId="6377"/>
    <cellStyle name="Normal 4 5 2 2 2 2" xfId="11720"/>
    <cellStyle name="Normal 4 5 2 2 2 2 2" xfId="22333"/>
    <cellStyle name="Normal 4 5 2 2 2 2 2 2" xfId="45608"/>
    <cellStyle name="Normal 4 5 2 2 2 2 3" xfId="34995"/>
    <cellStyle name="Normal 4 5 2 2 2 3" xfId="17027"/>
    <cellStyle name="Normal 4 5 2 2 2 3 2" xfId="40302"/>
    <cellStyle name="Normal 4 5 2 2 2 4" xfId="29687"/>
    <cellStyle name="Normal 4 5 2 2 3" xfId="9078"/>
    <cellStyle name="Normal 4 5 2 2 3 2" xfId="19693"/>
    <cellStyle name="Normal 4 5 2 2 3 2 2" xfId="42968"/>
    <cellStyle name="Normal 4 5 2 2 3 3" xfId="32353"/>
    <cellStyle name="Normal 4 5 2 2 4" xfId="14387"/>
    <cellStyle name="Normal 4 5 2 2 4 2" xfId="37662"/>
    <cellStyle name="Normal 4 5 2 2 5" xfId="24192"/>
    <cellStyle name="Normal 4 5 2 2 5 2" xfId="47398"/>
    <cellStyle name="Normal 4 5 2 2 6" xfId="27045"/>
    <cellStyle name="Normal 4 5 2 3" xfId="4918"/>
    <cellStyle name="Normal 4 5 2 3 2" xfId="10261"/>
    <cellStyle name="Normal 4 5 2 3 2 2" xfId="20876"/>
    <cellStyle name="Normal 4 5 2 3 2 2 2" xfId="44151"/>
    <cellStyle name="Normal 4 5 2 3 2 3" xfId="33536"/>
    <cellStyle name="Normal 4 5 2 3 3" xfId="15570"/>
    <cellStyle name="Normal 4 5 2 3 3 2" xfId="38845"/>
    <cellStyle name="Normal 4 5 2 3 4" xfId="28228"/>
    <cellStyle name="Normal 4 5 2 4" xfId="7619"/>
    <cellStyle name="Normal 4 5 2 4 2" xfId="18234"/>
    <cellStyle name="Normal 4 5 2 4 2 2" xfId="41509"/>
    <cellStyle name="Normal 4 5 2 4 3" xfId="30894"/>
    <cellStyle name="Normal 4 5 2 5" xfId="12930"/>
    <cellStyle name="Normal 4 5 2 5 2" xfId="36205"/>
    <cellStyle name="Normal 4 5 2 6" xfId="24191"/>
    <cellStyle name="Normal 4 5 2 6 2" xfId="47397"/>
    <cellStyle name="Normal 4 5 2 7" xfId="25586"/>
    <cellStyle name="Normal 4 5 3" xfId="2561"/>
    <cellStyle name="Normal 4 5 3 2" xfId="5412"/>
    <cellStyle name="Normal 4 5 3 2 2" xfId="10755"/>
    <cellStyle name="Normal 4 5 3 2 2 2" xfId="21369"/>
    <cellStyle name="Normal 4 5 3 2 2 2 2" xfId="44644"/>
    <cellStyle name="Normal 4 5 3 2 2 3" xfId="34030"/>
    <cellStyle name="Normal 4 5 3 2 3" xfId="16063"/>
    <cellStyle name="Normal 4 5 3 2 3 2" xfId="39338"/>
    <cellStyle name="Normal 4 5 3 2 4" xfId="28722"/>
    <cellStyle name="Normal 4 5 3 3" xfId="8113"/>
    <cellStyle name="Normal 4 5 3 3 2" xfId="18728"/>
    <cellStyle name="Normal 4 5 3 3 2 2" xfId="42003"/>
    <cellStyle name="Normal 4 5 3 3 3" xfId="31388"/>
    <cellStyle name="Normal 4 5 3 4" xfId="13423"/>
    <cellStyle name="Normal 4 5 3 4 2" xfId="36698"/>
    <cellStyle name="Normal 4 5 3 5" xfId="24193"/>
    <cellStyle name="Normal 4 5 3 5 2" xfId="47399"/>
    <cellStyle name="Normal 4 5 3 6" xfId="26080"/>
    <cellStyle name="Normal 4 5 4" xfId="3191"/>
    <cellStyle name="Normal 4 5 4 2" xfId="6024"/>
    <cellStyle name="Normal 4 5 4 2 2" xfId="11367"/>
    <cellStyle name="Normal 4 5 4 2 2 2" xfId="21980"/>
    <cellStyle name="Normal 4 5 4 2 2 2 2" xfId="45255"/>
    <cellStyle name="Normal 4 5 4 2 2 3" xfId="34642"/>
    <cellStyle name="Normal 4 5 4 2 3" xfId="16674"/>
    <cellStyle name="Normal 4 5 4 2 3 2" xfId="39949"/>
    <cellStyle name="Normal 4 5 4 2 4" xfId="29334"/>
    <cellStyle name="Normal 4 5 4 3" xfId="8725"/>
    <cellStyle name="Normal 4 5 4 3 2" xfId="19340"/>
    <cellStyle name="Normal 4 5 4 3 2 2" xfId="42615"/>
    <cellStyle name="Normal 4 5 4 3 3" xfId="32000"/>
    <cellStyle name="Normal 4 5 4 4" xfId="14034"/>
    <cellStyle name="Normal 4 5 4 4 2" xfId="37309"/>
    <cellStyle name="Normal 4 5 4 5" xfId="26692"/>
    <cellStyle name="Normal 4 5 5" xfId="3514"/>
    <cellStyle name="Normal 4 5 5 2" xfId="6338"/>
    <cellStyle name="Normal 4 5 5 2 2" xfId="11681"/>
    <cellStyle name="Normal 4 5 5 2 2 2" xfId="22294"/>
    <cellStyle name="Normal 4 5 5 2 2 2 2" xfId="45569"/>
    <cellStyle name="Normal 4 5 5 2 2 3" xfId="34956"/>
    <cellStyle name="Normal 4 5 5 2 3" xfId="16988"/>
    <cellStyle name="Normal 4 5 5 2 3 2" xfId="40263"/>
    <cellStyle name="Normal 4 5 5 2 4" xfId="29648"/>
    <cellStyle name="Normal 4 5 5 3" xfId="9039"/>
    <cellStyle name="Normal 4 5 5 3 2" xfId="19654"/>
    <cellStyle name="Normal 4 5 5 3 2 2" xfId="42929"/>
    <cellStyle name="Normal 4 5 5 3 3" xfId="32314"/>
    <cellStyle name="Normal 4 5 5 4" xfId="14348"/>
    <cellStyle name="Normal 4 5 5 4 2" xfId="37623"/>
    <cellStyle name="Normal 4 5 5 5" xfId="27006"/>
    <cellStyle name="Normal 4 5 6" xfId="4225"/>
    <cellStyle name="Normal 4 5 6 2" xfId="9569"/>
    <cellStyle name="Normal 4 5 6 2 2" xfId="20184"/>
    <cellStyle name="Normal 4 5 6 2 2 2" xfId="43459"/>
    <cellStyle name="Normal 4 5 6 2 3" xfId="32844"/>
    <cellStyle name="Normal 4 5 6 3" xfId="14878"/>
    <cellStyle name="Normal 4 5 6 3 2" xfId="38153"/>
    <cellStyle name="Normal 4 5 6 4" xfId="27536"/>
    <cellStyle name="Normal 4 5 7" xfId="6927"/>
    <cellStyle name="Normal 4 5 7 2" xfId="17542"/>
    <cellStyle name="Normal 4 5 7 2 2" xfId="40817"/>
    <cellStyle name="Normal 4 5 7 3" xfId="30202"/>
    <cellStyle name="Normal 4 5 8" xfId="12238"/>
    <cellStyle name="Normal 4 5 8 2" xfId="35513"/>
    <cellStyle name="Normal 4 5 9" xfId="24190"/>
    <cellStyle name="Normal 4 5 9 2" xfId="47396"/>
    <cellStyle name="Normal 4 5_Sheet1" xfId="3710"/>
    <cellStyle name="Normal 4 6" xfId="1071"/>
    <cellStyle name="Normal 4 6 2" xfId="2644"/>
    <cellStyle name="Normal 4 6 2 2" xfId="5495"/>
    <cellStyle name="Normal 4 6 2 2 2" xfId="10838"/>
    <cellStyle name="Normal 4 6 2 2 2 2" xfId="21452"/>
    <cellStyle name="Normal 4 6 2 2 2 2 2" xfId="44727"/>
    <cellStyle name="Normal 4 6 2 2 2 3" xfId="34113"/>
    <cellStyle name="Normal 4 6 2 2 3" xfId="16146"/>
    <cellStyle name="Normal 4 6 2 2 3 2" xfId="39421"/>
    <cellStyle name="Normal 4 6 2 2 4" xfId="24196"/>
    <cellStyle name="Normal 4 6 2 2 4 2" xfId="47402"/>
    <cellStyle name="Normal 4 6 2 2 5" xfId="28805"/>
    <cellStyle name="Normal 4 6 2 3" xfId="8196"/>
    <cellStyle name="Normal 4 6 2 3 2" xfId="18811"/>
    <cellStyle name="Normal 4 6 2 3 2 2" xfId="42086"/>
    <cellStyle name="Normal 4 6 2 3 3" xfId="31471"/>
    <cellStyle name="Normal 4 6 2 4" xfId="13506"/>
    <cellStyle name="Normal 4 6 2 4 2" xfId="36781"/>
    <cellStyle name="Normal 4 6 2 5" xfId="24195"/>
    <cellStyle name="Normal 4 6 2 5 2" xfId="47401"/>
    <cellStyle name="Normal 4 6 2 6" xfId="26163"/>
    <cellStyle name="Normal 4 6 3" xfId="3822"/>
    <cellStyle name="Normal 4 6 3 2" xfId="6486"/>
    <cellStyle name="Normal 4 6 3 2 2" xfId="11829"/>
    <cellStyle name="Normal 4 6 3 2 2 2" xfId="22442"/>
    <cellStyle name="Normal 4 6 3 2 2 2 2" xfId="45717"/>
    <cellStyle name="Normal 4 6 3 2 2 3" xfId="35104"/>
    <cellStyle name="Normal 4 6 3 2 3" xfId="17136"/>
    <cellStyle name="Normal 4 6 3 2 3 2" xfId="40411"/>
    <cellStyle name="Normal 4 6 3 2 4" xfId="29796"/>
    <cellStyle name="Normal 4 6 3 3" xfId="9187"/>
    <cellStyle name="Normal 4 6 3 3 2" xfId="19802"/>
    <cellStyle name="Normal 4 6 3 3 2 2" xfId="43077"/>
    <cellStyle name="Normal 4 6 3 3 3" xfId="32462"/>
    <cellStyle name="Normal 4 6 3 4" xfId="14496"/>
    <cellStyle name="Normal 4 6 3 4 2" xfId="37771"/>
    <cellStyle name="Normal 4 6 3 5" xfId="24197"/>
    <cellStyle name="Normal 4 6 3 5 2" xfId="47403"/>
    <cellStyle name="Normal 4 6 3 6" xfId="27154"/>
    <cellStyle name="Normal 4 6 4" xfId="4308"/>
    <cellStyle name="Normal 4 6 4 2" xfId="9652"/>
    <cellStyle name="Normal 4 6 4 2 2" xfId="20267"/>
    <cellStyle name="Normal 4 6 4 2 2 2" xfId="43542"/>
    <cellStyle name="Normal 4 6 4 2 3" xfId="32927"/>
    <cellStyle name="Normal 4 6 4 3" xfId="14961"/>
    <cellStyle name="Normal 4 6 4 3 2" xfId="38236"/>
    <cellStyle name="Normal 4 6 4 4" xfId="27619"/>
    <cellStyle name="Normal 4 6 5" xfId="7010"/>
    <cellStyle name="Normal 4 6 5 2" xfId="17625"/>
    <cellStyle name="Normal 4 6 5 2 2" xfId="40900"/>
    <cellStyle name="Normal 4 6 5 3" xfId="30285"/>
    <cellStyle name="Normal 4 6 6" xfId="12321"/>
    <cellStyle name="Normal 4 6 6 2" xfId="35596"/>
    <cellStyle name="Normal 4 6 7" xfId="24194"/>
    <cellStyle name="Normal 4 6 7 2" xfId="47400"/>
    <cellStyle name="Normal 4 6 8" xfId="24977"/>
    <cellStyle name="Normal 4 7" xfId="1244"/>
    <cellStyle name="Normal 4 7 2" xfId="2784"/>
    <cellStyle name="Normal 4 7 2 2" xfId="5635"/>
    <cellStyle name="Normal 4 7 2 2 2" xfId="10978"/>
    <cellStyle name="Normal 4 7 2 2 2 2" xfId="21592"/>
    <cellStyle name="Normal 4 7 2 2 2 2 2" xfId="44867"/>
    <cellStyle name="Normal 4 7 2 2 2 3" xfId="34253"/>
    <cellStyle name="Normal 4 7 2 2 3" xfId="16286"/>
    <cellStyle name="Normal 4 7 2 2 3 2" xfId="39561"/>
    <cellStyle name="Normal 4 7 2 2 4" xfId="28945"/>
    <cellStyle name="Normal 4 7 2 3" xfId="8336"/>
    <cellStyle name="Normal 4 7 2 3 2" xfId="18951"/>
    <cellStyle name="Normal 4 7 2 3 2 2" xfId="42226"/>
    <cellStyle name="Normal 4 7 2 3 3" xfId="31611"/>
    <cellStyle name="Normal 4 7 2 4" xfId="13646"/>
    <cellStyle name="Normal 4 7 2 4 2" xfId="36921"/>
    <cellStyle name="Normal 4 7 2 5" xfId="26303"/>
    <cellStyle name="Normal 4 7 3" xfId="4448"/>
    <cellStyle name="Normal 4 7 3 2" xfId="9792"/>
    <cellStyle name="Normal 4 7 3 2 2" xfId="20407"/>
    <cellStyle name="Normal 4 7 3 2 2 2" xfId="43682"/>
    <cellStyle name="Normal 4 7 3 2 3" xfId="33067"/>
    <cellStyle name="Normal 4 7 3 3" xfId="15101"/>
    <cellStyle name="Normal 4 7 3 3 2" xfId="38376"/>
    <cellStyle name="Normal 4 7 3 4" xfId="27759"/>
    <cellStyle name="Normal 4 7 4" xfId="7150"/>
    <cellStyle name="Normal 4 7 4 2" xfId="17765"/>
    <cellStyle name="Normal 4 7 4 2 2" xfId="41040"/>
    <cellStyle name="Normal 4 7 4 3" xfId="30425"/>
    <cellStyle name="Normal 4 7 5" xfId="12461"/>
    <cellStyle name="Normal 4 7 5 2" xfId="35736"/>
    <cellStyle name="Normal 4 7 6" xfId="24198"/>
    <cellStyle name="Normal 4 7 7" xfId="25117"/>
    <cellStyle name="Normal 4 8" xfId="1622"/>
    <cellStyle name="Normal 4 8 2" xfId="4625"/>
    <cellStyle name="Normal 4 8 2 2" xfId="9969"/>
    <cellStyle name="Normal 4 8 2 2 2" xfId="20584"/>
    <cellStyle name="Normal 4 8 2 2 2 2" xfId="43859"/>
    <cellStyle name="Normal 4 8 2 2 3" xfId="33244"/>
    <cellStyle name="Normal 4 8 2 3" xfId="15278"/>
    <cellStyle name="Normal 4 8 2 3 2" xfId="38553"/>
    <cellStyle name="Normal 4 8 2 4" xfId="24200"/>
    <cellStyle name="Normal 4 8 2 4 2" xfId="47405"/>
    <cellStyle name="Normal 4 8 2 5" xfId="27936"/>
    <cellStyle name="Normal 4 8 3" xfId="7327"/>
    <cellStyle name="Normal 4 8 3 2" xfId="17942"/>
    <cellStyle name="Normal 4 8 3 2 2" xfId="41217"/>
    <cellStyle name="Normal 4 8 3 3" xfId="30602"/>
    <cellStyle name="Normal 4 8 4" xfId="12638"/>
    <cellStyle name="Normal 4 8 4 2" xfId="35913"/>
    <cellStyle name="Normal 4 8 5" xfId="24199"/>
    <cellStyle name="Normal 4 8 5 2" xfId="47404"/>
    <cellStyle name="Normal 4 8 6" xfId="25294"/>
    <cellStyle name="Normal 4 9" xfId="1649"/>
    <cellStyle name="Normal 4 9 2" xfId="4650"/>
    <cellStyle name="Normal 4 9 2 2" xfId="9994"/>
    <cellStyle name="Normal 4 9 2 2 2" xfId="20609"/>
    <cellStyle name="Normal 4 9 2 2 2 2" xfId="43884"/>
    <cellStyle name="Normal 4 9 2 2 3" xfId="33269"/>
    <cellStyle name="Normal 4 9 2 3" xfId="15303"/>
    <cellStyle name="Normal 4 9 2 3 2" xfId="38578"/>
    <cellStyle name="Normal 4 9 2 4" xfId="27961"/>
    <cellStyle name="Normal 4 9 3" xfId="7352"/>
    <cellStyle name="Normal 4 9 3 2" xfId="17967"/>
    <cellStyle name="Normal 4 9 3 2 2" xfId="41242"/>
    <cellStyle name="Normal 4 9 3 3" xfId="30627"/>
    <cellStyle name="Normal 4 9 4" xfId="12663"/>
    <cellStyle name="Normal 4 9 4 2" xfId="35938"/>
    <cellStyle name="Normal 4 9 5" xfId="24201"/>
    <cellStyle name="Normal 4 9 5 2" xfId="47406"/>
    <cellStyle name="Normal 4 9 6" xfId="25319"/>
    <cellStyle name="Normal 4_Asset Register (new)" xfId="1226"/>
    <cellStyle name="Normal 40" xfId="6575"/>
    <cellStyle name="Normal 40 2" xfId="11918"/>
    <cellStyle name="Normal 40 2 2" xfId="22531"/>
    <cellStyle name="Normal 40 2 2 2" xfId="45806"/>
    <cellStyle name="Normal 40 2 3" xfId="35193"/>
    <cellStyle name="Normal 40 3" xfId="17225"/>
    <cellStyle name="Normal 40 3 2" xfId="40500"/>
    <cellStyle name="Normal 40 4" xfId="29885"/>
    <cellStyle name="Normal 41" xfId="6576"/>
    <cellStyle name="Normal 41 2" xfId="11919"/>
    <cellStyle name="Normal 41 2 2" xfId="22532"/>
    <cellStyle name="Normal 41 2 2 2" xfId="45807"/>
    <cellStyle name="Normal 41 2 3" xfId="35194"/>
    <cellStyle name="Normal 41 3" xfId="17226"/>
    <cellStyle name="Normal 41 3 2" xfId="40501"/>
    <cellStyle name="Normal 41 4" xfId="29886"/>
    <cellStyle name="Normal 42" xfId="6577"/>
    <cellStyle name="Normal 42 2" xfId="11920"/>
    <cellStyle name="Normal 42 2 2" xfId="22533"/>
    <cellStyle name="Normal 42 2 2 2" xfId="45808"/>
    <cellStyle name="Normal 42 2 3" xfId="35195"/>
    <cellStyle name="Normal 42 3" xfId="17227"/>
    <cellStyle name="Normal 42 3 2" xfId="40502"/>
    <cellStyle name="Normal 42 4" xfId="29887"/>
    <cellStyle name="Normal 43" xfId="6578"/>
    <cellStyle name="Normal 43 2" xfId="11921"/>
    <cellStyle name="Normal 43 2 2" xfId="22534"/>
    <cellStyle name="Normal 43 2 2 2" xfId="45809"/>
    <cellStyle name="Normal 43 2 3" xfId="35196"/>
    <cellStyle name="Normal 43 3" xfId="17228"/>
    <cellStyle name="Normal 43 3 2" xfId="40503"/>
    <cellStyle name="Normal 43 4" xfId="29888"/>
    <cellStyle name="Normal 44" xfId="6579"/>
    <cellStyle name="Normal 44 2" xfId="11922"/>
    <cellStyle name="Normal 44 2 2" xfId="22535"/>
    <cellStyle name="Normal 44 2 2 2" xfId="45810"/>
    <cellStyle name="Normal 44 2 3" xfId="35197"/>
    <cellStyle name="Normal 44 3" xfId="17229"/>
    <cellStyle name="Normal 44 3 2" xfId="40504"/>
    <cellStyle name="Normal 44 4" xfId="29889"/>
    <cellStyle name="Normal 45" xfId="6580"/>
    <cellStyle name="Normal 46" xfId="6615"/>
    <cellStyle name="Normal 47" xfId="6618"/>
    <cellStyle name="Normal 48" xfId="6619"/>
    <cellStyle name="Normal 49" xfId="22541"/>
    <cellStyle name="Normal 5" xfId="495"/>
    <cellStyle name="Normal 5 10" xfId="6832"/>
    <cellStyle name="Normal 5 10 2" xfId="17447"/>
    <cellStyle name="Normal 5 10 2 2" xfId="40722"/>
    <cellStyle name="Normal 5 10 3" xfId="30107"/>
    <cellStyle name="Normal 5 11" xfId="12143"/>
    <cellStyle name="Normal 5 11 2" xfId="35418"/>
    <cellStyle name="Normal 5 12" xfId="22549"/>
    <cellStyle name="Normal 5 12 2" xfId="45817"/>
    <cellStyle name="Normal 5 13" xfId="24798"/>
    <cellStyle name="Normal 5 2" xfId="496"/>
    <cellStyle name="Normal 5 2 2" xfId="24203"/>
    <cellStyle name="Normal 5 2 2 2" xfId="24204"/>
    <cellStyle name="Normal 5 2 2 2 2" xfId="24205"/>
    <cellStyle name="Normal 5 2 2 2 2 2" xfId="24206"/>
    <cellStyle name="Normal 5 2 2 2 2 2 2" xfId="47411"/>
    <cellStyle name="Normal 5 2 2 2 2 3" xfId="47410"/>
    <cellStyle name="Normal 5 2 2 2 3" xfId="24207"/>
    <cellStyle name="Normal 5 2 2 2 3 2" xfId="47412"/>
    <cellStyle name="Normal 5 2 2 2 4" xfId="47409"/>
    <cellStyle name="Normal 5 2 2 3" xfId="24208"/>
    <cellStyle name="Normal 5 2 2 3 2" xfId="24209"/>
    <cellStyle name="Normal 5 2 2 3 2 2" xfId="47414"/>
    <cellStyle name="Normal 5 2 2 3 3" xfId="47413"/>
    <cellStyle name="Normal 5 2 2 4" xfId="24210"/>
    <cellStyle name="Normal 5 2 2 4 2" xfId="47415"/>
    <cellStyle name="Normal 5 2 2 5" xfId="24211"/>
    <cellStyle name="Normal 5 2 2 5 2" xfId="47416"/>
    <cellStyle name="Normal 5 2 2 6" xfId="24212"/>
    <cellStyle name="Normal 5 2 2 6 2" xfId="47417"/>
    <cellStyle name="Normal 5 2 2 7" xfId="47408"/>
    <cellStyle name="Normal 5 2 3" xfId="24213"/>
    <cellStyle name="Normal 5 2 3 2" xfId="24214"/>
    <cellStyle name="Normal 5 2 3 2 2" xfId="24215"/>
    <cellStyle name="Normal 5 2 3 2 2 2" xfId="47420"/>
    <cellStyle name="Normal 5 2 3 2 3" xfId="47419"/>
    <cellStyle name="Normal 5 2 3 3" xfId="24216"/>
    <cellStyle name="Normal 5 2 3 3 2" xfId="47421"/>
    <cellStyle name="Normal 5 2 3 4" xfId="47418"/>
    <cellStyle name="Normal 5 2 4" xfId="24217"/>
    <cellStyle name="Normal 5 2 4 2" xfId="24218"/>
    <cellStyle name="Normal 5 2 4 2 2" xfId="47423"/>
    <cellStyle name="Normal 5 2 4 3" xfId="47422"/>
    <cellStyle name="Normal 5 2 5" xfId="24219"/>
    <cellStyle name="Normal 5 2 5 2" xfId="47424"/>
    <cellStyle name="Normal 5 2 6" xfId="24220"/>
    <cellStyle name="Normal 5 2 6 2" xfId="47425"/>
    <cellStyle name="Normal 5 2 7" xfId="24221"/>
    <cellStyle name="Normal 5 2 7 2" xfId="47426"/>
    <cellStyle name="Normal 5 2 8" xfId="24202"/>
    <cellStyle name="Normal 5 2 8 2" xfId="47407"/>
    <cellStyle name="Normal 5 3" xfId="770"/>
    <cellStyle name="Normal 5 3 2" xfId="2008"/>
    <cellStyle name="Normal 5 3 2 2" xfId="3649"/>
    <cellStyle name="Normal 5 3 2 2 2" xfId="24225"/>
    <cellStyle name="Normal 5 3 2 2 2 2" xfId="47430"/>
    <cellStyle name="Normal 5 3 2 2 3" xfId="24224"/>
    <cellStyle name="Normal 5 3 2 2 3 2" xfId="47429"/>
    <cellStyle name="Normal 5 3 2 3" xfId="4922"/>
    <cellStyle name="Normal 5 3 2 3 2" xfId="10265"/>
    <cellStyle name="Normal 5 3 2 3 2 2" xfId="20880"/>
    <cellStyle name="Normal 5 3 2 3 2 2 2" xfId="44155"/>
    <cellStyle name="Normal 5 3 2 3 2 3" xfId="33540"/>
    <cellStyle name="Normal 5 3 2 3 3" xfId="15574"/>
    <cellStyle name="Normal 5 3 2 3 3 2" xfId="38849"/>
    <cellStyle name="Normal 5 3 2 3 4" xfId="24226"/>
    <cellStyle name="Normal 5 3 2 3 4 2" xfId="47431"/>
    <cellStyle name="Normal 5 3 2 3 5" xfId="28232"/>
    <cellStyle name="Normal 5 3 2 4" xfId="7623"/>
    <cellStyle name="Normal 5 3 2 4 2" xfId="18238"/>
    <cellStyle name="Normal 5 3 2 4 2 2" xfId="41513"/>
    <cellStyle name="Normal 5 3 2 4 3" xfId="30898"/>
    <cellStyle name="Normal 5 3 2 5" xfId="12934"/>
    <cellStyle name="Normal 5 3 2 5 2" xfId="36209"/>
    <cellStyle name="Normal 5 3 2 6" xfId="24223"/>
    <cellStyle name="Normal 5 3 2 6 2" xfId="47428"/>
    <cellStyle name="Normal 5 3 2 7" xfId="25590"/>
    <cellStyle name="Normal 5 3 3" xfId="3194"/>
    <cellStyle name="Normal 5 3 3 2" xfId="6027"/>
    <cellStyle name="Normal 5 3 3 2 2" xfId="11370"/>
    <cellStyle name="Normal 5 3 3 2 2 2" xfId="21983"/>
    <cellStyle name="Normal 5 3 3 2 2 2 2" xfId="45258"/>
    <cellStyle name="Normal 5 3 3 2 2 3" xfId="34645"/>
    <cellStyle name="Normal 5 3 3 2 3" xfId="16677"/>
    <cellStyle name="Normal 5 3 3 2 3 2" xfId="39952"/>
    <cellStyle name="Normal 5 3 3 2 4" xfId="24228"/>
    <cellStyle name="Normal 5 3 3 2 4 2" xfId="47433"/>
    <cellStyle name="Normal 5 3 3 2 5" xfId="29337"/>
    <cellStyle name="Normal 5 3 3 3" xfId="8728"/>
    <cellStyle name="Normal 5 3 3 3 2" xfId="19343"/>
    <cellStyle name="Normal 5 3 3 3 2 2" xfId="42618"/>
    <cellStyle name="Normal 5 3 3 3 3" xfId="32003"/>
    <cellStyle name="Normal 5 3 3 4" xfId="14037"/>
    <cellStyle name="Normal 5 3 3 4 2" xfId="37312"/>
    <cellStyle name="Normal 5 3 3 5" xfId="24227"/>
    <cellStyle name="Normal 5 3 3 5 2" xfId="47432"/>
    <cellStyle name="Normal 5 3 3 6" xfId="26695"/>
    <cellStyle name="Normal 5 3 4" xfId="3517"/>
    <cellStyle name="Normal 5 3 4 2" xfId="6341"/>
    <cellStyle name="Normal 5 3 4 2 2" xfId="11684"/>
    <cellStyle name="Normal 5 3 4 2 2 2" xfId="22297"/>
    <cellStyle name="Normal 5 3 4 2 2 2 2" xfId="45572"/>
    <cellStyle name="Normal 5 3 4 2 2 3" xfId="34959"/>
    <cellStyle name="Normal 5 3 4 2 3" xfId="16991"/>
    <cellStyle name="Normal 5 3 4 2 3 2" xfId="40266"/>
    <cellStyle name="Normal 5 3 4 2 4" xfId="29651"/>
    <cellStyle name="Normal 5 3 4 3" xfId="9042"/>
    <cellStyle name="Normal 5 3 4 3 2" xfId="19657"/>
    <cellStyle name="Normal 5 3 4 3 2 2" xfId="42932"/>
    <cellStyle name="Normal 5 3 4 3 3" xfId="32317"/>
    <cellStyle name="Normal 5 3 4 4" xfId="14351"/>
    <cellStyle name="Normal 5 3 4 4 2" xfId="37626"/>
    <cellStyle name="Normal 5 3 4 5" xfId="24229"/>
    <cellStyle name="Normal 5 3 4 5 2" xfId="47434"/>
    <cellStyle name="Normal 5 3 4 6" xfId="27009"/>
    <cellStyle name="Normal 5 3 5" xfId="24230"/>
    <cellStyle name="Normal 5 3 5 2" xfId="47435"/>
    <cellStyle name="Normal 5 3 6" xfId="24231"/>
    <cellStyle name="Normal 5 3 6 2" xfId="47436"/>
    <cellStyle name="Normal 5 3 7" xfId="24222"/>
    <cellStyle name="Normal 5 3 7 2" xfId="47427"/>
    <cellStyle name="Normal 5 3_Sheet1" xfId="3734"/>
    <cellStyle name="Normal 5 4" xfId="2466"/>
    <cellStyle name="Normal 5 4 2" xfId="5317"/>
    <cellStyle name="Normal 5 4 2 2" xfId="10660"/>
    <cellStyle name="Normal 5 4 2 2 2" xfId="21274"/>
    <cellStyle name="Normal 5 4 2 2 2 2" xfId="24235"/>
    <cellStyle name="Normal 5 4 2 2 2 2 2" xfId="47440"/>
    <cellStyle name="Normal 5 4 2 2 2 3" xfId="44549"/>
    <cellStyle name="Normal 5 4 2 2 3" xfId="24234"/>
    <cellStyle name="Normal 5 4 2 2 3 2" xfId="47439"/>
    <cellStyle name="Normal 5 4 2 2 4" xfId="33935"/>
    <cellStyle name="Normal 5 4 2 3" xfId="15968"/>
    <cellStyle name="Normal 5 4 2 3 2" xfId="24236"/>
    <cellStyle name="Normal 5 4 2 3 2 2" xfId="47441"/>
    <cellStyle name="Normal 5 4 2 3 3" xfId="39243"/>
    <cellStyle name="Normal 5 4 2 4" xfId="24233"/>
    <cellStyle name="Normal 5 4 2 4 2" xfId="47438"/>
    <cellStyle name="Normal 5 4 2 5" xfId="28627"/>
    <cellStyle name="Normal 5 4 3" xfId="8018"/>
    <cellStyle name="Normal 5 4 3 2" xfId="18633"/>
    <cellStyle name="Normal 5 4 3 2 2" xfId="24238"/>
    <cellStyle name="Normal 5 4 3 2 2 2" xfId="47443"/>
    <cellStyle name="Normal 5 4 3 2 3" xfId="41908"/>
    <cellStyle name="Normal 5 4 3 3" xfId="24237"/>
    <cellStyle name="Normal 5 4 3 3 2" xfId="47442"/>
    <cellStyle name="Normal 5 4 3 4" xfId="31293"/>
    <cellStyle name="Normal 5 4 4" xfId="13328"/>
    <cellStyle name="Normal 5 4 4 2" xfId="24239"/>
    <cellStyle name="Normal 5 4 4 2 2" xfId="47444"/>
    <cellStyle name="Normal 5 4 4 3" xfId="36603"/>
    <cellStyle name="Normal 5 4 5" xfId="24240"/>
    <cellStyle name="Normal 5 4 5 2" xfId="47445"/>
    <cellStyle name="Normal 5 4 6" xfId="24241"/>
    <cellStyle name="Normal 5 4 6 2" xfId="47446"/>
    <cellStyle name="Normal 5 4 7" xfId="24232"/>
    <cellStyle name="Normal 5 4 7 2" xfId="47437"/>
    <cellStyle name="Normal 5 4 8" xfId="25985"/>
    <cellStyle name="Normal 5 5" xfId="4130"/>
    <cellStyle name="Normal 5 5 2" xfId="9474"/>
    <cellStyle name="Normal 5 5 2 2" xfId="20089"/>
    <cellStyle name="Normal 5 5 2 2 2" xfId="43364"/>
    <cellStyle name="Normal 5 5 2 3" xfId="32749"/>
    <cellStyle name="Normal 5 5 3" xfId="14783"/>
    <cellStyle name="Normal 5 5 3 2" xfId="38058"/>
    <cellStyle name="Normal 5 5 4" xfId="24242"/>
    <cellStyle name="Normal 5 5 5" xfId="27441"/>
    <cellStyle name="Normal 5 6" xfId="6606"/>
    <cellStyle name="Normal 5 6 2" xfId="11925"/>
    <cellStyle name="Normal 5 6 2 2" xfId="22538"/>
    <cellStyle name="Normal 5 6 2 2 2" xfId="24245"/>
    <cellStyle name="Normal 5 6 2 2 2 2" xfId="47449"/>
    <cellStyle name="Normal 5 6 2 2 3" xfId="45813"/>
    <cellStyle name="Normal 5 6 2 3" xfId="24244"/>
    <cellStyle name="Normal 5 6 2 3 2" xfId="47448"/>
    <cellStyle name="Normal 5 6 2 4" xfId="35200"/>
    <cellStyle name="Normal 5 6 3" xfId="17232"/>
    <cellStyle name="Normal 5 6 3 2" xfId="24246"/>
    <cellStyle name="Normal 5 6 3 2 2" xfId="47450"/>
    <cellStyle name="Normal 5 6 3 3" xfId="40507"/>
    <cellStyle name="Normal 5 6 4" xfId="24243"/>
    <cellStyle name="Normal 5 6 4 2" xfId="47447"/>
    <cellStyle name="Normal 5 6 5" xfId="29892"/>
    <cellStyle name="Normal 5 7" xfId="6616"/>
    <cellStyle name="Normal 5 7 2" xfId="11926"/>
    <cellStyle name="Normal 5 7 2 2" xfId="22539"/>
    <cellStyle name="Normal 5 7 2 2 2" xfId="45814"/>
    <cellStyle name="Normal 5 7 2 3" xfId="35201"/>
    <cellStyle name="Normal 5 7 3" xfId="17233"/>
    <cellStyle name="Normal 5 7 3 2" xfId="40508"/>
    <cellStyle name="Normal 5 7 4" xfId="24247"/>
    <cellStyle name="Normal 5 7 4 2" xfId="47451"/>
    <cellStyle name="Normal 5 7 5" xfId="29893"/>
    <cellStyle name="Normal 5 8" xfId="6600"/>
    <cellStyle name="Normal 5 8 2" xfId="11923"/>
    <cellStyle name="Normal 5 8 2 2" xfId="22536"/>
    <cellStyle name="Normal 5 8 2 2 2" xfId="45811"/>
    <cellStyle name="Normal 5 8 2 3" xfId="35198"/>
    <cellStyle name="Normal 5 8 3" xfId="17230"/>
    <cellStyle name="Normal 5 8 3 2" xfId="40505"/>
    <cellStyle name="Normal 5 8 4" xfId="24248"/>
    <cellStyle name="Normal 5 8 4 2" xfId="47452"/>
    <cellStyle name="Normal 5 8 5" xfId="29890"/>
    <cellStyle name="Normal 5 9" xfId="6617"/>
    <cellStyle name="Normal 5 9 2" xfId="11927"/>
    <cellStyle name="Normal 5 9 2 2" xfId="22540"/>
    <cellStyle name="Normal 5 9 2 2 2" xfId="45815"/>
    <cellStyle name="Normal 5 9 2 3" xfId="35202"/>
    <cellStyle name="Normal 5 9 3" xfId="17234"/>
    <cellStyle name="Normal 5 9 3 2" xfId="40509"/>
    <cellStyle name="Normal 5 9 4" xfId="29894"/>
    <cellStyle name="Normal 5_Asset Register (new)" xfId="1222"/>
    <cellStyle name="Normal 50" xfId="22543"/>
    <cellStyle name="Normal 51" xfId="22550"/>
    <cellStyle name="Normal 52" xfId="22551"/>
    <cellStyle name="Normal 53" xfId="22552"/>
    <cellStyle name="Normal 54" xfId="22553"/>
    <cellStyle name="Normal 55" xfId="22554"/>
    <cellStyle name="Normal 56" xfId="22555"/>
    <cellStyle name="Normal 57" xfId="22556"/>
    <cellStyle name="Normal 58" xfId="22557"/>
    <cellStyle name="Normal 59" xfId="22558"/>
    <cellStyle name="Normal 6" xfId="497"/>
    <cellStyle name="Normal 6 10" xfId="1627"/>
    <cellStyle name="Normal 6 10 2" xfId="4630"/>
    <cellStyle name="Normal 6 10 2 2" xfId="9974"/>
    <cellStyle name="Normal 6 10 2 2 2" xfId="20589"/>
    <cellStyle name="Normal 6 10 2 2 2 2" xfId="43864"/>
    <cellStyle name="Normal 6 10 2 2 3" xfId="33249"/>
    <cellStyle name="Normal 6 10 2 3" xfId="15283"/>
    <cellStyle name="Normal 6 10 2 3 2" xfId="38558"/>
    <cellStyle name="Normal 6 10 2 4" xfId="27941"/>
    <cellStyle name="Normal 6 10 3" xfId="7332"/>
    <cellStyle name="Normal 6 10 3 2" xfId="17947"/>
    <cellStyle name="Normal 6 10 3 2 2" xfId="41222"/>
    <cellStyle name="Normal 6 10 3 3" xfId="30607"/>
    <cellStyle name="Normal 6 10 4" xfId="12643"/>
    <cellStyle name="Normal 6 10 4 2" xfId="35918"/>
    <cellStyle name="Normal 6 10 5" xfId="25299"/>
    <cellStyle name="Normal 6 11" xfId="2970"/>
    <cellStyle name="Normal 6 11 2" xfId="5806"/>
    <cellStyle name="Normal 6 11 2 2" xfId="11149"/>
    <cellStyle name="Normal 6 11 2 2 2" xfId="21762"/>
    <cellStyle name="Normal 6 11 2 2 2 2" xfId="45037"/>
    <cellStyle name="Normal 6 11 2 2 3" xfId="34424"/>
    <cellStyle name="Normal 6 11 2 3" xfId="16456"/>
    <cellStyle name="Normal 6 11 2 3 2" xfId="39731"/>
    <cellStyle name="Normal 6 11 2 4" xfId="29116"/>
    <cellStyle name="Normal 6 11 3" xfId="8507"/>
    <cellStyle name="Normal 6 11 3 2" xfId="19122"/>
    <cellStyle name="Normal 6 11 3 2 2" xfId="42397"/>
    <cellStyle name="Normal 6 11 3 3" xfId="31782"/>
    <cellStyle name="Normal 6 11 4" xfId="13816"/>
    <cellStyle name="Normal 6 11 4 2" xfId="37091"/>
    <cellStyle name="Normal 6 11 5" xfId="26474"/>
    <cellStyle name="Normal 6 12" xfId="3296"/>
    <cellStyle name="Normal 6 12 2" xfId="6120"/>
    <cellStyle name="Normal 6 12 2 2" xfId="11463"/>
    <cellStyle name="Normal 6 12 2 2 2" xfId="22076"/>
    <cellStyle name="Normal 6 12 2 2 2 2" xfId="45351"/>
    <cellStyle name="Normal 6 12 2 2 3" xfId="34738"/>
    <cellStyle name="Normal 6 12 2 3" xfId="16770"/>
    <cellStyle name="Normal 6 12 2 3 2" xfId="40045"/>
    <cellStyle name="Normal 6 12 2 4" xfId="29430"/>
    <cellStyle name="Normal 6 12 3" xfId="8821"/>
    <cellStyle name="Normal 6 12 3 2" xfId="19436"/>
    <cellStyle name="Normal 6 12 3 2 2" xfId="42711"/>
    <cellStyle name="Normal 6 12 3 3" xfId="32096"/>
    <cellStyle name="Normal 6 12 4" xfId="14130"/>
    <cellStyle name="Normal 6 12 4 2" xfId="37405"/>
    <cellStyle name="Normal 6 12 5" xfId="26788"/>
    <cellStyle name="Normal 6 13" xfId="24249"/>
    <cellStyle name="Normal 6 13 2" xfId="47453"/>
    <cellStyle name="Normal 6 2" xfId="498"/>
    <cellStyle name="Normal 6 2 10" xfId="2971"/>
    <cellStyle name="Normal 6 2 10 2" xfId="5807"/>
    <cellStyle name="Normal 6 2 10 2 2" xfId="11150"/>
    <cellStyle name="Normal 6 2 10 2 2 2" xfId="21763"/>
    <cellStyle name="Normal 6 2 10 2 2 2 2" xfId="45038"/>
    <cellStyle name="Normal 6 2 10 2 2 3" xfId="34425"/>
    <cellStyle name="Normal 6 2 10 2 3" xfId="16457"/>
    <cellStyle name="Normal 6 2 10 2 3 2" xfId="39732"/>
    <cellStyle name="Normal 6 2 10 2 4" xfId="29117"/>
    <cellStyle name="Normal 6 2 10 3" xfId="8508"/>
    <cellStyle name="Normal 6 2 10 3 2" xfId="19123"/>
    <cellStyle name="Normal 6 2 10 3 2 2" xfId="42398"/>
    <cellStyle name="Normal 6 2 10 3 3" xfId="31783"/>
    <cellStyle name="Normal 6 2 10 4" xfId="13817"/>
    <cellStyle name="Normal 6 2 10 4 2" xfId="37092"/>
    <cellStyle name="Normal 6 2 10 5" xfId="26475"/>
    <cellStyle name="Normal 6 2 11" xfId="3297"/>
    <cellStyle name="Normal 6 2 11 2" xfId="6121"/>
    <cellStyle name="Normal 6 2 11 2 2" xfId="11464"/>
    <cellStyle name="Normal 6 2 11 2 2 2" xfId="22077"/>
    <cellStyle name="Normal 6 2 11 2 2 2 2" xfId="45352"/>
    <cellStyle name="Normal 6 2 11 2 2 3" xfId="34739"/>
    <cellStyle name="Normal 6 2 11 2 3" xfId="16771"/>
    <cellStyle name="Normal 6 2 11 2 3 2" xfId="40046"/>
    <cellStyle name="Normal 6 2 11 2 4" xfId="29431"/>
    <cellStyle name="Normal 6 2 11 3" xfId="8822"/>
    <cellStyle name="Normal 6 2 11 3 2" xfId="19437"/>
    <cellStyle name="Normal 6 2 11 3 2 2" xfId="42712"/>
    <cellStyle name="Normal 6 2 11 3 3" xfId="32097"/>
    <cellStyle name="Normal 6 2 11 4" xfId="14131"/>
    <cellStyle name="Normal 6 2 11 4 2" xfId="37406"/>
    <cellStyle name="Normal 6 2 11 5" xfId="26789"/>
    <cellStyle name="Normal 6 2 12" xfId="24250"/>
    <cellStyle name="Normal 6 2 12 2" xfId="47454"/>
    <cellStyle name="Normal 6 2 2" xfId="772"/>
    <cellStyle name="Normal 6 2 2 10" xfId="24897"/>
    <cellStyle name="Normal 6 2 2 2" xfId="1137"/>
    <cellStyle name="Normal 6 2 2 2 2" xfId="2705"/>
    <cellStyle name="Normal 6 2 2 2 2 2" xfId="5556"/>
    <cellStyle name="Normal 6 2 2 2 2 2 2" xfId="10899"/>
    <cellStyle name="Normal 6 2 2 2 2 2 2 2" xfId="21513"/>
    <cellStyle name="Normal 6 2 2 2 2 2 2 2 2" xfId="44788"/>
    <cellStyle name="Normal 6 2 2 2 2 2 2 3" xfId="34174"/>
    <cellStyle name="Normal 6 2 2 2 2 2 3" xfId="16207"/>
    <cellStyle name="Normal 6 2 2 2 2 2 3 2" xfId="39482"/>
    <cellStyle name="Normal 6 2 2 2 2 2 4" xfId="24254"/>
    <cellStyle name="Normal 6 2 2 2 2 2 4 2" xfId="47458"/>
    <cellStyle name="Normal 6 2 2 2 2 2 5" xfId="28866"/>
    <cellStyle name="Normal 6 2 2 2 2 3" xfId="8257"/>
    <cellStyle name="Normal 6 2 2 2 2 3 2" xfId="18872"/>
    <cellStyle name="Normal 6 2 2 2 2 3 2 2" xfId="42147"/>
    <cellStyle name="Normal 6 2 2 2 2 3 3" xfId="31532"/>
    <cellStyle name="Normal 6 2 2 2 2 4" xfId="13567"/>
    <cellStyle name="Normal 6 2 2 2 2 4 2" xfId="36842"/>
    <cellStyle name="Normal 6 2 2 2 2 5" xfId="24253"/>
    <cellStyle name="Normal 6 2 2 2 2 5 2" xfId="47457"/>
    <cellStyle name="Normal 6 2 2 2 2 6" xfId="26224"/>
    <cellStyle name="Normal 6 2 2 2 3" xfId="3883"/>
    <cellStyle name="Normal 6 2 2 2 3 2" xfId="6547"/>
    <cellStyle name="Normal 6 2 2 2 3 2 2" xfId="11890"/>
    <cellStyle name="Normal 6 2 2 2 3 2 2 2" xfId="22503"/>
    <cellStyle name="Normal 6 2 2 2 3 2 2 2 2" xfId="45778"/>
    <cellStyle name="Normal 6 2 2 2 3 2 2 3" xfId="35165"/>
    <cellStyle name="Normal 6 2 2 2 3 2 3" xfId="17197"/>
    <cellStyle name="Normal 6 2 2 2 3 2 3 2" xfId="40472"/>
    <cellStyle name="Normal 6 2 2 2 3 2 4" xfId="29857"/>
    <cellStyle name="Normal 6 2 2 2 3 3" xfId="9248"/>
    <cellStyle name="Normal 6 2 2 2 3 3 2" xfId="19863"/>
    <cellStyle name="Normal 6 2 2 2 3 3 2 2" xfId="43138"/>
    <cellStyle name="Normal 6 2 2 2 3 3 3" xfId="32523"/>
    <cellStyle name="Normal 6 2 2 2 3 4" xfId="14557"/>
    <cellStyle name="Normal 6 2 2 2 3 4 2" xfId="37832"/>
    <cellStyle name="Normal 6 2 2 2 3 5" xfId="24255"/>
    <cellStyle name="Normal 6 2 2 2 3 5 2" xfId="47459"/>
    <cellStyle name="Normal 6 2 2 2 3 6" xfId="27215"/>
    <cellStyle name="Normal 6 2 2 2 4" xfId="4369"/>
    <cellStyle name="Normal 6 2 2 2 4 2" xfId="9713"/>
    <cellStyle name="Normal 6 2 2 2 4 2 2" xfId="20328"/>
    <cellStyle name="Normal 6 2 2 2 4 2 2 2" xfId="43603"/>
    <cellStyle name="Normal 6 2 2 2 4 2 3" xfId="32988"/>
    <cellStyle name="Normal 6 2 2 2 4 3" xfId="15022"/>
    <cellStyle name="Normal 6 2 2 2 4 3 2" xfId="38297"/>
    <cellStyle name="Normal 6 2 2 2 4 4" xfId="27680"/>
    <cellStyle name="Normal 6 2 2 2 5" xfId="7071"/>
    <cellStyle name="Normal 6 2 2 2 5 2" xfId="17686"/>
    <cellStyle name="Normal 6 2 2 2 5 2 2" xfId="40961"/>
    <cellStyle name="Normal 6 2 2 2 5 3" xfId="30346"/>
    <cellStyle name="Normal 6 2 2 2 6" xfId="12382"/>
    <cellStyle name="Normal 6 2 2 2 6 2" xfId="35657"/>
    <cellStyle name="Normal 6 2 2 2 7" xfId="24252"/>
    <cellStyle name="Normal 6 2 2 2 7 2" xfId="47456"/>
    <cellStyle name="Normal 6 2 2 2 8" xfId="25038"/>
    <cellStyle name="Normal 6 2 2 3" xfId="1508"/>
    <cellStyle name="Normal 6 2 2 3 2" xfId="2870"/>
    <cellStyle name="Normal 6 2 2 3 2 2" xfId="5721"/>
    <cellStyle name="Normal 6 2 2 3 2 2 2" xfId="11064"/>
    <cellStyle name="Normal 6 2 2 3 2 2 2 2" xfId="21678"/>
    <cellStyle name="Normal 6 2 2 3 2 2 2 2 2" xfId="44953"/>
    <cellStyle name="Normal 6 2 2 3 2 2 2 3" xfId="34339"/>
    <cellStyle name="Normal 6 2 2 3 2 2 3" xfId="16372"/>
    <cellStyle name="Normal 6 2 2 3 2 2 3 2" xfId="39647"/>
    <cellStyle name="Normal 6 2 2 3 2 2 4" xfId="29031"/>
    <cellStyle name="Normal 6 2 2 3 2 3" xfId="8422"/>
    <cellStyle name="Normal 6 2 2 3 2 3 2" xfId="19037"/>
    <cellStyle name="Normal 6 2 2 3 2 3 2 2" xfId="42312"/>
    <cellStyle name="Normal 6 2 2 3 2 3 3" xfId="31697"/>
    <cellStyle name="Normal 6 2 2 3 2 4" xfId="13732"/>
    <cellStyle name="Normal 6 2 2 3 2 4 2" xfId="37007"/>
    <cellStyle name="Normal 6 2 2 3 2 5" xfId="24257"/>
    <cellStyle name="Normal 6 2 2 3 2 5 2" xfId="47461"/>
    <cellStyle name="Normal 6 2 2 3 2 6" xfId="26389"/>
    <cellStyle name="Normal 6 2 2 3 3" xfId="3647"/>
    <cellStyle name="Normal 6 2 2 3 3 2" xfId="6395"/>
    <cellStyle name="Normal 6 2 2 3 3 2 2" xfId="11738"/>
    <cellStyle name="Normal 6 2 2 3 3 2 2 2" xfId="22351"/>
    <cellStyle name="Normal 6 2 2 3 3 2 2 2 2" xfId="45626"/>
    <cellStyle name="Normal 6 2 2 3 3 2 2 3" xfId="35013"/>
    <cellStyle name="Normal 6 2 2 3 3 2 3" xfId="17045"/>
    <cellStyle name="Normal 6 2 2 3 3 2 3 2" xfId="40320"/>
    <cellStyle name="Normal 6 2 2 3 3 2 4" xfId="29705"/>
    <cellStyle name="Normal 6 2 2 3 3 3" xfId="9096"/>
    <cellStyle name="Normal 6 2 2 3 3 3 2" xfId="19711"/>
    <cellStyle name="Normal 6 2 2 3 3 3 2 2" xfId="42986"/>
    <cellStyle name="Normal 6 2 2 3 3 3 3" xfId="32371"/>
    <cellStyle name="Normal 6 2 2 3 3 4" xfId="14405"/>
    <cellStyle name="Normal 6 2 2 3 3 4 2" xfId="37680"/>
    <cellStyle name="Normal 6 2 2 3 3 5" xfId="27063"/>
    <cellStyle name="Normal 6 2 2 3 4" xfId="4534"/>
    <cellStyle name="Normal 6 2 2 3 4 2" xfId="9878"/>
    <cellStyle name="Normal 6 2 2 3 4 2 2" xfId="20493"/>
    <cellStyle name="Normal 6 2 2 3 4 2 2 2" xfId="43768"/>
    <cellStyle name="Normal 6 2 2 3 4 2 3" xfId="33153"/>
    <cellStyle name="Normal 6 2 2 3 4 3" xfId="15187"/>
    <cellStyle name="Normal 6 2 2 3 4 3 2" xfId="38462"/>
    <cellStyle name="Normal 6 2 2 3 4 4" xfId="27845"/>
    <cellStyle name="Normal 6 2 2 3 5" xfId="7236"/>
    <cellStyle name="Normal 6 2 2 3 5 2" xfId="17851"/>
    <cellStyle name="Normal 6 2 2 3 5 2 2" xfId="41126"/>
    <cellStyle name="Normal 6 2 2 3 5 3" xfId="30511"/>
    <cellStyle name="Normal 6 2 2 3 6" xfId="12547"/>
    <cellStyle name="Normal 6 2 2 3 6 2" xfId="35822"/>
    <cellStyle name="Normal 6 2 2 3 7" xfId="24256"/>
    <cellStyle name="Normal 6 2 2 3 7 2" xfId="47460"/>
    <cellStyle name="Normal 6 2 2 3 8" xfId="25203"/>
    <cellStyle name="Normal 6 2 2 4" xfId="2011"/>
    <cellStyle name="Normal 6 2 2 4 2" xfId="24258"/>
    <cellStyle name="Normal 6 2 2 4 2 2" xfId="47462"/>
    <cellStyle name="Normal 6 2 2 5" xfId="2564"/>
    <cellStyle name="Normal 6 2 2 5 2" xfId="5415"/>
    <cellStyle name="Normal 6 2 2 5 2 2" xfId="10758"/>
    <cellStyle name="Normal 6 2 2 5 2 2 2" xfId="21372"/>
    <cellStyle name="Normal 6 2 2 5 2 2 2 2" xfId="44647"/>
    <cellStyle name="Normal 6 2 2 5 2 2 3" xfId="34033"/>
    <cellStyle name="Normal 6 2 2 5 2 3" xfId="16066"/>
    <cellStyle name="Normal 6 2 2 5 2 3 2" xfId="39341"/>
    <cellStyle name="Normal 6 2 2 5 2 4" xfId="28725"/>
    <cellStyle name="Normal 6 2 2 5 3" xfId="8116"/>
    <cellStyle name="Normal 6 2 2 5 3 2" xfId="18731"/>
    <cellStyle name="Normal 6 2 2 5 3 2 2" xfId="42006"/>
    <cellStyle name="Normal 6 2 2 5 3 3" xfId="31391"/>
    <cellStyle name="Normal 6 2 2 5 4" xfId="13426"/>
    <cellStyle name="Normal 6 2 2 5 4 2" xfId="36701"/>
    <cellStyle name="Normal 6 2 2 5 5" xfId="26083"/>
    <cellStyle name="Normal 6 2 2 6" xfId="4228"/>
    <cellStyle name="Normal 6 2 2 6 2" xfId="9572"/>
    <cellStyle name="Normal 6 2 2 6 2 2" xfId="20187"/>
    <cellStyle name="Normal 6 2 2 6 2 2 2" xfId="43462"/>
    <cellStyle name="Normal 6 2 2 6 2 3" xfId="32847"/>
    <cellStyle name="Normal 6 2 2 6 3" xfId="14881"/>
    <cellStyle name="Normal 6 2 2 6 3 2" xfId="38156"/>
    <cellStyle name="Normal 6 2 2 6 4" xfId="27539"/>
    <cellStyle name="Normal 6 2 2 7" xfId="6930"/>
    <cellStyle name="Normal 6 2 2 7 2" xfId="17545"/>
    <cellStyle name="Normal 6 2 2 7 2 2" xfId="40820"/>
    <cellStyle name="Normal 6 2 2 7 3" xfId="30205"/>
    <cellStyle name="Normal 6 2 2 8" xfId="12241"/>
    <cellStyle name="Normal 6 2 2 8 2" xfId="35516"/>
    <cellStyle name="Normal 6 2 2 9" xfId="24251"/>
    <cellStyle name="Normal 6 2 2 9 2" xfId="47455"/>
    <cellStyle name="Normal 6 2 2_Asset Register (new)" xfId="1220"/>
    <cellStyle name="Normal 6 2 3" xfId="1074"/>
    <cellStyle name="Normal 6 2 3 2" xfId="2647"/>
    <cellStyle name="Normal 6 2 3 2 2" xfId="5498"/>
    <cellStyle name="Normal 6 2 3 2 2 2" xfId="10841"/>
    <cellStyle name="Normal 6 2 3 2 2 2 2" xfId="21455"/>
    <cellStyle name="Normal 6 2 3 2 2 2 2 2" xfId="44730"/>
    <cellStyle name="Normal 6 2 3 2 2 2 3" xfId="34116"/>
    <cellStyle name="Normal 6 2 3 2 2 3" xfId="16149"/>
    <cellStyle name="Normal 6 2 3 2 2 3 2" xfId="39424"/>
    <cellStyle name="Normal 6 2 3 2 2 4" xfId="24261"/>
    <cellStyle name="Normal 6 2 3 2 2 4 2" xfId="47465"/>
    <cellStyle name="Normal 6 2 3 2 2 5" xfId="28808"/>
    <cellStyle name="Normal 6 2 3 2 3" xfId="8199"/>
    <cellStyle name="Normal 6 2 3 2 3 2" xfId="18814"/>
    <cellStyle name="Normal 6 2 3 2 3 2 2" xfId="42089"/>
    <cellStyle name="Normal 6 2 3 2 3 3" xfId="31474"/>
    <cellStyle name="Normal 6 2 3 2 4" xfId="13509"/>
    <cellStyle name="Normal 6 2 3 2 4 2" xfId="36784"/>
    <cellStyle name="Normal 6 2 3 2 5" xfId="24260"/>
    <cellStyle name="Normal 6 2 3 2 5 2" xfId="47464"/>
    <cellStyle name="Normal 6 2 3 2 6" xfId="26166"/>
    <cellStyle name="Normal 6 2 3 3" xfId="3825"/>
    <cellStyle name="Normal 6 2 3 3 2" xfId="6489"/>
    <cellStyle name="Normal 6 2 3 3 2 2" xfId="11832"/>
    <cellStyle name="Normal 6 2 3 3 2 2 2" xfId="22445"/>
    <cellStyle name="Normal 6 2 3 3 2 2 2 2" xfId="45720"/>
    <cellStyle name="Normal 6 2 3 3 2 2 3" xfId="35107"/>
    <cellStyle name="Normal 6 2 3 3 2 3" xfId="17139"/>
    <cellStyle name="Normal 6 2 3 3 2 3 2" xfId="40414"/>
    <cellStyle name="Normal 6 2 3 3 2 4" xfId="29799"/>
    <cellStyle name="Normal 6 2 3 3 3" xfId="9190"/>
    <cellStyle name="Normal 6 2 3 3 3 2" xfId="19805"/>
    <cellStyle name="Normal 6 2 3 3 3 2 2" xfId="43080"/>
    <cellStyle name="Normal 6 2 3 3 3 3" xfId="32465"/>
    <cellStyle name="Normal 6 2 3 3 4" xfId="14499"/>
    <cellStyle name="Normal 6 2 3 3 4 2" xfId="37774"/>
    <cellStyle name="Normal 6 2 3 3 5" xfId="24262"/>
    <cellStyle name="Normal 6 2 3 3 5 2" xfId="47466"/>
    <cellStyle name="Normal 6 2 3 3 6" xfId="27157"/>
    <cellStyle name="Normal 6 2 3 4" xfId="4311"/>
    <cellStyle name="Normal 6 2 3 4 2" xfId="9655"/>
    <cellStyle name="Normal 6 2 3 4 2 2" xfId="20270"/>
    <cellStyle name="Normal 6 2 3 4 2 2 2" xfId="43545"/>
    <cellStyle name="Normal 6 2 3 4 2 3" xfId="32930"/>
    <cellStyle name="Normal 6 2 3 4 3" xfId="14964"/>
    <cellStyle name="Normal 6 2 3 4 3 2" xfId="38239"/>
    <cellStyle name="Normal 6 2 3 4 4" xfId="27622"/>
    <cellStyle name="Normal 6 2 3 5" xfId="7013"/>
    <cellStyle name="Normal 6 2 3 5 2" xfId="17628"/>
    <cellStyle name="Normal 6 2 3 5 2 2" xfId="40903"/>
    <cellStyle name="Normal 6 2 3 5 3" xfId="30288"/>
    <cellStyle name="Normal 6 2 3 6" xfId="12324"/>
    <cellStyle name="Normal 6 2 3 6 2" xfId="35599"/>
    <cellStyle name="Normal 6 2 3 7" xfId="24259"/>
    <cellStyle name="Normal 6 2 3 7 2" xfId="47463"/>
    <cellStyle name="Normal 6 2 3 8" xfId="24980"/>
    <cellStyle name="Normal 6 2 4" xfId="1248"/>
    <cellStyle name="Normal 6 2 4 2" xfId="2787"/>
    <cellStyle name="Normal 6 2 4 2 2" xfId="5638"/>
    <cellStyle name="Normal 6 2 4 2 2 2" xfId="10981"/>
    <cellStyle name="Normal 6 2 4 2 2 2 2" xfId="21595"/>
    <cellStyle name="Normal 6 2 4 2 2 2 2 2" xfId="44870"/>
    <cellStyle name="Normal 6 2 4 2 2 2 3" xfId="34256"/>
    <cellStyle name="Normal 6 2 4 2 2 3" xfId="16289"/>
    <cellStyle name="Normal 6 2 4 2 2 3 2" xfId="39564"/>
    <cellStyle name="Normal 6 2 4 2 2 4" xfId="28948"/>
    <cellStyle name="Normal 6 2 4 2 3" xfId="8339"/>
    <cellStyle name="Normal 6 2 4 2 3 2" xfId="18954"/>
    <cellStyle name="Normal 6 2 4 2 3 2 2" xfId="42229"/>
    <cellStyle name="Normal 6 2 4 2 3 3" xfId="31614"/>
    <cellStyle name="Normal 6 2 4 2 4" xfId="13649"/>
    <cellStyle name="Normal 6 2 4 2 4 2" xfId="36924"/>
    <cellStyle name="Normal 6 2 4 2 5" xfId="24264"/>
    <cellStyle name="Normal 6 2 4 2 5 2" xfId="47468"/>
    <cellStyle name="Normal 6 2 4 2 6" xfId="26306"/>
    <cellStyle name="Normal 6 2 4 3" xfId="4451"/>
    <cellStyle name="Normal 6 2 4 3 2" xfId="9795"/>
    <cellStyle name="Normal 6 2 4 3 2 2" xfId="20410"/>
    <cellStyle name="Normal 6 2 4 3 2 2 2" xfId="43685"/>
    <cellStyle name="Normal 6 2 4 3 2 3" xfId="33070"/>
    <cellStyle name="Normal 6 2 4 3 3" xfId="15104"/>
    <cellStyle name="Normal 6 2 4 3 3 2" xfId="38379"/>
    <cellStyle name="Normal 6 2 4 3 4" xfId="27762"/>
    <cellStyle name="Normal 6 2 4 4" xfId="7153"/>
    <cellStyle name="Normal 6 2 4 4 2" xfId="17768"/>
    <cellStyle name="Normal 6 2 4 4 2 2" xfId="41043"/>
    <cellStyle name="Normal 6 2 4 4 3" xfId="30428"/>
    <cellStyle name="Normal 6 2 4 5" xfId="12464"/>
    <cellStyle name="Normal 6 2 4 5 2" xfId="35739"/>
    <cellStyle name="Normal 6 2 4 6" xfId="24263"/>
    <cellStyle name="Normal 6 2 4 6 2" xfId="47467"/>
    <cellStyle name="Normal 6 2 4 7" xfId="25120"/>
    <cellStyle name="Normal 6 2 5" xfId="1626"/>
    <cellStyle name="Normal 6 2 5 2" xfId="4629"/>
    <cellStyle name="Normal 6 2 5 2 2" xfId="9973"/>
    <cellStyle name="Normal 6 2 5 2 2 2" xfId="20588"/>
    <cellStyle name="Normal 6 2 5 2 2 2 2" xfId="43863"/>
    <cellStyle name="Normal 6 2 5 2 2 3" xfId="33248"/>
    <cellStyle name="Normal 6 2 5 2 3" xfId="15282"/>
    <cellStyle name="Normal 6 2 5 2 3 2" xfId="38557"/>
    <cellStyle name="Normal 6 2 5 2 4" xfId="27940"/>
    <cellStyle name="Normal 6 2 5 3" xfId="7331"/>
    <cellStyle name="Normal 6 2 5 3 2" xfId="17946"/>
    <cellStyle name="Normal 6 2 5 3 2 2" xfId="41221"/>
    <cellStyle name="Normal 6 2 5 3 3" xfId="30606"/>
    <cellStyle name="Normal 6 2 5 4" xfId="12642"/>
    <cellStyle name="Normal 6 2 5 4 2" xfId="35917"/>
    <cellStyle name="Normal 6 2 5 5" xfId="24265"/>
    <cellStyle name="Normal 6 2 5 5 2" xfId="47469"/>
    <cellStyle name="Normal 6 2 5 6" xfId="25298"/>
    <cellStyle name="Normal 6 2 6" xfId="1646"/>
    <cellStyle name="Normal 6 2 6 2" xfId="4647"/>
    <cellStyle name="Normal 6 2 6 2 2" xfId="9991"/>
    <cellStyle name="Normal 6 2 6 2 2 2" xfId="20606"/>
    <cellStyle name="Normal 6 2 6 2 2 2 2" xfId="43881"/>
    <cellStyle name="Normal 6 2 6 2 2 3" xfId="33266"/>
    <cellStyle name="Normal 6 2 6 2 3" xfId="15300"/>
    <cellStyle name="Normal 6 2 6 2 3 2" xfId="38575"/>
    <cellStyle name="Normal 6 2 6 2 4" xfId="27958"/>
    <cellStyle name="Normal 6 2 6 3" xfId="7349"/>
    <cellStyle name="Normal 6 2 6 3 2" xfId="17964"/>
    <cellStyle name="Normal 6 2 6 3 2 2" xfId="41239"/>
    <cellStyle name="Normal 6 2 6 3 3" xfId="30624"/>
    <cellStyle name="Normal 6 2 6 4" xfId="12660"/>
    <cellStyle name="Normal 6 2 6 4 2" xfId="35935"/>
    <cellStyle name="Normal 6 2 6 5" xfId="25316"/>
    <cellStyle name="Normal 6 2 7" xfId="1628"/>
    <cellStyle name="Normal 6 2 7 2" xfId="4631"/>
    <cellStyle name="Normal 6 2 7 2 2" xfId="9975"/>
    <cellStyle name="Normal 6 2 7 2 2 2" xfId="20590"/>
    <cellStyle name="Normal 6 2 7 2 2 2 2" xfId="43865"/>
    <cellStyle name="Normal 6 2 7 2 2 3" xfId="33250"/>
    <cellStyle name="Normal 6 2 7 2 3" xfId="15284"/>
    <cellStyle name="Normal 6 2 7 2 3 2" xfId="38559"/>
    <cellStyle name="Normal 6 2 7 2 4" xfId="27942"/>
    <cellStyle name="Normal 6 2 7 3" xfId="7333"/>
    <cellStyle name="Normal 6 2 7 3 2" xfId="17948"/>
    <cellStyle name="Normal 6 2 7 3 2 2" xfId="41223"/>
    <cellStyle name="Normal 6 2 7 3 3" xfId="30608"/>
    <cellStyle name="Normal 6 2 7 4" xfId="12644"/>
    <cellStyle name="Normal 6 2 7 4 2" xfId="35919"/>
    <cellStyle name="Normal 6 2 7 5" xfId="25300"/>
    <cellStyle name="Normal 6 2 8" xfId="2125"/>
    <cellStyle name="Normal 6 2 8 2" xfId="5003"/>
    <cellStyle name="Normal 6 2 8 2 2" xfId="10346"/>
    <cellStyle name="Normal 6 2 8 2 2 2" xfId="20961"/>
    <cellStyle name="Normal 6 2 8 2 2 2 2" xfId="44236"/>
    <cellStyle name="Normal 6 2 8 2 2 3" xfId="33621"/>
    <cellStyle name="Normal 6 2 8 2 3" xfId="15655"/>
    <cellStyle name="Normal 6 2 8 2 3 2" xfId="38930"/>
    <cellStyle name="Normal 6 2 8 2 4" xfId="28313"/>
    <cellStyle name="Normal 6 2 8 3" xfId="7704"/>
    <cellStyle name="Normal 6 2 8 3 2" xfId="18319"/>
    <cellStyle name="Normal 6 2 8 3 2 2" xfId="41594"/>
    <cellStyle name="Normal 6 2 8 3 3" xfId="30979"/>
    <cellStyle name="Normal 6 2 8 4" xfId="13015"/>
    <cellStyle name="Normal 6 2 8 4 2" xfId="36290"/>
    <cellStyle name="Normal 6 2 8 5" xfId="25671"/>
    <cellStyle name="Normal 6 2 9" xfId="2029"/>
    <cellStyle name="Normal 6 2 9 2" xfId="4929"/>
    <cellStyle name="Normal 6 2 9 2 2" xfId="10272"/>
    <cellStyle name="Normal 6 2 9 2 2 2" xfId="20887"/>
    <cellStyle name="Normal 6 2 9 2 2 2 2" xfId="44162"/>
    <cellStyle name="Normal 6 2 9 2 2 3" xfId="33547"/>
    <cellStyle name="Normal 6 2 9 2 3" xfId="15581"/>
    <cellStyle name="Normal 6 2 9 2 3 2" xfId="38856"/>
    <cellStyle name="Normal 6 2 9 2 4" xfId="28239"/>
    <cellStyle name="Normal 6 2 9 3" xfId="7630"/>
    <cellStyle name="Normal 6 2 9 3 2" xfId="18245"/>
    <cellStyle name="Normal 6 2 9 3 2 2" xfId="41520"/>
    <cellStyle name="Normal 6 2 9 3 3" xfId="30905"/>
    <cellStyle name="Normal 6 2 9 4" xfId="12941"/>
    <cellStyle name="Normal 6 2 9 4 2" xfId="36216"/>
    <cellStyle name="Normal 6 2 9 5" xfId="25597"/>
    <cellStyle name="Normal 6 2_Asset Register (new)" xfId="1431"/>
    <cellStyle name="Normal 6 3" xfId="499"/>
    <cellStyle name="Normal 6 3 10" xfId="12144"/>
    <cellStyle name="Normal 6 3 10 2" xfId="35419"/>
    <cellStyle name="Normal 6 3 11" xfId="24266"/>
    <cellStyle name="Normal 6 3 11 2" xfId="47470"/>
    <cellStyle name="Normal 6 3 12" xfId="24799"/>
    <cellStyle name="Normal 6 3 2" xfId="1136"/>
    <cellStyle name="Normal 6 3 2 2" xfId="2704"/>
    <cellStyle name="Normal 6 3 2 2 2" xfId="5555"/>
    <cellStyle name="Normal 6 3 2 2 2 2" xfId="10898"/>
    <cellStyle name="Normal 6 3 2 2 2 2 2" xfId="21512"/>
    <cellStyle name="Normal 6 3 2 2 2 2 2 2" xfId="44787"/>
    <cellStyle name="Normal 6 3 2 2 2 2 3" xfId="34173"/>
    <cellStyle name="Normal 6 3 2 2 2 3" xfId="16206"/>
    <cellStyle name="Normal 6 3 2 2 2 3 2" xfId="39481"/>
    <cellStyle name="Normal 6 3 2 2 2 4" xfId="24269"/>
    <cellStyle name="Normal 6 3 2 2 2 4 2" xfId="47473"/>
    <cellStyle name="Normal 6 3 2 2 2 5" xfId="28865"/>
    <cellStyle name="Normal 6 3 2 2 3" xfId="8256"/>
    <cellStyle name="Normal 6 3 2 2 3 2" xfId="18871"/>
    <cellStyle name="Normal 6 3 2 2 3 2 2" xfId="42146"/>
    <cellStyle name="Normal 6 3 2 2 3 3" xfId="31531"/>
    <cellStyle name="Normal 6 3 2 2 4" xfId="13566"/>
    <cellStyle name="Normal 6 3 2 2 4 2" xfId="36841"/>
    <cellStyle name="Normal 6 3 2 2 5" xfId="24268"/>
    <cellStyle name="Normal 6 3 2 2 5 2" xfId="47472"/>
    <cellStyle name="Normal 6 3 2 2 6" xfId="26223"/>
    <cellStyle name="Normal 6 3 2 3" xfId="3882"/>
    <cellStyle name="Normal 6 3 2 3 2" xfId="6546"/>
    <cellStyle name="Normal 6 3 2 3 2 2" xfId="11889"/>
    <cellStyle name="Normal 6 3 2 3 2 2 2" xfId="22502"/>
    <cellStyle name="Normal 6 3 2 3 2 2 2 2" xfId="45777"/>
    <cellStyle name="Normal 6 3 2 3 2 2 3" xfId="35164"/>
    <cellStyle name="Normal 6 3 2 3 2 3" xfId="17196"/>
    <cellStyle name="Normal 6 3 2 3 2 3 2" xfId="40471"/>
    <cellStyle name="Normal 6 3 2 3 2 4" xfId="29856"/>
    <cellStyle name="Normal 6 3 2 3 3" xfId="9247"/>
    <cellStyle name="Normal 6 3 2 3 3 2" xfId="19862"/>
    <cellStyle name="Normal 6 3 2 3 3 2 2" xfId="43137"/>
    <cellStyle name="Normal 6 3 2 3 3 3" xfId="32522"/>
    <cellStyle name="Normal 6 3 2 3 4" xfId="14556"/>
    <cellStyle name="Normal 6 3 2 3 4 2" xfId="37831"/>
    <cellStyle name="Normal 6 3 2 3 5" xfId="24270"/>
    <cellStyle name="Normal 6 3 2 3 5 2" xfId="47474"/>
    <cellStyle name="Normal 6 3 2 3 6" xfId="27214"/>
    <cellStyle name="Normal 6 3 2 4" xfId="4368"/>
    <cellStyle name="Normal 6 3 2 4 2" xfId="9712"/>
    <cellStyle name="Normal 6 3 2 4 2 2" xfId="20327"/>
    <cellStyle name="Normal 6 3 2 4 2 2 2" xfId="43602"/>
    <cellStyle name="Normal 6 3 2 4 2 3" xfId="32987"/>
    <cellStyle name="Normal 6 3 2 4 3" xfId="15021"/>
    <cellStyle name="Normal 6 3 2 4 3 2" xfId="38296"/>
    <cellStyle name="Normal 6 3 2 4 4" xfId="27679"/>
    <cellStyle name="Normal 6 3 2 5" xfId="7070"/>
    <cellStyle name="Normal 6 3 2 5 2" xfId="17685"/>
    <cellStyle name="Normal 6 3 2 5 2 2" xfId="40960"/>
    <cellStyle name="Normal 6 3 2 5 3" xfId="30345"/>
    <cellStyle name="Normal 6 3 2 6" xfId="12381"/>
    <cellStyle name="Normal 6 3 2 6 2" xfId="35656"/>
    <cellStyle name="Normal 6 3 2 7" xfId="24267"/>
    <cellStyle name="Normal 6 3 2 7 2" xfId="47471"/>
    <cellStyle name="Normal 6 3 2 8" xfId="25037"/>
    <cellStyle name="Normal 6 3 3" xfId="1507"/>
    <cellStyle name="Normal 6 3 3 2" xfId="2869"/>
    <cellStyle name="Normal 6 3 3 2 2" xfId="5720"/>
    <cellStyle name="Normal 6 3 3 2 2 2" xfId="11063"/>
    <cellStyle name="Normal 6 3 3 2 2 2 2" xfId="21677"/>
    <cellStyle name="Normal 6 3 3 2 2 2 2 2" xfId="44952"/>
    <cellStyle name="Normal 6 3 3 2 2 2 3" xfId="34338"/>
    <cellStyle name="Normal 6 3 3 2 2 3" xfId="16371"/>
    <cellStyle name="Normal 6 3 3 2 2 3 2" xfId="39646"/>
    <cellStyle name="Normal 6 3 3 2 2 4" xfId="29030"/>
    <cellStyle name="Normal 6 3 3 2 3" xfId="8421"/>
    <cellStyle name="Normal 6 3 3 2 3 2" xfId="19036"/>
    <cellStyle name="Normal 6 3 3 2 3 2 2" xfId="42311"/>
    <cellStyle name="Normal 6 3 3 2 3 3" xfId="31696"/>
    <cellStyle name="Normal 6 3 3 2 4" xfId="13731"/>
    <cellStyle name="Normal 6 3 3 2 4 2" xfId="37006"/>
    <cellStyle name="Normal 6 3 3 2 5" xfId="24272"/>
    <cellStyle name="Normal 6 3 3 2 5 2" xfId="47476"/>
    <cellStyle name="Normal 6 3 3 2 6" xfId="26388"/>
    <cellStyle name="Normal 6 3 3 3" xfId="4533"/>
    <cellStyle name="Normal 6 3 3 3 2" xfId="9877"/>
    <cellStyle name="Normal 6 3 3 3 2 2" xfId="20492"/>
    <cellStyle name="Normal 6 3 3 3 2 2 2" xfId="43767"/>
    <cellStyle name="Normal 6 3 3 3 2 3" xfId="33152"/>
    <cellStyle name="Normal 6 3 3 3 3" xfId="15186"/>
    <cellStyle name="Normal 6 3 3 3 3 2" xfId="38461"/>
    <cellStyle name="Normal 6 3 3 3 4" xfId="27844"/>
    <cellStyle name="Normal 6 3 3 4" xfId="7235"/>
    <cellStyle name="Normal 6 3 3 4 2" xfId="17850"/>
    <cellStyle name="Normal 6 3 3 4 2 2" xfId="41125"/>
    <cellStyle name="Normal 6 3 3 4 3" xfId="30510"/>
    <cellStyle name="Normal 6 3 3 5" xfId="12546"/>
    <cellStyle name="Normal 6 3 3 5 2" xfId="35821"/>
    <cellStyle name="Normal 6 3 3 6" xfId="24271"/>
    <cellStyle name="Normal 6 3 3 6 2" xfId="47475"/>
    <cellStyle name="Normal 6 3 3 7" xfId="25202"/>
    <cellStyle name="Normal 6 3 4" xfId="2012"/>
    <cellStyle name="Normal 6 3 4 2" xfId="4924"/>
    <cellStyle name="Normal 6 3 4 2 2" xfId="10267"/>
    <cellStyle name="Normal 6 3 4 2 2 2" xfId="20882"/>
    <cellStyle name="Normal 6 3 4 2 2 2 2" xfId="44157"/>
    <cellStyle name="Normal 6 3 4 2 2 3" xfId="33542"/>
    <cellStyle name="Normal 6 3 4 2 3" xfId="15576"/>
    <cellStyle name="Normal 6 3 4 2 3 2" xfId="38851"/>
    <cellStyle name="Normal 6 3 4 2 4" xfId="28234"/>
    <cellStyle name="Normal 6 3 4 3" xfId="7625"/>
    <cellStyle name="Normal 6 3 4 3 2" xfId="18240"/>
    <cellStyle name="Normal 6 3 4 3 2 2" xfId="41515"/>
    <cellStyle name="Normal 6 3 4 3 3" xfId="30900"/>
    <cellStyle name="Normal 6 3 4 4" xfId="12936"/>
    <cellStyle name="Normal 6 3 4 4 2" xfId="36211"/>
    <cellStyle name="Normal 6 3 4 5" xfId="24273"/>
    <cellStyle name="Normal 6 3 4 5 2" xfId="47477"/>
    <cellStyle name="Normal 6 3 4 6" xfId="25592"/>
    <cellStyle name="Normal 6 3 5" xfId="2467"/>
    <cellStyle name="Normal 6 3 5 2" xfId="5318"/>
    <cellStyle name="Normal 6 3 5 2 2" xfId="10661"/>
    <cellStyle name="Normal 6 3 5 2 2 2" xfId="21275"/>
    <cellStyle name="Normal 6 3 5 2 2 2 2" xfId="44550"/>
    <cellStyle name="Normal 6 3 5 2 2 3" xfId="33936"/>
    <cellStyle name="Normal 6 3 5 2 3" xfId="15969"/>
    <cellStyle name="Normal 6 3 5 2 3 2" xfId="39244"/>
    <cellStyle name="Normal 6 3 5 2 4" xfId="28628"/>
    <cellStyle name="Normal 6 3 5 3" xfId="8019"/>
    <cellStyle name="Normal 6 3 5 3 2" xfId="18634"/>
    <cellStyle name="Normal 6 3 5 3 2 2" xfId="41909"/>
    <cellStyle name="Normal 6 3 5 3 3" xfId="31294"/>
    <cellStyle name="Normal 6 3 5 4" xfId="13329"/>
    <cellStyle name="Normal 6 3 5 4 2" xfId="36604"/>
    <cellStyle name="Normal 6 3 5 5" xfId="25986"/>
    <cellStyle name="Normal 6 3 6" xfId="3195"/>
    <cellStyle name="Normal 6 3 6 2" xfId="6028"/>
    <cellStyle name="Normal 6 3 6 2 2" xfId="11371"/>
    <cellStyle name="Normal 6 3 6 2 2 2" xfId="21984"/>
    <cellStyle name="Normal 6 3 6 2 2 2 2" xfId="45259"/>
    <cellStyle name="Normal 6 3 6 2 2 3" xfId="34646"/>
    <cellStyle name="Normal 6 3 6 2 3" xfId="16678"/>
    <cellStyle name="Normal 6 3 6 2 3 2" xfId="39953"/>
    <cellStyle name="Normal 6 3 6 2 4" xfId="29338"/>
    <cellStyle name="Normal 6 3 6 3" xfId="8729"/>
    <cellStyle name="Normal 6 3 6 3 2" xfId="19344"/>
    <cellStyle name="Normal 6 3 6 3 2 2" xfId="42619"/>
    <cellStyle name="Normal 6 3 6 3 3" xfId="32004"/>
    <cellStyle name="Normal 6 3 6 4" xfId="14038"/>
    <cellStyle name="Normal 6 3 6 4 2" xfId="37313"/>
    <cellStyle name="Normal 6 3 6 5" xfId="26696"/>
    <cellStyle name="Normal 6 3 7" xfId="3518"/>
    <cellStyle name="Normal 6 3 7 2" xfId="6342"/>
    <cellStyle name="Normal 6 3 7 2 2" xfId="11685"/>
    <cellStyle name="Normal 6 3 7 2 2 2" xfId="22298"/>
    <cellStyle name="Normal 6 3 7 2 2 2 2" xfId="45573"/>
    <cellStyle name="Normal 6 3 7 2 2 3" xfId="34960"/>
    <cellStyle name="Normal 6 3 7 2 3" xfId="16992"/>
    <cellStyle name="Normal 6 3 7 2 3 2" xfId="40267"/>
    <cellStyle name="Normal 6 3 7 2 4" xfId="29652"/>
    <cellStyle name="Normal 6 3 7 3" xfId="9043"/>
    <cellStyle name="Normal 6 3 7 3 2" xfId="19658"/>
    <cellStyle name="Normal 6 3 7 3 2 2" xfId="42933"/>
    <cellStyle name="Normal 6 3 7 3 3" xfId="32318"/>
    <cellStyle name="Normal 6 3 7 4" xfId="14352"/>
    <cellStyle name="Normal 6 3 7 4 2" xfId="37627"/>
    <cellStyle name="Normal 6 3 7 5" xfId="27010"/>
    <cellStyle name="Normal 6 3 8" xfId="4131"/>
    <cellStyle name="Normal 6 3 8 2" xfId="9475"/>
    <cellStyle name="Normal 6 3 8 2 2" xfId="20090"/>
    <cellStyle name="Normal 6 3 8 2 2 2" xfId="43365"/>
    <cellStyle name="Normal 6 3 8 2 3" xfId="32750"/>
    <cellStyle name="Normal 6 3 8 3" xfId="14784"/>
    <cellStyle name="Normal 6 3 8 3 2" xfId="38059"/>
    <cellStyle name="Normal 6 3 8 4" xfId="27442"/>
    <cellStyle name="Normal 6 3 9" xfId="6833"/>
    <cellStyle name="Normal 6 3 9 2" xfId="17448"/>
    <cellStyle name="Normal 6 3 9 2 2" xfId="40723"/>
    <cellStyle name="Normal 6 3 9 3" xfId="30108"/>
    <cellStyle name="Normal 6 3_Asset Register (new)" xfId="1219"/>
    <cellStyle name="Normal 6 4" xfId="500"/>
    <cellStyle name="Normal 6 4 10" xfId="24800"/>
    <cellStyle name="Normal 6 4 2" xfId="2013"/>
    <cellStyle name="Normal 6 4 2 2" xfId="4925"/>
    <cellStyle name="Normal 6 4 2 2 2" xfId="10268"/>
    <cellStyle name="Normal 6 4 2 2 2 2" xfId="20883"/>
    <cellStyle name="Normal 6 4 2 2 2 2 2" xfId="44158"/>
    <cellStyle name="Normal 6 4 2 2 2 3" xfId="33543"/>
    <cellStyle name="Normal 6 4 2 2 3" xfId="15577"/>
    <cellStyle name="Normal 6 4 2 2 3 2" xfId="38852"/>
    <cellStyle name="Normal 6 4 2 2 4" xfId="24276"/>
    <cellStyle name="Normal 6 4 2 2 4 2" xfId="47480"/>
    <cellStyle name="Normal 6 4 2 2 5" xfId="28235"/>
    <cellStyle name="Normal 6 4 2 3" xfId="7626"/>
    <cellStyle name="Normal 6 4 2 3 2" xfId="18241"/>
    <cellStyle name="Normal 6 4 2 3 2 2" xfId="41516"/>
    <cellStyle name="Normal 6 4 2 3 3" xfId="30901"/>
    <cellStyle name="Normal 6 4 2 4" xfId="12937"/>
    <cellStyle name="Normal 6 4 2 4 2" xfId="36212"/>
    <cellStyle name="Normal 6 4 2 5" xfId="24275"/>
    <cellStyle name="Normal 6 4 2 5 2" xfId="47479"/>
    <cellStyle name="Normal 6 4 2 6" xfId="25593"/>
    <cellStyle name="Normal 6 4 3" xfId="2468"/>
    <cellStyle name="Normal 6 4 3 2" xfId="5319"/>
    <cellStyle name="Normal 6 4 3 2 2" xfId="10662"/>
    <cellStyle name="Normal 6 4 3 2 2 2" xfId="21276"/>
    <cellStyle name="Normal 6 4 3 2 2 2 2" xfId="44551"/>
    <cellStyle name="Normal 6 4 3 2 2 3" xfId="33937"/>
    <cellStyle name="Normal 6 4 3 2 3" xfId="15970"/>
    <cellStyle name="Normal 6 4 3 2 3 2" xfId="39245"/>
    <cellStyle name="Normal 6 4 3 2 4" xfId="28629"/>
    <cellStyle name="Normal 6 4 3 3" xfId="8020"/>
    <cellStyle name="Normal 6 4 3 3 2" xfId="18635"/>
    <cellStyle name="Normal 6 4 3 3 2 2" xfId="41910"/>
    <cellStyle name="Normal 6 4 3 3 3" xfId="31295"/>
    <cellStyle name="Normal 6 4 3 4" xfId="13330"/>
    <cellStyle name="Normal 6 4 3 4 2" xfId="36605"/>
    <cellStyle name="Normal 6 4 3 5" xfId="24277"/>
    <cellStyle name="Normal 6 4 3 5 2" xfId="47481"/>
    <cellStyle name="Normal 6 4 3 6" xfId="25987"/>
    <cellStyle name="Normal 6 4 4" xfId="3196"/>
    <cellStyle name="Normal 6 4 4 2" xfId="6029"/>
    <cellStyle name="Normal 6 4 4 2 2" xfId="11372"/>
    <cellStyle name="Normal 6 4 4 2 2 2" xfId="21985"/>
    <cellStyle name="Normal 6 4 4 2 2 2 2" xfId="45260"/>
    <cellStyle name="Normal 6 4 4 2 2 3" xfId="34647"/>
    <cellStyle name="Normal 6 4 4 2 3" xfId="16679"/>
    <cellStyle name="Normal 6 4 4 2 3 2" xfId="39954"/>
    <cellStyle name="Normal 6 4 4 2 4" xfId="29339"/>
    <cellStyle name="Normal 6 4 4 3" xfId="8730"/>
    <cellStyle name="Normal 6 4 4 3 2" xfId="19345"/>
    <cellStyle name="Normal 6 4 4 3 2 2" xfId="42620"/>
    <cellStyle name="Normal 6 4 4 3 3" xfId="32005"/>
    <cellStyle name="Normal 6 4 4 4" xfId="14039"/>
    <cellStyle name="Normal 6 4 4 4 2" xfId="37314"/>
    <cellStyle name="Normal 6 4 4 5" xfId="26697"/>
    <cellStyle name="Normal 6 4 5" xfId="3519"/>
    <cellStyle name="Normal 6 4 5 2" xfId="6343"/>
    <cellStyle name="Normal 6 4 5 2 2" xfId="11686"/>
    <cellStyle name="Normal 6 4 5 2 2 2" xfId="22299"/>
    <cellStyle name="Normal 6 4 5 2 2 2 2" xfId="45574"/>
    <cellStyle name="Normal 6 4 5 2 2 3" xfId="34961"/>
    <cellStyle name="Normal 6 4 5 2 3" xfId="16993"/>
    <cellStyle name="Normal 6 4 5 2 3 2" xfId="40268"/>
    <cellStyle name="Normal 6 4 5 2 4" xfId="29653"/>
    <cellStyle name="Normal 6 4 5 3" xfId="9044"/>
    <cellStyle name="Normal 6 4 5 3 2" xfId="19659"/>
    <cellStyle name="Normal 6 4 5 3 2 2" xfId="42934"/>
    <cellStyle name="Normal 6 4 5 3 3" xfId="32319"/>
    <cellStyle name="Normal 6 4 5 4" xfId="14353"/>
    <cellStyle name="Normal 6 4 5 4 2" xfId="37628"/>
    <cellStyle name="Normal 6 4 5 5" xfId="27011"/>
    <cellStyle name="Normal 6 4 6" xfId="4132"/>
    <cellStyle name="Normal 6 4 6 2" xfId="9476"/>
    <cellStyle name="Normal 6 4 6 2 2" xfId="20091"/>
    <cellStyle name="Normal 6 4 6 2 2 2" xfId="43366"/>
    <cellStyle name="Normal 6 4 6 2 3" xfId="32751"/>
    <cellStyle name="Normal 6 4 6 3" xfId="14785"/>
    <cellStyle name="Normal 6 4 6 3 2" xfId="38060"/>
    <cellStyle name="Normal 6 4 6 4" xfId="27443"/>
    <cellStyle name="Normal 6 4 7" xfId="6834"/>
    <cellStyle name="Normal 6 4 7 2" xfId="17449"/>
    <cellStyle name="Normal 6 4 7 2 2" xfId="40724"/>
    <cellStyle name="Normal 6 4 7 3" xfId="30109"/>
    <cellStyle name="Normal 6 4 8" xfId="12145"/>
    <cellStyle name="Normal 6 4 8 2" xfId="35420"/>
    <cellStyle name="Normal 6 4 9" xfId="24274"/>
    <cellStyle name="Normal 6 4 9 2" xfId="47478"/>
    <cellStyle name="Normal 6 5" xfId="771"/>
    <cellStyle name="Normal 6 5 2" xfId="2010"/>
    <cellStyle name="Normal 6 5 2 2" xfId="3648"/>
    <cellStyle name="Normal 6 5 2 2 2" xfId="6396"/>
    <cellStyle name="Normal 6 5 2 2 2 2" xfId="11739"/>
    <cellStyle name="Normal 6 5 2 2 2 2 2" xfId="22352"/>
    <cellStyle name="Normal 6 5 2 2 2 2 2 2" xfId="45627"/>
    <cellStyle name="Normal 6 5 2 2 2 2 3" xfId="35014"/>
    <cellStyle name="Normal 6 5 2 2 2 3" xfId="17046"/>
    <cellStyle name="Normal 6 5 2 2 2 3 2" xfId="40321"/>
    <cellStyle name="Normal 6 5 2 2 2 4" xfId="29706"/>
    <cellStyle name="Normal 6 5 2 2 3" xfId="9097"/>
    <cellStyle name="Normal 6 5 2 2 3 2" xfId="19712"/>
    <cellStyle name="Normal 6 5 2 2 3 2 2" xfId="42987"/>
    <cellStyle name="Normal 6 5 2 2 3 3" xfId="32372"/>
    <cellStyle name="Normal 6 5 2 2 4" xfId="14406"/>
    <cellStyle name="Normal 6 5 2 2 4 2" xfId="37681"/>
    <cellStyle name="Normal 6 5 2 2 5" xfId="24280"/>
    <cellStyle name="Normal 6 5 2 2 5 2" xfId="47484"/>
    <cellStyle name="Normal 6 5 2 2 6" xfId="27064"/>
    <cellStyle name="Normal 6 5 2 3" xfId="24279"/>
    <cellStyle name="Normal 6 5 2 3 2" xfId="47483"/>
    <cellStyle name="Normal 6 5 3" xfId="2563"/>
    <cellStyle name="Normal 6 5 3 2" xfId="5414"/>
    <cellStyle name="Normal 6 5 3 2 2" xfId="10757"/>
    <cellStyle name="Normal 6 5 3 2 2 2" xfId="21371"/>
    <cellStyle name="Normal 6 5 3 2 2 2 2" xfId="44646"/>
    <cellStyle name="Normal 6 5 3 2 2 3" xfId="34032"/>
    <cellStyle name="Normal 6 5 3 2 3" xfId="16065"/>
    <cellStyle name="Normal 6 5 3 2 3 2" xfId="39340"/>
    <cellStyle name="Normal 6 5 3 2 4" xfId="28724"/>
    <cellStyle name="Normal 6 5 3 3" xfId="8115"/>
    <cellStyle name="Normal 6 5 3 3 2" xfId="18730"/>
    <cellStyle name="Normal 6 5 3 3 2 2" xfId="42005"/>
    <cellStyle name="Normal 6 5 3 3 3" xfId="31390"/>
    <cellStyle name="Normal 6 5 3 4" xfId="13425"/>
    <cellStyle name="Normal 6 5 3 4 2" xfId="36700"/>
    <cellStyle name="Normal 6 5 3 5" xfId="24281"/>
    <cellStyle name="Normal 6 5 3 5 2" xfId="47485"/>
    <cellStyle name="Normal 6 5 3 6" xfId="26082"/>
    <cellStyle name="Normal 6 5 4" xfId="4227"/>
    <cellStyle name="Normal 6 5 4 2" xfId="9571"/>
    <cellStyle name="Normal 6 5 4 2 2" xfId="20186"/>
    <cellStyle name="Normal 6 5 4 2 2 2" xfId="43461"/>
    <cellStyle name="Normal 6 5 4 2 3" xfId="32846"/>
    <cellStyle name="Normal 6 5 4 3" xfId="14880"/>
    <cellStyle name="Normal 6 5 4 3 2" xfId="38155"/>
    <cellStyle name="Normal 6 5 4 4" xfId="27538"/>
    <cellStyle name="Normal 6 5 5" xfId="6929"/>
    <cellStyle name="Normal 6 5 5 2" xfId="17544"/>
    <cellStyle name="Normal 6 5 5 2 2" xfId="40819"/>
    <cellStyle name="Normal 6 5 5 3" xfId="30204"/>
    <cellStyle name="Normal 6 5 6" xfId="12240"/>
    <cellStyle name="Normal 6 5 6 2" xfId="35515"/>
    <cellStyle name="Normal 6 5 7" xfId="24278"/>
    <cellStyle name="Normal 6 5 7 2" xfId="47482"/>
    <cellStyle name="Normal 6 5 8" xfId="24896"/>
    <cellStyle name="Normal 6 5_Sheet1" xfId="3904"/>
    <cellStyle name="Normal 6 6" xfId="1073"/>
    <cellStyle name="Normal 6 6 2" xfId="2646"/>
    <cellStyle name="Normal 6 6 2 2" xfId="5497"/>
    <cellStyle name="Normal 6 6 2 2 2" xfId="10840"/>
    <cellStyle name="Normal 6 6 2 2 2 2" xfId="21454"/>
    <cellStyle name="Normal 6 6 2 2 2 2 2" xfId="44729"/>
    <cellStyle name="Normal 6 6 2 2 2 3" xfId="34115"/>
    <cellStyle name="Normal 6 6 2 2 3" xfId="16148"/>
    <cellStyle name="Normal 6 6 2 2 3 2" xfId="39423"/>
    <cellStyle name="Normal 6 6 2 2 4" xfId="24284"/>
    <cellStyle name="Normal 6 6 2 2 4 2" xfId="47488"/>
    <cellStyle name="Normal 6 6 2 2 5" xfId="28807"/>
    <cellStyle name="Normal 6 6 2 3" xfId="8198"/>
    <cellStyle name="Normal 6 6 2 3 2" xfId="18813"/>
    <cellStyle name="Normal 6 6 2 3 2 2" xfId="42088"/>
    <cellStyle name="Normal 6 6 2 3 3" xfId="31473"/>
    <cellStyle name="Normal 6 6 2 4" xfId="13508"/>
    <cellStyle name="Normal 6 6 2 4 2" xfId="36783"/>
    <cellStyle name="Normal 6 6 2 5" xfId="24283"/>
    <cellStyle name="Normal 6 6 2 5 2" xfId="47487"/>
    <cellStyle name="Normal 6 6 2 6" xfId="26165"/>
    <cellStyle name="Normal 6 6 3" xfId="3824"/>
    <cellStyle name="Normal 6 6 3 2" xfId="6488"/>
    <cellStyle name="Normal 6 6 3 2 2" xfId="11831"/>
    <cellStyle name="Normal 6 6 3 2 2 2" xfId="22444"/>
    <cellStyle name="Normal 6 6 3 2 2 2 2" xfId="45719"/>
    <cellStyle name="Normal 6 6 3 2 2 3" xfId="35106"/>
    <cellStyle name="Normal 6 6 3 2 3" xfId="17138"/>
    <cellStyle name="Normal 6 6 3 2 3 2" xfId="40413"/>
    <cellStyle name="Normal 6 6 3 2 4" xfId="29798"/>
    <cellStyle name="Normal 6 6 3 3" xfId="9189"/>
    <cellStyle name="Normal 6 6 3 3 2" xfId="19804"/>
    <cellStyle name="Normal 6 6 3 3 2 2" xfId="43079"/>
    <cellStyle name="Normal 6 6 3 3 3" xfId="32464"/>
    <cellStyle name="Normal 6 6 3 4" xfId="14498"/>
    <cellStyle name="Normal 6 6 3 4 2" xfId="37773"/>
    <cellStyle name="Normal 6 6 3 5" xfId="24285"/>
    <cellStyle name="Normal 6 6 3 5 2" xfId="47489"/>
    <cellStyle name="Normal 6 6 3 6" xfId="27156"/>
    <cellStyle name="Normal 6 6 4" xfId="4310"/>
    <cellStyle name="Normal 6 6 4 2" xfId="9654"/>
    <cellStyle name="Normal 6 6 4 2 2" xfId="20269"/>
    <cellStyle name="Normal 6 6 4 2 2 2" xfId="43544"/>
    <cellStyle name="Normal 6 6 4 2 3" xfId="32929"/>
    <cellStyle name="Normal 6 6 4 3" xfId="14963"/>
    <cellStyle name="Normal 6 6 4 3 2" xfId="38238"/>
    <cellStyle name="Normal 6 6 4 4" xfId="27621"/>
    <cellStyle name="Normal 6 6 5" xfId="7012"/>
    <cellStyle name="Normal 6 6 5 2" xfId="17627"/>
    <cellStyle name="Normal 6 6 5 2 2" xfId="40902"/>
    <cellStyle name="Normal 6 6 5 3" xfId="30287"/>
    <cellStyle name="Normal 6 6 6" xfId="12323"/>
    <cellStyle name="Normal 6 6 6 2" xfId="35598"/>
    <cellStyle name="Normal 6 6 7" xfId="24282"/>
    <cellStyle name="Normal 6 6 7 2" xfId="47486"/>
    <cellStyle name="Normal 6 6 8" xfId="24979"/>
    <cellStyle name="Normal 6 7" xfId="1247"/>
    <cellStyle name="Normal 6 7 2" xfId="2786"/>
    <cellStyle name="Normal 6 7 2 2" xfId="5637"/>
    <cellStyle name="Normal 6 7 2 2 2" xfId="10980"/>
    <cellStyle name="Normal 6 7 2 2 2 2" xfId="21594"/>
    <cellStyle name="Normal 6 7 2 2 2 2 2" xfId="44869"/>
    <cellStyle name="Normal 6 7 2 2 2 3" xfId="34255"/>
    <cellStyle name="Normal 6 7 2 2 3" xfId="16288"/>
    <cellStyle name="Normal 6 7 2 2 3 2" xfId="39563"/>
    <cellStyle name="Normal 6 7 2 2 4" xfId="28947"/>
    <cellStyle name="Normal 6 7 2 3" xfId="8338"/>
    <cellStyle name="Normal 6 7 2 3 2" xfId="18953"/>
    <cellStyle name="Normal 6 7 2 3 2 2" xfId="42228"/>
    <cellStyle name="Normal 6 7 2 3 3" xfId="31613"/>
    <cellStyle name="Normal 6 7 2 4" xfId="13648"/>
    <cellStyle name="Normal 6 7 2 4 2" xfId="36923"/>
    <cellStyle name="Normal 6 7 2 5" xfId="26305"/>
    <cellStyle name="Normal 6 7 3" xfId="4450"/>
    <cellStyle name="Normal 6 7 3 2" xfId="9794"/>
    <cellStyle name="Normal 6 7 3 2 2" xfId="20409"/>
    <cellStyle name="Normal 6 7 3 2 2 2" xfId="43684"/>
    <cellStyle name="Normal 6 7 3 2 3" xfId="33069"/>
    <cellStyle name="Normal 6 7 3 3" xfId="15103"/>
    <cellStyle name="Normal 6 7 3 3 2" xfId="38378"/>
    <cellStyle name="Normal 6 7 3 4" xfId="27761"/>
    <cellStyle name="Normal 6 7 4" xfId="7152"/>
    <cellStyle name="Normal 6 7 4 2" xfId="17767"/>
    <cellStyle name="Normal 6 7 4 2 2" xfId="41042"/>
    <cellStyle name="Normal 6 7 4 3" xfId="30427"/>
    <cellStyle name="Normal 6 7 5" xfId="12463"/>
    <cellStyle name="Normal 6 7 5 2" xfId="35738"/>
    <cellStyle name="Normal 6 7 6" xfId="24286"/>
    <cellStyle name="Normal 6 7 7" xfId="25119"/>
    <cellStyle name="Normal 6 8" xfId="1625"/>
    <cellStyle name="Normal 6 8 2" xfId="4628"/>
    <cellStyle name="Normal 6 8 2 2" xfId="9972"/>
    <cellStyle name="Normal 6 8 2 2 2" xfId="20587"/>
    <cellStyle name="Normal 6 8 2 2 2 2" xfId="43862"/>
    <cellStyle name="Normal 6 8 2 2 3" xfId="33247"/>
    <cellStyle name="Normal 6 8 2 3" xfId="15281"/>
    <cellStyle name="Normal 6 8 2 3 2" xfId="38556"/>
    <cellStyle name="Normal 6 8 2 4" xfId="24288"/>
    <cellStyle name="Normal 6 8 2 4 2" xfId="47491"/>
    <cellStyle name="Normal 6 8 2 5" xfId="27939"/>
    <cellStyle name="Normal 6 8 3" xfId="7330"/>
    <cellStyle name="Normal 6 8 3 2" xfId="17945"/>
    <cellStyle name="Normal 6 8 3 2 2" xfId="41220"/>
    <cellStyle name="Normal 6 8 3 3" xfId="30605"/>
    <cellStyle name="Normal 6 8 4" xfId="12641"/>
    <cellStyle name="Normal 6 8 4 2" xfId="35916"/>
    <cellStyle name="Normal 6 8 5" xfId="24287"/>
    <cellStyle name="Normal 6 8 5 2" xfId="47490"/>
    <cellStyle name="Normal 6 8 6" xfId="25297"/>
    <cellStyle name="Normal 6 9" xfId="1647"/>
    <cellStyle name="Normal 6 9 2" xfId="4648"/>
    <cellStyle name="Normal 6 9 2 2" xfId="9992"/>
    <cellStyle name="Normal 6 9 2 2 2" xfId="20607"/>
    <cellStyle name="Normal 6 9 2 2 2 2" xfId="43882"/>
    <cellStyle name="Normal 6 9 2 2 3" xfId="33267"/>
    <cellStyle name="Normal 6 9 2 3" xfId="15301"/>
    <cellStyle name="Normal 6 9 2 3 2" xfId="38576"/>
    <cellStyle name="Normal 6 9 2 4" xfId="27959"/>
    <cellStyle name="Normal 6 9 3" xfId="7350"/>
    <cellStyle name="Normal 6 9 3 2" xfId="17965"/>
    <cellStyle name="Normal 6 9 3 2 2" xfId="41240"/>
    <cellStyle name="Normal 6 9 3 3" xfId="30625"/>
    <cellStyle name="Normal 6 9 4" xfId="12661"/>
    <cellStyle name="Normal 6 9 4 2" xfId="35936"/>
    <cellStyle name="Normal 6 9 5" xfId="24289"/>
    <cellStyle name="Normal 6 9 5 2" xfId="47492"/>
    <cellStyle name="Normal 6 9 6" xfId="25317"/>
    <cellStyle name="Normal 6_Asset Register (new)" xfId="1221"/>
    <cellStyle name="Normal 60" xfId="22560"/>
    <cellStyle name="Normal 61" xfId="22559"/>
    <cellStyle name="Normal 62" xfId="22561"/>
    <cellStyle name="Normal 63" xfId="22562"/>
    <cellStyle name="Normal 64" xfId="22563"/>
    <cellStyle name="Normal 64 2" xfId="45818"/>
    <cellStyle name="Normal 65" xfId="22564"/>
    <cellStyle name="Normal 65 2" xfId="45819"/>
    <cellStyle name="Normal 66" xfId="22565"/>
    <cellStyle name="Normal 66 2" xfId="45820"/>
    <cellStyle name="Normal 67" xfId="22566"/>
    <cellStyle name="Normal 67 2" xfId="45821"/>
    <cellStyle name="Normal 68" xfId="22567"/>
    <cellStyle name="Normal 68 2" xfId="45822"/>
    <cellStyle name="Normal 69" xfId="22568"/>
    <cellStyle name="Normal 69 2" xfId="45823"/>
    <cellStyle name="Normal 7" xfId="501"/>
    <cellStyle name="Normal 7 2" xfId="502"/>
    <cellStyle name="Normal 7 2 2" xfId="774"/>
    <cellStyle name="Normal 7 2 2 2" xfId="2015"/>
    <cellStyle name="Normal 7 2 2 2 2" xfId="3645"/>
    <cellStyle name="Normal 7 2 2 2 3" xfId="4926"/>
    <cellStyle name="Normal 7 2 2 2 3 2" xfId="10269"/>
    <cellStyle name="Normal 7 2 2 2 3 2 2" xfId="20884"/>
    <cellStyle name="Normal 7 2 2 2 3 2 2 2" xfId="44159"/>
    <cellStyle name="Normal 7 2 2 2 3 2 3" xfId="33544"/>
    <cellStyle name="Normal 7 2 2 2 3 3" xfId="15578"/>
    <cellStyle name="Normal 7 2 2 2 3 3 2" xfId="38853"/>
    <cellStyle name="Normal 7 2 2 2 3 4" xfId="28236"/>
    <cellStyle name="Normal 7 2 2 2 4" xfId="7627"/>
    <cellStyle name="Normal 7 2 2 2 4 2" xfId="18242"/>
    <cellStyle name="Normal 7 2 2 2 4 2 2" xfId="41517"/>
    <cellStyle name="Normal 7 2 2 2 4 3" xfId="30902"/>
    <cellStyle name="Normal 7 2 2 2 5" xfId="12938"/>
    <cellStyle name="Normal 7 2 2 2 5 2" xfId="36213"/>
    <cellStyle name="Normal 7 2 2 2 6" xfId="25594"/>
    <cellStyle name="Normal 7 2 2 3" xfId="3197"/>
    <cellStyle name="Normal 7 2 2 3 2" xfId="6030"/>
    <cellStyle name="Normal 7 2 2 3 2 2" xfId="11373"/>
    <cellStyle name="Normal 7 2 2 3 2 2 2" xfId="21986"/>
    <cellStyle name="Normal 7 2 2 3 2 2 2 2" xfId="45261"/>
    <cellStyle name="Normal 7 2 2 3 2 2 3" xfId="34648"/>
    <cellStyle name="Normal 7 2 2 3 2 3" xfId="16680"/>
    <cellStyle name="Normal 7 2 2 3 2 3 2" xfId="39955"/>
    <cellStyle name="Normal 7 2 2 3 2 4" xfId="29340"/>
    <cellStyle name="Normal 7 2 2 3 3" xfId="8731"/>
    <cellStyle name="Normal 7 2 2 3 3 2" xfId="19346"/>
    <cellStyle name="Normal 7 2 2 3 3 2 2" xfId="42621"/>
    <cellStyle name="Normal 7 2 2 3 3 3" xfId="32006"/>
    <cellStyle name="Normal 7 2 2 3 4" xfId="14040"/>
    <cellStyle name="Normal 7 2 2 3 4 2" xfId="37315"/>
    <cellStyle name="Normal 7 2 2 3 5" xfId="26698"/>
    <cellStyle name="Normal 7 2 2 4" xfId="3520"/>
    <cellStyle name="Normal 7 2 2 4 2" xfId="6344"/>
    <cellStyle name="Normal 7 2 2 4 2 2" xfId="11687"/>
    <cellStyle name="Normal 7 2 2 4 2 2 2" xfId="22300"/>
    <cellStyle name="Normal 7 2 2 4 2 2 2 2" xfId="45575"/>
    <cellStyle name="Normal 7 2 2 4 2 2 3" xfId="34962"/>
    <cellStyle name="Normal 7 2 2 4 2 3" xfId="16994"/>
    <cellStyle name="Normal 7 2 2 4 2 3 2" xfId="40269"/>
    <cellStyle name="Normal 7 2 2 4 2 4" xfId="29654"/>
    <cellStyle name="Normal 7 2 2 4 3" xfId="9045"/>
    <cellStyle name="Normal 7 2 2 4 3 2" xfId="19660"/>
    <cellStyle name="Normal 7 2 2 4 3 2 2" xfId="42935"/>
    <cellStyle name="Normal 7 2 2 4 3 3" xfId="32320"/>
    <cellStyle name="Normal 7 2 2 4 4" xfId="14354"/>
    <cellStyle name="Normal 7 2 2 4 4 2" xfId="37629"/>
    <cellStyle name="Normal 7 2 2 4 5" xfId="27012"/>
    <cellStyle name="Normal 7 2 2_Sheet1" xfId="3591"/>
    <cellStyle name="Normal 7 2 3" xfId="2469"/>
    <cellStyle name="Normal 7 2 3 2" xfId="5320"/>
    <cellStyle name="Normal 7 2 3 2 2" xfId="10663"/>
    <cellStyle name="Normal 7 2 3 2 2 2" xfId="21277"/>
    <cellStyle name="Normal 7 2 3 2 2 2 2" xfId="44552"/>
    <cellStyle name="Normal 7 2 3 2 2 3" xfId="33938"/>
    <cellStyle name="Normal 7 2 3 2 3" xfId="15971"/>
    <cellStyle name="Normal 7 2 3 2 3 2" xfId="39246"/>
    <cellStyle name="Normal 7 2 3 2 4" xfId="28630"/>
    <cellStyle name="Normal 7 2 3 3" xfId="8021"/>
    <cellStyle name="Normal 7 2 3 3 2" xfId="18636"/>
    <cellStyle name="Normal 7 2 3 3 2 2" xfId="41911"/>
    <cellStyle name="Normal 7 2 3 3 3" xfId="31296"/>
    <cellStyle name="Normal 7 2 3 4" xfId="13331"/>
    <cellStyle name="Normal 7 2 3 4 2" xfId="36606"/>
    <cellStyle name="Normal 7 2 3 5" xfId="25988"/>
    <cellStyle name="Normal 7 2 4" xfId="4133"/>
    <cellStyle name="Normal 7 2 4 2" xfId="9477"/>
    <cellStyle name="Normal 7 2 4 2 2" xfId="20092"/>
    <cellStyle name="Normal 7 2 4 2 2 2" xfId="43367"/>
    <cellStyle name="Normal 7 2 4 2 3" xfId="32752"/>
    <cellStyle name="Normal 7 2 4 3" xfId="14786"/>
    <cellStyle name="Normal 7 2 4 3 2" xfId="38061"/>
    <cellStyle name="Normal 7 2 4 4" xfId="27444"/>
    <cellStyle name="Normal 7 2 5" xfId="6835"/>
    <cellStyle name="Normal 7 2 5 2" xfId="17450"/>
    <cellStyle name="Normal 7 2 5 2 2" xfId="40725"/>
    <cellStyle name="Normal 7 2 5 3" xfId="30110"/>
    <cellStyle name="Normal 7 2 6" xfId="12146"/>
    <cellStyle name="Normal 7 2 6 2" xfId="35421"/>
    <cellStyle name="Normal 7 2 7" xfId="24801"/>
    <cellStyle name="Normal 7 2_Asset Register (new)" xfId="1218"/>
    <cellStyle name="Normal 7 3" xfId="503"/>
    <cellStyle name="Normal 7 3 2" xfId="775"/>
    <cellStyle name="Normal 7 3 2 2" xfId="2016"/>
    <cellStyle name="Normal 7 3 2 2 2" xfId="3729"/>
    <cellStyle name="Normal 7 3 2_Sheet1" xfId="3592"/>
    <cellStyle name="Normal 7 3_Asset Register (new)" xfId="1217"/>
    <cellStyle name="Normal 7 4" xfId="504"/>
    <cellStyle name="Normal 7 4 2" xfId="997"/>
    <cellStyle name="Normal 7 4 2 2" xfId="2017"/>
    <cellStyle name="Normal 7 4 2 2 2" xfId="3757"/>
    <cellStyle name="Normal 7 4 2_Sheet1" xfId="3910"/>
    <cellStyle name="Normal 7 4_Asset Register (new)" xfId="1429"/>
    <cellStyle name="Normal 7 5" xfId="773"/>
    <cellStyle name="Normal 7 5 2" xfId="2014"/>
    <cellStyle name="Normal 7 5 2 2" xfId="3646"/>
    <cellStyle name="Normal 7 5 2 2 2" xfId="24292"/>
    <cellStyle name="Normal 7 5 2 2 2 2" xfId="47495"/>
    <cellStyle name="Normal 7 5 2 3" xfId="24291"/>
    <cellStyle name="Normal 7 5 2 3 2" xfId="47494"/>
    <cellStyle name="Normal 7 5 3" xfId="24293"/>
    <cellStyle name="Normal 7 5 3 2" xfId="47496"/>
    <cellStyle name="Normal 7 5 4" xfId="24290"/>
    <cellStyle name="Normal 7 5 4 2" xfId="47493"/>
    <cellStyle name="Normal 7 5_Sheet1" xfId="3916"/>
    <cellStyle name="Normal 7 6" xfId="24294"/>
    <cellStyle name="Normal 7 6 2" xfId="24295"/>
    <cellStyle name="Normal 7 6 2 2" xfId="24296"/>
    <cellStyle name="Normal 7 6 2 2 2" xfId="47499"/>
    <cellStyle name="Normal 7 6 2 3" xfId="47498"/>
    <cellStyle name="Normal 7 6 3" xfId="24297"/>
    <cellStyle name="Normal 7 6 3 2" xfId="47500"/>
    <cellStyle name="Normal 7 6 4" xfId="47497"/>
    <cellStyle name="Normal 7 7" xfId="24298"/>
    <cellStyle name="Normal 7_Asset Register (new)" xfId="1430"/>
    <cellStyle name="Normal 70" xfId="22569"/>
    <cellStyle name="Normal 70 2" xfId="45824"/>
    <cellStyle name="Normal 71" xfId="22570"/>
    <cellStyle name="Normal 71 2" xfId="45825"/>
    <cellStyle name="Normal 72" xfId="22571"/>
    <cellStyle name="Normal 72 2" xfId="45826"/>
    <cellStyle name="Normal 73" xfId="22572"/>
    <cellStyle name="Normal 73 2" xfId="45827"/>
    <cellStyle name="Normal 74" xfId="22573"/>
    <cellStyle name="Normal 74 2" xfId="45828"/>
    <cellStyle name="Normal 75" xfId="22574"/>
    <cellStyle name="Normal 75 2" xfId="45829"/>
    <cellStyle name="Normal 76" xfId="22575"/>
    <cellStyle name="Normal 76 2" xfId="45830"/>
    <cellStyle name="Normal 77" xfId="22576"/>
    <cellStyle name="Normal 77 2" xfId="45831"/>
    <cellStyle name="Normal 78" xfId="22577"/>
    <cellStyle name="Normal 78 2" xfId="45832"/>
    <cellStyle name="Normal 79" xfId="22578"/>
    <cellStyle name="Normal 79 2" xfId="45833"/>
    <cellStyle name="Normal 8" xfId="505"/>
    <cellStyle name="Normal 8 2" xfId="506"/>
    <cellStyle name="Normal 8 2 10" xfId="24802"/>
    <cellStyle name="Normal 8 2 2" xfId="2019"/>
    <cellStyle name="Normal 8 2 2 2" xfId="4927"/>
    <cellStyle name="Normal 8 2 2 2 2" xfId="10270"/>
    <cellStyle name="Normal 8 2 2 2 2 2" xfId="20885"/>
    <cellStyle name="Normal 8 2 2 2 2 2 2" xfId="44160"/>
    <cellStyle name="Normal 8 2 2 2 2 3" xfId="33545"/>
    <cellStyle name="Normal 8 2 2 2 3" xfId="15579"/>
    <cellStyle name="Normal 8 2 2 2 3 2" xfId="38854"/>
    <cellStyle name="Normal 8 2 2 2 4" xfId="24301"/>
    <cellStyle name="Normal 8 2 2 2 4 2" xfId="47503"/>
    <cellStyle name="Normal 8 2 2 2 5" xfId="28237"/>
    <cellStyle name="Normal 8 2 2 3" xfId="7628"/>
    <cellStyle name="Normal 8 2 2 3 2" xfId="18243"/>
    <cellStyle name="Normal 8 2 2 3 2 2" xfId="41518"/>
    <cellStyle name="Normal 8 2 2 3 3" xfId="30903"/>
    <cellStyle name="Normal 8 2 2 4" xfId="12939"/>
    <cellStyle name="Normal 8 2 2 4 2" xfId="36214"/>
    <cellStyle name="Normal 8 2 2 5" xfId="24300"/>
    <cellStyle name="Normal 8 2 2 5 2" xfId="47502"/>
    <cellStyle name="Normal 8 2 2 6" xfId="25595"/>
    <cellStyle name="Normal 8 2 3" xfId="2470"/>
    <cellStyle name="Normal 8 2 3 2" xfId="5321"/>
    <cellStyle name="Normal 8 2 3 2 2" xfId="10664"/>
    <cellStyle name="Normal 8 2 3 2 2 2" xfId="21278"/>
    <cellStyle name="Normal 8 2 3 2 2 2 2" xfId="44553"/>
    <cellStyle name="Normal 8 2 3 2 2 3" xfId="33939"/>
    <cellStyle name="Normal 8 2 3 2 3" xfId="15972"/>
    <cellStyle name="Normal 8 2 3 2 3 2" xfId="39247"/>
    <cellStyle name="Normal 8 2 3 2 4" xfId="28631"/>
    <cellStyle name="Normal 8 2 3 3" xfId="8022"/>
    <cellStyle name="Normal 8 2 3 3 2" xfId="18637"/>
    <cellStyle name="Normal 8 2 3 3 2 2" xfId="41912"/>
    <cellStyle name="Normal 8 2 3 3 3" xfId="31297"/>
    <cellStyle name="Normal 8 2 3 4" xfId="13332"/>
    <cellStyle name="Normal 8 2 3 4 2" xfId="36607"/>
    <cellStyle name="Normal 8 2 3 5" xfId="24302"/>
    <cellStyle name="Normal 8 2 3 5 2" xfId="47504"/>
    <cellStyle name="Normal 8 2 3 6" xfId="25989"/>
    <cellStyle name="Normal 8 2 4" xfId="3198"/>
    <cellStyle name="Normal 8 2 4 2" xfId="6031"/>
    <cellStyle name="Normal 8 2 4 2 2" xfId="11374"/>
    <cellStyle name="Normal 8 2 4 2 2 2" xfId="21987"/>
    <cellStyle name="Normal 8 2 4 2 2 2 2" xfId="45262"/>
    <cellStyle name="Normal 8 2 4 2 2 3" xfId="34649"/>
    <cellStyle name="Normal 8 2 4 2 3" xfId="16681"/>
    <cellStyle name="Normal 8 2 4 2 3 2" xfId="39956"/>
    <cellStyle name="Normal 8 2 4 2 4" xfId="29341"/>
    <cellStyle name="Normal 8 2 4 3" xfId="8732"/>
    <cellStyle name="Normal 8 2 4 3 2" xfId="19347"/>
    <cellStyle name="Normal 8 2 4 3 2 2" xfId="42622"/>
    <cellStyle name="Normal 8 2 4 3 3" xfId="32007"/>
    <cellStyle name="Normal 8 2 4 4" xfId="14041"/>
    <cellStyle name="Normal 8 2 4 4 2" xfId="37316"/>
    <cellStyle name="Normal 8 2 4 5" xfId="26699"/>
    <cellStyle name="Normal 8 2 5" xfId="3521"/>
    <cellStyle name="Normal 8 2 5 2" xfId="6345"/>
    <cellStyle name="Normal 8 2 5 2 2" xfId="11688"/>
    <cellStyle name="Normal 8 2 5 2 2 2" xfId="22301"/>
    <cellStyle name="Normal 8 2 5 2 2 2 2" xfId="45576"/>
    <cellStyle name="Normal 8 2 5 2 2 3" xfId="34963"/>
    <cellStyle name="Normal 8 2 5 2 3" xfId="16995"/>
    <cellStyle name="Normal 8 2 5 2 3 2" xfId="40270"/>
    <cellStyle name="Normal 8 2 5 2 4" xfId="29655"/>
    <cellStyle name="Normal 8 2 5 3" xfId="9046"/>
    <cellStyle name="Normal 8 2 5 3 2" xfId="19661"/>
    <cellStyle name="Normal 8 2 5 3 2 2" xfId="42936"/>
    <cellStyle name="Normal 8 2 5 3 3" xfId="32321"/>
    <cellStyle name="Normal 8 2 5 4" xfId="14355"/>
    <cellStyle name="Normal 8 2 5 4 2" xfId="37630"/>
    <cellStyle name="Normal 8 2 5 5" xfId="27013"/>
    <cellStyle name="Normal 8 2 6" xfId="4134"/>
    <cellStyle name="Normal 8 2 6 2" xfId="9478"/>
    <cellStyle name="Normal 8 2 6 2 2" xfId="20093"/>
    <cellStyle name="Normal 8 2 6 2 2 2" xfId="43368"/>
    <cellStyle name="Normal 8 2 6 2 3" xfId="32753"/>
    <cellStyle name="Normal 8 2 6 3" xfId="14787"/>
    <cellStyle name="Normal 8 2 6 3 2" xfId="38062"/>
    <cellStyle name="Normal 8 2 6 4" xfId="27445"/>
    <cellStyle name="Normal 8 2 7" xfId="6836"/>
    <cellStyle name="Normal 8 2 7 2" xfId="17451"/>
    <cellStyle name="Normal 8 2 7 2 2" xfId="40726"/>
    <cellStyle name="Normal 8 2 7 3" xfId="30111"/>
    <cellStyle name="Normal 8 2 8" xfId="12147"/>
    <cellStyle name="Normal 8 2 8 2" xfId="35422"/>
    <cellStyle name="Normal 8 2 9" xfId="24299"/>
    <cellStyle name="Normal 8 2 9 2" xfId="47501"/>
    <cellStyle name="Normal 8 3" xfId="776"/>
    <cellStyle name="Normal 8 3 2" xfId="2018"/>
    <cellStyle name="Normal 8 3 2 2" xfId="3644"/>
    <cellStyle name="Normal 8 3 2 2 2" xfId="24305"/>
    <cellStyle name="Normal 8 3 2 2 2 2" xfId="47507"/>
    <cellStyle name="Normal 8 3 2 3" xfId="24304"/>
    <cellStyle name="Normal 8 3 2 3 2" xfId="47506"/>
    <cellStyle name="Normal 8 3 3" xfId="24306"/>
    <cellStyle name="Normal 8 3 3 2" xfId="47508"/>
    <cellStyle name="Normal 8 3 4" xfId="24303"/>
    <cellStyle name="Normal 8 3 4 2" xfId="47505"/>
    <cellStyle name="Normal 8 3_Sheet1" xfId="3905"/>
    <cellStyle name="Normal 8 4" xfId="24307"/>
    <cellStyle name="Normal 8_Asset Register (new)" xfId="1428"/>
    <cellStyle name="Normal 80" xfId="22579"/>
    <cellStyle name="Normal 80 2" xfId="45834"/>
    <cellStyle name="Normal 81" xfId="22580"/>
    <cellStyle name="Normal 81 2" xfId="45835"/>
    <cellStyle name="Normal 82" xfId="22581"/>
    <cellStyle name="Normal 82 2" xfId="45836"/>
    <cellStyle name="Normal 83" xfId="22582"/>
    <cellStyle name="Normal 83 2" xfId="45837"/>
    <cellStyle name="Normal 84" xfId="22583"/>
    <cellStyle name="Normal 84 2" xfId="45838"/>
    <cellStyle name="Normal 85" xfId="22584"/>
    <cellStyle name="Normal 85 2" xfId="45839"/>
    <cellStyle name="Normal 86" xfId="22585"/>
    <cellStyle name="Normal 86 2" xfId="45840"/>
    <cellStyle name="Normal 87" xfId="22586"/>
    <cellStyle name="Normal 87 2" xfId="45841"/>
    <cellStyle name="Normal 88" xfId="22587"/>
    <cellStyle name="Normal 88 2" xfId="45842"/>
    <cellStyle name="Normal 89" xfId="22588"/>
    <cellStyle name="Normal 89 2" xfId="45843"/>
    <cellStyle name="Normal 9" xfId="507"/>
    <cellStyle name="Normal 9 10" xfId="2180"/>
    <cellStyle name="Normal 9 10 2" xfId="5049"/>
    <cellStyle name="Normal 9 10 2 2" xfId="10392"/>
    <cellStyle name="Normal 9 10 2 2 2" xfId="21006"/>
    <cellStyle name="Normal 9 10 2 2 2 2" xfId="44281"/>
    <cellStyle name="Normal 9 10 2 2 3" xfId="33667"/>
    <cellStyle name="Normal 9 10 2 3" xfId="15700"/>
    <cellStyle name="Normal 9 10 2 3 2" xfId="38975"/>
    <cellStyle name="Normal 9 10 2 4" xfId="28359"/>
    <cellStyle name="Normal 9 10 3" xfId="7750"/>
    <cellStyle name="Normal 9 10 3 2" xfId="18365"/>
    <cellStyle name="Normal 9 10 3 2 2" xfId="41640"/>
    <cellStyle name="Normal 9 10 3 3" xfId="31025"/>
    <cellStyle name="Normal 9 10 4" xfId="13060"/>
    <cellStyle name="Normal 9 10 4 2" xfId="36335"/>
    <cellStyle name="Normal 9 10 5" xfId="25717"/>
    <cellStyle name="Normal 9 11" xfId="2972"/>
    <cellStyle name="Normal 9 11 2" xfId="5808"/>
    <cellStyle name="Normal 9 11 2 2" xfId="11151"/>
    <cellStyle name="Normal 9 11 2 2 2" xfId="21764"/>
    <cellStyle name="Normal 9 11 2 2 2 2" xfId="45039"/>
    <cellStyle name="Normal 9 11 2 2 3" xfId="34426"/>
    <cellStyle name="Normal 9 11 2 3" xfId="16458"/>
    <cellStyle name="Normal 9 11 2 3 2" xfId="39733"/>
    <cellStyle name="Normal 9 11 2 4" xfId="29118"/>
    <cellStyle name="Normal 9 11 3" xfId="8509"/>
    <cellStyle name="Normal 9 11 3 2" xfId="19124"/>
    <cellStyle name="Normal 9 11 3 2 2" xfId="42399"/>
    <cellStyle name="Normal 9 11 3 3" xfId="31784"/>
    <cellStyle name="Normal 9 11 4" xfId="13818"/>
    <cellStyle name="Normal 9 11 4 2" xfId="37093"/>
    <cellStyle name="Normal 9 11 5" xfId="26476"/>
    <cellStyle name="Normal 9 12" xfId="3298"/>
    <cellStyle name="Normal 9 12 2" xfId="6122"/>
    <cellStyle name="Normal 9 12 2 2" xfId="11465"/>
    <cellStyle name="Normal 9 12 2 2 2" xfId="22078"/>
    <cellStyle name="Normal 9 12 2 2 2 2" xfId="45353"/>
    <cellStyle name="Normal 9 12 2 2 3" xfId="34740"/>
    <cellStyle name="Normal 9 12 2 3" xfId="16772"/>
    <cellStyle name="Normal 9 12 2 3 2" xfId="40047"/>
    <cellStyle name="Normal 9 12 2 4" xfId="29432"/>
    <cellStyle name="Normal 9 12 3" xfId="8823"/>
    <cellStyle name="Normal 9 12 3 2" xfId="19438"/>
    <cellStyle name="Normal 9 12 3 2 2" xfId="42713"/>
    <cellStyle name="Normal 9 12 3 3" xfId="32098"/>
    <cellStyle name="Normal 9 12 4" xfId="14132"/>
    <cellStyle name="Normal 9 12 4 2" xfId="37407"/>
    <cellStyle name="Normal 9 12 5" xfId="26790"/>
    <cellStyle name="Normal 9 13" xfId="24308"/>
    <cellStyle name="Normal 9 13 2" xfId="47509"/>
    <cellStyle name="Normal 9 2" xfId="778"/>
    <cellStyle name="Normal 9 2 10" xfId="2973"/>
    <cellStyle name="Normal 9 2 10 2" xfId="5809"/>
    <cellStyle name="Normal 9 2 10 2 2" xfId="11152"/>
    <cellStyle name="Normal 9 2 10 2 2 2" xfId="21765"/>
    <cellStyle name="Normal 9 2 10 2 2 2 2" xfId="45040"/>
    <cellStyle name="Normal 9 2 10 2 2 3" xfId="34427"/>
    <cellStyle name="Normal 9 2 10 2 3" xfId="16459"/>
    <cellStyle name="Normal 9 2 10 2 3 2" xfId="39734"/>
    <cellStyle name="Normal 9 2 10 2 4" xfId="29119"/>
    <cellStyle name="Normal 9 2 10 3" xfId="8510"/>
    <cellStyle name="Normal 9 2 10 3 2" xfId="19125"/>
    <cellStyle name="Normal 9 2 10 3 2 2" xfId="42400"/>
    <cellStyle name="Normal 9 2 10 3 3" xfId="31785"/>
    <cellStyle name="Normal 9 2 10 4" xfId="13819"/>
    <cellStyle name="Normal 9 2 10 4 2" xfId="37094"/>
    <cellStyle name="Normal 9 2 10 5" xfId="26477"/>
    <cellStyle name="Normal 9 2 11" xfId="3299"/>
    <cellStyle name="Normal 9 2 11 2" xfId="6123"/>
    <cellStyle name="Normal 9 2 11 2 2" xfId="11466"/>
    <cellStyle name="Normal 9 2 11 2 2 2" xfId="22079"/>
    <cellStyle name="Normal 9 2 11 2 2 2 2" xfId="45354"/>
    <cellStyle name="Normal 9 2 11 2 2 3" xfId="34741"/>
    <cellStyle name="Normal 9 2 11 2 3" xfId="16773"/>
    <cellStyle name="Normal 9 2 11 2 3 2" xfId="40048"/>
    <cellStyle name="Normal 9 2 11 2 4" xfId="29433"/>
    <cellStyle name="Normal 9 2 11 3" xfId="8824"/>
    <cellStyle name="Normal 9 2 11 3 2" xfId="19439"/>
    <cellStyle name="Normal 9 2 11 3 2 2" xfId="42714"/>
    <cellStyle name="Normal 9 2 11 3 3" xfId="32099"/>
    <cellStyle name="Normal 9 2 11 4" xfId="14133"/>
    <cellStyle name="Normal 9 2 11 4 2" xfId="37408"/>
    <cellStyle name="Normal 9 2 11 5" xfId="26791"/>
    <cellStyle name="Normal 9 2 12" xfId="4230"/>
    <cellStyle name="Normal 9 2 12 2" xfId="9574"/>
    <cellStyle name="Normal 9 2 12 2 2" xfId="20189"/>
    <cellStyle name="Normal 9 2 12 2 2 2" xfId="43464"/>
    <cellStyle name="Normal 9 2 12 2 3" xfId="32849"/>
    <cellStyle name="Normal 9 2 12 3" xfId="14883"/>
    <cellStyle name="Normal 9 2 12 3 2" xfId="38158"/>
    <cellStyle name="Normal 9 2 12 4" xfId="27541"/>
    <cellStyle name="Normal 9 2 13" xfId="6932"/>
    <cellStyle name="Normal 9 2 13 2" xfId="17547"/>
    <cellStyle name="Normal 9 2 13 2 2" xfId="40822"/>
    <cellStyle name="Normal 9 2 13 3" xfId="30207"/>
    <cellStyle name="Normal 9 2 14" xfId="12243"/>
    <cellStyle name="Normal 9 2 14 2" xfId="35518"/>
    <cellStyle name="Normal 9 2 15" xfId="24309"/>
    <cellStyle name="Normal 9 2 15 2" xfId="47510"/>
    <cellStyle name="Normal 9 2 16" xfId="24899"/>
    <cellStyle name="Normal 9 2 2" xfId="1076"/>
    <cellStyle name="Normal 9 2 2 2" xfId="1510"/>
    <cellStyle name="Normal 9 2 2 2 2" xfId="2872"/>
    <cellStyle name="Normal 9 2 2 2 2 2" xfId="5723"/>
    <cellStyle name="Normal 9 2 2 2 2 2 2" xfId="11066"/>
    <cellStyle name="Normal 9 2 2 2 2 2 2 2" xfId="21680"/>
    <cellStyle name="Normal 9 2 2 2 2 2 2 2 2" xfId="44955"/>
    <cellStyle name="Normal 9 2 2 2 2 2 2 3" xfId="34341"/>
    <cellStyle name="Normal 9 2 2 2 2 2 3" xfId="16374"/>
    <cellStyle name="Normal 9 2 2 2 2 2 3 2" xfId="39649"/>
    <cellStyle name="Normal 9 2 2 2 2 2 4" xfId="24313"/>
    <cellStyle name="Normal 9 2 2 2 2 2 4 2" xfId="47514"/>
    <cellStyle name="Normal 9 2 2 2 2 2 5" xfId="29033"/>
    <cellStyle name="Normal 9 2 2 2 2 3" xfId="8424"/>
    <cellStyle name="Normal 9 2 2 2 2 3 2" xfId="19039"/>
    <cellStyle name="Normal 9 2 2 2 2 3 2 2" xfId="42314"/>
    <cellStyle name="Normal 9 2 2 2 2 3 3" xfId="31699"/>
    <cellStyle name="Normal 9 2 2 2 2 4" xfId="13734"/>
    <cellStyle name="Normal 9 2 2 2 2 4 2" xfId="37009"/>
    <cellStyle name="Normal 9 2 2 2 2 5" xfId="24312"/>
    <cellStyle name="Normal 9 2 2 2 2 5 2" xfId="47513"/>
    <cellStyle name="Normal 9 2 2 2 2 6" xfId="26391"/>
    <cellStyle name="Normal 9 2 2 2 3" xfId="4536"/>
    <cellStyle name="Normal 9 2 2 2 3 2" xfId="9880"/>
    <cellStyle name="Normal 9 2 2 2 3 2 2" xfId="20495"/>
    <cellStyle name="Normal 9 2 2 2 3 2 2 2" xfId="43770"/>
    <cellStyle name="Normal 9 2 2 2 3 2 3" xfId="33155"/>
    <cellStyle name="Normal 9 2 2 2 3 3" xfId="15189"/>
    <cellStyle name="Normal 9 2 2 2 3 3 2" xfId="38464"/>
    <cellStyle name="Normal 9 2 2 2 3 4" xfId="24314"/>
    <cellStyle name="Normal 9 2 2 2 3 4 2" xfId="47515"/>
    <cellStyle name="Normal 9 2 2 2 3 5" xfId="27847"/>
    <cellStyle name="Normal 9 2 2 2 4" xfId="7238"/>
    <cellStyle name="Normal 9 2 2 2 4 2" xfId="17853"/>
    <cellStyle name="Normal 9 2 2 2 4 2 2" xfId="41128"/>
    <cellStyle name="Normal 9 2 2 2 4 3" xfId="30513"/>
    <cellStyle name="Normal 9 2 2 2 5" xfId="12549"/>
    <cellStyle name="Normal 9 2 2 2 5 2" xfId="35824"/>
    <cellStyle name="Normal 9 2 2 2 6" xfId="24311"/>
    <cellStyle name="Normal 9 2 2 2 6 2" xfId="47512"/>
    <cellStyle name="Normal 9 2 2 2 7" xfId="25205"/>
    <cellStyle name="Normal 9 2 2 3" xfId="2649"/>
    <cellStyle name="Normal 9 2 2 3 2" xfId="5500"/>
    <cellStyle name="Normal 9 2 2 3 2 2" xfId="10843"/>
    <cellStyle name="Normal 9 2 2 3 2 2 2" xfId="21457"/>
    <cellStyle name="Normal 9 2 2 3 2 2 2 2" xfId="44732"/>
    <cellStyle name="Normal 9 2 2 3 2 2 3" xfId="34118"/>
    <cellStyle name="Normal 9 2 2 3 2 3" xfId="16151"/>
    <cellStyle name="Normal 9 2 2 3 2 3 2" xfId="39426"/>
    <cellStyle name="Normal 9 2 2 3 2 4" xfId="24316"/>
    <cellStyle name="Normal 9 2 2 3 2 4 2" xfId="47517"/>
    <cellStyle name="Normal 9 2 2 3 2 5" xfId="28810"/>
    <cellStyle name="Normal 9 2 2 3 3" xfId="8201"/>
    <cellStyle name="Normal 9 2 2 3 3 2" xfId="18816"/>
    <cellStyle name="Normal 9 2 2 3 3 2 2" xfId="42091"/>
    <cellStyle name="Normal 9 2 2 3 3 3" xfId="31476"/>
    <cellStyle name="Normal 9 2 2 3 4" xfId="13511"/>
    <cellStyle name="Normal 9 2 2 3 4 2" xfId="36786"/>
    <cellStyle name="Normal 9 2 2 3 5" xfId="24315"/>
    <cellStyle name="Normal 9 2 2 3 5 2" xfId="47516"/>
    <cellStyle name="Normal 9 2 2 3 6" xfId="26168"/>
    <cellStyle name="Normal 9 2 2 4" xfId="3827"/>
    <cellStyle name="Normal 9 2 2 4 2" xfId="6491"/>
    <cellStyle name="Normal 9 2 2 4 2 2" xfId="11834"/>
    <cellStyle name="Normal 9 2 2 4 2 2 2" xfId="22447"/>
    <cellStyle name="Normal 9 2 2 4 2 2 2 2" xfId="45722"/>
    <cellStyle name="Normal 9 2 2 4 2 2 3" xfId="35109"/>
    <cellStyle name="Normal 9 2 2 4 2 3" xfId="17141"/>
    <cellStyle name="Normal 9 2 2 4 2 3 2" xfId="40416"/>
    <cellStyle name="Normal 9 2 2 4 2 4" xfId="29801"/>
    <cellStyle name="Normal 9 2 2 4 3" xfId="9192"/>
    <cellStyle name="Normal 9 2 2 4 3 2" xfId="19807"/>
    <cellStyle name="Normal 9 2 2 4 3 2 2" xfId="43082"/>
    <cellStyle name="Normal 9 2 2 4 3 3" xfId="32467"/>
    <cellStyle name="Normal 9 2 2 4 4" xfId="14501"/>
    <cellStyle name="Normal 9 2 2 4 4 2" xfId="37776"/>
    <cellStyle name="Normal 9 2 2 4 5" xfId="24317"/>
    <cellStyle name="Normal 9 2 2 4 5 2" xfId="47518"/>
    <cellStyle name="Normal 9 2 2 4 6" xfId="27159"/>
    <cellStyle name="Normal 9 2 2 5" xfId="4313"/>
    <cellStyle name="Normal 9 2 2 5 2" xfId="9657"/>
    <cellStyle name="Normal 9 2 2 5 2 2" xfId="20272"/>
    <cellStyle name="Normal 9 2 2 5 2 2 2" xfId="43547"/>
    <cellStyle name="Normal 9 2 2 5 2 3" xfId="32932"/>
    <cellStyle name="Normal 9 2 2 5 3" xfId="14966"/>
    <cellStyle name="Normal 9 2 2 5 3 2" xfId="38241"/>
    <cellStyle name="Normal 9 2 2 5 4" xfId="27624"/>
    <cellStyle name="Normal 9 2 2 6" xfId="7015"/>
    <cellStyle name="Normal 9 2 2 6 2" xfId="17630"/>
    <cellStyle name="Normal 9 2 2 6 2 2" xfId="40905"/>
    <cellStyle name="Normal 9 2 2 6 3" xfId="30290"/>
    <cellStyle name="Normal 9 2 2 7" xfId="12326"/>
    <cellStyle name="Normal 9 2 2 7 2" xfId="35601"/>
    <cellStyle name="Normal 9 2 2 8" xfId="24310"/>
    <cellStyle name="Normal 9 2 2 8 2" xfId="47511"/>
    <cellStyle name="Normal 9 2 2 9" xfId="24982"/>
    <cellStyle name="Normal 9 2 2_Asset Register (new)" xfId="1427"/>
    <cellStyle name="Normal 9 2 3" xfId="1254"/>
    <cellStyle name="Normal 9 2 3 2" xfId="2789"/>
    <cellStyle name="Normal 9 2 3 2 2" xfId="5640"/>
    <cellStyle name="Normal 9 2 3 2 2 2" xfId="10983"/>
    <cellStyle name="Normal 9 2 3 2 2 2 2" xfId="21597"/>
    <cellStyle name="Normal 9 2 3 2 2 2 2 2" xfId="44872"/>
    <cellStyle name="Normal 9 2 3 2 2 2 3" xfId="34258"/>
    <cellStyle name="Normal 9 2 3 2 2 3" xfId="16291"/>
    <cellStyle name="Normal 9 2 3 2 2 3 2" xfId="39566"/>
    <cellStyle name="Normal 9 2 3 2 2 4" xfId="24320"/>
    <cellStyle name="Normal 9 2 3 2 2 4 2" xfId="47521"/>
    <cellStyle name="Normal 9 2 3 2 2 5" xfId="28950"/>
    <cellStyle name="Normal 9 2 3 2 3" xfId="8341"/>
    <cellStyle name="Normal 9 2 3 2 3 2" xfId="18956"/>
    <cellStyle name="Normal 9 2 3 2 3 2 2" xfId="42231"/>
    <cellStyle name="Normal 9 2 3 2 3 3" xfId="31616"/>
    <cellStyle name="Normal 9 2 3 2 4" xfId="13651"/>
    <cellStyle name="Normal 9 2 3 2 4 2" xfId="36926"/>
    <cellStyle name="Normal 9 2 3 2 5" xfId="24319"/>
    <cellStyle name="Normal 9 2 3 2 5 2" xfId="47520"/>
    <cellStyle name="Normal 9 2 3 2 6" xfId="26308"/>
    <cellStyle name="Normal 9 2 3 3" xfId="4453"/>
    <cellStyle name="Normal 9 2 3 3 2" xfId="9797"/>
    <cellStyle name="Normal 9 2 3 3 2 2" xfId="20412"/>
    <cellStyle name="Normal 9 2 3 3 2 2 2" xfId="43687"/>
    <cellStyle name="Normal 9 2 3 3 2 3" xfId="33072"/>
    <cellStyle name="Normal 9 2 3 3 3" xfId="15106"/>
    <cellStyle name="Normal 9 2 3 3 3 2" xfId="38381"/>
    <cellStyle name="Normal 9 2 3 3 4" xfId="24321"/>
    <cellStyle name="Normal 9 2 3 3 4 2" xfId="47522"/>
    <cellStyle name="Normal 9 2 3 3 5" xfId="27764"/>
    <cellStyle name="Normal 9 2 3 4" xfId="7155"/>
    <cellStyle name="Normal 9 2 3 4 2" xfId="17770"/>
    <cellStyle name="Normal 9 2 3 4 2 2" xfId="41045"/>
    <cellStyle name="Normal 9 2 3 4 3" xfId="30430"/>
    <cellStyle name="Normal 9 2 3 5" xfId="12466"/>
    <cellStyle name="Normal 9 2 3 5 2" xfId="35741"/>
    <cellStyle name="Normal 9 2 3 6" xfId="24318"/>
    <cellStyle name="Normal 9 2 3 6 2" xfId="47519"/>
    <cellStyle name="Normal 9 2 3 7" xfId="25122"/>
    <cellStyle name="Normal 9 2 4" xfId="1630"/>
    <cellStyle name="Normal 9 2 4 2" xfId="4633"/>
    <cellStyle name="Normal 9 2 4 2 2" xfId="9977"/>
    <cellStyle name="Normal 9 2 4 2 2 2" xfId="20592"/>
    <cellStyle name="Normal 9 2 4 2 2 2 2" xfId="43867"/>
    <cellStyle name="Normal 9 2 4 2 2 3" xfId="33252"/>
    <cellStyle name="Normal 9 2 4 2 3" xfId="15286"/>
    <cellStyle name="Normal 9 2 4 2 3 2" xfId="38561"/>
    <cellStyle name="Normal 9 2 4 2 4" xfId="24323"/>
    <cellStyle name="Normal 9 2 4 2 4 2" xfId="47524"/>
    <cellStyle name="Normal 9 2 4 2 5" xfId="27944"/>
    <cellStyle name="Normal 9 2 4 3" xfId="7335"/>
    <cellStyle name="Normal 9 2 4 3 2" xfId="17950"/>
    <cellStyle name="Normal 9 2 4 3 2 2" xfId="41225"/>
    <cellStyle name="Normal 9 2 4 3 3" xfId="30610"/>
    <cellStyle name="Normal 9 2 4 4" xfId="12646"/>
    <cellStyle name="Normal 9 2 4 4 2" xfId="35921"/>
    <cellStyle name="Normal 9 2 4 5" xfId="24322"/>
    <cellStyle name="Normal 9 2 4 5 2" xfId="47523"/>
    <cellStyle name="Normal 9 2 4 6" xfId="25302"/>
    <cellStyle name="Normal 9 2 5" xfId="1644"/>
    <cellStyle name="Normal 9 2 5 2" xfId="4645"/>
    <cellStyle name="Normal 9 2 5 2 2" xfId="9989"/>
    <cellStyle name="Normal 9 2 5 2 2 2" xfId="20604"/>
    <cellStyle name="Normal 9 2 5 2 2 2 2" xfId="43879"/>
    <cellStyle name="Normal 9 2 5 2 2 3" xfId="33264"/>
    <cellStyle name="Normal 9 2 5 2 3" xfId="15298"/>
    <cellStyle name="Normal 9 2 5 2 3 2" xfId="38573"/>
    <cellStyle name="Normal 9 2 5 2 4" xfId="27956"/>
    <cellStyle name="Normal 9 2 5 3" xfId="7347"/>
    <cellStyle name="Normal 9 2 5 3 2" xfId="17962"/>
    <cellStyle name="Normal 9 2 5 3 2 2" xfId="41237"/>
    <cellStyle name="Normal 9 2 5 3 3" xfId="30622"/>
    <cellStyle name="Normal 9 2 5 4" xfId="12658"/>
    <cellStyle name="Normal 9 2 5 4 2" xfId="35933"/>
    <cellStyle name="Normal 9 2 5 5" xfId="24324"/>
    <cellStyle name="Normal 9 2 5 5 2" xfId="47525"/>
    <cellStyle name="Normal 9 2 5 6" xfId="25314"/>
    <cellStyle name="Normal 9 2 6" xfId="1631"/>
    <cellStyle name="Normal 9 2 6 2" xfId="4634"/>
    <cellStyle name="Normal 9 2 6 2 2" xfId="9978"/>
    <cellStyle name="Normal 9 2 6 2 2 2" xfId="20593"/>
    <cellStyle name="Normal 9 2 6 2 2 2 2" xfId="43868"/>
    <cellStyle name="Normal 9 2 6 2 2 3" xfId="33253"/>
    <cellStyle name="Normal 9 2 6 2 3" xfId="15287"/>
    <cellStyle name="Normal 9 2 6 2 3 2" xfId="38562"/>
    <cellStyle name="Normal 9 2 6 2 4" xfId="27945"/>
    <cellStyle name="Normal 9 2 6 3" xfId="7336"/>
    <cellStyle name="Normal 9 2 6 3 2" xfId="17951"/>
    <cellStyle name="Normal 9 2 6 3 2 2" xfId="41226"/>
    <cellStyle name="Normal 9 2 6 3 3" xfId="30611"/>
    <cellStyle name="Normal 9 2 6 4" xfId="12647"/>
    <cellStyle name="Normal 9 2 6 4 2" xfId="35922"/>
    <cellStyle name="Normal 9 2 6 5" xfId="25303"/>
    <cellStyle name="Normal 9 2 7" xfId="2126"/>
    <cellStyle name="Normal 9 2 7 2" xfId="5004"/>
    <cellStyle name="Normal 9 2 7 2 2" xfId="10347"/>
    <cellStyle name="Normal 9 2 7 2 2 2" xfId="20962"/>
    <cellStyle name="Normal 9 2 7 2 2 2 2" xfId="44237"/>
    <cellStyle name="Normal 9 2 7 2 2 3" xfId="33622"/>
    <cellStyle name="Normal 9 2 7 2 3" xfId="15656"/>
    <cellStyle name="Normal 9 2 7 2 3 2" xfId="38931"/>
    <cellStyle name="Normal 9 2 7 2 4" xfId="28314"/>
    <cellStyle name="Normal 9 2 7 3" xfId="7705"/>
    <cellStyle name="Normal 9 2 7 3 2" xfId="18320"/>
    <cellStyle name="Normal 9 2 7 3 2 2" xfId="41595"/>
    <cellStyle name="Normal 9 2 7 3 3" xfId="30980"/>
    <cellStyle name="Normal 9 2 7 4" xfId="13016"/>
    <cellStyle name="Normal 9 2 7 4 2" xfId="36291"/>
    <cellStyle name="Normal 9 2 7 5" xfId="25672"/>
    <cellStyle name="Normal 9 2 8" xfId="2181"/>
    <cellStyle name="Normal 9 2 8 2" xfId="5050"/>
    <cellStyle name="Normal 9 2 8 2 2" xfId="10393"/>
    <cellStyle name="Normal 9 2 8 2 2 2" xfId="21007"/>
    <cellStyle name="Normal 9 2 8 2 2 2 2" xfId="44282"/>
    <cellStyle name="Normal 9 2 8 2 2 3" xfId="33668"/>
    <cellStyle name="Normal 9 2 8 2 3" xfId="15701"/>
    <cellStyle name="Normal 9 2 8 2 3 2" xfId="38976"/>
    <cellStyle name="Normal 9 2 8 2 4" xfId="28360"/>
    <cellStyle name="Normal 9 2 8 3" xfId="7751"/>
    <cellStyle name="Normal 9 2 8 3 2" xfId="18366"/>
    <cellStyle name="Normal 9 2 8 3 2 2" xfId="41641"/>
    <cellStyle name="Normal 9 2 8 3 3" xfId="31026"/>
    <cellStyle name="Normal 9 2 8 4" xfId="13061"/>
    <cellStyle name="Normal 9 2 8 4 2" xfId="36336"/>
    <cellStyle name="Normal 9 2 8 5" xfId="25718"/>
    <cellStyle name="Normal 9 2 9" xfId="2566"/>
    <cellStyle name="Normal 9 2 9 2" xfId="5417"/>
    <cellStyle name="Normal 9 2 9 2 2" xfId="10760"/>
    <cellStyle name="Normal 9 2 9 2 2 2" xfId="21374"/>
    <cellStyle name="Normal 9 2 9 2 2 2 2" xfId="44649"/>
    <cellStyle name="Normal 9 2 9 2 2 3" xfId="34035"/>
    <cellStyle name="Normal 9 2 9 2 3" xfId="16068"/>
    <cellStyle name="Normal 9 2 9 2 3 2" xfId="39343"/>
    <cellStyle name="Normal 9 2 9 2 4" xfId="28727"/>
    <cellStyle name="Normal 9 2 9 3" xfId="8118"/>
    <cellStyle name="Normal 9 2 9 3 2" xfId="18733"/>
    <cellStyle name="Normal 9 2 9 3 2 2" xfId="42008"/>
    <cellStyle name="Normal 9 2 9 3 3" xfId="31393"/>
    <cellStyle name="Normal 9 2 9 4" xfId="13428"/>
    <cellStyle name="Normal 9 2 9 4 2" xfId="36703"/>
    <cellStyle name="Normal 9 2 9 5" xfId="26085"/>
    <cellStyle name="Normal 9 2_Asset Register (new)" xfId="1215"/>
    <cellStyle name="Normal 9 3" xfId="777"/>
    <cellStyle name="Normal 9 3 10" xfId="24898"/>
    <cellStyle name="Normal 9 3 2" xfId="1138"/>
    <cellStyle name="Normal 9 3 2 2" xfId="2706"/>
    <cellStyle name="Normal 9 3 2 2 2" xfId="5557"/>
    <cellStyle name="Normal 9 3 2 2 2 2" xfId="10900"/>
    <cellStyle name="Normal 9 3 2 2 2 2 2" xfId="21514"/>
    <cellStyle name="Normal 9 3 2 2 2 2 2 2" xfId="44789"/>
    <cellStyle name="Normal 9 3 2 2 2 2 3" xfId="34175"/>
    <cellStyle name="Normal 9 3 2 2 2 3" xfId="16208"/>
    <cellStyle name="Normal 9 3 2 2 2 3 2" xfId="39483"/>
    <cellStyle name="Normal 9 3 2 2 2 4" xfId="24328"/>
    <cellStyle name="Normal 9 3 2 2 2 4 2" xfId="47529"/>
    <cellStyle name="Normal 9 3 2 2 2 5" xfId="28867"/>
    <cellStyle name="Normal 9 3 2 2 3" xfId="8258"/>
    <cellStyle name="Normal 9 3 2 2 3 2" xfId="18873"/>
    <cellStyle name="Normal 9 3 2 2 3 2 2" xfId="42148"/>
    <cellStyle name="Normal 9 3 2 2 3 3" xfId="31533"/>
    <cellStyle name="Normal 9 3 2 2 4" xfId="13568"/>
    <cellStyle name="Normal 9 3 2 2 4 2" xfId="36843"/>
    <cellStyle name="Normal 9 3 2 2 5" xfId="24327"/>
    <cellStyle name="Normal 9 3 2 2 5 2" xfId="47528"/>
    <cellStyle name="Normal 9 3 2 2 6" xfId="26225"/>
    <cellStyle name="Normal 9 3 2 3" xfId="3884"/>
    <cellStyle name="Normal 9 3 2 3 2" xfId="6548"/>
    <cellStyle name="Normal 9 3 2 3 2 2" xfId="11891"/>
    <cellStyle name="Normal 9 3 2 3 2 2 2" xfId="22504"/>
    <cellStyle name="Normal 9 3 2 3 2 2 2 2" xfId="45779"/>
    <cellStyle name="Normal 9 3 2 3 2 2 3" xfId="35166"/>
    <cellStyle name="Normal 9 3 2 3 2 3" xfId="17198"/>
    <cellStyle name="Normal 9 3 2 3 2 3 2" xfId="40473"/>
    <cellStyle name="Normal 9 3 2 3 2 4" xfId="29858"/>
    <cellStyle name="Normal 9 3 2 3 3" xfId="9249"/>
    <cellStyle name="Normal 9 3 2 3 3 2" xfId="19864"/>
    <cellStyle name="Normal 9 3 2 3 3 2 2" xfId="43139"/>
    <cellStyle name="Normal 9 3 2 3 3 3" xfId="32524"/>
    <cellStyle name="Normal 9 3 2 3 4" xfId="14558"/>
    <cellStyle name="Normal 9 3 2 3 4 2" xfId="37833"/>
    <cellStyle name="Normal 9 3 2 3 5" xfId="24329"/>
    <cellStyle name="Normal 9 3 2 3 5 2" xfId="47530"/>
    <cellStyle name="Normal 9 3 2 3 6" xfId="27216"/>
    <cellStyle name="Normal 9 3 2 4" xfId="4370"/>
    <cellStyle name="Normal 9 3 2 4 2" xfId="9714"/>
    <cellStyle name="Normal 9 3 2 4 2 2" xfId="20329"/>
    <cellStyle name="Normal 9 3 2 4 2 2 2" xfId="43604"/>
    <cellStyle name="Normal 9 3 2 4 2 3" xfId="32989"/>
    <cellStyle name="Normal 9 3 2 4 3" xfId="15023"/>
    <cellStyle name="Normal 9 3 2 4 3 2" xfId="38298"/>
    <cellStyle name="Normal 9 3 2 4 4" xfId="27681"/>
    <cellStyle name="Normal 9 3 2 5" xfId="7072"/>
    <cellStyle name="Normal 9 3 2 5 2" xfId="17687"/>
    <cellStyle name="Normal 9 3 2 5 2 2" xfId="40962"/>
    <cellStyle name="Normal 9 3 2 5 3" xfId="30347"/>
    <cellStyle name="Normal 9 3 2 6" xfId="12383"/>
    <cellStyle name="Normal 9 3 2 6 2" xfId="35658"/>
    <cellStyle name="Normal 9 3 2 7" xfId="24326"/>
    <cellStyle name="Normal 9 3 2 7 2" xfId="47527"/>
    <cellStyle name="Normal 9 3 2 8" xfId="25039"/>
    <cellStyle name="Normal 9 3 3" xfId="1509"/>
    <cellStyle name="Normal 9 3 3 2" xfId="2871"/>
    <cellStyle name="Normal 9 3 3 2 2" xfId="5722"/>
    <cellStyle name="Normal 9 3 3 2 2 2" xfId="11065"/>
    <cellStyle name="Normal 9 3 3 2 2 2 2" xfId="21679"/>
    <cellStyle name="Normal 9 3 3 2 2 2 2 2" xfId="44954"/>
    <cellStyle name="Normal 9 3 3 2 2 2 3" xfId="34340"/>
    <cellStyle name="Normal 9 3 3 2 2 3" xfId="16373"/>
    <cellStyle name="Normal 9 3 3 2 2 3 2" xfId="39648"/>
    <cellStyle name="Normal 9 3 3 2 2 4" xfId="29032"/>
    <cellStyle name="Normal 9 3 3 2 3" xfId="8423"/>
    <cellStyle name="Normal 9 3 3 2 3 2" xfId="19038"/>
    <cellStyle name="Normal 9 3 3 2 3 2 2" xfId="42313"/>
    <cellStyle name="Normal 9 3 3 2 3 3" xfId="31698"/>
    <cellStyle name="Normal 9 3 3 2 4" xfId="13733"/>
    <cellStyle name="Normal 9 3 3 2 4 2" xfId="37008"/>
    <cellStyle name="Normal 9 3 3 2 5" xfId="24331"/>
    <cellStyle name="Normal 9 3 3 2 5 2" xfId="47532"/>
    <cellStyle name="Normal 9 3 3 2 6" xfId="26390"/>
    <cellStyle name="Normal 9 3 3 3" xfId="3643"/>
    <cellStyle name="Normal 9 3 3 3 2" xfId="6394"/>
    <cellStyle name="Normal 9 3 3 3 2 2" xfId="11737"/>
    <cellStyle name="Normal 9 3 3 3 2 2 2" xfId="22350"/>
    <cellStyle name="Normal 9 3 3 3 2 2 2 2" xfId="45625"/>
    <cellStyle name="Normal 9 3 3 3 2 2 3" xfId="35012"/>
    <cellStyle name="Normal 9 3 3 3 2 3" xfId="17044"/>
    <cellStyle name="Normal 9 3 3 3 2 3 2" xfId="40319"/>
    <cellStyle name="Normal 9 3 3 3 2 4" xfId="29704"/>
    <cellStyle name="Normal 9 3 3 3 3" xfId="9095"/>
    <cellStyle name="Normal 9 3 3 3 3 2" xfId="19710"/>
    <cellStyle name="Normal 9 3 3 3 3 2 2" xfId="42985"/>
    <cellStyle name="Normal 9 3 3 3 3 3" xfId="32370"/>
    <cellStyle name="Normal 9 3 3 3 4" xfId="14404"/>
    <cellStyle name="Normal 9 3 3 3 4 2" xfId="37679"/>
    <cellStyle name="Normal 9 3 3 3 5" xfId="27062"/>
    <cellStyle name="Normal 9 3 3 4" xfId="4535"/>
    <cellStyle name="Normal 9 3 3 4 2" xfId="9879"/>
    <cellStyle name="Normal 9 3 3 4 2 2" xfId="20494"/>
    <cellStyle name="Normal 9 3 3 4 2 2 2" xfId="43769"/>
    <cellStyle name="Normal 9 3 3 4 2 3" xfId="33154"/>
    <cellStyle name="Normal 9 3 3 4 3" xfId="15188"/>
    <cellStyle name="Normal 9 3 3 4 3 2" xfId="38463"/>
    <cellStyle name="Normal 9 3 3 4 4" xfId="27846"/>
    <cellStyle name="Normal 9 3 3 5" xfId="7237"/>
    <cellStyle name="Normal 9 3 3 5 2" xfId="17852"/>
    <cellStyle name="Normal 9 3 3 5 2 2" xfId="41127"/>
    <cellStyle name="Normal 9 3 3 5 3" xfId="30512"/>
    <cellStyle name="Normal 9 3 3 6" xfId="12548"/>
    <cellStyle name="Normal 9 3 3 6 2" xfId="35823"/>
    <cellStyle name="Normal 9 3 3 7" xfId="24330"/>
    <cellStyle name="Normal 9 3 3 7 2" xfId="47531"/>
    <cellStyle name="Normal 9 3 3 8" xfId="25204"/>
    <cellStyle name="Normal 9 3 4" xfId="2020"/>
    <cellStyle name="Normal 9 3 4 2" xfId="24332"/>
    <cellStyle name="Normal 9 3 4 2 2" xfId="47533"/>
    <cellStyle name="Normal 9 3 5" xfId="2565"/>
    <cellStyle name="Normal 9 3 5 2" xfId="5416"/>
    <cellStyle name="Normal 9 3 5 2 2" xfId="10759"/>
    <cellStyle name="Normal 9 3 5 2 2 2" xfId="21373"/>
    <cellStyle name="Normal 9 3 5 2 2 2 2" xfId="44648"/>
    <cellStyle name="Normal 9 3 5 2 2 3" xfId="34034"/>
    <cellStyle name="Normal 9 3 5 2 3" xfId="16067"/>
    <cellStyle name="Normal 9 3 5 2 3 2" xfId="39342"/>
    <cellStyle name="Normal 9 3 5 2 4" xfId="28726"/>
    <cellStyle name="Normal 9 3 5 3" xfId="8117"/>
    <cellStyle name="Normal 9 3 5 3 2" xfId="18732"/>
    <cellStyle name="Normal 9 3 5 3 2 2" xfId="42007"/>
    <cellStyle name="Normal 9 3 5 3 3" xfId="31392"/>
    <cellStyle name="Normal 9 3 5 4" xfId="13427"/>
    <cellStyle name="Normal 9 3 5 4 2" xfId="36702"/>
    <cellStyle name="Normal 9 3 5 5" xfId="26084"/>
    <cellStyle name="Normal 9 3 6" xfId="4229"/>
    <cellStyle name="Normal 9 3 6 2" xfId="9573"/>
    <cellStyle name="Normal 9 3 6 2 2" xfId="20188"/>
    <cellStyle name="Normal 9 3 6 2 2 2" xfId="43463"/>
    <cellStyle name="Normal 9 3 6 2 3" xfId="32848"/>
    <cellStyle name="Normal 9 3 6 3" xfId="14882"/>
    <cellStyle name="Normal 9 3 6 3 2" xfId="38157"/>
    <cellStyle name="Normal 9 3 6 4" xfId="27540"/>
    <cellStyle name="Normal 9 3 7" xfId="6931"/>
    <cellStyle name="Normal 9 3 7 2" xfId="17546"/>
    <cellStyle name="Normal 9 3 7 2 2" xfId="40821"/>
    <cellStyle name="Normal 9 3 7 3" xfId="30206"/>
    <cellStyle name="Normal 9 3 8" xfId="12242"/>
    <cellStyle name="Normal 9 3 8 2" xfId="35517"/>
    <cellStyle name="Normal 9 3 9" xfId="24325"/>
    <cellStyle name="Normal 9 3 9 2" xfId="47526"/>
    <cellStyle name="Normal 9 3_Asset Register (new)" xfId="1214"/>
    <cellStyle name="Normal 9 4" xfId="1075"/>
    <cellStyle name="Normal 9 4 2" xfId="2648"/>
    <cellStyle name="Normal 9 4 2 2" xfId="5499"/>
    <cellStyle name="Normal 9 4 2 2 2" xfId="10842"/>
    <cellStyle name="Normal 9 4 2 2 2 2" xfId="21456"/>
    <cellStyle name="Normal 9 4 2 2 2 2 2" xfId="44731"/>
    <cellStyle name="Normal 9 4 2 2 2 3" xfId="34117"/>
    <cellStyle name="Normal 9 4 2 2 3" xfId="16150"/>
    <cellStyle name="Normal 9 4 2 2 3 2" xfId="39425"/>
    <cellStyle name="Normal 9 4 2 2 4" xfId="24335"/>
    <cellStyle name="Normal 9 4 2 2 4 2" xfId="47536"/>
    <cellStyle name="Normal 9 4 2 2 5" xfId="28809"/>
    <cellStyle name="Normal 9 4 2 3" xfId="8200"/>
    <cellStyle name="Normal 9 4 2 3 2" xfId="18815"/>
    <cellStyle name="Normal 9 4 2 3 2 2" xfId="42090"/>
    <cellStyle name="Normal 9 4 2 3 3" xfId="31475"/>
    <cellStyle name="Normal 9 4 2 4" xfId="13510"/>
    <cellStyle name="Normal 9 4 2 4 2" xfId="36785"/>
    <cellStyle name="Normal 9 4 2 5" xfId="24334"/>
    <cellStyle name="Normal 9 4 2 5 2" xfId="47535"/>
    <cellStyle name="Normal 9 4 2 6" xfId="26167"/>
    <cellStyle name="Normal 9 4 3" xfId="3826"/>
    <cellStyle name="Normal 9 4 3 2" xfId="6490"/>
    <cellStyle name="Normal 9 4 3 2 2" xfId="11833"/>
    <cellStyle name="Normal 9 4 3 2 2 2" xfId="22446"/>
    <cellStyle name="Normal 9 4 3 2 2 2 2" xfId="45721"/>
    <cellStyle name="Normal 9 4 3 2 2 3" xfId="35108"/>
    <cellStyle name="Normal 9 4 3 2 3" xfId="17140"/>
    <cellStyle name="Normal 9 4 3 2 3 2" xfId="40415"/>
    <cellStyle name="Normal 9 4 3 2 4" xfId="29800"/>
    <cellStyle name="Normal 9 4 3 3" xfId="9191"/>
    <cellStyle name="Normal 9 4 3 3 2" xfId="19806"/>
    <cellStyle name="Normal 9 4 3 3 2 2" xfId="43081"/>
    <cellStyle name="Normal 9 4 3 3 3" xfId="32466"/>
    <cellStyle name="Normal 9 4 3 4" xfId="14500"/>
    <cellStyle name="Normal 9 4 3 4 2" xfId="37775"/>
    <cellStyle name="Normal 9 4 3 5" xfId="24336"/>
    <cellStyle name="Normal 9 4 3 5 2" xfId="47537"/>
    <cellStyle name="Normal 9 4 3 6" xfId="27158"/>
    <cellStyle name="Normal 9 4 4" xfId="4312"/>
    <cellStyle name="Normal 9 4 4 2" xfId="9656"/>
    <cellStyle name="Normal 9 4 4 2 2" xfId="20271"/>
    <cellStyle name="Normal 9 4 4 2 2 2" xfId="43546"/>
    <cellStyle name="Normal 9 4 4 2 3" xfId="32931"/>
    <cellStyle name="Normal 9 4 4 3" xfId="14965"/>
    <cellStyle name="Normal 9 4 4 3 2" xfId="38240"/>
    <cellStyle name="Normal 9 4 4 4" xfId="27623"/>
    <cellStyle name="Normal 9 4 5" xfId="7014"/>
    <cellStyle name="Normal 9 4 5 2" xfId="17629"/>
    <cellStyle name="Normal 9 4 5 2 2" xfId="40904"/>
    <cellStyle name="Normal 9 4 5 3" xfId="30289"/>
    <cellStyle name="Normal 9 4 6" xfId="12325"/>
    <cellStyle name="Normal 9 4 6 2" xfId="35600"/>
    <cellStyle name="Normal 9 4 7" xfId="24333"/>
    <cellStyle name="Normal 9 4 7 2" xfId="47534"/>
    <cellStyle name="Normal 9 4 8" xfId="24981"/>
    <cellStyle name="Normal 9 5" xfId="1253"/>
    <cellStyle name="Normal 9 5 2" xfId="2788"/>
    <cellStyle name="Normal 9 5 2 2" xfId="5639"/>
    <cellStyle name="Normal 9 5 2 2 2" xfId="10982"/>
    <cellStyle name="Normal 9 5 2 2 2 2" xfId="21596"/>
    <cellStyle name="Normal 9 5 2 2 2 2 2" xfId="44871"/>
    <cellStyle name="Normal 9 5 2 2 2 3" xfId="34257"/>
    <cellStyle name="Normal 9 5 2 2 3" xfId="16290"/>
    <cellStyle name="Normal 9 5 2 2 3 2" xfId="39565"/>
    <cellStyle name="Normal 9 5 2 2 4" xfId="24339"/>
    <cellStyle name="Normal 9 5 2 2 4 2" xfId="47540"/>
    <cellStyle name="Normal 9 5 2 2 5" xfId="28949"/>
    <cellStyle name="Normal 9 5 2 3" xfId="8340"/>
    <cellStyle name="Normal 9 5 2 3 2" xfId="18955"/>
    <cellStyle name="Normal 9 5 2 3 2 2" xfId="42230"/>
    <cellStyle name="Normal 9 5 2 3 3" xfId="31615"/>
    <cellStyle name="Normal 9 5 2 4" xfId="13650"/>
    <cellStyle name="Normal 9 5 2 4 2" xfId="36925"/>
    <cellStyle name="Normal 9 5 2 5" xfId="24338"/>
    <cellStyle name="Normal 9 5 2 5 2" xfId="47539"/>
    <cellStyle name="Normal 9 5 2 6" xfId="26307"/>
    <cellStyle name="Normal 9 5 3" xfId="4452"/>
    <cellStyle name="Normal 9 5 3 2" xfId="9796"/>
    <cellStyle name="Normal 9 5 3 2 2" xfId="20411"/>
    <cellStyle name="Normal 9 5 3 2 2 2" xfId="43686"/>
    <cellStyle name="Normal 9 5 3 2 3" xfId="33071"/>
    <cellStyle name="Normal 9 5 3 3" xfId="15105"/>
    <cellStyle name="Normal 9 5 3 3 2" xfId="38380"/>
    <cellStyle name="Normal 9 5 3 4" xfId="24340"/>
    <cellStyle name="Normal 9 5 3 4 2" xfId="47541"/>
    <cellStyle name="Normal 9 5 3 5" xfId="27763"/>
    <cellStyle name="Normal 9 5 4" xfId="7154"/>
    <cellStyle name="Normal 9 5 4 2" xfId="17769"/>
    <cellStyle name="Normal 9 5 4 2 2" xfId="41044"/>
    <cellStyle name="Normal 9 5 4 3" xfId="30429"/>
    <cellStyle name="Normal 9 5 5" xfId="12465"/>
    <cellStyle name="Normal 9 5 5 2" xfId="35740"/>
    <cellStyle name="Normal 9 5 6" xfId="24337"/>
    <cellStyle name="Normal 9 5 6 2" xfId="47538"/>
    <cellStyle name="Normal 9 5 7" xfId="25121"/>
    <cellStyle name="Normal 9 6" xfId="1629"/>
    <cellStyle name="Normal 9 6 2" xfId="4632"/>
    <cellStyle name="Normal 9 6 2 2" xfId="9976"/>
    <cellStyle name="Normal 9 6 2 2 2" xfId="20591"/>
    <cellStyle name="Normal 9 6 2 2 2 2" xfId="43866"/>
    <cellStyle name="Normal 9 6 2 2 3" xfId="24343"/>
    <cellStyle name="Normal 9 6 2 2 3 2" xfId="47544"/>
    <cellStyle name="Normal 9 6 2 2 4" xfId="33251"/>
    <cellStyle name="Normal 9 6 2 3" xfId="15285"/>
    <cellStyle name="Normal 9 6 2 3 2" xfId="38560"/>
    <cellStyle name="Normal 9 6 2 4" xfId="24342"/>
    <cellStyle name="Normal 9 6 2 4 2" xfId="47543"/>
    <cellStyle name="Normal 9 6 2 5" xfId="27943"/>
    <cellStyle name="Normal 9 6 3" xfId="7334"/>
    <cellStyle name="Normal 9 6 3 2" xfId="17949"/>
    <cellStyle name="Normal 9 6 3 2 2" xfId="41224"/>
    <cellStyle name="Normal 9 6 3 3" xfId="24344"/>
    <cellStyle name="Normal 9 6 3 3 2" xfId="47545"/>
    <cellStyle name="Normal 9 6 3 4" xfId="30609"/>
    <cellStyle name="Normal 9 6 4" xfId="12645"/>
    <cellStyle name="Normal 9 6 4 2" xfId="35920"/>
    <cellStyle name="Normal 9 6 5" xfId="24341"/>
    <cellStyle name="Normal 9 6 5 2" xfId="47542"/>
    <cellStyle name="Normal 9 6 6" xfId="25301"/>
    <cellStyle name="Normal 9 7" xfId="1645"/>
    <cellStyle name="Normal 9 7 2" xfId="4646"/>
    <cellStyle name="Normal 9 7 2 2" xfId="9990"/>
    <cellStyle name="Normal 9 7 2 2 2" xfId="20605"/>
    <cellStyle name="Normal 9 7 2 2 2 2" xfId="43880"/>
    <cellStyle name="Normal 9 7 2 2 3" xfId="33265"/>
    <cellStyle name="Normal 9 7 2 3" xfId="15299"/>
    <cellStyle name="Normal 9 7 2 3 2" xfId="38574"/>
    <cellStyle name="Normal 9 7 2 4" xfId="27957"/>
    <cellStyle name="Normal 9 7 3" xfId="7348"/>
    <cellStyle name="Normal 9 7 3 2" xfId="17963"/>
    <cellStyle name="Normal 9 7 3 2 2" xfId="41238"/>
    <cellStyle name="Normal 9 7 3 3" xfId="30623"/>
    <cellStyle name="Normal 9 7 4" xfId="12659"/>
    <cellStyle name="Normal 9 7 4 2" xfId="35934"/>
    <cellStyle name="Normal 9 7 5" xfId="24345"/>
    <cellStyle name="Normal 9 7 6" xfId="25315"/>
    <cellStyle name="Normal 9 8" xfId="1701"/>
    <cellStyle name="Normal 9 8 2" xfId="4692"/>
    <cellStyle name="Normal 9 8 2 2" xfId="10036"/>
    <cellStyle name="Normal 9 8 2 2 2" xfId="20651"/>
    <cellStyle name="Normal 9 8 2 2 2 2" xfId="43926"/>
    <cellStyle name="Normal 9 8 2 2 3" xfId="33311"/>
    <cellStyle name="Normal 9 8 2 3" xfId="15345"/>
    <cellStyle name="Normal 9 8 2 3 2" xfId="38620"/>
    <cellStyle name="Normal 9 8 2 4" xfId="24347"/>
    <cellStyle name="Normal 9 8 2 4 2" xfId="47547"/>
    <cellStyle name="Normal 9 8 2 5" xfId="28003"/>
    <cellStyle name="Normal 9 8 3" xfId="7394"/>
    <cellStyle name="Normal 9 8 3 2" xfId="18009"/>
    <cellStyle name="Normal 9 8 3 2 2" xfId="41284"/>
    <cellStyle name="Normal 9 8 3 3" xfId="30669"/>
    <cellStyle name="Normal 9 8 4" xfId="12705"/>
    <cellStyle name="Normal 9 8 4 2" xfId="35980"/>
    <cellStyle name="Normal 9 8 5" xfId="24346"/>
    <cellStyle name="Normal 9 8 5 2" xfId="47546"/>
    <cellStyle name="Normal 9 8 6" xfId="25361"/>
    <cellStyle name="Normal 9 9" xfId="2124"/>
    <cellStyle name="Normal 9 9 2" xfId="5002"/>
    <cellStyle name="Normal 9 9 2 2" xfId="10345"/>
    <cellStyle name="Normal 9 9 2 2 2" xfId="20960"/>
    <cellStyle name="Normal 9 9 2 2 2 2" xfId="44235"/>
    <cellStyle name="Normal 9 9 2 2 3" xfId="33620"/>
    <cellStyle name="Normal 9 9 2 3" xfId="15654"/>
    <cellStyle name="Normal 9 9 2 3 2" xfId="38929"/>
    <cellStyle name="Normal 9 9 2 4" xfId="28312"/>
    <cellStyle name="Normal 9 9 3" xfId="7703"/>
    <cellStyle name="Normal 9 9 3 2" xfId="18318"/>
    <cellStyle name="Normal 9 9 3 2 2" xfId="41593"/>
    <cellStyle name="Normal 9 9 3 3" xfId="30978"/>
    <cellStyle name="Normal 9 9 4" xfId="13014"/>
    <cellStyle name="Normal 9 9 4 2" xfId="36289"/>
    <cellStyle name="Normal 9 9 5" xfId="24348"/>
    <cellStyle name="Normal 9 9 5 2" xfId="47548"/>
    <cellStyle name="Normal 9 9 6" xfId="25670"/>
    <cellStyle name="Normal 9_Asset Register (new)" xfId="1216"/>
    <cellStyle name="Normal 90" xfId="22589"/>
    <cellStyle name="Normal 90 2" xfId="45844"/>
    <cellStyle name="Normal 91" xfId="22590"/>
    <cellStyle name="Normal 91 2" xfId="45845"/>
    <cellStyle name="Normal 92" xfId="22591"/>
    <cellStyle name="Normal 92 2" xfId="45846"/>
    <cellStyle name="Normal 93" xfId="22592"/>
    <cellStyle name="Normal 94" xfId="24579"/>
    <cellStyle name="Normal 95" xfId="24582"/>
    <cellStyle name="Normal 96" xfId="24580"/>
    <cellStyle name="Normal_Asset Register (new)" xfId="1274"/>
    <cellStyle name="Note 2" xfId="508"/>
    <cellStyle name="Note 2 2" xfId="780"/>
    <cellStyle name="Note 2 2 2" xfId="24349"/>
    <cellStyle name="Note 2 2 2 2" xfId="24350"/>
    <cellStyle name="Note 2 2 2 2 2" xfId="24351"/>
    <cellStyle name="Note 2 2 2 2 2 2" xfId="47551"/>
    <cellStyle name="Note 2 2 2 2 3" xfId="47550"/>
    <cellStyle name="Note 2 2 2 3" xfId="24352"/>
    <cellStyle name="Note 2 2 2 3 2" xfId="47552"/>
    <cellStyle name="Note 2 2 2 4" xfId="47549"/>
    <cellStyle name="Note 2 2 3" xfId="24353"/>
    <cellStyle name="Note 2 2 3 2" xfId="24354"/>
    <cellStyle name="Note 2 2 3 2 2" xfId="24355"/>
    <cellStyle name="Note 2 2 3 2 2 2" xfId="47555"/>
    <cellStyle name="Note 2 2 3 2 3" xfId="47554"/>
    <cellStyle name="Note 2 2 3 3" xfId="24356"/>
    <cellStyle name="Note 2 2 3 3 2" xfId="47556"/>
    <cellStyle name="Note 2 2 3 4" xfId="47553"/>
    <cellStyle name="Note 2 3" xfId="992"/>
    <cellStyle name="Note 2 3 2" xfId="24357"/>
    <cellStyle name="Note 2 4" xfId="779"/>
    <cellStyle name="Note 2 4 2" xfId="2021"/>
    <cellStyle name="Note 2 4 2 2" xfId="3642"/>
    <cellStyle name="Note 2 4 2 2 2" xfId="24360"/>
    <cellStyle name="Note 2 4 2 2 2 2" xfId="47559"/>
    <cellStyle name="Note 2 4 2 3" xfId="24359"/>
    <cellStyle name="Note 2 4 2 3 2" xfId="47558"/>
    <cellStyle name="Note 2 4 3" xfId="24361"/>
    <cellStyle name="Note 2 4 3 2" xfId="47560"/>
    <cellStyle name="Note 2 4 4" xfId="24358"/>
    <cellStyle name="Note 2 4 4 2" xfId="47557"/>
    <cellStyle name="Note 2 4_Sheet1" xfId="3725"/>
    <cellStyle name="Note 2 5" xfId="24362"/>
    <cellStyle name="Note 2 5 2" xfId="24363"/>
    <cellStyle name="Note 2 5 2 2" xfId="24364"/>
    <cellStyle name="Note 2 5 2 2 2" xfId="47563"/>
    <cellStyle name="Note 2 5 2 3" xfId="47562"/>
    <cellStyle name="Note 2 5 3" xfId="24365"/>
    <cellStyle name="Note 2 5 3 2" xfId="47564"/>
    <cellStyle name="Note 2 5 4" xfId="47561"/>
    <cellStyle name="Note 2 6" xfId="24366"/>
    <cellStyle name="Note 2_Asset Register (new)" xfId="1213"/>
    <cellStyle name="Note 3" xfId="509"/>
    <cellStyle name="Note 3 2" xfId="782"/>
    <cellStyle name="Note 3 3" xfId="781"/>
    <cellStyle name="Note 3 3 2" xfId="2022"/>
    <cellStyle name="Note 3 3 2 2" xfId="3551"/>
    <cellStyle name="Note 3 3 2 2 2" xfId="24369"/>
    <cellStyle name="Note 3 3 2 2 2 2" xfId="47567"/>
    <cellStyle name="Note 3 3 2 3" xfId="24368"/>
    <cellStyle name="Note 3 3 2 3 2" xfId="47566"/>
    <cellStyle name="Note 3 3 3" xfId="24370"/>
    <cellStyle name="Note 3 3 3 2" xfId="47568"/>
    <cellStyle name="Note 3 3 4" xfId="24367"/>
    <cellStyle name="Note 3 3 4 2" xfId="47565"/>
    <cellStyle name="Note 3 3_Sheet1" xfId="3594"/>
    <cellStyle name="Note 3 4" xfId="24371"/>
    <cellStyle name="Note 3 4 2" xfId="24372"/>
    <cellStyle name="Note 3 4 2 2" xfId="24373"/>
    <cellStyle name="Note 3 4 2 2 2" xfId="47571"/>
    <cellStyle name="Note 3 4 2 3" xfId="47570"/>
    <cellStyle name="Note 3 4 3" xfId="24374"/>
    <cellStyle name="Note 3 4 3 2" xfId="47572"/>
    <cellStyle name="Note 3 4 4" xfId="47569"/>
    <cellStyle name="Note 3_Asset Register (new)" xfId="1426"/>
    <cellStyle name="Note 4" xfId="510"/>
    <cellStyle name="Note 4 2" xfId="783"/>
    <cellStyle name="Note 4 2 2" xfId="2023"/>
    <cellStyle name="Note 4 2 2 2" xfId="3717"/>
    <cellStyle name="Note 4 2 2 2 2" xfId="24377"/>
    <cellStyle name="Note 4 2 2 2 2 2" xfId="47575"/>
    <cellStyle name="Note 4 2 2 3" xfId="24376"/>
    <cellStyle name="Note 4 2 2 3 2" xfId="47574"/>
    <cellStyle name="Note 4 2 3" xfId="24378"/>
    <cellStyle name="Note 4 2 3 2" xfId="47576"/>
    <cellStyle name="Note 4 2 4" xfId="24375"/>
    <cellStyle name="Note 4 2 4 2" xfId="47573"/>
    <cellStyle name="Note 4 2_Sheet1" xfId="3575"/>
    <cellStyle name="Note 4 3" xfId="24379"/>
    <cellStyle name="Note 4 3 2" xfId="24380"/>
    <cellStyle name="Note 4 3 2 2" xfId="24381"/>
    <cellStyle name="Note 4 3 2 2 2" xfId="47579"/>
    <cellStyle name="Note 4 3 2 3" xfId="47578"/>
    <cellStyle name="Note 4 3 3" xfId="24382"/>
    <cellStyle name="Note 4 3 3 2" xfId="47580"/>
    <cellStyle name="Note 4 3 4" xfId="47577"/>
    <cellStyle name="Note 4_Asset Register (new)" xfId="1212"/>
    <cellStyle name="Note 5" xfId="511"/>
    <cellStyle name="Note 5 2" xfId="785"/>
    <cellStyle name="Note 5 2 10" xfId="12245"/>
    <cellStyle name="Note 5 2 10 2" xfId="35520"/>
    <cellStyle name="Note 5 2 11" xfId="24384"/>
    <cellStyle name="Note 5 2 11 2" xfId="47582"/>
    <cellStyle name="Note 5 2 12" xfId="24901"/>
    <cellStyle name="Note 5 2 2" xfId="1078"/>
    <cellStyle name="Note 5 2 2 2" xfId="1512"/>
    <cellStyle name="Note 5 2 2 2 2" xfId="2874"/>
    <cellStyle name="Note 5 2 2 2 2 2" xfId="5725"/>
    <cellStyle name="Note 5 2 2 2 2 2 2" xfId="11068"/>
    <cellStyle name="Note 5 2 2 2 2 2 2 2" xfId="21682"/>
    <cellStyle name="Note 5 2 2 2 2 2 2 2 2" xfId="44957"/>
    <cellStyle name="Note 5 2 2 2 2 2 2 3" xfId="34343"/>
    <cellStyle name="Note 5 2 2 2 2 2 3" xfId="16376"/>
    <cellStyle name="Note 5 2 2 2 2 2 3 2" xfId="39651"/>
    <cellStyle name="Note 5 2 2 2 2 2 4" xfId="24388"/>
    <cellStyle name="Note 5 2 2 2 2 2 4 2" xfId="47586"/>
    <cellStyle name="Note 5 2 2 2 2 2 5" xfId="29035"/>
    <cellStyle name="Note 5 2 2 2 2 3" xfId="8426"/>
    <cellStyle name="Note 5 2 2 2 2 3 2" xfId="19041"/>
    <cellStyle name="Note 5 2 2 2 2 3 2 2" xfId="42316"/>
    <cellStyle name="Note 5 2 2 2 2 3 3" xfId="31701"/>
    <cellStyle name="Note 5 2 2 2 2 4" xfId="13736"/>
    <cellStyle name="Note 5 2 2 2 2 4 2" xfId="37011"/>
    <cellStyle name="Note 5 2 2 2 2 5" xfId="24387"/>
    <cellStyle name="Note 5 2 2 2 2 5 2" xfId="47585"/>
    <cellStyle name="Note 5 2 2 2 2 6" xfId="26393"/>
    <cellStyle name="Note 5 2 2 2 3" xfId="4538"/>
    <cellStyle name="Note 5 2 2 2 3 2" xfId="9882"/>
    <cellStyle name="Note 5 2 2 2 3 2 2" xfId="20497"/>
    <cellStyle name="Note 5 2 2 2 3 2 2 2" xfId="43772"/>
    <cellStyle name="Note 5 2 2 2 3 2 3" xfId="33157"/>
    <cellStyle name="Note 5 2 2 2 3 3" xfId="15191"/>
    <cellStyle name="Note 5 2 2 2 3 3 2" xfId="38466"/>
    <cellStyle name="Note 5 2 2 2 3 4" xfId="24389"/>
    <cellStyle name="Note 5 2 2 2 3 4 2" xfId="47587"/>
    <cellStyle name="Note 5 2 2 2 3 5" xfId="27849"/>
    <cellStyle name="Note 5 2 2 2 4" xfId="7240"/>
    <cellStyle name="Note 5 2 2 2 4 2" xfId="17855"/>
    <cellStyle name="Note 5 2 2 2 4 2 2" xfId="41130"/>
    <cellStyle name="Note 5 2 2 2 4 3" xfId="30515"/>
    <cellStyle name="Note 5 2 2 2 5" xfId="12551"/>
    <cellStyle name="Note 5 2 2 2 5 2" xfId="35826"/>
    <cellStyle name="Note 5 2 2 2 6" xfId="24386"/>
    <cellStyle name="Note 5 2 2 2 6 2" xfId="47584"/>
    <cellStyle name="Note 5 2 2 2 7" xfId="25207"/>
    <cellStyle name="Note 5 2 2 3" xfId="2651"/>
    <cellStyle name="Note 5 2 2 3 2" xfId="5502"/>
    <cellStyle name="Note 5 2 2 3 2 2" xfId="10845"/>
    <cellStyle name="Note 5 2 2 3 2 2 2" xfId="21459"/>
    <cellStyle name="Note 5 2 2 3 2 2 2 2" xfId="44734"/>
    <cellStyle name="Note 5 2 2 3 2 2 3" xfId="34120"/>
    <cellStyle name="Note 5 2 2 3 2 3" xfId="16153"/>
    <cellStyle name="Note 5 2 2 3 2 3 2" xfId="39428"/>
    <cellStyle name="Note 5 2 2 3 2 4" xfId="24391"/>
    <cellStyle name="Note 5 2 2 3 2 4 2" xfId="47589"/>
    <cellStyle name="Note 5 2 2 3 2 5" xfId="28812"/>
    <cellStyle name="Note 5 2 2 3 3" xfId="8203"/>
    <cellStyle name="Note 5 2 2 3 3 2" xfId="18818"/>
    <cellStyle name="Note 5 2 2 3 3 2 2" xfId="42093"/>
    <cellStyle name="Note 5 2 2 3 3 3" xfId="31478"/>
    <cellStyle name="Note 5 2 2 3 4" xfId="13513"/>
    <cellStyle name="Note 5 2 2 3 4 2" xfId="36788"/>
    <cellStyle name="Note 5 2 2 3 5" xfId="24390"/>
    <cellStyle name="Note 5 2 2 3 5 2" xfId="47588"/>
    <cellStyle name="Note 5 2 2 3 6" xfId="26170"/>
    <cellStyle name="Note 5 2 2 4" xfId="3829"/>
    <cellStyle name="Note 5 2 2 4 2" xfId="6493"/>
    <cellStyle name="Note 5 2 2 4 2 2" xfId="11836"/>
    <cellStyle name="Note 5 2 2 4 2 2 2" xfId="22449"/>
    <cellStyle name="Note 5 2 2 4 2 2 2 2" xfId="45724"/>
    <cellStyle name="Note 5 2 2 4 2 2 3" xfId="35111"/>
    <cellStyle name="Note 5 2 2 4 2 3" xfId="17143"/>
    <cellStyle name="Note 5 2 2 4 2 3 2" xfId="40418"/>
    <cellStyle name="Note 5 2 2 4 2 4" xfId="29803"/>
    <cellStyle name="Note 5 2 2 4 3" xfId="9194"/>
    <cellStyle name="Note 5 2 2 4 3 2" xfId="19809"/>
    <cellStyle name="Note 5 2 2 4 3 2 2" xfId="43084"/>
    <cellStyle name="Note 5 2 2 4 3 3" xfId="32469"/>
    <cellStyle name="Note 5 2 2 4 4" xfId="14503"/>
    <cellStyle name="Note 5 2 2 4 4 2" xfId="37778"/>
    <cellStyle name="Note 5 2 2 4 5" xfId="24392"/>
    <cellStyle name="Note 5 2 2 4 5 2" xfId="47590"/>
    <cellStyle name="Note 5 2 2 4 6" xfId="27161"/>
    <cellStyle name="Note 5 2 2 5" xfId="4315"/>
    <cellStyle name="Note 5 2 2 5 2" xfId="9659"/>
    <cellStyle name="Note 5 2 2 5 2 2" xfId="20274"/>
    <cellStyle name="Note 5 2 2 5 2 2 2" xfId="43549"/>
    <cellStyle name="Note 5 2 2 5 2 3" xfId="32934"/>
    <cellStyle name="Note 5 2 2 5 3" xfId="14968"/>
    <cellStyle name="Note 5 2 2 5 3 2" xfId="38243"/>
    <cellStyle name="Note 5 2 2 5 4" xfId="27626"/>
    <cellStyle name="Note 5 2 2 6" xfId="7017"/>
    <cellStyle name="Note 5 2 2 6 2" xfId="17632"/>
    <cellStyle name="Note 5 2 2 6 2 2" xfId="40907"/>
    <cellStyle name="Note 5 2 2 6 3" xfId="30292"/>
    <cellStyle name="Note 5 2 2 7" xfId="12328"/>
    <cellStyle name="Note 5 2 2 7 2" xfId="35603"/>
    <cellStyle name="Note 5 2 2 8" xfId="24385"/>
    <cellStyle name="Note 5 2 2 8 2" xfId="47583"/>
    <cellStyle name="Note 5 2 2 9" xfId="24984"/>
    <cellStyle name="Note 5 2 3" xfId="1261"/>
    <cellStyle name="Note 5 2 3 2" xfId="2791"/>
    <cellStyle name="Note 5 2 3 2 2" xfId="5642"/>
    <cellStyle name="Note 5 2 3 2 2 2" xfId="10985"/>
    <cellStyle name="Note 5 2 3 2 2 2 2" xfId="21599"/>
    <cellStyle name="Note 5 2 3 2 2 2 2 2" xfId="44874"/>
    <cellStyle name="Note 5 2 3 2 2 2 3" xfId="34260"/>
    <cellStyle name="Note 5 2 3 2 2 3" xfId="16293"/>
    <cellStyle name="Note 5 2 3 2 2 3 2" xfId="39568"/>
    <cellStyle name="Note 5 2 3 2 2 4" xfId="24395"/>
    <cellStyle name="Note 5 2 3 2 2 4 2" xfId="47593"/>
    <cellStyle name="Note 5 2 3 2 2 5" xfId="28952"/>
    <cellStyle name="Note 5 2 3 2 3" xfId="8343"/>
    <cellStyle name="Note 5 2 3 2 3 2" xfId="18958"/>
    <cellStyle name="Note 5 2 3 2 3 2 2" xfId="42233"/>
    <cellStyle name="Note 5 2 3 2 3 3" xfId="31618"/>
    <cellStyle name="Note 5 2 3 2 4" xfId="13653"/>
    <cellStyle name="Note 5 2 3 2 4 2" xfId="36928"/>
    <cellStyle name="Note 5 2 3 2 5" xfId="24394"/>
    <cellStyle name="Note 5 2 3 2 5 2" xfId="47592"/>
    <cellStyle name="Note 5 2 3 2 6" xfId="26310"/>
    <cellStyle name="Note 5 2 3 3" xfId="4455"/>
    <cellStyle name="Note 5 2 3 3 2" xfId="9799"/>
    <cellStyle name="Note 5 2 3 3 2 2" xfId="20414"/>
    <cellStyle name="Note 5 2 3 3 2 2 2" xfId="43689"/>
    <cellStyle name="Note 5 2 3 3 2 3" xfId="33074"/>
    <cellStyle name="Note 5 2 3 3 3" xfId="15108"/>
    <cellStyle name="Note 5 2 3 3 3 2" xfId="38383"/>
    <cellStyle name="Note 5 2 3 3 4" xfId="24396"/>
    <cellStyle name="Note 5 2 3 3 4 2" xfId="47594"/>
    <cellStyle name="Note 5 2 3 3 5" xfId="27766"/>
    <cellStyle name="Note 5 2 3 4" xfId="7157"/>
    <cellStyle name="Note 5 2 3 4 2" xfId="17772"/>
    <cellStyle name="Note 5 2 3 4 2 2" xfId="41047"/>
    <cellStyle name="Note 5 2 3 4 3" xfId="30432"/>
    <cellStyle name="Note 5 2 3 5" xfId="12468"/>
    <cellStyle name="Note 5 2 3 5 2" xfId="35743"/>
    <cellStyle name="Note 5 2 3 6" xfId="24393"/>
    <cellStyle name="Note 5 2 3 6 2" xfId="47591"/>
    <cellStyle name="Note 5 2 3 7" xfId="25124"/>
    <cellStyle name="Note 5 2 4" xfId="1633"/>
    <cellStyle name="Note 5 2 4 2" xfId="4636"/>
    <cellStyle name="Note 5 2 4 2 2" xfId="9980"/>
    <cellStyle name="Note 5 2 4 2 2 2" xfId="20595"/>
    <cellStyle name="Note 5 2 4 2 2 2 2" xfId="43870"/>
    <cellStyle name="Note 5 2 4 2 2 3" xfId="33255"/>
    <cellStyle name="Note 5 2 4 2 3" xfId="15289"/>
    <cellStyle name="Note 5 2 4 2 3 2" xfId="38564"/>
    <cellStyle name="Note 5 2 4 2 4" xfId="24398"/>
    <cellStyle name="Note 5 2 4 2 4 2" xfId="47596"/>
    <cellStyle name="Note 5 2 4 2 5" xfId="27947"/>
    <cellStyle name="Note 5 2 4 3" xfId="7338"/>
    <cellStyle name="Note 5 2 4 3 2" xfId="17953"/>
    <cellStyle name="Note 5 2 4 3 2 2" xfId="41228"/>
    <cellStyle name="Note 5 2 4 3 3" xfId="30613"/>
    <cellStyle name="Note 5 2 4 4" xfId="12649"/>
    <cellStyle name="Note 5 2 4 4 2" xfId="35924"/>
    <cellStyle name="Note 5 2 4 5" xfId="24397"/>
    <cellStyle name="Note 5 2 4 5 2" xfId="47595"/>
    <cellStyle name="Note 5 2 4 6" xfId="25305"/>
    <cellStyle name="Note 5 2 5" xfId="2568"/>
    <cellStyle name="Note 5 2 5 2" xfId="5419"/>
    <cellStyle name="Note 5 2 5 2 2" xfId="10762"/>
    <cellStyle name="Note 5 2 5 2 2 2" xfId="21376"/>
    <cellStyle name="Note 5 2 5 2 2 2 2" xfId="44651"/>
    <cellStyle name="Note 5 2 5 2 2 3" xfId="34037"/>
    <cellStyle name="Note 5 2 5 2 3" xfId="16070"/>
    <cellStyle name="Note 5 2 5 2 3 2" xfId="39345"/>
    <cellStyle name="Note 5 2 5 2 4" xfId="28729"/>
    <cellStyle name="Note 5 2 5 3" xfId="8120"/>
    <cellStyle name="Note 5 2 5 3 2" xfId="18735"/>
    <cellStyle name="Note 5 2 5 3 2 2" xfId="42010"/>
    <cellStyle name="Note 5 2 5 3 3" xfId="31395"/>
    <cellStyle name="Note 5 2 5 4" xfId="13430"/>
    <cellStyle name="Note 5 2 5 4 2" xfId="36705"/>
    <cellStyle name="Note 5 2 5 5" xfId="24399"/>
    <cellStyle name="Note 5 2 5 5 2" xfId="47597"/>
    <cellStyle name="Note 5 2 5 6" xfId="26087"/>
    <cellStyle name="Note 5 2 6" xfId="2975"/>
    <cellStyle name="Note 5 2 6 2" xfId="5811"/>
    <cellStyle name="Note 5 2 6 2 2" xfId="11154"/>
    <cellStyle name="Note 5 2 6 2 2 2" xfId="21767"/>
    <cellStyle name="Note 5 2 6 2 2 2 2" xfId="45042"/>
    <cellStyle name="Note 5 2 6 2 2 3" xfId="34429"/>
    <cellStyle name="Note 5 2 6 2 3" xfId="16461"/>
    <cellStyle name="Note 5 2 6 2 3 2" xfId="39736"/>
    <cellStyle name="Note 5 2 6 2 4" xfId="29121"/>
    <cellStyle name="Note 5 2 6 3" xfId="8512"/>
    <cellStyle name="Note 5 2 6 3 2" xfId="19127"/>
    <cellStyle name="Note 5 2 6 3 2 2" xfId="42402"/>
    <cellStyle name="Note 5 2 6 3 3" xfId="31787"/>
    <cellStyle name="Note 5 2 6 4" xfId="13821"/>
    <cellStyle name="Note 5 2 6 4 2" xfId="37096"/>
    <cellStyle name="Note 5 2 6 5" xfId="26479"/>
    <cellStyle name="Note 5 2 7" xfId="3301"/>
    <cellStyle name="Note 5 2 7 2" xfId="6125"/>
    <cellStyle name="Note 5 2 7 2 2" xfId="11468"/>
    <cellStyle name="Note 5 2 7 2 2 2" xfId="22081"/>
    <cellStyle name="Note 5 2 7 2 2 2 2" xfId="45356"/>
    <cellStyle name="Note 5 2 7 2 2 3" xfId="34743"/>
    <cellStyle name="Note 5 2 7 2 3" xfId="16775"/>
    <cellStyle name="Note 5 2 7 2 3 2" xfId="40050"/>
    <cellStyle name="Note 5 2 7 2 4" xfId="29435"/>
    <cellStyle name="Note 5 2 7 3" xfId="8826"/>
    <cellStyle name="Note 5 2 7 3 2" xfId="19441"/>
    <cellStyle name="Note 5 2 7 3 2 2" xfId="42716"/>
    <cellStyle name="Note 5 2 7 3 3" xfId="32101"/>
    <cellStyle name="Note 5 2 7 4" xfId="14135"/>
    <cellStyle name="Note 5 2 7 4 2" xfId="37410"/>
    <cellStyle name="Note 5 2 7 5" xfId="26793"/>
    <cellStyle name="Note 5 2 8" xfId="4232"/>
    <cellStyle name="Note 5 2 8 2" xfId="9576"/>
    <cellStyle name="Note 5 2 8 2 2" xfId="20191"/>
    <cellStyle name="Note 5 2 8 2 2 2" xfId="43466"/>
    <cellStyle name="Note 5 2 8 2 3" xfId="32851"/>
    <cellStyle name="Note 5 2 8 3" xfId="14885"/>
    <cellStyle name="Note 5 2 8 3 2" xfId="38160"/>
    <cellStyle name="Note 5 2 8 4" xfId="27543"/>
    <cellStyle name="Note 5 2 9" xfId="6934"/>
    <cellStyle name="Note 5 2 9 2" xfId="17549"/>
    <cellStyle name="Note 5 2 9 2 2" xfId="40824"/>
    <cellStyle name="Note 5 2 9 3" xfId="30209"/>
    <cellStyle name="Note 5 3" xfId="784"/>
    <cellStyle name="Note 5 3 10" xfId="24900"/>
    <cellStyle name="Note 5 3 2" xfId="1139"/>
    <cellStyle name="Note 5 3 2 2" xfId="2707"/>
    <cellStyle name="Note 5 3 2 2 2" xfId="5558"/>
    <cellStyle name="Note 5 3 2 2 2 2" xfId="10901"/>
    <cellStyle name="Note 5 3 2 2 2 2 2" xfId="21515"/>
    <cellStyle name="Note 5 3 2 2 2 2 2 2" xfId="44790"/>
    <cellStyle name="Note 5 3 2 2 2 2 3" xfId="34176"/>
    <cellStyle name="Note 5 3 2 2 2 3" xfId="16209"/>
    <cellStyle name="Note 5 3 2 2 2 3 2" xfId="39484"/>
    <cellStyle name="Note 5 3 2 2 2 4" xfId="24403"/>
    <cellStyle name="Note 5 3 2 2 2 4 2" xfId="47601"/>
    <cellStyle name="Note 5 3 2 2 2 5" xfId="28868"/>
    <cellStyle name="Note 5 3 2 2 3" xfId="8259"/>
    <cellStyle name="Note 5 3 2 2 3 2" xfId="18874"/>
    <cellStyle name="Note 5 3 2 2 3 2 2" xfId="42149"/>
    <cellStyle name="Note 5 3 2 2 3 3" xfId="31534"/>
    <cellStyle name="Note 5 3 2 2 4" xfId="13569"/>
    <cellStyle name="Note 5 3 2 2 4 2" xfId="36844"/>
    <cellStyle name="Note 5 3 2 2 5" xfId="24402"/>
    <cellStyle name="Note 5 3 2 2 5 2" xfId="47600"/>
    <cellStyle name="Note 5 3 2 2 6" xfId="26226"/>
    <cellStyle name="Note 5 3 2 3" xfId="3885"/>
    <cellStyle name="Note 5 3 2 3 2" xfId="6549"/>
    <cellStyle name="Note 5 3 2 3 2 2" xfId="11892"/>
    <cellStyle name="Note 5 3 2 3 2 2 2" xfId="22505"/>
    <cellStyle name="Note 5 3 2 3 2 2 2 2" xfId="45780"/>
    <cellStyle name="Note 5 3 2 3 2 2 3" xfId="35167"/>
    <cellStyle name="Note 5 3 2 3 2 3" xfId="17199"/>
    <cellStyle name="Note 5 3 2 3 2 3 2" xfId="40474"/>
    <cellStyle name="Note 5 3 2 3 2 4" xfId="29859"/>
    <cellStyle name="Note 5 3 2 3 3" xfId="9250"/>
    <cellStyle name="Note 5 3 2 3 3 2" xfId="19865"/>
    <cellStyle name="Note 5 3 2 3 3 2 2" xfId="43140"/>
    <cellStyle name="Note 5 3 2 3 3 3" xfId="32525"/>
    <cellStyle name="Note 5 3 2 3 4" xfId="14559"/>
    <cellStyle name="Note 5 3 2 3 4 2" xfId="37834"/>
    <cellStyle name="Note 5 3 2 3 5" xfId="24404"/>
    <cellStyle name="Note 5 3 2 3 5 2" xfId="47602"/>
    <cellStyle name="Note 5 3 2 3 6" xfId="27217"/>
    <cellStyle name="Note 5 3 2 4" xfId="4371"/>
    <cellStyle name="Note 5 3 2 4 2" xfId="9715"/>
    <cellStyle name="Note 5 3 2 4 2 2" xfId="20330"/>
    <cellStyle name="Note 5 3 2 4 2 2 2" xfId="43605"/>
    <cellStyle name="Note 5 3 2 4 2 3" xfId="32990"/>
    <cellStyle name="Note 5 3 2 4 3" xfId="15024"/>
    <cellStyle name="Note 5 3 2 4 3 2" xfId="38299"/>
    <cellStyle name="Note 5 3 2 4 4" xfId="27682"/>
    <cellStyle name="Note 5 3 2 5" xfId="7073"/>
    <cellStyle name="Note 5 3 2 5 2" xfId="17688"/>
    <cellStyle name="Note 5 3 2 5 2 2" xfId="40963"/>
    <cellStyle name="Note 5 3 2 5 3" xfId="30348"/>
    <cellStyle name="Note 5 3 2 6" xfId="12384"/>
    <cellStyle name="Note 5 3 2 6 2" xfId="35659"/>
    <cellStyle name="Note 5 3 2 7" xfId="24401"/>
    <cellStyle name="Note 5 3 2 7 2" xfId="47599"/>
    <cellStyle name="Note 5 3 2 8" xfId="25040"/>
    <cellStyle name="Note 5 3 3" xfId="1511"/>
    <cellStyle name="Note 5 3 3 2" xfId="2873"/>
    <cellStyle name="Note 5 3 3 2 2" xfId="5724"/>
    <cellStyle name="Note 5 3 3 2 2 2" xfId="11067"/>
    <cellStyle name="Note 5 3 3 2 2 2 2" xfId="21681"/>
    <cellStyle name="Note 5 3 3 2 2 2 2 2" xfId="44956"/>
    <cellStyle name="Note 5 3 3 2 2 2 3" xfId="34342"/>
    <cellStyle name="Note 5 3 3 2 2 3" xfId="16375"/>
    <cellStyle name="Note 5 3 3 2 2 3 2" xfId="39650"/>
    <cellStyle name="Note 5 3 3 2 2 4" xfId="29034"/>
    <cellStyle name="Note 5 3 3 2 3" xfId="8425"/>
    <cellStyle name="Note 5 3 3 2 3 2" xfId="19040"/>
    <cellStyle name="Note 5 3 3 2 3 2 2" xfId="42315"/>
    <cellStyle name="Note 5 3 3 2 3 3" xfId="31700"/>
    <cellStyle name="Note 5 3 3 2 4" xfId="13735"/>
    <cellStyle name="Note 5 3 3 2 4 2" xfId="37010"/>
    <cellStyle name="Note 5 3 3 2 5" xfId="24406"/>
    <cellStyle name="Note 5 3 3 2 5 2" xfId="47604"/>
    <cellStyle name="Note 5 3 3 2 6" xfId="26392"/>
    <cellStyle name="Note 5 3 3 3" xfId="3641"/>
    <cellStyle name="Note 5 3 3 3 2" xfId="6393"/>
    <cellStyle name="Note 5 3 3 3 2 2" xfId="11736"/>
    <cellStyle name="Note 5 3 3 3 2 2 2" xfId="22349"/>
    <cellStyle name="Note 5 3 3 3 2 2 2 2" xfId="45624"/>
    <cellStyle name="Note 5 3 3 3 2 2 3" xfId="35011"/>
    <cellStyle name="Note 5 3 3 3 2 3" xfId="17043"/>
    <cellStyle name="Note 5 3 3 3 2 3 2" xfId="40318"/>
    <cellStyle name="Note 5 3 3 3 2 4" xfId="29703"/>
    <cellStyle name="Note 5 3 3 3 3" xfId="9094"/>
    <cellStyle name="Note 5 3 3 3 3 2" xfId="19709"/>
    <cellStyle name="Note 5 3 3 3 3 2 2" xfId="42984"/>
    <cellStyle name="Note 5 3 3 3 3 3" xfId="32369"/>
    <cellStyle name="Note 5 3 3 3 4" xfId="14403"/>
    <cellStyle name="Note 5 3 3 3 4 2" xfId="37678"/>
    <cellStyle name="Note 5 3 3 3 5" xfId="27061"/>
    <cellStyle name="Note 5 3 3 4" xfId="4537"/>
    <cellStyle name="Note 5 3 3 4 2" xfId="9881"/>
    <cellStyle name="Note 5 3 3 4 2 2" xfId="20496"/>
    <cellStyle name="Note 5 3 3 4 2 2 2" xfId="43771"/>
    <cellStyle name="Note 5 3 3 4 2 3" xfId="33156"/>
    <cellStyle name="Note 5 3 3 4 3" xfId="15190"/>
    <cellStyle name="Note 5 3 3 4 3 2" xfId="38465"/>
    <cellStyle name="Note 5 3 3 4 4" xfId="27848"/>
    <cellStyle name="Note 5 3 3 5" xfId="7239"/>
    <cellStyle name="Note 5 3 3 5 2" xfId="17854"/>
    <cellStyle name="Note 5 3 3 5 2 2" xfId="41129"/>
    <cellStyle name="Note 5 3 3 5 3" xfId="30514"/>
    <cellStyle name="Note 5 3 3 6" xfId="12550"/>
    <cellStyle name="Note 5 3 3 6 2" xfId="35825"/>
    <cellStyle name="Note 5 3 3 7" xfId="24405"/>
    <cellStyle name="Note 5 3 3 7 2" xfId="47603"/>
    <cellStyle name="Note 5 3 3 8" xfId="25206"/>
    <cellStyle name="Note 5 3 4" xfId="2024"/>
    <cellStyle name="Note 5 3 4 2" xfId="24407"/>
    <cellStyle name="Note 5 3 4 2 2" xfId="47605"/>
    <cellStyle name="Note 5 3 5" xfId="2567"/>
    <cellStyle name="Note 5 3 5 2" xfId="5418"/>
    <cellStyle name="Note 5 3 5 2 2" xfId="10761"/>
    <cellStyle name="Note 5 3 5 2 2 2" xfId="21375"/>
    <cellStyle name="Note 5 3 5 2 2 2 2" xfId="44650"/>
    <cellStyle name="Note 5 3 5 2 2 3" xfId="34036"/>
    <cellStyle name="Note 5 3 5 2 3" xfId="16069"/>
    <cellStyle name="Note 5 3 5 2 3 2" xfId="39344"/>
    <cellStyle name="Note 5 3 5 2 4" xfId="28728"/>
    <cellStyle name="Note 5 3 5 3" xfId="8119"/>
    <cellStyle name="Note 5 3 5 3 2" xfId="18734"/>
    <cellStyle name="Note 5 3 5 3 2 2" xfId="42009"/>
    <cellStyle name="Note 5 3 5 3 3" xfId="31394"/>
    <cellStyle name="Note 5 3 5 4" xfId="13429"/>
    <cellStyle name="Note 5 3 5 4 2" xfId="36704"/>
    <cellStyle name="Note 5 3 5 5" xfId="26086"/>
    <cellStyle name="Note 5 3 6" xfId="4231"/>
    <cellStyle name="Note 5 3 6 2" xfId="9575"/>
    <cellStyle name="Note 5 3 6 2 2" xfId="20190"/>
    <cellStyle name="Note 5 3 6 2 2 2" xfId="43465"/>
    <cellStyle name="Note 5 3 6 2 3" xfId="32850"/>
    <cellStyle name="Note 5 3 6 3" xfId="14884"/>
    <cellStyle name="Note 5 3 6 3 2" xfId="38159"/>
    <cellStyle name="Note 5 3 6 4" xfId="27542"/>
    <cellStyle name="Note 5 3 7" xfId="6933"/>
    <cellStyle name="Note 5 3 7 2" xfId="17548"/>
    <cellStyle name="Note 5 3 7 2 2" xfId="40823"/>
    <cellStyle name="Note 5 3 7 3" xfId="30208"/>
    <cellStyle name="Note 5 3 8" xfId="12244"/>
    <cellStyle name="Note 5 3 8 2" xfId="35519"/>
    <cellStyle name="Note 5 3 9" xfId="24400"/>
    <cellStyle name="Note 5 3 9 2" xfId="47598"/>
    <cellStyle name="Note 5 4" xfId="1077"/>
    <cellStyle name="Note 5 4 2" xfId="2650"/>
    <cellStyle name="Note 5 4 2 2" xfId="5501"/>
    <cellStyle name="Note 5 4 2 2 2" xfId="10844"/>
    <cellStyle name="Note 5 4 2 2 2 2" xfId="21458"/>
    <cellStyle name="Note 5 4 2 2 2 2 2" xfId="44733"/>
    <cellStyle name="Note 5 4 2 2 2 3" xfId="34119"/>
    <cellStyle name="Note 5 4 2 2 3" xfId="16152"/>
    <cellStyle name="Note 5 4 2 2 3 2" xfId="39427"/>
    <cellStyle name="Note 5 4 2 2 4" xfId="24410"/>
    <cellStyle name="Note 5 4 2 2 4 2" xfId="47608"/>
    <cellStyle name="Note 5 4 2 2 5" xfId="28811"/>
    <cellStyle name="Note 5 4 2 3" xfId="8202"/>
    <cellStyle name="Note 5 4 2 3 2" xfId="18817"/>
    <cellStyle name="Note 5 4 2 3 2 2" xfId="42092"/>
    <cellStyle name="Note 5 4 2 3 3" xfId="31477"/>
    <cellStyle name="Note 5 4 2 4" xfId="13512"/>
    <cellStyle name="Note 5 4 2 4 2" xfId="36787"/>
    <cellStyle name="Note 5 4 2 5" xfId="24409"/>
    <cellStyle name="Note 5 4 2 5 2" xfId="47607"/>
    <cellStyle name="Note 5 4 2 6" xfId="26169"/>
    <cellStyle name="Note 5 4 3" xfId="3828"/>
    <cellStyle name="Note 5 4 3 2" xfId="6492"/>
    <cellStyle name="Note 5 4 3 2 2" xfId="11835"/>
    <cellStyle name="Note 5 4 3 2 2 2" xfId="22448"/>
    <cellStyle name="Note 5 4 3 2 2 2 2" xfId="45723"/>
    <cellStyle name="Note 5 4 3 2 2 3" xfId="35110"/>
    <cellStyle name="Note 5 4 3 2 3" xfId="17142"/>
    <cellStyle name="Note 5 4 3 2 3 2" xfId="40417"/>
    <cellStyle name="Note 5 4 3 2 4" xfId="29802"/>
    <cellStyle name="Note 5 4 3 3" xfId="9193"/>
    <cellStyle name="Note 5 4 3 3 2" xfId="19808"/>
    <cellStyle name="Note 5 4 3 3 2 2" xfId="43083"/>
    <cellStyle name="Note 5 4 3 3 3" xfId="32468"/>
    <cellStyle name="Note 5 4 3 4" xfId="14502"/>
    <cellStyle name="Note 5 4 3 4 2" xfId="37777"/>
    <cellStyle name="Note 5 4 3 5" xfId="24411"/>
    <cellStyle name="Note 5 4 3 5 2" xfId="47609"/>
    <cellStyle name="Note 5 4 3 6" xfId="27160"/>
    <cellStyle name="Note 5 4 4" xfId="4314"/>
    <cellStyle name="Note 5 4 4 2" xfId="9658"/>
    <cellStyle name="Note 5 4 4 2 2" xfId="20273"/>
    <cellStyle name="Note 5 4 4 2 2 2" xfId="43548"/>
    <cellStyle name="Note 5 4 4 2 3" xfId="32933"/>
    <cellStyle name="Note 5 4 4 3" xfId="14967"/>
    <cellStyle name="Note 5 4 4 3 2" xfId="38242"/>
    <cellStyle name="Note 5 4 4 4" xfId="27625"/>
    <cellStyle name="Note 5 4 5" xfId="7016"/>
    <cellStyle name="Note 5 4 5 2" xfId="17631"/>
    <cellStyle name="Note 5 4 5 2 2" xfId="40906"/>
    <cellStyle name="Note 5 4 5 3" xfId="30291"/>
    <cellStyle name="Note 5 4 6" xfId="12327"/>
    <cellStyle name="Note 5 4 6 2" xfId="35602"/>
    <cellStyle name="Note 5 4 7" xfId="24408"/>
    <cellStyle name="Note 5 4 7 2" xfId="47606"/>
    <cellStyle name="Note 5 4 8" xfId="24983"/>
    <cellStyle name="Note 5 5" xfId="1260"/>
    <cellStyle name="Note 5 5 2" xfId="2790"/>
    <cellStyle name="Note 5 5 2 2" xfId="5641"/>
    <cellStyle name="Note 5 5 2 2 2" xfId="10984"/>
    <cellStyle name="Note 5 5 2 2 2 2" xfId="21598"/>
    <cellStyle name="Note 5 5 2 2 2 2 2" xfId="44873"/>
    <cellStyle name="Note 5 5 2 2 2 3" xfId="34259"/>
    <cellStyle name="Note 5 5 2 2 3" xfId="16292"/>
    <cellStyle name="Note 5 5 2 2 3 2" xfId="39567"/>
    <cellStyle name="Note 5 5 2 2 4" xfId="24414"/>
    <cellStyle name="Note 5 5 2 2 4 2" xfId="47612"/>
    <cellStyle name="Note 5 5 2 2 5" xfId="28951"/>
    <cellStyle name="Note 5 5 2 3" xfId="8342"/>
    <cellStyle name="Note 5 5 2 3 2" xfId="18957"/>
    <cellStyle name="Note 5 5 2 3 2 2" xfId="42232"/>
    <cellStyle name="Note 5 5 2 3 3" xfId="31617"/>
    <cellStyle name="Note 5 5 2 4" xfId="13652"/>
    <cellStyle name="Note 5 5 2 4 2" xfId="36927"/>
    <cellStyle name="Note 5 5 2 5" xfId="24413"/>
    <cellStyle name="Note 5 5 2 5 2" xfId="47611"/>
    <cellStyle name="Note 5 5 2 6" xfId="26309"/>
    <cellStyle name="Note 5 5 3" xfId="4454"/>
    <cellStyle name="Note 5 5 3 2" xfId="9798"/>
    <cellStyle name="Note 5 5 3 2 2" xfId="20413"/>
    <cellStyle name="Note 5 5 3 2 2 2" xfId="43688"/>
    <cellStyle name="Note 5 5 3 2 3" xfId="33073"/>
    <cellStyle name="Note 5 5 3 3" xfId="15107"/>
    <cellStyle name="Note 5 5 3 3 2" xfId="38382"/>
    <cellStyle name="Note 5 5 3 4" xfId="24415"/>
    <cellStyle name="Note 5 5 3 4 2" xfId="47613"/>
    <cellStyle name="Note 5 5 3 5" xfId="27765"/>
    <cellStyle name="Note 5 5 4" xfId="7156"/>
    <cellStyle name="Note 5 5 4 2" xfId="17771"/>
    <cellStyle name="Note 5 5 4 2 2" xfId="41046"/>
    <cellStyle name="Note 5 5 4 3" xfId="30431"/>
    <cellStyle name="Note 5 5 5" xfId="12467"/>
    <cellStyle name="Note 5 5 5 2" xfId="35742"/>
    <cellStyle name="Note 5 5 6" xfId="24412"/>
    <cellStyle name="Note 5 5 6 2" xfId="47610"/>
    <cellStyle name="Note 5 5 7" xfId="25123"/>
    <cellStyle name="Note 5 6" xfId="1632"/>
    <cellStyle name="Note 5 6 2" xfId="4635"/>
    <cellStyle name="Note 5 6 2 2" xfId="9979"/>
    <cellStyle name="Note 5 6 2 2 2" xfId="20594"/>
    <cellStyle name="Note 5 6 2 2 2 2" xfId="43869"/>
    <cellStyle name="Note 5 6 2 2 3" xfId="24418"/>
    <cellStyle name="Note 5 6 2 2 3 2" xfId="47616"/>
    <cellStyle name="Note 5 6 2 2 4" xfId="33254"/>
    <cellStyle name="Note 5 6 2 3" xfId="15288"/>
    <cellStyle name="Note 5 6 2 3 2" xfId="38563"/>
    <cellStyle name="Note 5 6 2 4" xfId="24417"/>
    <cellStyle name="Note 5 6 2 4 2" xfId="47615"/>
    <cellStyle name="Note 5 6 2 5" xfId="27946"/>
    <cellStyle name="Note 5 6 3" xfId="7337"/>
    <cellStyle name="Note 5 6 3 2" xfId="17952"/>
    <cellStyle name="Note 5 6 3 2 2" xfId="41227"/>
    <cellStyle name="Note 5 6 3 3" xfId="24419"/>
    <cellStyle name="Note 5 6 3 3 2" xfId="47617"/>
    <cellStyle name="Note 5 6 3 4" xfId="30612"/>
    <cellStyle name="Note 5 6 4" xfId="12648"/>
    <cellStyle name="Note 5 6 4 2" xfId="35923"/>
    <cellStyle name="Note 5 6 5" xfId="24416"/>
    <cellStyle name="Note 5 6 5 2" xfId="47614"/>
    <cellStyle name="Note 5 6 6" xfId="25304"/>
    <cellStyle name="Note 5 7" xfId="2974"/>
    <cellStyle name="Note 5 7 2" xfId="5810"/>
    <cellStyle name="Note 5 7 2 2" xfId="11153"/>
    <cellStyle name="Note 5 7 2 2 2" xfId="21766"/>
    <cellStyle name="Note 5 7 2 2 2 2" xfId="45041"/>
    <cellStyle name="Note 5 7 2 2 3" xfId="34428"/>
    <cellStyle name="Note 5 7 2 3" xfId="16460"/>
    <cellStyle name="Note 5 7 2 3 2" xfId="39735"/>
    <cellStyle name="Note 5 7 2 4" xfId="24421"/>
    <cellStyle name="Note 5 7 2 4 2" xfId="47619"/>
    <cellStyle name="Note 5 7 2 5" xfId="29120"/>
    <cellStyle name="Note 5 7 3" xfId="8511"/>
    <cellStyle name="Note 5 7 3 2" xfId="19126"/>
    <cellStyle name="Note 5 7 3 2 2" xfId="42401"/>
    <cellStyle name="Note 5 7 3 3" xfId="31786"/>
    <cellStyle name="Note 5 7 4" xfId="13820"/>
    <cellStyle name="Note 5 7 4 2" xfId="37095"/>
    <cellStyle name="Note 5 7 5" xfId="24420"/>
    <cellStyle name="Note 5 7 5 2" xfId="47618"/>
    <cellStyle name="Note 5 7 6" xfId="26478"/>
    <cellStyle name="Note 5 8" xfId="3300"/>
    <cellStyle name="Note 5 8 2" xfId="6124"/>
    <cellStyle name="Note 5 8 2 2" xfId="11467"/>
    <cellStyle name="Note 5 8 2 2 2" xfId="22080"/>
    <cellStyle name="Note 5 8 2 2 2 2" xfId="45355"/>
    <cellStyle name="Note 5 8 2 2 3" xfId="34742"/>
    <cellStyle name="Note 5 8 2 3" xfId="16774"/>
    <cellStyle name="Note 5 8 2 3 2" xfId="40049"/>
    <cellStyle name="Note 5 8 2 4" xfId="29434"/>
    <cellStyle name="Note 5 8 3" xfId="8825"/>
    <cellStyle name="Note 5 8 3 2" xfId="19440"/>
    <cellStyle name="Note 5 8 3 2 2" xfId="42715"/>
    <cellStyle name="Note 5 8 3 3" xfId="32100"/>
    <cellStyle name="Note 5 8 4" xfId="14134"/>
    <cellStyle name="Note 5 8 4 2" xfId="37409"/>
    <cellStyle name="Note 5 8 5" xfId="24422"/>
    <cellStyle name="Note 5 8 5 2" xfId="47620"/>
    <cellStyle name="Note 5 8 6" xfId="26792"/>
    <cellStyle name="Note 5 9" xfId="24383"/>
    <cellStyle name="Note 5 9 2" xfId="47581"/>
    <cellStyle name="Note 6" xfId="512"/>
    <cellStyle name="Note 6 2" xfId="787"/>
    <cellStyle name="Note 6 2 10" xfId="12247"/>
    <cellStyle name="Note 6 2 10 2" xfId="35522"/>
    <cellStyle name="Note 6 2 11" xfId="24424"/>
    <cellStyle name="Note 6 2 11 2" xfId="47622"/>
    <cellStyle name="Note 6 2 12" xfId="24903"/>
    <cellStyle name="Note 6 2 2" xfId="1080"/>
    <cellStyle name="Note 6 2 2 2" xfId="1514"/>
    <cellStyle name="Note 6 2 2 2 2" xfId="2876"/>
    <cellStyle name="Note 6 2 2 2 2 2" xfId="5727"/>
    <cellStyle name="Note 6 2 2 2 2 2 2" xfId="11070"/>
    <cellStyle name="Note 6 2 2 2 2 2 2 2" xfId="21684"/>
    <cellStyle name="Note 6 2 2 2 2 2 2 2 2" xfId="44959"/>
    <cellStyle name="Note 6 2 2 2 2 2 2 3" xfId="34345"/>
    <cellStyle name="Note 6 2 2 2 2 2 3" xfId="16378"/>
    <cellStyle name="Note 6 2 2 2 2 2 3 2" xfId="39653"/>
    <cellStyle name="Note 6 2 2 2 2 2 4" xfId="24428"/>
    <cellStyle name="Note 6 2 2 2 2 2 4 2" xfId="47626"/>
    <cellStyle name="Note 6 2 2 2 2 2 5" xfId="29037"/>
    <cellStyle name="Note 6 2 2 2 2 3" xfId="8428"/>
    <cellStyle name="Note 6 2 2 2 2 3 2" xfId="19043"/>
    <cellStyle name="Note 6 2 2 2 2 3 2 2" xfId="42318"/>
    <cellStyle name="Note 6 2 2 2 2 3 3" xfId="31703"/>
    <cellStyle name="Note 6 2 2 2 2 4" xfId="13738"/>
    <cellStyle name="Note 6 2 2 2 2 4 2" xfId="37013"/>
    <cellStyle name="Note 6 2 2 2 2 5" xfId="24427"/>
    <cellStyle name="Note 6 2 2 2 2 5 2" xfId="47625"/>
    <cellStyle name="Note 6 2 2 2 2 6" xfId="26395"/>
    <cellStyle name="Note 6 2 2 2 3" xfId="4540"/>
    <cellStyle name="Note 6 2 2 2 3 2" xfId="9884"/>
    <cellStyle name="Note 6 2 2 2 3 2 2" xfId="20499"/>
    <cellStyle name="Note 6 2 2 2 3 2 2 2" xfId="43774"/>
    <cellStyle name="Note 6 2 2 2 3 2 3" xfId="33159"/>
    <cellStyle name="Note 6 2 2 2 3 3" xfId="15193"/>
    <cellStyle name="Note 6 2 2 2 3 3 2" xfId="38468"/>
    <cellStyle name="Note 6 2 2 2 3 4" xfId="24429"/>
    <cellStyle name="Note 6 2 2 2 3 4 2" xfId="47627"/>
    <cellStyle name="Note 6 2 2 2 3 5" xfId="27851"/>
    <cellStyle name="Note 6 2 2 2 4" xfId="7242"/>
    <cellStyle name="Note 6 2 2 2 4 2" xfId="17857"/>
    <cellStyle name="Note 6 2 2 2 4 2 2" xfId="41132"/>
    <cellStyle name="Note 6 2 2 2 4 3" xfId="30517"/>
    <cellStyle name="Note 6 2 2 2 5" xfId="12553"/>
    <cellStyle name="Note 6 2 2 2 5 2" xfId="35828"/>
    <cellStyle name="Note 6 2 2 2 6" xfId="24426"/>
    <cellStyle name="Note 6 2 2 2 6 2" xfId="47624"/>
    <cellStyle name="Note 6 2 2 2 7" xfId="25209"/>
    <cellStyle name="Note 6 2 2 3" xfId="2653"/>
    <cellStyle name="Note 6 2 2 3 2" xfId="5504"/>
    <cellStyle name="Note 6 2 2 3 2 2" xfId="10847"/>
    <cellStyle name="Note 6 2 2 3 2 2 2" xfId="21461"/>
    <cellStyle name="Note 6 2 2 3 2 2 2 2" xfId="44736"/>
    <cellStyle name="Note 6 2 2 3 2 2 3" xfId="34122"/>
    <cellStyle name="Note 6 2 2 3 2 3" xfId="16155"/>
    <cellStyle name="Note 6 2 2 3 2 3 2" xfId="39430"/>
    <cellStyle name="Note 6 2 2 3 2 4" xfId="24431"/>
    <cellStyle name="Note 6 2 2 3 2 4 2" xfId="47629"/>
    <cellStyle name="Note 6 2 2 3 2 5" xfId="28814"/>
    <cellStyle name="Note 6 2 2 3 3" xfId="8205"/>
    <cellStyle name="Note 6 2 2 3 3 2" xfId="18820"/>
    <cellStyle name="Note 6 2 2 3 3 2 2" xfId="42095"/>
    <cellStyle name="Note 6 2 2 3 3 3" xfId="31480"/>
    <cellStyle name="Note 6 2 2 3 4" xfId="13515"/>
    <cellStyle name="Note 6 2 2 3 4 2" xfId="36790"/>
    <cellStyle name="Note 6 2 2 3 5" xfId="24430"/>
    <cellStyle name="Note 6 2 2 3 5 2" xfId="47628"/>
    <cellStyle name="Note 6 2 2 3 6" xfId="26172"/>
    <cellStyle name="Note 6 2 2 4" xfId="3831"/>
    <cellStyle name="Note 6 2 2 4 2" xfId="6495"/>
    <cellStyle name="Note 6 2 2 4 2 2" xfId="11838"/>
    <cellStyle name="Note 6 2 2 4 2 2 2" xfId="22451"/>
    <cellStyle name="Note 6 2 2 4 2 2 2 2" xfId="45726"/>
    <cellStyle name="Note 6 2 2 4 2 2 3" xfId="35113"/>
    <cellStyle name="Note 6 2 2 4 2 3" xfId="17145"/>
    <cellStyle name="Note 6 2 2 4 2 3 2" xfId="40420"/>
    <cellStyle name="Note 6 2 2 4 2 4" xfId="29805"/>
    <cellStyle name="Note 6 2 2 4 3" xfId="9196"/>
    <cellStyle name="Note 6 2 2 4 3 2" xfId="19811"/>
    <cellStyle name="Note 6 2 2 4 3 2 2" xfId="43086"/>
    <cellStyle name="Note 6 2 2 4 3 3" xfId="32471"/>
    <cellStyle name="Note 6 2 2 4 4" xfId="14505"/>
    <cellStyle name="Note 6 2 2 4 4 2" xfId="37780"/>
    <cellStyle name="Note 6 2 2 4 5" xfId="24432"/>
    <cellStyle name="Note 6 2 2 4 5 2" xfId="47630"/>
    <cellStyle name="Note 6 2 2 4 6" xfId="27163"/>
    <cellStyle name="Note 6 2 2 5" xfId="4317"/>
    <cellStyle name="Note 6 2 2 5 2" xfId="9661"/>
    <cellStyle name="Note 6 2 2 5 2 2" xfId="20276"/>
    <cellStyle name="Note 6 2 2 5 2 2 2" xfId="43551"/>
    <cellStyle name="Note 6 2 2 5 2 3" xfId="32936"/>
    <cellStyle name="Note 6 2 2 5 3" xfId="14970"/>
    <cellStyle name="Note 6 2 2 5 3 2" xfId="38245"/>
    <cellStyle name="Note 6 2 2 5 4" xfId="27628"/>
    <cellStyle name="Note 6 2 2 6" xfId="7019"/>
    <cellStyle name="Note 6 2 2 6 2" xfId="17634"/>
    <cellStyle name="Note 6 2 2 6 2 2" xfId="40909"/>
    <cellStyle name="Note 6 2 2 6 3" xfId="30294"/>
    <cellStyle name="Note 6 2 2 7" xfId="12330"/>
    <cellStyle name="Note 6 2 2 7 2" xfId="35605"/>
    <cellStyle name="Note 6 2 2 8" xfId="24425"/>
    <cellStyle name="Note 6 2 2 8 2" xfId="47623"/>
    <cellStyle name="Note 6 2 2 9" xfId="24986"/>
    <cellStyle name="Note 6 2 3" xfId="1263"/>
    <cellStyle name="Note 6 2 3 2" xfId="2793"/>
    <cellStyle name="Note 6 2 3 2 2" xfId="5644"/>
    <cellStyle name="Note 6 2 3 2 2 2" xfId="10987"/>
    <cellStyle name="Note 6 2 3 2 2 2 2" xfId="21601"/>
    <cellStyle name="Note 6 2 3 2 2 2 2 2" xfId="44876"/>
    <cellStyle name="Note 6 2 3 2 2 2 3" xfId="34262"/>
    <cellStyle name="Note 6 2 3 2 2 3" xfId="16295"/>
    <cellStyle name="Note 6 2 3 2 2 3 2" xfId="39570"/>
    <cellStyle name="Note 6 2 3 2 2 4" xfId="24435"/>
    <cellStyle name="Note 6 2 3 2 2 4 2" xfId="47633"/>
    <cellStyle name="Note 6 2 3 2 2 5" xfId="28954"/>
    <cellStyle name="Note 6 2 3 2 3" xfId="8345"/>
    <cellStyle name="Note 6 2 3 2 3 2" xfId="18960"/>
    <cellStyle name="Note 6 2 3 2 3 2 2" xfId="42235"/>
    <cellStyle name="Note 6 2 3 2 3 3" xfId="31620"/>
    <cellStyle name="Note 6 2 3 2 4" xfId="13655"/>
    <cellStyle name="Note 6 2 3 2 4 2" xfId="36930"/>
    <cellStyle name="Note 6 2 3 2 5" xfId="24434"/>
    <cellStyle name="Note 6 2 3 2 5 2" xfId="47632"/>
    <cellStyle name="Note 6 2 3 2 6" xfId="26312"/>
    <cellStyle name="Note 6 2 3 3" xfId="4457"/>
    <cellStyle name="Note 6 2 3 3 2" xfId="9801"/>
    <cellStyle name="Note 6 2 3 3 2 2" xfId="20416"/>
    <cellStyle name="Note 6 2 3 3 2 2 2" xfId="43691"/>
    <cellStyle name="Note 6 2 3 3 2 3" xfId="33076"/>
    <cellStyle name="Note 6 2 3 3 3" xfId="15110"/>
    <cellStyle name="Note 6 2 3 3 3 2" xfId="38385"/>
    <cellStyle name="Note 6 2 3 3 4" xfId="24436"/>
    <cellStyle name="Note 6 2 3 3 4 2" xfId="47634"/>
    <cellStyle name="Note 6 2 3 3 5" xfId="27768"/>
    <cellStyle name="Note 6 2 3 4" xfId="7159"/>
    <cellStyle name="Note 6 2 3 4 2" xfId="17774"/>
    <cellStyle name="Note 6 2 3 4 2 2" xfId="41049"/>
    <cellStyle name="Note 6 2 3 4 3" xfId="30434"/>
    <cellStyle name="Note 6 2 3 5" xfId="12470"/>
    <cellStyle name="Note 6 2 3 5 2" xfId="35745"/>
    <cellStyle name="Note 6 2 3 6" xfId="24433"/>
    <cellStyle name="Note 6 2 3 6 2" xfId="47631"/>
    <cellStyle name="Note 6 2 3 7" xfId="25126"/>
    <cellStyle name="Note 6 2 4" xfId="1635"/>
    <cellStyle name="Note 6 2 4 2" xfId="4638"/>
    <cellStyle name="Note 6 2 4 2 2" xfId="9982"/>
    <cellStyle name="Note 6 2 4 2 2 2" xfId="20597"/>
    <cellStyle name="Note 6 2 4 2 2 2 2" xfId="43872"/>
    <cellStyle name="Note 6 2 4 2 2 3" xfId="33257"/>
    <cellStyle name="Note 6 2 4 2 3" xfId="15291"/>
    <cellStyle name="Note 6 2 4 2 3 2" xfId="38566"/>
    <cellStyle name="Note 6 2 4 2 4" xfId="24438"/>
    <cellStyle name="Note 6 2 4 2 4 2" xfId="47636"/>
    <cellStyle name="Note 6 2 4 2 5" xfId="27949"/>
    <cellStyle name="Note 6 2 4 3" xfId="7340"/>
    <cellStyle name="Note 6 2 4 3 2" xfId="17955"/>
    <cellStyle name="Note 6 2 4 3 2 2" xfId="41230"/>
    <cellStyle name="Note 6 2 4 3 3" xfId="30615"/>
    <cellStyle name="Note 6 2 4 4" xfId="12651"/>
    <cellStyle name="Note 6 2 4 4 2" xfId="35926"/>
    <cellStyle name="Note 6 2 4 5" xfId="24437"/>
    <cellStyle name="Note 6 2 4 5 2" xfId="47635"/>
    <cellStyle name="Note 6 2 4 6" xfId="25307"/>
    <cellStyle name="Note 6 2 5" xfId="2570"/>
    <cellStyle name="Note 6 2 5 2" xfId="5421"/>
    <cellStyle name="Note 6 2 5 2 2" xfId="10764"/>
    <cellStyle name="Note 6 2 5 2 2 2" xfId="21378"/>
    <cellStyle name="Note 6 2 5 2 2 2 2" xfId="44653"/>
    <cellStyle name="Note 6 2 5 2 2 3" xfId="34039"/>
    <cellStyle name="Note 6 2 5 2 3" xfId="16072"/>
    <cellStyle name="Note 6 2 5 2 3 2" xfId="39347"/>
    <cellStyle name="Note 6 2 5 2 4" xfId="28731"/>
    <cellStyle name="Note 6 2 5 3" xfId="8122"/>
    <cellStyle name="Note 6 2 5 3 2" xfId="18737"/>
    <cellStyle name="Note 6 2 5 3 2 2" xfId="42012"/>
    <cellStyle name="Note 6 2 5 3 3" xfId="31397"/>
    <cellStyle name="Note 6 2 5 4" xfId="13432"/>
    <cellStyle name="Note 6 2 5 4 2" xfId="36707"/>
    <cellStyle name="Note 6 2 5 5" xfId="24439"/>
    <cellStyle name="Note 6 2 5 5 2" xfId="47637"/>
    <cellStyle name="Note 6 2 5 6" xfId="26089"/>
    <cellStyle name="Note 6 2 6" xfId="2977"/>
    <cellStyle name="Note 6 2 6 2" xfId="5813"/>
    <cellStyle name="Note 6 2 6 2 2" xfId="11156"/>
    <cellStyle name="Note 6 2 6 2 2 2" xfId="21769"/>
    <cellStyle name="Note 6 2 6 2 2 2 2" xfId="45044"/>
    <cellStyle name="Note 6 2 6 2 2 3" xfId="34431"/>
    <cellStyle name="Note 6 2 6 2 3" xfId="16463"/>
    <cellStyle name="Note 6 2 6 2 3 2" xfId="39738"/>
    <cellStyle name="Note 6 2 6 2 4" xfId="29123"/>
    <cellStyle name="Note 6 2 6 3" xfId="8514"/>
    <cellStyle name="Note 6 2 6 3 2" xfId="19129"/>
    <cellStyle name="Note 6 2 6 3 2 2" xfId="42404"/>
    <cellStyle name="Note 6 2 6 3 3" xfId="31789"/>
    <cellStyle name="Note 6 2 6 4" xfId="13823"/>
    <cellStyle name="Note 6 2 6 4 2" xfId="37098"/>
    <cellStyle name="Note 6 2 6 5" xfId="26481"/>
    <cellStyle name="Note 6 2 7" xfId="3303"/>
    <cellStyle name="Note 6 2 7 2" xfId="6127"/>
    <cellStyle name="Note 6 2 7 2 2" xfId="11470"/>
    <cellStyle name="Note 6 2 7 2 2 2" xfId="22083"/>
    <cellStyle name="Note 6 2 7 2 2 2 2" xfId="45358"/>
    <cellStyle name="Note 6 2 7 2 2 3" xfId="34745"/>
    <cellStyle name="Note 6 2 7 2 3" xfId="16777"/>
    <cellStyle name="Note 6 2 7 2 3 2" xfId="40052"/>
    <cellStyle name="Note 6 2 7 2 4" xfId="29437"/>
    <cellStyle name="Note 6 2 7 3" xfId="8828"/>
    <cellStyle name="Note 6 2 7 3 2" xfId="19443"/>
    <cellStyle name="Note 6 2 7 3 2 2" xfId="42718"/>
    <cellStyle name="Note 6 2 7 3 3" xfId="32103"/>
    <cellStyle name="Note 6 2 7 4" xfId="14137"/>
    <cellStyle name="Note 6 2 7 4 2" xfId="37412"/>
    <cellStyle name="Note 6 2 7 5" xfId="26795"/>
    <cellStyle name="Note 6 2 8" xfId="4234"/>
    <cellStyle name="Note 6 2 8 2" xfId="9578"/>
    <cellStyle name="Note 6 2 8 2 2" xfId="20193"/>
    <cellStyle name="Note 6 2 8 2 2 2" xfId="43468"/>
    <cellStyle name="Note 6 2 8 2 3" xfId="32853"/>
    <cellStyle name="Note 6 2 8 3" xfId="14887"/>
    <cellStyle name="Note 6 2 8 3 2" xfId="38162"/>
    <cellStyle name="Note 6 2 8 4" xfId="27545"/>
    <cellStyle name="Note 6 2 9" xfId="6936"/>
    <cellStyle name="Note 6 2 9 2" xfId="17551"/>
    <cellStyle name="Note 6 2 9 2 2" xfId="40826"/>
    <cellStyle name="Note 6 2 9 3" xfId="30211"/>
    <cellStyle name="Note 6 3" xfId="786"/>
    <cellStyle name="Note 6 3 10" xfId="24902"/>
    <cellStyle name="Note 6 3 2" xfId="1140"/>
    <cellStyle name="Note 6 3 2 2" xfId="2708"/>
    <cellStyle name="Note 6 3 2 2 2" xfId="5559"/>
    <cellStyle name="Note 6 3 2 2 2 2" xfId="10902"/>
    <cellStyle name="Note 6 3 2 2 2 2 2" xfId="21516"/>
    <cellStyle name="Note 6 3 2 2 2 2 2 2" xfId="44791"/>
    <cellStyle name="Note 6 3 2 2 2 2 3" xfId="34177"/>
    <cellStyle name="Note 6 3 2 2 2 3" xfId="16210"/>
    <cellStyle name="Note 6 3 2 2 2 3 2" xfId="39485"/>
    <cellStyle name="Note 6 3 2 2 2 4" xfId="24443"/>
    <cellStyle name="Note 6 3 2 2 2 4 2" xfId="47641"/>
    <cellStyle name="Note 6 3 2 2 2 5" xfId="28869"/>
    <cellStyle name="Note 6 3 2 2 3" xfId="8260"/>
    <cellStyle name="Note 6 3 2 2 3 2" xfId="18875"/>
    <cellStyle name="Note 6 3 2 2 3 2 2" xfId="42150"/>
    <cellStyle name="Note 6 3 2 2 3 3" xfId="31535"/>
    <cellStyle name="Note 6 3 2 2 4" xfId="13570"/>
    <cellStyle name="Note 6 3 2 2 4 2" xfId="36845"/>
    <cellStyle name="Note 6 3 2 2 5" xfId="24442"/>
    <cellStyle name="Note 6 3 2 2 5 2" xfId="47640"/>
    <cellStyle name="Note 6 3 2 2 6" xfId="26227"/>
    <cellStyle name="Note 6 3 2 3" xfId="3886"/>
    <cellStyle name="Note 6 3 2 3 2" xfId="6550"/>
    <cellStyle name="Note 6 3 2 3 2 2" xfId="11893"/>
    <cellStyle name="Note 6 3 2 3 2 2 2" xfId="22506"/>
    <cellStyle name="Note 6 3 2 3 2 2 2 2" xfId="45781"/>
    <cellStyle name="Note 6 3 2 3 2 2 3" xfId="35168"/>
    <cellStyle name="Note 6 3 2 3 2 3" xfId="17200"/>
    <cellStyle name="Note 6 3 2 3 2 3 2" xfId="40475"/>
    <cellStyle name="Note 6 3 2 3 2 4" xfId="29860"/>
    <cellStyle name="Note 6 3 2 3 3" xfId="9251"/>
    <cellStyle name="Note 6 3 2 3 3 2" xfId="19866"/>
    <cellStyle name="Note 6 3 2 3 3 2 2" xfId="43141"/>
    <cellStyle name="Note 6 3 2 3 3 3" xfId="32526"/>
    <cellStyle name="Note 6 3 2 3 4" xfId="14560"/>
    <cellStyle name="Note 6 3 2 3 4 2" xfId="37835"/>
    <cellStyle name="Note 6 3 2 3 5" xfId="24444"/>
    <cellStyle name="Note 6 3 2 3 5 2" xfId="47642"/>
    <cellStyle name="Note 6 3 2 3 6" xfId="27218"/>
    <cellStyle name="Note 6 3 2 4" xfId="4372"/>
    <cellStyle name="Note 6 3 2 4 2" xfId="9716"/>
    <cellStyle name="Note 6 3 2 4 2 2" xfId="20331"/>
    <cellStyle name="Note 6 3 2 4 2 2 2" xfId="43606"/>
    <cellStyle name="Note 6 3 2 4 2 3" xfId="32991"/>
    <cellStyle name="Note 6 3 2 4 3" xfId="15025"/>
    <cellStyle name="Note 6 3 2 4 3 2" xfId="38300"/>
    <cellStyle name="Note 6 3 2 4 4" xfId="27683"/>
    <cellStyle name="Note 6 3 2 5" xfId="7074"/>
    <cellStyle name="Note 6 3 2 5 2" xfId="17689"/>
    <cellStyle name="Note 6 3 2 5 2 2" xfId="40964"/>
    <cellStyle name="Note 6 3 2 5 3" xfId="30349"/>
    <cellStyle name="Note 6 3 2 6" xfId="12385"/>
    <cellStyle name="Note 6 3 2 6 2" xfId="35660"/>
    <cellStyle name="Note 6 3 2 7" xfId="24441"/>
    <cellStyle name="Note 6 3 2 7 2" xfId="47639"/>
    <cellStyle name="Note 6 3 2 8" xfId="25041"/>
    <cellStyle name="Note 6 3 3" xfId="1513"/>
    <cellStyle name="Note 6 3 3 2" xfId="2875"/>
    <cellStyle name="Note 6 3 3 2 2" xfId="5726"/>
    <cellStyle name="Note 6 3 3 2 2 2" xfId="11069"/>
    <cellStyle name="Note 6 3 3 2 2 2 2" xfId="21683"/>
    <cellStyle name="Note 6 3 3 2 2 2 2 2" xfId="44958"/>
    <cellStyle name="Note 6 3 3 2 2 2 3" xfId="34344"/>
    <cellStyle name="Note 6 3 3 2 2 3" xfId="16377"/>
    <cellStyle name="Note 6 3 3 2 2 3 2" xfId="39652"/>
    <cellStyle name="Note 6 3 3 2 2 4" xfId="29036"/>
    <cellStyle name="Note 6 3 3 2 3" xfId="8427"/>
    <cellStyle name="Note 6 3 3 2 3 2" xfId="19042"/>
    <cellStyle name="Note 6 3 3 2 3 2 2" xfId="42317"/>
    <cellStyle name="Note 6 3 3 2 3 3" xfId="31702"/>
    <cellStyle name="Note 6 3 3 2 4" xfId="13737"/>
    <cellStyle name="Note 6 3 3 2 4 2" xfId="37012"/>
    <cellStyle name="Note 6 3 3 2 5" xfId="24446"/>
    <cellStyle name="Note 6 3 3 2 5 2" xfId="47644"/>
    <cellStyle name="Note 6 3 3 2 6" xfId="26394"/>
    <cellStyle name="Note 6 3 3 3" xfId="3550"/>
    <cellStyle name="Note 6 3 3 3 2" xfId="6367"/>
    <cellStyle name="Note 6 3 3 3 2 2" xfId="11710"/>
    <cellStyle name="Note 6 3 3 3 2 2 2" xfId="22323"/>
    <cellStyle name="Note 6 3 3 3 2 2 2 2" xfId="45598"/>
    <cellStyle name="Note 6 3 3 3 2 2 3" xfId="34985"/>
    <cellStyle name="Note 6 3 3 3 2 3" xfId="17017"/>
    <cellStyle name="Note 6 3 3 3 2 3 2" xfId="40292"/>
    <cellStyle name="Note 6 3 3 3 2 4" xfId="29677"/>
    <cellStyle name="Note 6 3 3 3 3" xfId="9068"/>
    <cellStyle name="Note 6 3 3 3 3 2" xfId="19683"/>
    <cellStyle name="Note 6 3 3 3 3 2 2" xfId="42958"/>
    <cellStyle name="Note 6 3 3 3 3 3" xfId="32343"/>
    <cellStyle name="Note 6 3 3 3 4" xfId="14377"/>
    <cellStyle name="Note 6 3 3 3 4 2" xfId="37652"/>
    <cellStyle name="Note 6 3 3 3 5" xfId="27035"/>
    <cellStyle name="Note 6 3 3 4" xfId="4539"/>
    <cellStyle name="Note 6 3 3 4 2" xfId="9883"/>
    <cellStyle name="Note 6 3 3 4 2 2" xfId="20498"/>
    <cellStyle name="Note 6 3 3 4 2 2 2" xfId="43773"/>
    <cellStyle name="Note 6 3 3 4 2 3" xfId="33158"/>
    <cellStyle name="Note 6 3 3 4 3" xfId="15192"/>
    <cellStyle name="Note 6 3 3 4 3 2" xfId="38467"/>
    <cellStyle name="Note 6 3 3 4 4" xfId="27850"/>
    <cellStyle name="Note 6 3 3 5" xfId="7241"/>
    <cellStyle name="Note 6 3 3 5 2" xfId="17856"/>
    <cellStyle name="Note 6 3 3 5 2 2" xfId="41131"/>
    <cellStyle name="Note 6 3 3 5 3" xfId="30516"/>
    <cellStyle name="Note 6 3 3 6" xfId="12552"/>
    <cellStyle name="Note 6 3 3 6 2" xfId="35827"/>
    <cellStyle name="Note 6 3 3 7" xfId="24445"/>
    <cellStyle name="Note 6 3 3 7 2" xfId="47643"/>
    <cellStyle name="Note 6 3 3 8" xfId="25208"/>
    <cellStyle name="Note 6 3 4" xfId="2025"/>
    <cellStyle name="Note 6 3 4 2" xfId="24447"/>
    <cellStyle name="Note 6 3 4 2 2" xfId="47645"/>
    <cellStyle name="Note 6 3 5" xfId="2569"/>
    <cellStyle name="Note 6 3 5 2" xfId="5420"/>
    <cellStyle name="Note 6 3 5 2 2" xfId="10763"/>
    <cellStyle name="Note 6 3 5 2 2 2" xfId="21377"/>
    <cellStyle name="Note 6 3 5 2 2 2 2" xfId="44652"/>
    <cellStyle name="Note 6 3 5 2 2 3" xfId="34038"/>
    <cellStyle name="Note 6 3 5 2 3" xfId="16071"/>
    <cellStyle name="Note 6 3 5 2 3 2" xfId="39346"/>
    <cellStyle name="Note 6 3 5 2 4" xfId="28730"/>
    <cellStyle name="Note 6 3 5 3" xfId="8121"/>
    <cellStyle name="Note 6 3 5 3 2" xfId="18736"/>
    <cellStyle name="Note 6 3 5 3 2 2" xfId="42011"/>
    <cellStyle name="Note 6 3 5 3 3" xfId="31396"/>
    <cellStyle name="Note 6 3 5 4" xfId="13431"/>
    <cellStyle name="Note 6 3 5 4 2" xfId="36706"/>
    <cellStyle name="Note 6 3 5 5" xfId="26088"/>
    <cellStyle name="Note 6 3 6" xfId="4233"/>
    <cellStyle name="Note 6 3 6 2" xfId="9577"/>
    <cellStyle name="Note 6 3 6 2 2" xfId="20192"/>
    <cellStyle name="Note 6 3 6 2 2 2" xfId="43467"/>
    <cellStyle name="Note 6 3 6 2 3" xfId="32852"/>
    <cellStyle name="Note 6 3 6 3" xfId="14886"/>
    <cellStyle name="Note 6 3 6 3 2" xfId="38161"/>
    <cellStyle name="Note 6 3 6 4" xfId="27544"/>
    <cellStyle name="Note 6 3 7" xfId="6935"/>
    <cellStyle name="Note 6 3 7 2" xfId="17550"/>
    <cellStyle name="Note 6 3 7 2 2" xfId="40825"/>
    <cellStyle name="Note 6 3 7 3" xfId="30210"/>
    <cellStyle name="Note 6 3 8" xfId="12246"/>
    <cellStyle name="Note 6 3 8 2" xfId="35521"/>
    <cellStyle name="Note 6 3 9" xfId="24440"/>
    <cellStyle name="Note 6 3 9 2" xfId="47638"/>
    <cellStyle name="Note 6 4" xfId="1079"/>
    <cellStyle name="Note 6 4 2" xfId="2652"/>
    <cellStyle name="Note 6 4 2 2" xfId="5503"/>
    <cellStyle name="Note 6 4 2 2 2" xfId="10846"/>
    <cellStyle name="Note 6 4 2 2 2 2" xfId="21460"/>
    <cellStyle name="Note 6 4 2 2 2 2 2" xfId="44735"/>
    <cellStyle name="Note 6 4 2 2 2 3" xfId="34121"/>
    <cellStyle name="Note 6 4 2 2 3" xfId="16154"/>
    <cellStyle name="Note 6 4 2 2 3 2" xfId="39429"/>
    <cellStyle name="Note 6 4 2 2 4" xfId="24450"/>
    <cellStyle name="Note 6 4 2 2 4 2" xfId="47648"/>
    <cellStyle name="Note 6 4 2 2 5" xfId="28813"/>
    <cellStyle name="Note 6 4 2 3" xfId="8204"/>
    <cellStyle name="Note 6 4 2 3 2" xfId="18819"/>
    <cellStyle name="Note 6 4 2 3 2 2" xfId="42094"/>
    <cellStyle name="Note 6 4 2 3 3" xfId="31479"/>
    <cellStyle name="Note 6 4 2 4" xfId="13514"/>
    <cellStyle name="Note 6 4 2 4 2" xfId="36789"/>
    <cellStyle name="Note 6 4 2 5" xfId="24449"/>
    <cellStyle name="Note 6 4 2 5 2" xfId="47647"/>
    <cellStyle name="Note 6 4 2 6" xfId="26171"/>
    <cellStyle name="Note 6 4 3" xfId="3830"/>
    <cellStyle name="Note 6 4 3 2" xfId="6494"/>
    <cellStyle name="Note 6 4 3 2 2" xfId="11837"/>
    <cellStyle name="Note 6 4 3 2 2 2" xfId="22450"/>
    <cellStyle name="Note 6 4 3 2 2 2 2" xfId="45725"/>
    <cellStyle name="Note 6 4 3 2 2 3" xfId="35112"/>
    <cellStyle name="Note 6 4 3 2 3" xfId="17144"/>
    <cellStyle name="Note 6 4 3 2 3 2" xfId="40419"/>
    <cellStyle name="Note 6 4 3 2 4" xfId="29804"/>
    <cellStyle name="Note 6 4 3 3" xfId="9195"/>
    <cellStyle name="Note 6 4 3 3 2" xfId="19810"/>
    <cellStyle name="Note 6 4 3 3 2 2" xfId="43085"/>
    <cellStyle name="Note 6 4 3 3 3" xfId="32470"/>
    <cellStyle name="Note 6 4 3 4" xfId="14504"/>
    <cellStyle name="Note 6 4 3 4 2" xfId="37779"/>
    <cellStyle name="Note 6 4 3 5" xfId="24451"/>
    <cellStyle name="Note 6 4 3 5 2" xfId="47649"/>
    <cellStyle name="Note 6 4 3 6" xfId="27162"/>
    <cellStyle name="Note 6 4 4" xfId="4316"/>
    <cellStyle name="Note 6 4 4 2" xfId="9660"/>
    <cellStyle name="Note 6 4 4 2 2" xfId="20275"/>
    <cellStyle name="Note 6 4 4 2 2 2" xfId="43550"/>
    <cellStyle name="Note 6 4 4 2 3" xfId="32935"/>
    <cellStyle name="Note 6 4 4 3" xfId="14969"/>
    <cellStyle name="Note 6 4 4 3 2" xfId="38244"/>
    <cellStyle name="Note 6 4 4 4" xfId="27627"/>
    <cellStyle name="Note 6 4 5" xfId="7018"/>
    <cellStyle name="Note 6 4 5 2" xfId="17633"/>
    <cellStyle name="Note 6 4 5 2 2" xfId="40908"/>
    <cellStyle name="Note 6 4 5 3" xfId="30293"/>
    <cellStyle name="Note 6 4 6" xfId="12329"/>
    <cellStyle name="Note 6 4 6 2" xfId="35604"/>
    <cellStyle name="Note 6 4 7" xfId="24448"/>
    <cellStyle name="Note 6 4 7 2" xfId="47646"/>
    <cellStyle name="Note 6 4 8" xfId="24985"/>
    <cellStyle name="Note 6 5" xfId="1262"/>
    <cellStyle name="Note 6 5 2" xfId="2792"/>
    <cellStyle name="Note 6 5 2 2" xfId="5643"/>
    <cellStyle name="Note 6 5 2 2 2" xfId="10986"/>
    <cellStyle name="Note 6 5 2 2 2 2" xfId="21600"/>
    <cellStyle name="Note 6 5 2 2 2 2 2" xfId="44875"/>
    <cellStyle name="Note 6 5 2 2 2 3" xfId="34261"/>
    <cellStyle name="Note 6 5 2 2 3" xfId="16294"/>
    <cellStyle name="Note 6 5 2 2 3 2" xfId="39569"/>
    <cellStyle name="Note 6 5 2 2 4" xfId="28953"/>
    <cellStyle name="Note 6 5 2 3" xfId="8344"/>
    <cellStyle name="Note 6 5 2 3 2" xfId="18959"/>
    <cellStyle name="Note 6 5 2 3 2 2" xfId="42234"/>
    <cellStyle name="Note 6 5 2 3 3" xfId="31619"/>
    <cellStyle name="Note 6 5 2 4" xfId="13654"/>
    <cellStyle name="Note 6 5 2 4 2" xfId="36929"/>
    <cellStyle name="Note 6 5 2 5" xfId="24453"/>
    <cellStyle name="Note 6 5 2 5 2" xfId="47651"/>
    <cellStyle name="Note 6 5 2 6" xfId="26311"/>
    <cellStyle name="Note 6 5 3" xfId="4456"/>
    <cellStyle name="Note 6 5 3 2" xfId="9800"/>
    <cellStyle name="Note 6 5 3 2 2" xfId="20415"/>
    <cellStyle name="Note 6 5 3 2 2 2" xfId="43690"/>
    <cellStyle name="Note 6 5 3 2 3" xfId="33075"/>
    <cellStyle name="Note 6 5 3 3" xfId="15109"/>
    <cellStyle name="Note 6 5 3 3 2" xfId="38384"/>
    <cellStyle name="Note 6 5 3 4" xfId="27767"/>
    <cellStyle name="Note 6 5 4" xfId="7158"/>
    <cellStyle name="Note 6 5 4 2" xfId="17773"/>
    <cellStyle name="Note 6 5 4 2 2" xfId="41048"/>
    <cellStyle name="Note 6 5 4 3" xfId="30433"/>
    <cellStyle name="Note 6 5 5" xfId="12469"/>
    <cellStyle name="Note 6 5 5 2" xfId="35744"/>
    <cellStyle name="Note 6 5 6" xfId="24452"/>
    <cellStyle name="Note 6 5 6 2" xfId="47650"/>
    <cellStyle name="Note 6 5 7" xfId="25125"/>
    <cellStyle name="Note 6 6" xfId="1634"/>
    <cellStyle name="Note 6 6 2" xfId="4637"/>
    <cellStyle name="Note 6 6 2 2" xfId="9981"/>
    <cellStyle name="Note 6 6 2 2 2" xfId="20596"/>
    <cellStyle name="Note 6 6 2 2 2 2" xfId="43871"/>
    <cellStyle name="Note 6 6 2 2 3" xfId="33256"/>
    <cellStyle name="Note 6 6 2 3" xfId="15290"/>
    <cellStyle name="Note 6 6 2 3 2" xfId="38565"/>
    <cellStyle name="Note 6 6 2 4" xfId="27948"/>
    <cellStyle name="Note 6 6 3" xfId="7339"/>
    <cellStyle name="Note 6 6 3 2" xfId="17954"/>
    <cellStyle name="Note 6 6 3 2 2" xfId="41229"/>
    <cellStyle name="Note 6 6 3 3" xfId="30614"/>
    <cellStyle name="Note 6 6 4" xfId="12650"/>
    <cellStyle name="Note 6 6 4 2" xfId="35925"/>
    <cellStyle name="Note 6 6 5" xfId="24454"/>
    <cellStyle name="Note 6 6 5 2" xfId="47652"/>
    <cellStyle name="Note 6 6 6" xfId="25306"/>
    <cellStyle name="Note 6 7" xfId="2976"/>
    <cellStyle name="Note 6 7 2" xfId="5812"/>
    <cellStyle name="Note 6 7 2 2" xfId="11155"/>
    <cellStyle name="Note 6 7 2 2 2" xfId="21768"/>
    <cellStyle name="Note 6 7 2 2 2 2" xfId="45043"/>
    <cellStyle name="Note 6 7 2 2 3" xfId="34430"/>
    <cellStyle name="Note 6 7 2 3" xfId="16462"/>
    <cellStyle name="Note 6 7 2 3 2" xfId="39737"/>
    <cellStyle name="Note 6 7 2 4" xfId="29122"/>
    <cellStyle name="Note 6 7 3" xfId="8513"/>
    <cellStyle name="Note 6 7 3 2" xfId="19128"/>
    <cellStyle name="Note 6 7 3 2 2" xfId="42403"/>
    <cellStyle name="Note 6 7 3 3" xfId="31788"/>
    <cellStyle name="Note 6 7 4" xfId="13822"/>
    <cellStyle name="Note 6 7 4 2" xfId="37097"/>
    <cellStyle name="Note 6 7 5" xfId="26480"/>
    <cellStyle name="Note 6 8" xfId="3302"/>
    <cellStyle name="Note 6 8 2" xfId="6126"/>
    <cellStyle name="Note 6 8 2 2" xfId="11469"/>
    <cellStyle name="Note 6 8 2 2 2" xfId="22082"/>
    <cellStyle name="Note 6 8 2 2 2 2" xfId="45357"/>
    <cellStyle name="Note 6 8 2 2 3" xfId="34744"/>
    <cellStyle name="Note 6 8 2 3" xfId="16776"/>
    <cellStyle name="Note 6 8 2 3 2" xfId="40051"/>
    <cellStyle name="Note 6 8 2 4" xfId="29436"/>
    <cellStyle name="Note 6 8 3" xfId="8827"/>
    <cellStyle name="Note 6 8 3 2" xfId="19442"/>
    <cellStyle name="Note 6 8 3 2 2" xfId="42717"/>
    <cellStyle name="Note 6 8 3 3" xfId="32102"/>
    <cellStyle name="Note 6 8 4" xfId="14136"/>
    <cellStyle name="Note 6 8 4 2" xfId="37411"/>
    <cellStyle name="Note 6 8 5" xfId="26794"/>
    <cellStyle name="Note 6 9" xfId="24423"/>
    <cellStyle name="Note 6 9 2" xfId="47621"/>
    <cellStyle name="Note 7" xfId="513"/>
    <cellStyle name="Note 8" xfId="514"/>
    <cellStyle name="Output 2" xfId="515"/>
    <cellStyle name="Output 2 2" xfId="993"/>
    <cellStyle name="Output 2 3" xfId="788"/>
    <cellStyle name="Output 2 3 2" xfId="2026"/>
    <cellStyle name="Output 2 3 2 2" xfId="3640"/>
    <cellStyle name="Output 2 3 3" xfId="24455"/>
    <cellStyle name="Output 2 3_Sheet1" xfId="3736"/>
    <cellStyle name="Output 2_Asset Register (new)" xfId="1211"/>
    <cellStyle name="Output 3" xfId="516"/>
    <cellStyle name="Output 3 2" xfId="789"/>
    <cellStyle name="Output 3 2 2" xfId="2027"/>
    <cellStyle name="Output 3 2 2 2" xfId="3596"/>
    <cellStyle name="Output 4" xfId="517"/>
    <cellStyle name="Output 5" xfId="518"/>
    <cellStyle name="Output 6" xfId="519"/>
    <cellStyle name="Output 7" xfId="520"/>
    <cellStyle name="Output 8" xfId="521"/>
    <cellStyle name="Page Number" xfId="522"/>
    <cellStyle name="Page Number 2" xfId="523"/>
    <cellStyle name="Page Number 2 2" xfId="524"/>
    <cellStyle name="Page Number 3" xfId="525"/>
    <cellStyle name="Page Number 4" xfId="6607"/>
    <cellStyle name="Percent" xfId="526" builtinId="5"/>
    <cellStyle name="Percent [0]" xfId="527"/>
    <cellStyle name="Percent [0] 2" xfId="528"/>
    <cellStyle name="Percent [1]" xfId="529"/>
    <cellStyle name="Percent [1] 2" xfId="530"/>
    <cellStyle name="Percent [1] 3" xfId="531"/>
    <cellStyle name="Percent [2]" xfId="532"/>
    <cellStyle name="Percent [2] 2" xfId="533"/>
    <cellStyle name="Percent 10" xfId="534"/>
    <cellStyle name="Percent 10 2" xfId="2031"/>
    <cellStyle name="Percent 10 2 2" xfId="4930"/>
    <cellStyle name="Percent 10 2 2 2" xfId="10273"/>
    <cellStyle name="Percent 10 2 2 2 2" xfId="20888"/>
    <cellStyle name="Percent 10 2 2 2 2 2" xfId="44163"/>
    <cellStyle name="Percent 10 2 2 2 3" xfId="33548"/>
    <cellStyle name="Percent 10 2 2 3" xfId="15582"/>
    <cellStyle name="Percent 10 2 2 3 2" xfId="38857"/>
    <cellStyle name="Percent 10 2 2 4" xfId="28240"/>
    <cellStyle name="Percent 10 2 3" xfId="7631"/>
    <cellStyle name="Percent 10 2 3 2" xfId="18246"/>
    <cellStyle name="Percent 10 2 3 2 2" xfId="41521"/>
    <cellStyle name="Percent 10 2 3 3" xfId="30906"/>
    <cellStyle name="Percent 10 2 4" xfId="12942"/>
    <cellStyle name="Percent 10 2 4 2" xfId="36217"/>
    <cellStyle name="Percent 10 2 5" xfId="25598"/>
    <cellStyle name="Percent 10 3" xfId="2471"/>
    <cellStyle name="Percent 10 3 2" xfId="5322"/>
    <cellStyle name="Percent 10 3 2 2" xfId="10665"/>
    <cellStyle name="Percent 10 3 2 2 2" xfId="21279"/>
    <cellStyle name="Percent 10 3 2 2 2 2" xfId="44554"/>
    <cellStyle name="Percent 10 3 2 2 3" xfId="33940"/>
    <cellStyle name="Percent 10 3 2 3" xfId="15973"/>
    <cellStyle name="Percent 10 3 2 3 2" xfId="39248"/>
    <cellStyle name="Percent 10 3 2 4" xfId="28632"/>
    <cellStyle name="Percent 10 3 3" xfId="8023"/>
    <cellStyle name="Percent 10 3 3 2" xfId="18638"/>
    <cellStyle name="Percent 10 3 3 2 2" xfId="41913"/>
    <cellStyle name="Percent 10 3 3 3" xfId="31298"/>
    <cellStyle name="Percent 10 3 4" xfId="13333"/>
    <cellStyle name="Percent 10 3 4 2" xfId="36608"/>
    <cellStyle name="Percent 10 3 5" xfId="25990"/>
    <cellStyle name="Percent 10 4" xfId="3199"/>
    <cellStyle name="Percent 10 4 2" xfId="6032"/>
    <cellStyle name="Percent 10 4 2 2" xfId="11375"/>
    <cellStyle name="Percent 10 4 2 2 2" xfId="21988"/>
    <cellStyle name="Percent 10 4 2 2 2 2" xfId="45263"/>
    <cellStyle name="Percent 10 4 2 2 3" xfId="34650"/>
    <cellStyle name="Percent 10 4 2 3" xfId="16682"/>
    <cellStyle name="Percent 10 4 2 3 2" xfId="39957"/>
    <cellStyle name="Percent 10 4 2 4" xfId="29342"/>
    <cellStyle name="Percent 10 4 3" xfId="8733"/>
    <cellStyle name="Percent 10 4 3 2" xfId="19348"/>
    <cellStyle name="Percent 10 4 3 2 2" xfId="42623"/>
    <cellStyle name="Percent 10 4 3 3" xfId="32008"/>
    <cellStyle name="Percent 10 4 4" xfId="14042"/>
    <cellStyle name="Percent 10 4 4 2" xfId="37317"/>
    <cellStyle name="Percent 10 4 5" xfId="26700"/>
    <cellStyle name="Percent 10 5" xfId="3522"/>
    <cellStyle name="Percent 10 5 2" xfId="6346"/>
    <cellStyle name="Percent 10 5 2 2" xfId="11689"/>
    <cellStyle name="Percent 10 5 2 2 2" xfId="22302"/>
    <cellStyle name="Percent 10 5 2 2 2 2" xfId="45577"/>
    <cellStyle name="Percent 10 5 2 2 3" xfId="34964"/>
    <cellStyle name="Percent 10 5 2 3" xfId="16996"/>
    <cellStyle name="Percent 10 5 2 3 2" xfId="40271"/>
    <cellStyle name="Percent 10 5 2 4" xfId="29656"/>
    <cellStyle name="Percent 10 5 3" xfId="9047"/>
    <cellStyle name="Percent 10 5 3 2" xfId="19662"/>
    <cellStyle name="Percent 10 5 3 2 2" xfId="42937"/>
    <cellStyle name="Percent 10 5 3 3" xfId="32322"/>
    <cellStyle name="Percent 10 5 4" xfId="14356"/>
    <cellStyle name="Percent 10 5 4 2" xfId="37631"/>
    <cellStyle name="Percent 10 5 5" xfId="27014"/>
    <cellStyle name="Percent 10 6" xfId="4135"/>
    <cellStyle name="Percent 10 6 2" xfId="9479"/>
    <cellStyle name="Percent 10 6 2 2" xfId="20094"/>
    <cellStyle name="Percent 10 6 2 2 2" xfId="43369"/>
    <cellStyle name="Percent 10 6 2 3" xfId="32754"/>
    <cellStyle name="Percent 10 6 3" xfId="14788"/>
    <cellStyle name="Percent 10 6 3 2" xfId="38063"/>
    <cellStyle name="Percent 10 6 4" xfId="27446"/>
    <cellStyle name="Percent 10 7" xfId="6837"/>
    <cellStyle name="Percent 10 7 2" xfId="17452"/>
    <cellStyle name="Percent 10 7 2 2" xfId="40727"/>
    <cellStyle name="Percent 10 7 3" xfId="30112"/>
    <cellStyle name="Percent 10 8" xfId="12148"/>
    <cellStyle name="Percent 10 8 2" xfId="35423"/>
    <cellStyle name="Percent 10 9" xfId="24804"/>
    <cellStyle name="Percent 11" xfId="535"/>
    <cellStyle name="Percent 11 2" xfId="2032"/>
    <cellStyle name="Percent 11 2 2" xfId="4931"/>
    <cellStyle name="Percent 11 2 2 2" xfId="10274"/>
    <cellStyle name="Percent 11 2 2 2 2" xfId="20889"/>
    <cellStyle name="Percent 11 2 2 2 2 2" xfId="44164"/>
    <cellStyle name="Percent 11 2 2 2 3" xfId="33549"/>
    <cellStyle name="Percent 11 2 2 3" xfId="15583"/>
    <cellStyle name="Percent 11 2 2 3 2" xfId="38858"/>
    <cellStyle name="Percent 11 2 2 4" xfId="28241"/>
    <cellStyle name="Percent 11 2 3" xfId="7632"/>
    <cellStyle name="Percent 11 2 3 2" xfId="18247"/>
    <cellStyle name="Percent 11 2 3 2 2" xfId="41522"/>
    <cellStyle name="Percent 11 2 3 3" xfId="30907"/>
    <cellStyle name="Percent 11 2 4" xfId="12943"/>
    <cellStyle name="Percent 11 2 4 2" xfId="36218"/>
    <cellStyle name="Percent 11 2 5" xfId="25599"/>
    <cellStyle name="Percent 11 3" xfId="2472"/>
    <cellStyle name="Percent 11 3 2" xfId="5323"/>
    <cellStyle name="Percent 11 3 2 2" xfId="10666"/>
    <cellStyle name="Percent 11 3 2 2 2" xfId="21280"/>
    <cellStyle name="Percent 11 3 2 2 2 2" xfId="44555"/>
    <cellStyle name="Percent 11 3 2 2 3" xfId="33941"/>
    <cellStyle name="Percent 11 3 2 3" xfId="15974"/>
    <cellStyle name="Percent 11 3 2 3 2" xfId="39249"/>
    <cellStyle name="Percent 11 3 2 4" xfId="28633"/>
    <cellStyle name="Percent 11 3 3" xfId="8024"/>
    <cellStyle name="Percent 11 3 3 2" xfId="18639"/>
    <cellStyle name="Percent 11 3 3 2 2" xfId="41914"/>
    <cellStyle name="Percent 11 3 3 3" xfId="31299"/>
    <cellStyle name="Percent 11 3 4" xfId="13334"/>
    <cellStyle name="Percent 11 3 4 2" xfId="36609"/>
    <cellStyle name="Percent 11 3 5" xfId="25991"/>
    <cellStyle name="Percent 11 4" xfId="3200"/>
    <cellStyle name="Percent 11 4 2" xfId="6033"/>
    <cellStyle name="Percent 11 4 2 2" xfId="11376"/>
    <cellStyle name="Percent 11 4 2 2 2" xfId="21989"/>
    <cellStyle name="Percent 11 4 2 2 2 2" xfId="45264"/>
    <cellStyle name="Percent 11 4 2 2 3" xfId="34651"/>
    <cellStyle name="Percent 11 4 2 3" xfId="16683"/>
    <cellStyle name="Percent 11 4 2 3 2" xfId="39958"/>
    <cellStyle name="Percent 11 4 2 4" xfId="29343"/>
    <cellStyle name="Percent 11 4 3" xfId="8734"/>
    <cellStyle name="Percent 11 4 3 2" xfId="19349"/>
    <cellStyle name="Percent 11 4 3 2 2" xfId="42624"/>
    <cellStyle name="Percent 11 4 3 3" xfId="32009"/>
    <cellStyle name="Percent 11 4 4" xfId="14043"/>
    <cellStyle name="Percent 11 4 4 2" xfId="37318"/>
    <cellStyle name="Percent 11 4 5" xfId="26701"/>
    <cellStyle name="Percent 11 5" xfId="3523"/>
    <cellStyle name="Percent 11 5 2" xfId="6347"/>
    <cellStyle name="Percent 11 5 2 2" xfId="11690"/>
    <cellStyle name="Percent 11 5 2 2 2" xfId="22303"/>
    <cellStyle name="Percent 11 5 2 2 2 2" xfId="45578"/>
    <cellStyle name="Percent 11 5 2 2 3" xfId="34965"/>
    <cellStyle name="Percent 11 5 2 3" xfId="16997"/>
    <cellStyle name="Percent 11 5 2 3 2" xfId="40272"/>
    <cellStyle name="Percent 11 5 2 4" xfId="29657"/>
    <cellStyle name="Percent 11 5 3" xfId="9048"/>
    <cellStyle name="Percent 11 5 3 2" xfId="19663"/>
    <cellStyle name="Percent 11 5 3 2 2" xfId="42938"/>
    <cellStyle name="Percent 11 5 3 3" xfId="32323"/>
    <cellStyle name="Percent 11 5 4" xfId="14357"/>
    <cellStyle name="Percent 11 5 4 2" xfId="37632"/>
    <cellStyle name="Percent 11 5 5" xfId="27015"/>
    <cellStyle name="Percent 11 6" xfId="4136"/>
    <cellStyle name="Percent 11 6 2" xfId="9480"/>
    <cellStyle name="Percent 11 6 2 2" xfId="20095"/>
    <cellStyle name="Percent 11 6 2 2 2" xfId="43370"/>
    <cellStyle name="Percent 11 6 2 3" xfId="32755"/>
    <cellStyle name="Percent 11 6 3" xfId="14789"/>
    <cellStyle name="Percent 11 6 3 2" xfId="38064"/>
    <cellStyle name="Percent 11 6 4" xfId="27447"/>
    <cellStyle name="Percent 11 7" xfId="6838"/>
    <cellStyle name="Percent 11 7 2" xfId="17453"/>
    <cellStyle name="Percent 11 7 2 2" xfId="40728"/>
    <cellStyle name="Percent 11 7 3" xfId="30113"/>
    <cellStyle name="Percent 11 8" xfId="12149"/>
    <cellStyle name="Percent 11 8 2" xfId="35424"/>
    <cellStyle name="Percent 11 9" xfId="24805"/>
    <cellStyle name="Percent 12" xfId="536"/>
    <cellStyle name="Percent 12 2" xfId="2033"/>
    <cellStyle name="Percent 12 2 2" xfId="4932"/>
    <cellStyle name="Percent 12 2 2 2" xfId="10275"/>
    <cellStyle name="Percent 12 2 2 2 2" xfId="20890"/>
    <cellStyle name="Percent 12 2 2 2 2 2" xfId="44165"/>
    <cellStyle name="Percent 12 2 2 2 3" xfId="33550"/>
    <cellStyle name="Percent 12 2 2 3" xfId="15584"/>
    <cellStyle name="Percent 12 2 2 3 2" xfId="38859"/>
    <cellStyle name="Percent 12 2 2 4" xfId="28242"/>
    <cellStyle name="Percent 12 2 3" xfId="7633"/>
    <cellStyle name="Percent 12 2 3 2" xfId="18248"/>
    <cellStyle name="Percent 12 2 3 2 2" xfId="41523"/>
    <cellStyle name="Percent 12 2 3 3" xfId="30908"/>
    <cellStyle name="Percent 12 2 4" xfId="12944"/>
    <cellStyle name="Percent 12 2 4 2" xfId="36219"/>
    <cellStyle name="Percent 12 2 5" xfId="25600"/>
    <cellStyle name="Percent 12 3" xfId="2473"/>
    <cellStyle name="Percent 12 3 2" xfId="5324"/>
    <cellStyle name="Percent 12 3 2 2" xfId="10667"/>
    <cellStyle name="Percent 12 3 2 2 2" xfId="21281"/>
    <cellStyle name="Percent 12 3 2 2 2 2" xfId="44556"/>
    <cellStyle name="Percent 12 3 2 2 3" xfId="33942"/>
    <cellStyle name="Percent 12 3 2 3" xfId="15975"/>
    <cellStyle name="Percent 12 3 2 3 2" xfId="39250"/>
    <cellStyle name="Percent 12 3 2 4" xfId="28634"/>
    <cellStyle name="Percent 12 3 3" xfId="8025"/>
    <cellStyle name="Percent 12 3 3 2" xfId="18640"/>
    <cellStyle name="Percent 12 3 3 2 2" xfId="41915"/>
    <cellStyle name="Percent 12 3 3 3" xfId="31300"/>
    <cellStyle name="Percent 12 3 4" xfId="13335"/>
    <cellStyle name="Percent 12 3 4 2" xfId="36610"/>
    <cellStyle name="Percent 12 3 5" xfId="25992"/>
    <cellStyle name="Percent 12 4" xfId="3201"/>
    <cellStyle name="Percent 12 4 2" xfId="6034"/>
    <cellStyle name="Percent 12 4 2 2" xfId="11377"/>
    <cellStyle name="Percent 12 4 2 2 2" xfId="21990"/>
    <cellStyle name="Percent 12 4 2 2 2 2" xfId="45265"/>
    <cellStyle name="Percent 12 4 2 2 3" xfId="34652"/>
    <cellStyle name="Percent 12 4 2 3" xfId="16684"/>
    <cellStyle name="Percent 12 4 2 3 2" xfId="39959"/>
    <cellStyle name="Percent 12 4 2 4" xfId="29344"/>
    <cellStyle name="Percent 12 4 3" xfId="8735"/>
    <cellStyle name="Percent 12 4 3 2" xfId="19350"/>
    <cellStyle name="Percent 12 4 3 2 2" xfId="42625"/>
    <cellStyle name="Percent 12 4 3 3" xfId="32010"/>
    <cellStyle name="Percent 12 4 4" xfId="14044"/>
    <cellStyle name="Percent 12 4 4 2" xfId="37319"/>
    <cellStyle name="Percent 12 4 5" xfId="26702"/>
    <cellStyle name="Percent 12 5" xfId="3524"/>
    <cellStyle name="Percent 12 5 2" xfId="6348"/>
    <cellStyle name="Percent 12 5 2 2" xfId="11691"/>
    <cellStyle name="Percent 12 5 2 2 2" xfId="22304"/>
    <cellStyle name="Percent 12 5 2 2 2 2" xfId="45579"/>
    <cellStyle name="Percent 12 5 2 2 3" xfId="34966"/>
    <cellStyle name="Percent 12 5 2 3" xfId="16998"/>
    <cellStyle name="Percent 12 5 2 3 2" xfId="40273"/>
    <cellStyle name="Percent 12 5 2 4" xfId="29658"/>
    <cellStyle name="Percent 12 5 3" xfId="9049"/>
    <cellStyle name="Percent 12 5 3 2" xfId="19664"/>
    <cellStyle name="Percent 12 5 3 2 2" xfId="42939"/>
    <cellStyle name="Percent 12 5 3 3" xfId="32324"/>
    <cellStyle name="Percent 12 5 4" xfId="14358"/>
    <cellStyle name="Percent 12 5 4 2" xfId="37633"/>
    <cellStyle name="Percent 12 5 5" xfId="27016"/>
    <cellStyle name="Percent 12 6" xfId="4137"/>
    <cellStyle name="Percent 12 6 2" xfId="9481"/>
    <cellStyle name="Percent 12 6 2 2" xfId="20096"/>
    <cellStyle name="Percent 12 6 2 2 2" xfId="43371"/>
    <cellStyle name="Percent 12 6 2 3" xfId="32756"/>
    <cellStyle name="Percent 12 6 3" xfId="14790"/>
    <cellStyle name="Percent 12 6 3 2" xfId="38065"/>
    <cellStyle name="Percent 12 6 4" xfId="27448"/>
    <cellStyle name="Percent 12 7" xfId="6839"/>
    <cellStyle name="Percent 12 7 2" xfId="17454"/>
    <cellStyle name="Percent 12 7 2 2" xfId="40729"/>
    <cellStyle name="Percent 12 7 3" xfId="30114"/>
    <cellStyle name="Percent 12 8" xfId="12150"/>
    <cellStyle name="Percent 12 8 2" xfId="35425"/>
    <cellStyle name="Percent 12 9" xfId="24806"/>
    <cellStyle name="Percent 13" xfId="537"/>
    <cellStyle name="Percent 13 2" xfId="2034"/>
    <cellStyle name="Percent 13 2 2" xfId="4933"/>
    <cellStyle name="Percent 13 2 2 2" xfId="10276"/>
    <cellStyle name="Percent 13 2 2 2 2" xfId="20891"/>
    <cellStyle name="Percent 13 2 2 2 2 2" xfId="44166"/>
    <cellStyle name="Percent 13 2 2 2 3" xfId="33551"/>
    <cellStyle name="Percent 13 2 2 3" xfId="15585"/>
    <cellStyle name="Percent 13 2 2 3 2" xfId="38860"/>
    <cellStyle name="Percent 13 2 2 4" xfId="28243"/>
    <cellStyle name="Percent 13 2 3" xfId="7634"/>
    <cellStyle name="Percent 13 2 3 2" xfId="18249"/>
    <cellStyle name="Percent 13 2 3 2 2" xfId="41524"/>
    <cellStyle name="Percent 13 2 3 3" xfId="30909"/>
    <cellStyle name="Percent 13 2 4" xfId="12945"/>
    <cellStyle name="Percent 13 2 4 2" xfId="36220"/>
    <cellStyle name="Percent 13 2 5" xfId="25601"/>
    <cellStyle name="Percent 13 3" xfId="2474"/>
    <cellStyle name="Percent 13 3 2" xfId="5325"/>
    <cellStyle name="Percent 13 3 2 2" xfId="10668"/>
    <cellStyle name="Percent 13 3 2 2 2" xfId="21282"/>
    <cellStyle name="Percent 13 3 2 2 2 2" xfId="44557"/>
    <cellStyle name="Percent 13 3 2 2 3" xfId="33943"/>
    <cellStyle name="Percent 13 3 2 3" xfId="15976"/>
    <cellStyle name="Percent 13 3 2 3 2" xfId="39251"/>
    <cellStyle name="Percent 13 3 2 4" xfId="28635"/>
    <cellStyle name="Percent 13 3 3" xfId="8026"/>
    <cellStyle name="Percent 13 3 3 2" xfId="18641"/>
    <cellStyle name="Percent 13 3 3 2 2" xfId="41916"/>
    <cellStyle name="Percent 13 3 3 3" xfId="31301"/>
    <cellStyle name="Percent 13 3 4" xfId="13336"/>
    <cellStyle name="Percent 13 3 4 2" xfId="36611"/>
    <cellStyle name="Percent 13 3 5" xfId="25993"/>
    <cellStyle name="Percent 13 4" xfId="3202"/>
    <cellStyle name="Percent 13 4 2" xfId="6035"/>
    <cellStyle name="Percent 13 4 2 2" xfId="11378"/>
    <cellStyle name="Percent 13 4 2 2 2" xfId="21991"/>
    <cellStyle name="Percent 13 4 2 2 2 2" xfId="45266"/>
    <cellStyle name="Percent 13 4 2 2 3" xfId="34653"/>
    <cellStyle name="Percent 13 4 2 3" xfId="16685"/>
    <cellStyle name="Percent 13 4 2 3 2" xfId="39960"/>
    <cellStyle name="Percent 13 4 2 4" xfId="29345"/>
    <cellStyle name="Percent 13 4 3" xfId="8736"/>
    <cellStyle name="Percent 13 4 3 2" xfId="19351"/>
    <cellStyle name="Percent 13 4 3 2 2" xfId="42626"/>
    <cellStyle name="Percent 13 4 3 3" xfId="32011"/>
    <cellStyle name="Percent 13 4 4" xfId="14045"/>
    <cellStyle name="Percent 13 4 4 2" xfId="37320"/>
    <cellStyle name="Percent 13 4 5" xfId="26703"/>
    <cellStyle name="Percent 13 5" xfId="3525"/>
    <cellStyle name="Percent 13 5 2" xfId="6349"/>
    <cellStyle name="Percent 13 5 2 2" xfId="11692"/>
    <cellStyle name="Percent 13 5 2 2 2" xfId="22305"/>
    <cellStyle name="Percent 13 5 2 2 2 2" xfId="45580"/>
    <cellStyle name="Percent 13 5 2 2 3" xfId="34967"/>
    <cellStyle name="Percent 13 5 2 3" xfId="16999"/>
    <cellStyle name="Percent 13 5 2 3 2" xfId="40274"/>
    <cellStyle name="Percent 13 5 2 4" xfId="29659"/>
    <cellStyle name="Percent 13 5 3" xfId="9050"/>
    <cellStyle name="Percent 13 5 3 2" xfId="19665"/>
    <cellStyle name="Percent 13 5 3 2 2" xfId="42940"/>
    <cellStyle name="Percent 13 5 3 3" xfId="32325"/>
    <cellStyle name="Percent 13 5 4" xfId="14359"/>
    <cellStyle name="Percent 13 5 4 2" xfId="37634"/>
    <cellStyle name="Percent 13 5 5" xfId="27017"/>
    <cellStyle name="Percent 13 6" xfId="4138"/>
    <cellStyle name="Percent 13 6 2" xfId="9482"/>
    <cellStyle name="Percent 13 6 2 2" xfId="20097"/>
    <cellStyle name="Percent 13 6 2 2 2" xfId="43372"/>
    <cellStyle name="Percent 13 6 2 3" xfId="32757"/>
    <cellStyle name="Percent 13 6 3" xfId="14791"/>
    <cellStyle name="Percent 13 6 3 2" xfId="38066"/>
    <cellStyle name="Percent 13 6 4" xfId="27449"/>
    <cellStyle name="Percent 13 7" xfId="6840"/>
    <cellStyle name="Percent 13 7 2" xfId="17455"/>
    <cellStyle name="Percent 13 7 2 2" xfId="40730"/>
    <cellStyle name="Percent 13 7 3" xfId="30115"/>
    <cellStyle name="Percent 13 8" xfId="12151"/>
    <cellStyle name="Percent 13 8 2" xfId="35426"/>
    <cellStyle name="Percent 13 9" xfId="24807"/>
    <cellStyle name="Percent 14" xfId="538"/>
    <cellStyle name="Percent 15" xfId="539"/>
    <cellStyle name="Percent 15 2" xfId="2035"/>
    <cellStyle name="Percent 15 2 2" xfId="4934"/>
    <cellStyle name="Percent 15 2 2 2" xfId="10277"/>
    <cellStyle name="Percent 15 2 2 2 2" xfId="20892"/>
    <cellStyle name="Percent 15 2 2 2 2 2" xfId="44167"/>
    <cellStyle name="Percent 15 2 2 2 3" xfId="33552"/>
    <cellStyle name="Percent 15 2 2 3" xfId="15586"/>
    <cellStyle name="Percent 15 2 2 3 2" xfId="38861"/>
    <cellStyle name="Percent 15 2 2 4" xfId="28244"/>
    <cellStyle name="Percent 15 2 3" xfId="7635"/>
    <cellStyle name="Percent 15 2 3 2" xfId="18250"/>
    <cellStyle name="Percent 15 2 3 2 2" xfId="41525"/>
    <cellStyle name="Percent 15 2 3 3" xfId="30910"/>
    <cellStyle name="Percent 15 2 4" xfId="12946"/>
    <cellStyle name="Percent 15 2 4 2" xfId="36221"/>
    <cellStyle name="Percent 15 2 5" xfId="25602"/>
    <cellStyle name="Percent 15 3" xfId="2475"/>
    <cellStyle name="Percent 15 3 2" xfId="5326"/>
    <cellStyle name="Percent 15 3 2 2" xfId="10669"/>
    <cellStyle name="Percent 15 3 2 2 2" xfId="21283"/>
    <cellStyle name="Percent 15 3 2 2 2 2" xfId="44558"/>
    <cellStyle name="Percent 15 3 2 2 3" xfId="33944"/>
    <cellStyle name="Percent 15 3 2 3" xfId="15977"/>
    <cellStyle name="Percent 15 3 2 3 2" xfId="39252"/>
    <cellStyle name="Percent 15 3 2 4" xfId="28636"/>
    <cellStyle name="Percent 15 3 3" xfId="8027"/>
    <cellStyle name="Percent 15 3 3 2" xfId="18642"/>
    <cellStyle name="Percent 15 3 3 2 2" xfId="41917"/>
    <cellStyle name="Percent 15 3 3 3" xfId="31302"/>
    <cellStyle name="Percent 15 3 4" xfId="13337"/>
    <cellStyle name="Percent 15 3 4 2" xfId="36612"/>
    <cellStyle name="Percent 15 3 5" xfId="25994"/>
    <cellStyle name="Percent 15 4" xfId="3203"/>
    <cellStyle name="Percent 15 4 2" xfId="6036"/>
    <cellStyle name="Percent 15 4 2 2" xfId="11379"/>
    <cellStyle name="Percent 15 4 2 2 2" xfId="21992"/>
    <cellStyle name="Percent 15 4 2 2 2 2" xfId="45267"/>
    <cellStyle name="Percent 15 4 2 2 3" xfId="34654"/>
    <cellStyle name="Percent 15 4 2 3" xfId="16686"/>
    <cellStyle name="Percent 15 4 2 3 2" xfId="39961"/>
    <cellStyle name="Percent 15 4 2 4" xfId="29346"/>
    <cellStyle name="Percent 15 4 3" xfId="8737"/>
    <cellStyle name="Percent 15 4 3 2" xfId="19352"/>
    <cellStyle name="Percent 15 4 3 2 2" xfId="42627"/>
    <cellStyle name="Percent 15 4 3 3" xfId="32012"/>
    <cellStyle name="Percent 15 4 4" xfId="14046"/>
    <cellStyle name="Percent 15 4 4 2" xfId="37321"/>
    <cellStyle name="Percent 15 4 5" xfId="26704"/>
    <cellStyle name="Percent 15 5" xfId="3526"/>
    <cellStyle name="Percent 15 5 2" xfId="6350"/>
    <cellStyle name="Percent 15 5 2 2" xfId="11693"/>
    <cellStyle name="Percent 15 5 2 2 2" xfId="22306"/>
    <cellStyle name="Percent 15 5 2 2 2 2" xfId="45581"/>
    <cellStyle name="Percent 15 5 2 2 3" xfId="34968"/>
    <cellStyle name="Percent 15 5 2 3" xfId="17000"/>
    <cellStyle name="Percent 15 5 2 3 2" xfId="40275"/>
    <cellStyle name="Percent 15 5 2 4" xfId="29660"/>
    <cellStyle name="Percent 15 5 3" xfId="9051"/>
    <cellStyle name="Percent 15 5 3 2" xfId="19666"/>
    <cellStyle name="Percent 15 5 3 2 2" xfId="42941"/>
    <cellStyle name="Percent 15 5 3 3" xfId="32326"/>
    <cellStyle name="Percent 15 5 4" xfId="14360"/>
    <cellStyle name="Percent 15 5 4 2" xfId="37635"/>
    <cellStyle name="Percent 15 5 5" xfId="27018"/>
    <cellStyle name="Percent 15 6" xfId="4139"/>
    <cellStyle name="Percent 15 6 2" xfId="9483"/>
    <cellStyle name="Percent 15 6 2 2" xfId="20098"/>
    <cellStyle name="Percent 15 6 2 2 2" xfId="43373"/>
    <cellStyle name="Percent 15 6 2 3" xfId="32758"/>
    <cellStyle name="Percent 15 6 3" xfId="14792"/>
    <cellStyle name="Percent 15 6 3 2" xfId="38067"/>
    <cellStyle name="Percent 15 6 4" xfId="27450"/>
    <cellStyle name="Percent 15 7" xfId="6841"/>
    <cellStyle name="Percent 15 7 2" xfId="17456"/>
    <cellStyle name="Percent 15 7 2 2" xfId="40731"/>
    <cellStyle name="Percent 15 7 3" xfId="30116"/>
    <cellStyle name="Percent 15 8" xfId="12152"/>
    <cellStyle name="Percent 15 8 2" xfId="35427"/>
    <cellStyle name="Percent 15 9" xfId="24808"/>
    <cellStyle name="Percent 16" xfId="540"/>
    <cellStyle name="Percent 16 2" xfId="2036"/>
    <cellStyle name="Percent 16 2 2" xfId="4935"/>
    <cellStyle name="Percent 16 2 2 2" xfId="10278"/>
    <cellStyle name="Percent 16 2 2 2 2" xfId="20893"/>
    <cellStyle name="Percent 16 2 2 2 2 2" xfId="44168"/>
    <cellStyle name="Percent 16 2 2 2 3" xfId="33553"/>
    <cellStyle name="Percent 16 2 2 3" xfId="15587"/>
    <cellStyle name="Percent 16 2 2 3 2" xfId="38862"/>
    <cellStyle name="Percent 16 2 2 4" xfId="28245"/>
    <cellStyle name="Percent 16 2 3" xfId="7636"/>
    <cellStyle name="Percent 16 2 3 2" xfId="18251"/>
    <cellStyle name="Percent 16 2 3 2 2" xfId="41526"/>
    <cellStyle name="Percent 16 2 3 3" xfId="30911"/>
    <cellStyle name="Percent 16 2 4" xfId="12947"/>
    <cellStyle name="Percent 16 2 4 2" xfId="36222"/>
    <cellStyle name="Percent 16 2 5" xfId="25603"/>
    <cellStyle name="Percent 16 3" xfId="2476"/>
    <cellStyle name="Percent 16 3 2" xfId="5327"/>
    <cellStyle name="Percent 16 3 2 2" xfId="10670"/>
    <cellStyle name="Percent 16 3 2 2 2" xfId="21284"/>
    <cellStyle name="Percent 16 3 2 2 2 2" xfId="44559"/>
    <cellStyle name="Percent 16 3 2 2 3" xfId="33945"/>
    <cellStyle name="Percent 16 3 2 3" xfId="15978"/>
    <cellStyle name="Percent 16 3 2 3 2" xfId="39253"/>
    <cellStyle name="Percent 16 3 2 4" xfId="28637"/>
    <cellStyle name="Percent 16 3 3" xfId="8028"/>
    <cellStyle name="Percent 16 3 3 2" xfId="18643"/>
    <cellStyle name="Percent 16 3 3 2 2" xfId="41918"/>
    <cellStyle name="Percent 16 3 3 3" xfId="31303"/>
    <cellStyle name="Percent 16 3 4" xfId="13338"/>
    <cellStyle name="Percent 16 3 4 2" xfId="36613"/>
    <cellStyle name="Percent 16 3 5" xfId="25995"/>
    <cellStyle name="Percent 16 4" xfId="3204"/>
    <cellStyle name="Percent 16 4 2" xfId="6037"/>
    <cellStyle name="Percent 16 4 2 2" xfId="11380"/>
    <cellStyle name="Percent 16 4 2 2 2" xfId="21993"/>
    <cellStyle name="Percent 16 4 2 2 2 2" xfId="45268"/>
    <cellStyle name="Percent 16 4 2 2 3" xfId="34655"/>
    <cellStyle name="Percent 16 4 2 3" xfId="16687"/>
    <cellStyle name="Percent 16 4 2 3 2" xfId="39962"/>
    <cellStyle name="Percent 16 4 2 4" xfId="29347"/>
    <cellStyle name="Percent 16 4 3" xfId="8738"/>
    <cellStyle name="Percent 16 4 3 2" xfId="19353"/>
    <cellStyle name="Percent 16 4 3 2 2" xfId="42628"/>
    <cellStyle name="Percent 16 4 3 3" xfId="32013"/>
    <cellStyle name="Percent 16 4 4" xfId="14047"/>
    <cellStyle name="Percent 16 4 4 2" xfId="37322"/>
    <cellStyle name="Percent 16 4 5" xfId="26705"/>
    <cellStyle name="Percent 16 5" xfId="3527"/>
    <cellStyle name="Percent 16 5 2" xfId="6351"/>
    <cellStyle name="Percent 16 5 2 2" xfId="11694"/>
    <cellStyle name="Percent 16 5 2 2 2" xfId="22307"/>
    <cellStyle name="Percent 16 5 2 2 2 2" xfId="45582"/>
    <cellStyle name="Percent 16 5 2 2 3" xfId="34969"/>
    <cellStyle name="Percent 16 5 2 3" xfId="17001"/>
    <cellStyle name="Percent 16 5 2 3 2" xfId="40276"/>
    <cellStyle name="Percent 16 5 2 4" xfId="29661"/>
    <cellStyle name="Percent 16 5 3" xfId="9052"/>
    <cellStyle name="Percent 16 5 3 2" xfId="19667"/>
    <cellStyle name="Percent 16 5 3 2 2" xfId="42942"/>
    <cellStyle name="Percent 16 5 3 3" xfId="32327"/>
    <cellStyle name="Percent 16 5 4" xfId="14361"/>
    <cellStyle name="Percent 16 5 4 2" xfId="37636"/>
    <cellStyle name="Percent 16 5 5" xfId="27019"/>
    <cellStyle name="Percent 16 6" xfId="4140"/>
    <cellStyle name="Percent 16 6 2" xfId="9484"/>
    <cellStyle name="Percent 16 6 2 2" xfId="20099"/>
    <cellStyle name="Percent 16 6 2 2 2" xfId="43374"/>
    <cellStyle name="Percent 16 6 2 3" xfId="32759"/>
    <cellStyle name="Percent 16 6 3" xfId="14793"/>
    <cellStyle name="Percent 16 6 3 2" xfId="38068"/>
    <cellStyle name="Percent 16 6 4" xfId="27451"/>
    <cellStyle name="Percent 16 7" xfId="6842"/>
    <cellStyle name="Percent 16 7 2" xfId="17457"/>
    <cellStyle name="Percent 16 7 2 2" xfId="40732"/>
    <cellStyle name="Percent 16 7 3" xfId="30117"/>
    <cellStyle name="Percent 16 8" xfId="12153"/>
    <cellStyle name="Percent 16 8 2" xfId="35428"/>
    <cellStyle name="Percent 16 9" xfId="24809"/>
    <cellStyle name="Percent 17" xfId="541"/>
    <cellStyle name="Percent 17 2" xfId="2037"/>
    <cellStyle name="Percent 17 2 2" xfId="4936"/>
    <cellStyle name="Percent 17 2 2 2" xfId="10279"/>
    <cellStyle name="Percent 17 2 2 2 2" xfId="20894"/>
    <cellStyle name="Percent 17 2 2 2 2 2" xfId="44169"/>
    <cellStyle name="Percent 17 2 2 2 3" xfId="33554"/>
    <cellStyle name="Percent 17 2 2 3" xfId="15588"/>
    <cellStyle name="Percent 17 2 2 3 2" xfId="38863"/>
    <cellStyle name="Percent 17 2 2 4" xfId="28246"/>
    <cellStyle name="Percent 17 2 3" xfId="7637"/>
    <cellStyle name="Percent 17 2 3 2" xfId="18252"/>
    <cellStyle name="Percent 17 2 3 2 2" xfId="41527"/>
    <cellStyle name="Percent 17 2 3 3" xfId="30912"/>
    <cellStyle name="Percent 17 2 4" xfId="12948"/>
    <cellStyle name="Percent 17 2 4 2" xfId="36223"/>
    <cellStyle name="Percent 17 2 5" xfId="25604"/>
    <cellStyle name="Percent 17 3" xfId="2477"/>
    <cellStyle name="Percent 17 3 2" xfId="5328"/>
    <cellStyle name="Percent 17 3 2 2" xfId="10671"/>
    <cellStyle name="Percent 17 3 2 2 2" xfId="21285"/>
    <cellStyle name="Percent 17 3 2 2 2 2" xfId="44560"/>
    <cellStyle name="Percent 17 3 2 2 3" xfId="33946"/>
    <cellStyle name="Percent 17 3 2 3" xfId="15979"/>
    <cellStyle name="Percent 17 3 2 3 2" xfId="39254"/>
    <cellStyle name="Percent 17 3 2 4" xfId="28638"/>
    <cellStyle name="Percent 17 3 3" xfId="8029"/>
    <cellStyle name="Percent 17 3 3 2" xfId="18644"/>
    <cellStyle name="Percent 17 3 3 2 2" xfId="41919"/>
    <cellStyle name="Percent 17 3 3 3" xfId="31304"/>
    <cellStyle name="Percent 17 3 4" xfId="13339"/>
    <cellStyle name="Percent 17 3 4 2" xfId="36614"/>
    <cellStyle name="Percent 17 3 5" xfId="25996"/>
    <cellStyle name="Percent 17 4" xfId="3205"/>
    <cellStyle name="Percent 17 4 2" xfId="6038"/>
    <cellStyle name="Percent 17 4 2 2" xfId="11381"/>
    <cellStyle name="Percent 17 4 2 2 2" xfId="21994"/>
    <cellStyle name="Percent 17 4 2 2 2 2" xfId="45269"/>
    <cellStyle name="Percent 17 4 2 2 3" xfId="34656"/>
    <cellStyle name="Percent 17 4 2 3" xfId="16688"/>
    <cellStyle name="Percent 17 4 2 3 2" xfId="39963"/>
    <cellStyle name="Percent 17 4 2 4" xfId="29348"/>
    <cellStyle name="Percent 17 4 3" xfId="8739"/>
    <cellStyle name="Percent 17 4 3 2" xfId="19354"/>
    <cellStyle name="Percent 17 4 3 2 2" xfId="42629"/>
    <cellStyle name="Percent 17 4 3 3" xfId="32014"/>
    <cellStyle name="Percent 17 4 4" xfId="14048"/>
    <cellStyle name="Percent 17 4 4 2" xfId="37323"/>
    <cellStyle name="Percent 17 4 5" xfId="26706"/>
    <cellStyle name="Percent 17 5" xfId="3528"/>
    <cellStyle name="Percent 17 5 2" xfId="6352"/>
    <cellStyle name="Percent 17 5 2 2" xfId="11695"/>
    <cellStyle name="Percent 17 5 2 2 2" xfId="22308"/>
    <cellStyle name="Percent 17 5 2 2 2 2" xfId="45583"/>
    <cellStyle name="Percent 17 5 2 2 3" xfId="34970"/>
    <cellStyle name="Percent 17 5 2 3" xfId="17002"/>
    <cellStyle name="Percent 17 5 2 3 2" xfId="40277"/>
    <cellStyle name="Percent 17 5 2 4" xfId="29662"/>
    <cellStyle name="Percent 17 5 3" xfId="9053"/>
    <cellStyle name="Percent 17 5 3 2" xfId="19668"/>
    <cellStyle name="Percent 17 5 3 2 2" xfId="42943"/>
    <cellStyle name="Percent 17 5 3 3" xfId="32328"/>
    <cellStyle name="Percent 17 5 4" xfId="14362"/>
    <cellStyle name="Percent 17 5 4 2" xfId="37637"/>
    <cellStyle name="Percent 17 5 5" xfId="27020"/>
    <cellStyle name="Percent 17 6" xfId="4141"/>
    <cellStyle name="Percent 17 6 2" xfId="9485"/>
    <cellStyle name="Percent 17 6 2 2" xfId="20100"/>
    <cellStyle name="Percent 17 6 2 2 2" xfId="43375"/>
    <cellStyle name="Percent 17 6 2 3" xfId="32760"/>
    <cellStyle name="Percent 17 6 3" xfId="14794"/>
    <cellStyle name="Percent 17 6 3 2" xfId="38069"/>
    <cellStyle name="Percent 17 6 4" xfId="27452"/>
    <cellStyle name="Percent 17 7" xfId="6843"/>
    <cellStyle name="Percent 17 7 2" xfId="17458"/>
    <cellStyle name="Percent 17 7 2 2" xfId="40733"/>
    <cellStyle name="Percent 17 7 3" xfId="30118"/>
    <cellStyle name="Percent 17 8" xfId="12154"/>
    <cellStyle name="Percent 17 8 2" xfId="35429"/>
    <cellStyle name="Percent 17 9" xfId="24810"/>
    <cellStyle name="Percent 18" xfId="542"/>
    <cellStyle name="Percent 18 2" xfId="2038"/>
    <cellStyle name="Percent 18 2 2" xfId="4937"/>
    <cellStyle name="Percent 18 2 2 2" xfId="10280"/>
    <cellStyle name="Percent 18 2 2 2 2" xfId="20895"/>
    <cellStyle name="Percent 18 2 2 2 2 2" xfId="44170"/>
    <cellStyle name="Percent 18 2 2 2 3" xfId="33555"/>
    <cellStyle name="Percent 18 2 2 3" xfId="15589"/>
    <cellStyle name="Percent 18 2 2 3 2" xfId="38864"/>
    <cellStyle name="Percent 18 2 2 4" xfId="28247"/>
    <cellStyle name="Percent 18 2 3" xfId="7638"/>
    <cellStyle name="Percent 18 2 3 2" xfId="18253"/>
    <cellStyle name="Percent 18 2 3 2 2" xfId="41528"/>
    <cellStyle name="Percent 18 2 3 3" xfId="30913"/>
    <cellStyle name="Percent 18 2 4" xfId="12949"/>
    <cellStyle name="Percent 18 2 4 2" xfId="36224"/>
    <cellStyle name="Percent 18 2 5" xfId="25605"/>
    <cellStyle name="Percent 18 3" xfId="2478"/>
    <cellStyle name="Percent 18 3 2" xfId="5329"/>
    <cellStyle name="Percent 18 3 2 2" xfId="10672"/>
    <cellStyle name="Percent 18 3 2 2 2" xfId="21286"/>
    <cellStyle name="Percent 18 3 2 2 2 2" xfId="44561"/>
    <cellStyle name="Percent 18 3 2 2 3" xfId="33947"/>
    <cellStyle name="Percent 18 3 2 3" xfId="15980"/>
    <cellStyle name="Percent 18 3 2 3 2" xfId="39255"/>
    <cellStyle name="Percent 18 3 2 4" xfId="28639"/>
    <cellStyle name="Percent 18 3 3" xfId="8030"/>
    <cellStyle name="Percent 18 3 3 2" xfId="18645"/>
    <cellStyle name="Percent 18 3 3 2 2" xfId="41920"/>
    <cellStyle name="Percent 18 3 3 3" xfId="31305"/>
    <cellStyle name="Percent 18 3 4" xfId="13340"/>
    <cellStyle name="Percent 18 3 4 2" xfId="36615"/>
    <cellStyle name="Percent 18 3 5" xfId="25997"/>
    <cellStyle name="Percent 18 4" xfId="3206"/>
    <cellStyle name="Percent 18 4 2" xfId="6039"/>
    <cellStyle name="Percent 18 4 2 2" xfId="11382"/>
    <cellStyle name="Percent 18 4 2 2 2" xfId="21995"/>
    <cellStyle name="Percent 18 4 2 2 2 2" xfId="45270"/>
    <cellStyle name="Percent 18 4 2 2 3" xfId="34657"/>
    <cellStyle name="Percent 18 4 2 3" xfId="16689"/>
    <cellStyle name="Percent 18 4 2 3 2" xfId="39964"/>
    <cellStyle name="Percent 18 4 2 4" xfId="29349"/>
    <cellStyle name="Percent 18 4 3" xfId="8740"/>
    <cellStyle name="Percent 18 4 3 2" xfId="19355"/>
    <cellStyle name="Percent 18 4 3 2 2" xfId="42630"/>
    <cellStyle name="Percent 18 4 3 3" xfId="32015"/>
    <cellStyle name="Percent 18 4 4" xfId="14049"/>
    <cellStyle name="Percent 18 4 4 2" xfId="37324"/>
    <cellStyle name="Percent 18 4 5" xfId="26707"/>
    <cellStyle name="Percent 18 5" xfId="3529"/>
    <cellStyle name="Percent 18 5 2" xfId="6353"/>
    <cellStyle name="Percent 18 5 2 2" xfId="11696"/>
    <cellStyle name="Percent 18 5 2 2 2" xfId="22309"/>
    <cellStyle name="Percent 18 5 2 2 2 2" xfId="45584"/>
    <cellStyle name="Percent 18 5 2 2 3" xfId="34971"/>
    <cellStyle name="Percent 18 5 2 3" xfId="17003"/>
    <cellStyle name="Percent 18 5 2 3 2" xfId="40278"/>
    <cellStyle name="Percent 18 5 2 4" xfId="29663"/>
    <cellStyle name="Percent 18 5 3" xfId="9054"/>
    <cellStyle name="Percent 18 5 3 2" xfId="19669"/>
    <cellStyle name="Percent 18 5 3 2 2" xfId="42944"/>
    <cellStyle name="Percent 18 5 3 3" xfId="32329"/>
    <cellStyle name="Percent 18 5 4" xfId="14363"/>
    <cellStyle name="Percent 18 5 4 2" xfId="37638"/>
    <cellStyle name="Percent 18 5 5" xfId="27021"/>
    <cellStyle name="Percent 18 6" xfId="4142"/>
    <cellStyle name="Percent 18 6 2" xfId="9486"/>
    <cellStyle name="Percent 18 6 2 2" xfId="20101"/>
    <cellStyle name="Percent 18 6 2 2 2" xfId="43376"/>
    <cellStyle name="Percent 18 6 2 3" xfId="32761"/>
    <cellStyle name="Percent 18 6 3" xfId="14795"/>
    <cellStyle name="Percent 18 6 3 2" xfId="38070"/>
    <cellStyle name="Percent 18 6 4" xfId="27453"/>
    <cellStyle name="Percent 18 7" xfId="6844"/>
    <cellStyle name="Percent 18 7 2" xfId="17459"/>
    <cellStyle name="Percent 18 7 2 2" xfId="40734"/>
    <cellStyle name="Percent 18 7 3" xfId="30119"/>
    <cellStyle name="Percent 18 8" xfId="12155"/>
    <cellStyle name="Percent 18 8 2" xfId="35430"/>
    <cellStyle name="Percent 18 9" xfId="24811"/>
    <cellStyle name="Percent 19" xfId="543"/>
    <cellStyle name="Percent 19 2" xfId="2039"/>
    <cellStyle name="Percent 19 2 2" xfId="4938"/>
    <cellStyle name="Percent 19 2 2 2" xfId="10281"/>
    <cellStyle name="Percent 19 2 2 2 2" xfId="20896"/>
    <cellStyle name="Percent 19 2 2 2 2 2" xfId="44171"/>
    <cellStyle name="Percent 19 2 2 2 3" xfId="33556"/>
    <cellStyle name="Percent 19 2 2 3" xfId="15590"/>
    <cellStyle name="Percent 19 2 2 3 2" xfId="38865"/>
    <cellStyle name="Percent 19 2 2 4" xfId="28248"/>
    <cellStyle name="Percent 19 2 3" xfId="7639"/>
    <cellStyle name="Percent 19 2 3 2" xfId="18254"/>
    <cellStyle name="Percent 19 2 3 2 2" xfId="41529"/>
    <cellStyle name="Percent 19 2 3 3" xfId="30914"/>
    <cellStyle name="Percent 19 2 4" xfId="12950"/>
    <cellStyle name="Percent 19 2 4 2" xfId="36225"/>
    <cellStyle name="Percent 19 2 5" xfId="25606"/>
    <cellStyle name="Percent 19 3" xfId="2479"/>
    <cellStyle name="Percent 19 3 2" xfId="5330"/>
    <cellStyle name="Percent 19 3 2 2" xfId="10673"/>
    <cellStyle name="Percent 19 3 2 2 2" xfId="21287"/>
    <cellStyle name="Percent 19 3 2 2 2 2" xfId="44562"/>
    <cellStyle name="Percent 19 3 2 2 3" xfId="33948"/>
    <cellStyle name="Percent 19 3 2 3" xfId="15981"/>
    <cellStyle name="Percent 19 3 2 3 2" xfId="39256"/>
    <cellStyle name="Percent 19 3 2 4" xfId="28640"/>
    <cellStyle name="Percent 19 3 3" xfId="8031"/>
    <cellStyle name="Percent 19 3 3 2" xfId="18646"/>
    <cellStyle name="Percent 19 3 3 2 2" xfId="41921"/>
    <cellStyle name="Percent 19 3 3 3" xfId="31306"/>
    <cellStyle name="Percent 19 3 4" xfId="13341"/>
    <cellStyle name="Percent 19 3 4 2" xfId="36616"/>
    <cellStyle name="Percent 19 3 5" xfId="25998"/>
    <cellStyle name="Percent 19 4" xfId="3207"/>
    <cellStyle name="Percent 19 4 2" xfId="6040"/>
    <cellStyle name="Percent 19 4 2 2" xfId="11383"/>
    <cellStyle name="Percent 19 4 2 2 2" xfId="21996"/>
    <cellStyle name="Percent 19 4 2 2 2 2" xfId="45271"/>
    <cellStyle name="Percent 19 4 2 2 3" xfId="34658"/>
    <cellStyle name="Percent 19 4 2 3" xfId="16690"/>
    <cellStyle name="Percent 19 4 2 3 2" xfId="39965"/>
    <cellStyle name="Percent 19 4 2 4" xfId="29350"/>
    <cellStyle name="Percent 19 4 3" xfId="8741"/>
    <cellStyle name="Percent 19 4 3 2" xfId="19356"/>
    <cellStyle name="Percent 19 4 3 2 2" xfId="42631"/>
    <cellStyle name="Percent 19 4 3 3" xfId="32016"/>
    <cellStyle name="Percent 19 4 4" xfId="14050"/>
    <cellStyle name="Percent 19 4 4 2" xfId="37325"/>
    <cellStyle name="Percent 19 4 5" xfId="26708"/>
    <cellStyle name="Percent 19 5" xfId="3530"/>
    <cellStyle name="Percent 19 5 2" xfId="6354"/>
    <cellStyle name="Percent 19 5 2 2" xfId="11697"/>
    <cellStyle name="Percent 19 5 2 2 2" xfId="22310"/>
    <cellStyle name="Percent 19 5 2 2 2 2" xfId="45585"/>
    <cellStyle name="Percent 19 5 2 2 3" xfId="34972"/>
    <cellStyle name="Percent 19 5 2 3" xfId="17004"/>
    <cellStyle name="Percent 19 5 2 3 2" xfId="40279"/>
    <cellStyle name="Percent 19 5 2 4" xfId="29664"/>
    <cellStyle name="Percent 19 5 3" xfId="9055"/>
    <cellStyle name="Percent 19 5 3 2" xfId="19670"/>
    <cellStyle name="Percent 19 5 3 2 2" xfId="42945"/>
    <cellStyle name="Percent 19 5 3 3" xfId="32330"/>
    <cellStyle name="Percent 19 5 4" xfId="14364"/>
    <cellStyle name="Percent 19 5 4 2" xfId="37639"/>
    <cellStyle name="Percent 19 5 5" xfId="27022"/>
    <cellStyle name="Percent 19 6" xfId="4143"/>
    <cellStyle name="Percent 19 6 2" xfId="9487"/>
    <cellStyle name="Percent 19 6 2 2" xfId="20102"/>
    <cellStyle name="Percent 19 6 2 2 2" xfId="43377"/>
    <cellStyle name="Percent 19 6 2 3" xfId="32762"/>
    <cellStyle name="Percent 19 6 3" xfId="14796"/>
    <cellStyle name="Percent 19 6 3 2" xfId="38071"/>
    <cellStyle name="Percent 19 6 4" xfId="27454"/>
    <cellStyle name="Percent 19 7" xfId="6845"/>
    <cellStyle name="Percent 19 7 2" xfId="17460"/>
    <cellStyle name="Percent 19 7 2 2" xfId="40735"/>
    <cellStyle name="Percent 19 7 3" xfId="30120"/>
    <cellStyle name="Percent 19 8" xfId="12156"/>
    <cellStyle name="Percent 19 8 2" xfId="35431"/>
    <cellStyle name="Percent 19 9" xfId="24812"/>
    <cellStyle name="Percent 2" xfId="544"/>
    <cellStyle name="Percent 2 10" xfId="1636"/>
    <cellStyle name="Percent 2 10 2" xfId="4639"/>
    <cellStyle name="Percent 2 10 2 2" xfId="9983"/>
    <cellStyle name="Percent 2 10 2 2 2" xfId="20598"/>
    <cellStyle name="Percent 2 10 2 2 2 2" xfId="43873"/>
    <cellStyle name="Percent 2 10 2 2 3" xfId="33258"/>
    <cellStyle name="Percent 2 10 2 3" xfId="15292"/>
    <cellStyle name="Percent 2 10 2 3 2" xfId="38567"/>
    <cellStyle name="Percent 2 10 2 4" xfId="27950"/>
    <cellStyle name="Percent 2 10 3" xfId="7341"/>
    <cellStyle name="Percent 2 10 3 2" xfId="17956"/>
    <cellStyle name="Percent 2 10 3 2 2" xfId="41231"/>
    <cellStyle name="Percent 2 10 3 3" xfId="30616"/>
    <cellStyle name="Percent 2 10 4" xfId="12652"/>
    <cellStyle name="Percent 2 10 4 2" xfId="35927"/>
    <cellStyle name="Percent 2 10 5" xfId="24457"/>
    <cellStyle name="Percent 2 10 5 2" xfId="47654"/>
    <cellStyle name="Percent 2 10 6" xfId="25308"/>
    <cellStyle name="Percent 2 11" xfId="2978"/>
    <cellStyle name="Percent 2 11 2" xfId="5814"/>
    <cellStyle name="Percent 2 11 2 2" xfId="11157"/>
    <cellStyle name="Percent 2 11 2 2 2" xfId="21770"/>
    <cellStyle name="Percent 2 11 2 2 2 2" xfId="45045"/>
    <cellStyle name="Percent 2 11 2 2 3" xfId="34432"/>
    <cellStyle name="Percent 2 11 2 3" xfId="16464"/>
    <cellStyle name="Percent 2 11 2 3 2" xfId="39739"/>
    <cellStyle name="Percent 2 11 2 4" xfId="29124"/>
    <cellStyle name="Percent 2 11 3" xfId="8515"/>
    <cellStyle name="Percent 2 11 3 2" xfId="19130"/>
    <cellStyle name="Percent 2 11 3 2 2" xfId="42405"/>
    <cellStyle name="Percent 2 11 3 3" xfId="31790"/>
    <cellStyle name="Percent 2 11 4" xfId="13824"/>
    <cellStyle name="Percent 2 11 4 2" xfId="37099"/>
    <cellStyle name="Percent 2 11 5" xfId="24458"/>
    <cellStyle name="Percent 2 11 5 2" xfId="47655"/>
    <cellStyle name="Percent 2 11 6" xfId="26482"/>
    <cellStyle name="Percent 2 12" xfId="3304"/>
    <cellStyle name="Percent 2 12 2" xfId="6128"/>
    <cellStyle name="Percent 2 12 2 2" xfId="11471"/>
    <cellStyle name="Percent 2 12 2 2 2" xfId="22084"/>
    <cellStyle name="Percent 2 12 2 2 2 2" xfId="45359"/>
    <cellStyle name="Percent 2 12 2 2 3" xfId="34746"/>
    <cellStyle name="Percent 2 12 2 3" xfId="16778"/>
    <cellStyle name="Percent 2 12 2 3 2" xfId="40053"/>
    <cellStyle name="Percent 2 12 2 4" xfId="29438"/>
    <cellStyle name="Percent 2 12 3" xfId="8829"/>
    <cellStyle name="Percent 2 12 3 2" xfId="19444"/>
    <cellStyle name="Percent 2 12 3 2 2" xfId="42719"/>
    <cellStyle name="Percent 2 12 3 3" xfId="32104"/>
    <cellStyle name="Percent 2 12 4" xfId="14138"/>
    <cellStyle name="Percent 2 12 4 2" xfId="37413"/>
    <cellStyle name="Percent 2 12 5" xfId="24459"/>
    <cellStyle name="Percent 2 12 5 2" xfId="47656"/>
    <cellStyle name="Percent 2 12 6" xfId="26796"/>
    <cellStyle name="Percent 2 13" xfId="24456"/>
    <cellStyle name="Percent 2 13 2" xfId="47653"/>
    <cellStyle name="Percent 2 2" xfId="545"/>
    <cellStyle name="Percent 2 2 2" xfId="792"/>
    <cellStyle name="Percent 2 2 2 2" xfId="2041"/>
    <cellStyle name="Percent 2 2 2 2 2" xfId="3610"/>
    <cellStyle name="Percent 2 2 2 2 3" xfId="4939"/>
    <cellStyle name="Percent 2 2 2 2 3 2" xfId="10282"/>
    <cellStyle name="Percent 2 2 2 2 3 2 2" xfId="20897"/>
    <cellStyle name="Percent 2 2 2 2 3 2 2 2" xfId="44172"/>
    <cellStyle name="Percent 2 2 2 2 3 2 3" xfId="33557"/>
    <cellStyle name="Percent 2 2 2 2 3 3" xfId="15591"/>
    <cellStyle name="Percent 2 2 2 2 3 3 2" xfId="38866"/>
    <cellStyle name="Percent 2 2 2 2 3 4" xfId="28249"/>
    <cellStyle name="Percent 2 2 2 2 4" xfId="7640"/>
    <cellStyle name="Percent 2 2 2 2 4 2" xfId="18255"/>
    <cellStyle name="Percent 2 2 2 2 4 2 2" xfId="41530"/>
    <cellStyle name="Percent 2 2 2 2 4 3" xfId="30915"/>
    <cellStyle name="Percent 2 2 2 2 5" xfId="12951"/>
    <cellStyle name="Percent 2 2 2 2 5 2" xfId="36226"/>
    <cellStyle name="Percent 2 2 2 2 6" xfId="25607"/>
    <cellStyle name="Percent 2 2 2 3" xfId="3208"/>
    <cellStyle name="Percent 2 2 2 3 2" xfId="6041"/>
    <cellStyle name="Percent 2 2 2 3 2 2" xfId="11384"/>
    <cellStyle name="Percent 2 2 2 3 2 2 2" xfId="21997"/>
    <cellStyle name="Percent 2 2 2 3 2 2 2 2" xfId="45272"/>
    <cellStyle name="Percent 2 2 2 3 2 2 3" xfId="34659"/>
    <cellStyle name="Percent 2 2 2 3 2 3" xfId="16691"/>
    <cellStyle name="Percent 2 2 2 3 2 3 2" xfId="39966"/>
    <cellStyle name="Percent 2 2 2 3 2 4" xfId="29351"/>
    <cellStyle name="Percent 2 2 2 3 3" xfId="8742"/>
    <cellStyle name="Percent 2 2 2 3 3 2" xfId="19357"/>
    <cellStyle name="Percent 2 2 2 3 3 2 2" xfId="42632"/>
    <cellStyle name="Percent 2 2 2 3 3 3" xfId="32017"/>
    <cellStyle name="Percent 2 2 2 3 4" xfId="14051"/>
    <cellStyle name="Percent 2 2 2 3 4 2" xfId="37326"/>
    <cellStyle name="Percent 2 2 2 3 5" xfId="26709"/>
    <cellStyle name="Percent 2 2 2 4" xfId="3531"/>
    <cellStyle name="Percent 2 2 2 4 2" xfId="6355"/>
    <cellStyle name="Percent 2 2 2 4 2 2" xfId="11698"/>
    <cellStyle name="Percent 2 2 2 4 2 2 2" xfId="22311"/>
    <cellStyle name="Percent 2 2 2 4 2 2 2 2" xfId="45586"/>
    <cellStyle name="Percent 2 2 2 4 2 2 3" xfId="34973"/>
    <cellStyle name="Percent 2 2 2 4 2 3" xfId="17005"/>
    <cellStyle name="Percent 2 2 2 4 2 3 2" xfId="40280"/>
    <cellStyle name="Percent 2 2 2 4 2 4" xfId="29665"/>
    <cellStyle name="Percent 2 2 2 4 3" xfId="9056"/>
    <cellStyle name="Percent 2 2 2 4 3 2" xfId="19671"/>
    <cellStyle name="Percent 2 2 2 4 3 2 2" xfId="42946"/>
    <cellStyle name="Percent 2 2 2 4 3 3" xfId="32331"/>
    <cellStyle name="Percent 2 2 2 4 4" xfId="14365"/>
    <cellStyle name="Percent 2 2 2 4 4 2" xfId="37640"/>
    <cellStyle name="Percent 2 2 2 4 5" xfId="27023"/>
    <cellStyle name="Percent 2 2 3" xfId="2480"/>
    <cellStyle name="Percent 2 2 3 2" xfId="5331"/>
    <cellStyle name="Percent 2 2 3 2 2" xfId="10674"/>
    <cellStyle name="Percent 2 2 3 2 2 2" xfId="21288"/>
    <cellStyle name="Percent 2 2 3 2 2 2 2" xfId="44563"/>
    <cellStyle name="Percent 2 2 3 2 2 3" xfId="33949"/>
    <cellStyle name="Percent 2 2 3 2 3" xfId="15982"/>
    <cellStyle name="Percent 2 2 3 2 3 2" xfId="39257"/>
    <cellStyle name="Percent 2 2 3 2 4" xfId="28641"/>
    <cellStyle name="Percent 2 2 3 3" xfId="8032"/>
    <cellStyle name="Percent 2 2 3 3 2" xfId="18647"/>
    <cellStyle name="Percent 2 2 3 3 2 2" xfId="41922"/>
    <cellStyle name="Percent 2 2 3 3 3" xfId="31307"/>
    <cellStyle name="Percent 2 2 3 4" xfId="13342"/>
    <cellStyle name="Percent 2 2 3 4 2" xfId="36617"/>
    <cellStyle name="Percent 2 2 3 5" xfId="25999"/>
    <cellStyle name="Percent 2 2 4" xfId="4144"/>
    <cellStyle name="Percent 2 2 4 2" xfId="9488"/>
    <cellStyle name="Percent 2 2 4 2 2" xfId="20103"/>
    <cellStyle name="Percent 2 2 4 2 2 2" xfId="43378"/>
    <cellStyle name="Percent 2 2 4 2 3" xfId="32763"/>
    <cellStyle name="Percent 2 2 4 3" xfId="14797"/>
    <cellStyle name="Percent 2 2 4 3 2" xfId="38072"/>
    <cellStyle name="Percent 2 2 4 4" xfId="27455"/>
    <cellStyle name="Percent 2 2 5" xfId="6846"/>
    <cellStyle name="Percent 2 2 5 2" xfId="17461"/>
    <cellStyle name="Percent 2 2 5 2 2" xfId="40736"/>
    <cellStyle name="Percent 2 2 5 3" xfId="30121"/>
    <cellStyle name="Percent 2 2 6" xfId="12157"/>
    <cellStyle name="Percent 2 2 6 2" xfId="35432"/>
    <cellStyle name="Percent 2 2 7" xfId="24813"/>
    <cellStyle name="Percent 2 3" xfId="546"/>
    <cellStyle name="Percent 2 3 10" xfId="6847"/>
    <cellStyle name="Percent 2 3 10 2" xfId="17462"/>
    <cellStyle name="Percent 2 3 10 2 2" xfId="40737"/>
    <cellStyle name="Percent 2 3 10 3" xfId="30122"/>
    <cellStyle name="Percent 2 3 11" xfId="12158"/>
    <cellStyle name="Percent 2 3 11 2" xfId="35433"/>
    <cellStyle name="Percent 2 3 12" xfId="24460"/>
    <cellStyle name="Percent 2 3 12 2" xfId="47657"/>
    <cellStyle name="Percent 2 3 13" xfId="24814"/>
    <cellStyle name="Percent 2 3 2" xfId="793"/>
    <cellStyle name="Percent 2 3 2 10" xfId="24905"/>
    <cellStyle name="Percent 2 3 2 2" xfId="1142"/>
    <cellStyle name="Percent 2 3 2 2 2" xfId="2710"/>
    <cellStyle name="Percent 2 3 2 2 2 2" xfId="5561"/>
    <cellStyle name="Percent 2 3 2 2 2 2 2" xfId="10904"/>
    <cellStyle name="Percent 2 3 2 2 2 2 2 2" xfId="21518"/>
    <cellStyle name="Percent 2 3 2 2 2 2 2 2 2" xfId="44793"/>
    <cellStyle name="Percent 2 3 2 2 2 2 2 3" xfId="34179"/>
    <cellStyle name="Percent 2 3 2 2 2 2 3" xfId="16212"/>
    <cellStyle name="Percent 2 3 2 2 2 2 3 2" xfId="39487"/>
    <cellStyle name="Percent 2 3 2 2 2 2 4" xfId="24464"/>
    <cellStyle name="Percent 2 3 2 2 2 2 4 2" xfId="47661"/>
    <cellStyle name="Percent 2 3 2 2 2 2 5" xfId="28871"/>
    <cellStyle name="Percent 2 3 2 2 2 3" xfId="8262"/>
    <cellStyle name="Percent 2 3 2 2 2 3 2" xfId="18877"/>
    <cellStyle name="Percent 2 3 2 2 2 3 2 2" xfId="42152"/>
    <cellStyle name="Percent 2 3 2 2 2 3 3" xfId="31537"/>
    <cellStyle name="Percent 2 3 2 2 2 4" xfId="13572"/>
    <cellStyle name="Percent 2 3 2 2 2 4 2" xfId="36847"/>
    <cellStyle name="Percent 2 3 2 2 2 5" xfId="24463"/>
    <cellStyle name="Percent 2 3 2 2 2 5 2" xfId="47660"/>
    <cellStyle name="Percent 2 3 2 2 2 6" xfId="26229"/>
    <cellStyle name="Percent 2 3 2 2 3" xfId="3888"/>
    <cellStyle name="Percent 2 3 2 2 3 2" xfId="6552"/>
    <cellStyle name="Percent 2 3 2 2 3 2 2" xfId="11895"/>
    <cellStyle name="Percent 2 3 2 2 3 2 2 2" xfId="22508"/>
    <cellStyle name="Percent 2 3 2 2 3 2 2 2 2" xfId="45783"/>
    <cellStyle name="Percent 2 3 2 2 3 2 2 3" xfId="35170"/>
    <cellStyle name="Percent 2 3 2 2 3 2 3" xfId="17202"/>
    <cellStyle name="Percent 2 3 2 2 3 2 3 2" xfId="40477"/>
    <cellStyle name="Percent 2 3 2 2 3 2 4" xfId="29862"/>
    <cellStyle name="Percent 2 3 2 2 3 3" xfId="9253"/>
    <cellStyle name="Percent 2 3 2 2 3 3 2" xfId="19868"/>
    <cellStyle name="Percent 2 3 2 2 3 3 2 2" xfId="43143"/>
    <cellStyle name="Percent 2 3 2 2 3 3 3" xfId="32528"/>
    <cellStyle name="Percent 2 3 2 2 3 4" xfId="14562"/>
    <cellStyle name="Percent 2 3 2 2 3 4 2" xfId="37837"/>
    <cellStyle name="Percent 2 3 2 2 3 5" xfId="24465"/>
    <cellStyle name="Percent 2 3 2 2 3 5 2" xfId="47662"/>
    <cellStyle name="Percent 2 3 2 2 3 6" xfId="27220"/>
    <cellStyle name="Percent 2 3 2 2 4" xfId="4374"/>
    <cellStyle name="Percent 2 3 2 2 4 2" xfId="9718"/>
    <cellStyle name="Percent 2 3 2 2 4 2 2" xfId="20333"/>
    <cellStyle name="Percent 2 3 2 2 4 2 2 2" xfId="43608"/>
    <cellStyle name="Percent 2 3 2 2 4 2 3" xfId="32993"/>
    <cellStyle name="Percent 2 3 2 2 4 3" xfId="15027"/>
    <cellStyle name="Percent 2 3 2 2 4 3 2" xfId="38302"/>
    <cellStyle name="Percent 2 3 2 2 4 4" xfId="27685"/>
    <cellStyle name="Percent 2 3 2 2 5" xfId="7076"/>
    <cellStyle name="Percent 2 3 2 2 5 2" xfId="17691"/>
    <cellStyle name="Percent 2 3 2 2 5 2 2" xfId="40966"/>
    <cellStyle name="Percent 2 3 2 2 5 3" xfId="30351"/>
    <cellStyle name="Percent 2 3 2 2 6" xfId="12387"/>
    <cellStyle name="Percent 2 3 2 2 6 2" xfId="35662"/>
    <cellStyle name="Percent 2 3 2 2 7" xfId="24462"/>
    <cellStyle name="Percent 2 3 2 2 7 2" xfId="47659"/>
    <cellStyle name="Percent 2 3 2 2 8" xfId="25043"/>
    <cellStyle name="Percent 2 3 2 3" xfId="1516"/>
    <cellStyle name="Percent 2 3 2 3 2" xfId="2878"/>
    <cellStyle name="Percent 2 3 2 3 2 2" xfId="5729"/>
    <cellStyle name="Percent 2 3 2 3 2 2 2" xfId="11072"/>
    <cellStyle name="Percent 2 3 2 3 2 2 2 2" xfId="21686"/>
    <cellStyle name="Percent 2 3 2 3 2 2 2 2 2" xfId="44961"/>
    <cellStyle name="Percent 2 3 2 3 2 2 2 3" xfId="34347"/>
    <cellStyle name="Percent 2 3 2 3 2 2 3" xfId="16380"/>
    <cellStyle name="Percent 2 3 2 3 2 2 3 2" xfId="39655"/>
    <cellStyle name="Percent 2 3 2 3 2 2 4" xfId="29039"/>
    <cellStyle name="Percent 2 3 2 3 2 3" xfId="8430"/>
    <cellStyle name="Percent 2 3 2 3 2 3 2" xfId="19045"/>
    <cellStyle name="Percent 2 3 2 3 2 3 2 2" xfId="42320"/>
    <cellStyle name="Percent 2 3 2 3 2 3 3" xfId="31705"/>
    <cellStyle name="Percent 2 3 2 3 2 4" xfId="13740"/>
    <cellStyle name="Percent 2 3 2 3 2 4 2" xfId="37015"/>
    <cellStyle name="Percent 2 3 2 3 2 5" xfId="24467"/>
    <cellStyle name="Percent 2 3 2 3 2 5 2" xfId="47664"/>
    <cellStyle name="Percent 2 3 2 3 2 6" xfId="26397"/>
    <cellStyle name="Percent 2 3 2 3 3" xfId="4542"/>
    <cellStyle name="Percent 2 3 2 3 3 2" xfId="9886"/>
    <cellStyle name="Percent 2 3 2 3 3 2 2" xfId="20501"/>
    <cellStyle name="Percent 2 3 2 3 3 2 2 2" xfId="43776"/>
    <cellStyle name="Percent 2 3 2 3 3 2 3" xfId="33161"/>
    <cellStyle name="Percent 2 3 2 3 3 3" xfId="15195"/>
    <cellStyle name="Percent 2 3 2 3 3 3 2" xfId="38470"/>
    <cellStyle name="Percent 2 3 2 3 3 4" xfId="27853"/>
    <cellStyle name="Percent 2 3 2 3 4" xfId="7244"/>
    <cellStyle name="Percent 2 3 2 3 4 2" xfId="17859"/>
    <cellStyle name="Percent 2 3 2 3 4 2 2" xfId="41134"/>
    <cellStyle name="Percent 2 3 2 3 4 3" xfId="30519"/>
    <cellStyle name="Percent 2 3 2 3 5" xfId="12555"/>
    <cellStyle name="Percent 2 3 2 3 5 2" xfId="35830"/>
    <cellStyle name="Percent 2 3 2 3 6" xfId="24466"/>
    <cellStyle name="Percent 2 3 2 3 6 2" xfId="47663"/>
    <cellStyle name="Percent 2 3 2 3 7" xfId="25211"/>
    <cellStyle name="Percent 2 3 2 4" xfId="2572"/>
    <cellStyle name="Percent 2 3 2 4 2" xfId="5423"/>
    <cellStyle name="Percent 2 3 2 4 2 2" xfId="10766"/>
    <cellStyle name="Percent 2 3 2 4 2 2 2" xfId="21380"/>
    <cellStyle name="Percent 2 3 2 4 2 2 2 2" xfId="44655"/>
    <cellStyle name="Percent 2 3 2 4 2 2 3" xfId="34041"/>
    <cellStyle name="Percent 2 3 2 4 2 3" xfId="16074"/>
    <cellStyle name="Percent 2 3 2 4 2 3 2" xfId="39349"/>
    <cellStyle name="Percent 2 3 2 4 2 4" xfId="28733"/>
    <cellStyle name="Percent 2 3 2 4 3" xfId="8124"/>
    <cellStyle name="Percent 2 3 2 4 3 2" xfId="18739"/>
    <cellStyle name="Percent 2 3 2 4 3 2 2" xfId="42014"/>
    <cellStyle name="Percent 2 3 2 4 3 3" xfId="31399"/>
    <cellStyle name="Percent 2 3 2 4 4" xfId="13434"/>
    <cellStyle name="Percent 2 3 2 4 4 2" xfId="36709"/>
    <cellStyle name="Percent 2 3 2 4 5" xfId="24468"/>
    <cellStyle name="Percent 2 3 2 4 5 2" xfId="47665"/>
    <cellStyle name="Percent 2 3 2 4 6" xfId="26091"/>
    <cellStyle name="Percent 2 3 2 5" xfId="3638"/>
    <cellStyle name="Percent 2 3 2 5 2" xfId="6391"/>
    <cellStyle name="Percent 2 3 2 5 2 2" xfId="11734"/>
    <cellStyle name="Percent 2 3 2 5 2 2 2" xfId="22347"/>
    <cellStyle name="Percent 2 3 2 5 2 2 2 2" xfId="45622"/>
    <cellStyle name="Percent 2 3 2 5 2 2 3" xfId="35009"/>
    <cellStyle name="Percent 2 3 2 5 2 3" xfId="17041"/>
    <cellStyle name="Percent 2 3 2 5 2 3 2" xfId="40316"/>
    <cellStyle name="Percent 2 3 2 5 2 4" xfId="29701"/>
    <cellStyle name="Percent 2 3 2 5 3" xfId="9092"/>
    <cellStyle name="Percent 2 3 2 5 3 2" xfId="19707"/>
    <cellStyle name="Percent 2 3 2 5 3 2 2" xfId="42982"/>
    <cellStyle name="Percent 2 3 2 5 3 3" xfId="32367"/>
    <cellStyle name="Percent 2 3 2 5 4" xfId="14401"/>
    <cellStyle name="Percent 2 3 2 5 4 2" xfId="37676"/>
    <cellStyle name="Percent 2 3 2 5 5" xfId="27059"/>
    <cellStyle name="Percent 2 3 2 6" xfId="4236"/>
    <cellStyle name="Percent 2 3 2 6 2" xfId="9580"/>
    <cellStyle name="Percent 2 3 2 6 2 2" xfId="20195"/>
    <cellStyle name="Percent 2 3 2 6 2 2 2" xfId="43470"/>
    <cellStyle name="Percent 2 3 2 6 2 3" xfId="32855"/>
    <cellStyle name="Percent 2 3 2 6 3" xfId="14889"/>
    <cellStyle name="Percent 2 3 2 6 3 2" xfId="38164"/>
    <cellStyle name="Percent 2 3 2 6 4" xfId="27547"/>
    <cellStyle name="Percent 2 3 2 7" xfId="6938"/>
    <cellStyle name="Percent 2 3 2 7 2" xfId="17553"/>
    <cellStyle name="Percent 2 3 2 7 2 2" xfId="40828"/>
    <cellStyle name="Percent 2 3 2 7 3" xfId="30213"/>
    <cellStyle name="Percent 2 3 2 8" xfId="12249"/>
    <cellStyle name="Percent 2 3 2 8 2" xfId="35524"/>
    <cellStyle name="Percent 2 3 2 9" xfId="24461"/>
    <cellStyle name="Percent 2 3 2 9 2" xfId="47658"/>
    <cellStyle name="Percent 2 3 3" xfId="1083"/>
    <cellStyle name="Percent 2 3 3 2" xfId="2655"/>
    <cellStyle name="Percent 2 3 3 2 2" xfId="5506"/>
    <cellStyle name="Percent 2 3 3 2 2 2" xfId="10849"/>
    <cellStyle name="Percent 2 3 3 2 2 2 2" xfId="21463"/>
    <cellStyle name="Percent 2 3 3 2 2 2 2 2" xfId="44738"/>
    <cellStyle name="Percent 2 3 3 2 2 2 3" xfId="34124"/>
    <cellStyle name="Percent 2 3 3 2 2 3" xfId="16157"/>
    <cellStyle name="Percent 2 3 3 2 2 3 2" xfId="39432"/>
    <cellStyle name="Percent 2 3 3 2 2 4" xfId="24471"/>
    <cellStyle name="Percent 2 3 3 2 2 4 2" xfId="47668"/>
    <cellStyle name="Percent 2 3 3 2 2 5" xfId="28816"/>
    <cellStyle name="Percent 2 3 3 2 3" xfId="8207"/>
    <cellStyle name="Percent 2 3 3 2 3 2" xfId="18822"/>
    <cellStyle name="Percent 2 3 3 2 3 2 2" xfId="42097"/>
    <cellStyle name="Percent 2 3 3 2 3 3" xfId="31482"/>
    <cellStyle name="Percent 2 3 3 2 4" xfId="13517"/>
    <cellStyle name="Percent 2 3 3 2 4 2" xfId="36792"/>
    <cellStyle name="Percent 2 3 3 2 5" xfId="24470"/>
    <cellStyle name="Percent 2 3 3 2 5 2" xfId="47667"/>
    <cellStyle name="Percent 2 3 3 2 6" xfId="26174"/>
    <cellStyle name="Percent 2 3 3 3" xfId="3833"/>
    <cellStyle name="Percent 2 3 3 3 2" xfId="6497"/>
    <cellStyle name="Percent 2 3 3 3 2 2" xfId="11840"/>
    <cellStyle name="Percent 2 3 3 3 2 2 2" xfId="22453"/>
    <cellStyle name="Percent 2 3 3 3 2 2 2 2" xfId="45728"/>
    <cellStyle name="Percent 2 3 3 3 2 2 3" xfId="35115"/>
    <cellStyle name="Percent 2 3 3 3 2 3" xfId="17147"/>
    <cellStyle name="Percent 2 3 3 3 2 3 2" xfId="40422"/>
    <cellStyle name="Percent 2 3 3 3 2 4" xfId="29807"/>
    <cellStyle name="Percent 2 3 3 3 3" xfId="9198"/>
    <cellStyle name="Percent 2 3 3 3 3 2" xfId="19813"/>
    <cellStyle name="Percent 2 3 3 3 3 2 2" xfId="43088"/>
    <cellStyle name="Percent 2 3 3 3 3 3" xfId="32473"/>
    <cellStyle name="Percent 2 3 3 3 4" xfId="14507"/>
    <cellStyle name="Percent 2 3 3 3 4 2" xfId="37782"/>
    <cellStyle name="Percent 2 3 3 3 5" xfId="24472"/>
    <cellStyle name="Percent 2 3 3 3 5 2" xfId="47669"/>
    <cellStyle name="Percent 2 3 3 3 6" xfId="27165"/>
    <cellStyle name="Percent 2 3 3 4" xfId="4319"/>
    <cellStyle name="Percent 2 3 3 4 2" xfId="9663"/>
    <cellStyle name="Percent 2 3 3 4 2 2" xfId="20278"/>
    <cellStyle name="Percent 2 3 3 4 2 2 2" xfId="43553"/>
    <cellStyle name="Percent 2 3 3 4 2 3" xfId="32938"/>
    <cellStyle name="Percent 2 3 3 4 3" xfId="14972"/>
    <cellStyle name="Percent 2 3 3 4 3 2" xfId="38247"/>
    <cellStyle name="Percent 2 3 3 4 4" xfId="27630"/>
    <cellStyle name="Percent 2 3 3 5" xfId="7021"/>
    <cellStyle name="Percent 2 3 3 5 2" xfId="17636"/>
    <cellStyle name="Percent 2 3 3 5 2 2" xfId="40911"/>
    <cellStyle name="Percent 2 3 3 5 3" xfId="30296"/>
    <cellStyle name="Percent 2 3 3 6" xfId="12332"/>
    <cellStyle name="Percent 2 3 3 6 2" xfId="35607"/>
    <cellStyle name="Percent 2 3 3 7" xfId="24469"/>
    <cellStyle name="Percent 2 3 3 7 2" xfId="47666"/>
    <cellStyle name="Percent 2 3 3 8" xfId="24988"/>
    <cellStyle name="Percent 2 3 4" xfId="1268"/>
    <cellStyle name="Percent 2 3 4 2" xfId="2795"/>
    <cellStyle name="Percent 2 3 4 2 2" xfId="5646"/>
    <cellStyle name="Percent 2 3 4 2 2 2" xfId="10989"/>
    <cellStyle name="Percent 2 3 4 2 2 2 2" xfId="21603"/>
    <cellStyle name="Percent 2 3 4 2 2 2 2 2" xfId="44878"/>
    <cellStyle name="Percent 2 3 4 2 2 2 3" xfId="34264"/>
    <cellStyle name="Percent 2 3 4 2 2 3" xfId="16297"/>
    <cellStyle name="Percent 2 3 4 2 2 3 2" xfId="39572"/>
    <cellStyle name="Percent 2 3 4 2 2 4" xfId="28956"/>
    <cellStyle name="Percent 2 3 4 2 3" xfId="8347"/>
    <cellStyle name="Percent 2 3 4 2 3 2" xfId="18962"/>
    <cellStyle name="Percent 2 3 4 2 3 2 2" xfId="42237"/>
    <cellStyle name="Percent 2 3 4 2 3 3" xfId="31622"/>
    <cellStyle name="Percent 2 3 4 2 4" xfId="13657"/>
    <cellStyle name="Percent 2 3 4 2 4 2" xfId="36932"/>
    <cellStyle name="Percent 2 3 4 2 5" xfId="24474"/>
    <cellStyle name="Percent 2 3 4 2 5 2" xfId="47671"/>
    <cellStyle name="Percent 2 3 4 2 6" xfId="26314"/>
    <cellStyle name="Percent 2 3 4 3" xfId="4459"/>
    <cellStyle name="Percent 2 3 4 3 2" xfId="9803"/>
    <cellStyle name="Percent 2 3 4 3 2 2" xfId="20418"/>
    <cellStyle name="Percent 2 3 4 3 2 2 2" xfId="43693"/>
    <cellStyle name="Percent 2 3 4 3 2 3" xfId="33078"/>
    <cellStyle name="Percent 2 3 4 3 3" xfId="15112"/>
    <cellStyle name="Percent 2 3 4 3 3 2" xfId="38387"/>
    <cellStyle name="Percent 2 3 4 3 4" xfId="27770"/>
    <cellStyle name="Percent 2 3 4 4" xfId="7161"/>
    <cellStyle name="Percent 2 3 4 4 2" xfId="17776"/>
    <cellStyle name="Percent 2 3 4 4 2 2" xfId="41051"/>
    <cellStyle name="Percent 2 3 4 4 3" xfId="30436"/>
    <cellStyle name="Percent 2 3 4 5" xfId="12472"/>
    <cellStyle name="Percent 2 3 4 5 2" xfId="35747"/>
    <cellStyle name="Percent 2 3 4 6" xfId="24473"/>
    <cellStyle name="Percent 2 3 4 6 2" xfId="47670"/>
    <cellStyle name="Percent 2 3 4 7" xfId="25128"/>
    <cellStyle name="Percent 2 3 5" xfId="1637"/>
    <cellStyle name="Percent 2 3 5 2" xfId="4640"/>
    <cellStyle name="Percent 2 3 5 2 2" xfId="9984"/>
    <cellStyle name="Percent 2 3 5 2 2 2" xfId="20599"/>
    <cellStyle name="Percent 2 3 5 2 2 2 2" xfId="43874"/>
    <cellStyle name="Percent 2 3 5 2 2 3" xfId="33259"/>
    <cellStyle name="Percent 2 3 5 2 3" xfId="15293"/>
    <cellStyle name="Percent 2 3 5 2 3 2" xfId="38568"/>
    <cellStyle name="Percent 2 3 5 2 4" xfId="27951"/>
    <cellStyle name="Percent 2 3 5 3" xfId="7342"/>
    <cellStyle name="Percent 2 3 5 3 2" xfId="17957"/>
    <cellStyle name="Percent 2 3 5 3 2 2" xfId="41232"/>
    <cellStyle name="Percent 2 3 5 3 3" xfId="30617"/>
    <cellStyle name="Percent 2 3 5 4" xfId="12653"/>
    <cellStyle name="Percent 2 3 5 4 2" xfId="35928"/>
    <cellStyle name="Percent 2 3 5 5" xfId="24475"/>
    <cellStyle name="Percent 2 3 5 5 2" xfId="47672"/>
    <cellStyle name="Percent 2 3 5 6" xfId="25309"/>
    <cellStyle name="Percent 2 3 6" xfId="2481"/>
    <cellStyle name="Percent 2 3 6 2" xfId="5332"/>
    <cellStyle name="Percent 2 3 6 2 2" xfId="10675"/>
    <cellStyle name="Percent 2 3 6 2 2 2" xfId="21289"/>
    <cellStyle name="Percent 2 3 6 2 2 2 2" xfId="44564"/>
    <cellStyle name="Percent 2 3 6 2 2 3" xfId="33950"/>
    <cellStyle name="Percent 2 3 6 2 3" xfId="15983"/>
    <cellStyle name="Percent 2 3 6 2 3 2" xfId="39258"/>
    <cellStyle name="Percent 2 3 6 2 4" xfId="28642"/>
    <cellStyle name="Percent 2 3 6 3" xfId="8033"/>
    <cellStyle name="Percent 2 3 6 3 2" xfId="18648"/>
    <cellStyle name="Percent 2 3 6 3 2 2" xfId="41923"/>
    <cellStyle name="Percent 2 3 6 3 3" xfId="31308"/>
    <cellStyle name="Percent 2 3 6 4" xfId="13343"/>
    <cellStyle name="Percent 2 3 6 4 2" xfId="36618"/>
    <cellStyle name="Percent 2 3 6 5" xfId="26000"/>
    <cellStyle name="Percent 2 3 7" xfId="2979"/>
    <cellStyle name="Percent 2 3 7 2" xfId="5815"/>
    <cellStyle name="Percent 2 3 7 2 2" xfId="11158"/>
    <cellStyle name="Percent 2 3 7 2 2 2" xfId="21771"/>
    <cellStyle name="Percent 2 3 7 2 2 2 2" xfId="45046"/>
    <cellStyle name="Percent 2 3 7 2 2 3" xfId="34433"/>
    <cellStyle name="Percent 2 3 7 2 3" xfId="16465"/>
    <cellStyle name="Percent 2 3 7 2 3 2" xfId="39740"/>
    <cellStyle name="Percent 2 3 7 2 4" xfId="29125"/>
    <cellStyle name="Percent 2 3 7 3" xfId="8516"/>
    <cellStyle name="Percent 2 3 7 3 2" xfId="19131"/>
    <cellStyle name="Percent 2 3 7 3 2 2" xfId="42406"/>
    <cellStyle name="Percent 2 3 7 3 3" xfId="31791"/>
    <cellStyle name="Percent 2 3 7 4" xfId="13825"/>
    <cellStyle name="Percent 2 3 7 4 2" xfId="37100"/>
    <cellStyle name="Percent 2 3 7 5" xfId="26483"/>
    <cellStyle name="Percent 2 3 8" xfId="3305"/>
    <cellStyle name="Percent 2 3 8 2" xfId="6129"/>
    <cellStyle name="Percent 2 3 8 2 2" xfId="11472"/>
    <cellStyle name="Percent 2 3 8 2 2 2" xfId="22085"/>
    <cellStyle name="Percent 2 3 8 2 2 2 2" xfId="45360"/>
    <cellStyle name="Percent 2 3 8 2 2 3" xfId="34747"/>
    <cellStyle name="Percent 2 3 8 2 3" xfId="16779"/>
    <cellStyle name="Percent 2 3 8 2 3 2" xfId="40054"/>
    <cellStyle name="Percent 2 3 8 2 4" xfId="29439"/>
    <cellStyle name="Percent 2 3 8 3" xfId="8830"/>
    <cellStyle name="Percent 2 3 8 3 2" xfId="19445"/>
    <cellStyle name="Percent 2 3 8 3 2 2" xfId="42720"/>
    <cellStyle name="Percent 2 3 8 3 3" xfId="32105"/>
    <cellStyle name="Percent 2 3 8 4" xfId="14139"/>
    <cellStyle name="Percent 2 3 8 4 2" xfId="37414"/>
    <cellStyle name="Percent 2 3 8 5" xfId="26797"/>
    <cellStyle name="Percent 2 3 9" xfId="4145"/>
    <cellStyle name="Percent 2 3 9 2" xfId="9489"/>
    <cellStyle name="Percent 2 3 9 2 2" xfId="20104"/>
    <cellStyle name="Percent 2 3 9 2 2 2" xfId="43379"/>
    <cellStyle name="Percent 2 3 9 2 3" xfId="32764"/>
    <cellStyle name="Percent 2 3 9 3" xfId="14798"/>
    <cellStyle name="Percent 2 3 9 3 2" xfId="38073"/>
    <cellStyle name="Percent 2 3 9 4" xfId="27456"/>
    <cellStyle name="Percent 2 4" xfId="547"/>
    <cellStyle name="Percent 2 4 10" xfId="12159"/>
    <cellStyle name="Percent 2 4 10 2" xfId="35434"/>
    <cellStyle name="Percent 2 4 11" xfId="24476"/>
    <cellStyle name="Percent 2 4 11 2" xfId="47673"/>
    <cellStyle name="Percent 2 4 12" xfId="24815"/>
    <cellStyle name="Percent 2 4 2" xfId="1141"/>
    <cellStyle name="Percent 2 4 2 2" xfId="2709"/>
    <cellStyle name="Percent 2 4 2 2 2" xfId="5560"/>
    <cellStyle name="Percent 2 4 2 2 2 2" xfId="10903"/>
    <cellStyle name="Percent 2 4 2 2 2 2 2" xfId="21517"/>
    <cellStyle name="Percent 2 4 2 2 2 2 2 2" xfId="44792"/>
    <cellStyle name="Percent 2 4 2 2 2 2 3" xfId="34178"/>
    <cellStyle name="Percent 2 4 2 2 2 3" xfId="16211"/>
    <cellStyle name="Percent 2 4 2 2 2 3 2" xfId="39486"/>
    <cellStyle name="Percent 2 4 2 2 2 4" xfId="24479"/>
    <cellStyle name="Percent 2 4 2 2 2 4 2" xfId="47676"/>
    <cellStyle name="Percent 2 4 2 2 2 5" xfId="28870"/>
    <cellStyle name="Percent 2 4 2 2 3" xfId="8261"/>
    <cellStyle name="Percent 2 4 2 2 3 2" xfId="18876"/>
    <cellStyle name="Percent 2 4 2 2 3 2 2" xfId="42151"/>
    <cellStyle name="Percent 2 4 2 2 3 3" xfId="31536"/>
    <cellStyle name="Percent 2 4 2 2 4" xfId="13571"/>
    <cellStyle name="Percent 2 4 2 2 4 2" xfId="36846"/>
    <cellStyle name="Percent 2 4 2 2 5" xfId="24478"/>
    <cellStyle name="Percent 2 4 2 2 5 2" xfId="47675"/>
    <cellStyle name="Percent 2 4 2 2 6" xfId="26228"/>
    <cellStyle name="Percent 2 4 2 3" xfId="3887"/>
    <cellStyle name="Percent 2 4 2 3 2" xfId="6551"/>
    <cellStyle name="Percent 2 4 2 3 2 2" xfId="11894"/>
    <cellStyle name="Percent 2 4 2 3 2 2 2" xfId="22507"/>
    <cellStyle name="Percent 2 4 2 3 2 2 2 2" xfId="45782"/>
    <cellStyle name="Percent 2 4 2 3 2 2 3" xfId="35169"/>
    <cellStyle name="Percent 2 4 2 3 2 3" xfId="17201"/>
    <cellStyle name="Percent 2 4 2 3 2 3 2" xfId="40476"/>
    <cellStyle name="Percent 2 4 2 3 2 4" xfId="29861"/>
    <cellStyle name="Percent 2 4 2 3 3" xfId="9252"/>
    <cellStyle name="Percent 2 4 2 3 3 2" xfId="19867"/>
    <cellStyle name="Percent 2 4 2 3 3 2 2" xfId="43142"/>
    <cellStyle name="Percent 2 4 2 3 3 3" xfId="32527"/>
    <cellStyle name="Percent 2 4 2 3 4" xfId="14561"/>
    <cellStyle name="Percent 2 4 2 3 4 2" xfId="37836"/>
    <cellStyle name="Percent 2 4 2 3 5" xfId="24480"/>
    <cellStyle name="Percent 2 4 2 3 5 2" xfId="47677"/>
    <cellStyle name="Percent 2 4 2 3 6" xfId="27219"/>
    <cellStyle name="Percent 2 4 2 4" xfId="4373"/>
    <cellStyle name="Percent 2 4 2 4 2" xfId="9717"/>
    <cellStyle name="Percent 2 4 2 4 2 2" xfId="20332"/>
    <cellStyle name="Percent 2 4 2 4 2 2 2" xfId="43607"/>
    <cellStyle name="Percent 2 4 2 4 2 3" xfId="32992"/>
    <cellStyle name="Percent 2 4 2 4 3" xfId="15026"/>
    <cellStyle name="Percent 2 4 2 4 3 2" xfId="38301"/>
    <cellStyle name="Percent 2 4 2 4 4" xfId="27684"/>
    <cellStyle name="Percent 2 4 2 5" xfId="7075"/>
    <cellStyle name="Percent 2 4 2 5 2" xfId="17690"/>
    <cellStyle name="Percent 2 4 2 5 2 2" xfId="40965"/>
    <cellStyle name="Percent 2 4 2 5 3" xfId="30350"/>
    <cellStyle name="Percent 2 4 2 6" xfId="12386"/>
    <cellStyle name="Percent 2 4 2 6 2" xfId="35661"/>
    <cellStyle name="Percent 2 4 2 7" xfId="24477"/>
    <cellStyle name="Percent 2 4 2 7 2" xfId="47674"/>
    <cellStyle name="Percent 2 4 2 8" xfId="25042"/>
    <cellStyle name="Percent 2 4 3" xfId="1515"/>
    <cellStyle name="Percent 2 4 3 2" xfId="2877"/>
    <cellStyle name="Percent 2 4 3 2 2" xfId="5728"/>
    <cellStyle name="Percent 2 4 3 2 2 2" xfId="11071"/>
    <cellStyle name="Percent 2 4 3 2 2 2 2" xfId="21685"/>
    <cellStyle name="Percent 2 4 3 2 2 2 2 2" xfId="44960"/>
    <cellStyle name="Percent 2 4 3 2 2 2 3" xfId="34346"/>
    <cellStyle name="Percent 2 4 3 2 2 3" xfId="16379"/>
    <cellStyle name="Percent 2 4 3 2 2 3 2" xfId="39654"/>
    <cellStyle name="Percent 2 4 3 2 2 4" xfId="29038"/>
    <cellStyle name="Percent 2 4 3 2 3" xfId="8429"/>
    <cellStyle name="Percent 2 4 3 2 3 2" xfId="19044"/>
    <cellStyle name="Percent 2 4 3 2 3 2 2" xfId="42319"/>
    <cellStyle name="Percent 2 4 3 2 3 3" xfId="31704"/>
    <cellStyle name="Percent 2 4 3 2 4" xfId="13739"/>
    <cellStyle name="Percent 2 4 3 2 4 2" xfId="37014"/>
    <cellStyle name="Percent 2 4 3 2 5" xfId="24482"/>
    <cellStyle name="Percent 2 4 3 2 5 2" xfId="47679"/>
    <cellStyle name="Percent 2 4 3 2 6" xfId="26396"/>
    <cellStyle name="Percent 2 4 3 3" xfId="4541"/>
    <cellStyle name="Percent 2 4 3 3 2" xfId="9885"/>
    <cellStyle name="Percent 2 4 3 3 2 2" xfId="20500"/>
    <cellStyle name="Percent 2 4 3 3 2 2 2" xfId="43775"/>
    <cellStyle name="Percent 2 4 3 3 2 3" xfId="33160"/>
    <cellStyle name="Percent 2 4 3 3 3" xfId="15194"/>
    <cellStyle name="Percent 2 4 3 3 3 2" xfId="38469"/>
    <cellStyle name="Percent 2 4 3 3 4" xfId="27852"/>
    <cellStyle name="Percent 2 4 3 4" xfId="7243"/>
    <cellStyle name="Percent 2 4 3 4 2" xfId="17858"/>
    <cellStyle name="Percent 2 4 3 4 2 2" xfId="41133"/>
    <cellStyle name="Percent 2 4 3 4 3" xfId="30518"/>
    <cellStyle name="Percent 2 4 3 5" xfId="12554"/>
    <cellStyle name="Percent 2 4 3 5 2" xfId="35829"/>
    <cellStyle name="Percent 2 4 3 6" xfId="24481"/>
    <cellStyle name="Percent 2 4 3 6 2" xfId="47678"/>
    <cellStyle name="Percent 2 4 3 7" xfId="25210"/>
    <cellStyle name="Percent 2 4 4" xfId="2042"/>
    <cellStyle name="Percent 2 4 4 2" xfId="4940"/>
    <cellStyle name="Percent 2 4 4 2 2" xfId="10283"/>
    <cellStyle name="Percent 2 4 4 2 2 2" xfId="20898"/>
    <cellStyle name="Percent 2 4 4 2 2 2 2" xfId="44173"/>
    <cellStyle name="Percent 2 4 4 2 2 3" xfId="33558"/>
    <cellStyle name="Percent 2 4 4 2 3" xfId="15592"/>
    <cellStyle name="Percent 2 4 4 2 3 2" xfId="38867"/>
    <cellStyle name="Percent 2 4 4 2 4" xfId="28250"/>
    <cellStyle name="Percent 2 4 4 3" xfId="7641"/>
    <cellStyle name="Percent 2 4 4 3 2" xfId="18256"/>
    <cellStyle name="Percent 2 4 4 3 2 2" xfId="41531"/>
    <cellStyle name="Percent 2 4 4 3 3" xfId="30916"/>
    <cellStyle name="Percent 2 4 4 4" xfId="12952"/>
    <cellStyle name="Percent 2 4 4 4 2" xfId="36227"/>
    <cellStyle name="Percent 2 4 4 5" xfId="24483"/>
    <cellStyle name="Percent 2 4 4 5 2" xfId="47680"/>
    <cellStyle name="Percent 2 4 4 6" xfId="25608"/>
    <cellStyle name="Percent 2 4 5" xfId="2482"/>
    <cellStyle name="Percent 2 4 5 2" xfId="5333"/>
    <cellStyle name="Percent 2 4 5 2 2" xfId="10676"/>
    <cellStyle name="Percent 2 4 5 2 2 2" xfId="21290"/>
    <cellStyle name="Percent 2 4 5 2 2 2 2" xfId="44565"/>
    <cellStyle name="Percent 2 4 5 2 2 3" xfId="33951"/>
    <cellStyle name="Percent 2 4 5 2 3" xfId="15984"/>
    <cellStyle name="Percent 2 4 5 2 3 2" xfId="39259"/>
    <cellStyle name="Percent 2 4 5 2 4" xfId="28643"/>
    <cellStyle name="Percent 2 4 5 3" xfId="8034"/>
    <cellStyle name="Percent 2 4 5 3 2" xfId="18649"/>
    <cellStyle name="Percent 2 4 5 3 2 2" xfId="41924"/>
    <cellStyle name="Percent 2 4 5 3 3" xfId="31309"/>
    <cellStyle name="Percent 2 4 5 4" xfId="13344"/>
    <cellStyle name="Percent 2 4 5 4 2" xfId="36619"/>
    <cellStyle name="Percent 2 4 5 5" xfId="26001"/>
    <cellStyle name="Percent 2 4 6" xfId="3209"/>
    <cellStyle name="Percent 2 4 6 2" xfId="6042"/>
    <cellStyle name="Percent 2 4 6 2 2" xfId="11385"/>
    <cellStyle name="Percent 2 4 6 2 2 2" xfId="21998"/>
    <cellStyle name="Percent 2 4 6 2 2 2 2" xfId="45273"/>
    <cellStyle name="Percent 2 4 6 2 2 3" xfId="34660"/>
    <cellStyle name="Percent 2 4 6 2 3" xfId="16692"/>
    <cellStyle name="Percent 2 4 6 2 3 2" xfId="39967"/>
    <cellStyle name="Percent 2 4 6 2 4" xfId="29352"/>
    <cellStyle name="Percent 2 4 6 3" xfId="8743"/>
    <cellStyle name="Percent 2 4 6 3 2" xfId="19358"/>
    <cellStyle name="Percent 2 4 6 3 2 2" xfId="42633"/>
    <cellStyle name="Percent 2 4 6 3 3" xfId="32018"/>
    <cellStyle name="Percent 2 4 6 4" xfId="14052"/>
    <cellStyle name="Percent 2 4 6 4 2" xfId="37327"/>
    <cellStyle name="Percent 2 4 6 5" xfId="26710"/>
    <cellStyle name="Percent 2 4 7" xfId="3532"/>
    <cellStyle name="Percent 2 4 7 2" xfId="6356"/>
    <cellStyle name="Percent 2 4 7 2 2" xfId="11699"/>
    <cellStyle name="Percent 2 4 7 2 2 2" xfId="22312"/>
    <cellStyle name="Percent 2 4 7 2 2 2 2" xfId="45587"/>
    <cellStyle name="Percent 2 4 7 2 2 3" xfId="34974"/>
    <cellStyle name="Percent 2 4 7 2 3" xfId="17006"/>
    <cellStyle name="Percent 2 4 7 2 3 2" xfId="40281"/>
    <cellStyle name="Percent 2 4 7 2 4" xfId="29666"/>
    <cellStyle name="Percent 2 4 7 3" xfId="9057"/>
    <cellStyle name="Percent 2 4 7 3 2" xfId="19672"/>
    <cellStyle name="Percent 2 4 7 3 2 2" xfId="42947"/>
    <cellStyle name="Percent 2 4 7 3 3" xfId="32332"/>
    <cellStyle name="Percent 2 4 7 4" xfId="14366"/>
    <cellStyle name="Percent 2 4 7 4 2" xfId="37641"/>
    <cellStyle name="Percent 2 4 7 5" xfId="27024"/>
    <cellStyle name="Percent 2 4 8" xfId="4146"/>
    <cellStyle name="Percent 2 4 8 2" xfId="9490"/>
    <cellStyle name="Percent 2 4 8 2 2" xfId="20105"/>
    <cellStyle name="Percent 2 4 8 2 2 2" xfId="43380"/>
    <cellStyle name="Percent 2 4 8 2 3" xfId="32765"/>
    <cellStyle name="Percent 2 4 8 3" xfId="14799"/>
    <cellStyle name="Percent 2 4 8 3 2" xfId="38074"/>
    <cellStyle name="Percent 2 4 8 4" xfId="27457"/>
    <cellStyle name="Percent 2 4 9" xfId="6848"/>
    <cellStyle name="Percent 2 4 9 2" xfId="17463"/>
    <cellStyle name="Percent 2 4 9 2 2" xfId="40738"/>
    <cellStyle name="Percent 2 4 9 3" xfId="30123"/>
    <cellStyle name="Percent 2 5" xfId="548"/>
    <cellStyle name="Percent 2 5 2" xfId="24485"/>
    <cellStyle name="Percent 2 5 2 2" xfId="24486"/>
    <cellStyle name="Percent 2 5 2 2 2" xfId="47683"/>
    <cellStyle name="Percent 2 5 2 3" xfId="47682"/>
    <cellStyle name="Percent 2 5 3" xfId="24487"/>
    <cellStyle name="Percent 2 5 3 2" xfId="47684"/>
    <cellStyle name="Percent 2 5 4" xfId="24484"/>
    <cellStyle name="Percent 2 5 4 2" xfId="47681"/>
    <cellStyle name="Percent 2 6" xfId="549"/>
    <cellStyle name="Percent 2 6 2" xfId="24489"/>
    <cellStyle name="Percent 2 6 2 2" xfId="24490"/>
    <cellStyle name="Percent 2 6 2 2 2" xfId="47687"/>
    <cellStyle name="Percent 2 6 2 3" xfId="47686"/>
    <cellStyle name="Percent 2 6 3" xfId="24491"/>
    <cellStyle name="Percent 2 6 3 2" xfId="47688"/>
    <cellStyle name="Percent 2 6 4" xfId="24488"/>
    <cellStyle name="Percent 2 6 4 2" xfId="47685"/>
    <cellStyle name="Percent 2 7" xfId="791"/>
    <cellStyle name="Percent 2 7 2" xfId="2040"/>
    <cellStyle name="Percent 2 7 2 2" xfId="3639"/>
    <cellStyle name="Percent 2 7 2 2 2" xfId="6392"/>
    <cellStyle name="Percent 2 7 2 2 2 2" xfId="11735"/>
    <cellStyle name="Percent 2 7 2 2 2 2 2" xfId="22348"/>
    <cellStyle name="Percent 2 7 2 2 2 2 2 2" xfId="45623"/>
    <cellStyle name="Percent 2 7 2 2 2 2 3" xfId="35010"/>
    <cellStyle name="Percent 2 7 2 2 2 3" xfId="17042"/>
    <cellStyle name="Percent 2 7 2 2 2 3 2" xfId="40317"/>
    <cellStyle name="Percent 2 7 2 2 2 4" xfId="29702"/>
    <cellStyle name="Percent 2 7 2 2 3" xfId="9093"/>
    <cellStyle name="Percent 2 7 2 2 3 2" xfId="19708"/>
    <cellStyle name="Percent 2 7 2 2 3 2 2" xfId="42983"/>
    <cellStyle name="Percent 2 7 2 2 3 3" xfId="32368"/>
    <cellStyle name="Percent 2 7 2 2 4" xfId="14402"/>
    <cellStyle name="Percent 2 7 2 2 4 2" xfId="37677"/>
    <cellStyle name="Percent 2 7 2 2 5" xfId="24494"/>
    <cellStyle name="Percent 2 7 2 2 5 2" xfId="47691"/>
    <cellStyle name="Percent 2 7 2 2 6" xfId="27060"/>
    <cellStyle name="Percent 2 7 2 3" xfId="24493"/>
    <cellStyle name="Percent 2 7 2 3 2" xfId="47690"/>
    <cellStyle name="Percent 2 7 3" xfId="2571"/>
    <cellStyle name="Percent 2 7 3 2" xfId="5422"/>
    <cellStyle name="Percent 2 7 3 2 2" xfId="10765"/>
    <cellStyle name="Percent 2 7 3 2 2 2" xfId="21379"/>
    <cellStyle name="Percent 2 7 3 2 2 2 2" xfId="44654"/>
    <cellStyle name="Percent 2 7 3 2 2 3" xfId="34040"/>
    <cellStyle name="Percent 2 7 3 2 3" xfId="16073"/>
    <cellStyle name="Percent 2 7 3 2 3 2" xfId="39348"/>
    <cellStyle name="Percent 2 7 3 2 4" xfId="28732"/>
    <cellStyle name="Percent 2 7 3 3" xfId="8123"/>
    <cellStyle name="Percent 2 7 3 3 2" xfId="18738"/>
    <cellStyle name="Percent 2 7 3 3 2 2" xfId="42013"/>
    <cellStyle name="Percent 2 7 3 3 3" xfId="31398"/>
    <cellStyle name="Percent 2 7 3 4" xfId="13433"/>
    <cellStyle name="Percent 2 7 3 4 2" xfId="36708"/>
    <cellStyle name="Percent 2 7 3 5" xfId="24495"/>
    <cellStyle name="Percent 2 7 3 5 2" xfId="47692"/>
    <cellStyle name="Percent 2 7 3 6" xfId="26090"/>
    <cellStyle name="Percent 2 7 4" xfId="4235"/>
    <cellStyle name="Percent 2 7 4 2" xfId="9579"/>
    <cellStyle name="Percent 2 7 4 2 2" xfId="20194"/>
    <cellStyle name="Percent 2 7 4 2 2 2" xfId="43469"/>
    <cellStyle name="Percent 2 7 4 2 3" xfId="32854"/>
    <cellStyle name="Percent 2 7 4 3" xfId="14888"/>
    <cellStyle name="Percent 2 7 4 3 2" xfId="38163"/>
    <cellStyle name="Percent 2 7 4 4" xfId="27546"/>
    <cellStyle name="Percent 2 7 5" xfId="6937"/>
    <cellStyle name="Percent 2 7 5 2" xfId="17552"/>
    <cellStyle name="Percent 2 7 5 2 2" xfId="40827"/>
    <cellStyle name="Percent 2 7 5 3" xfId="30212"/>
    <cellStyle name="Percent 2 7 6" xfId="12248"/>
    <cellStyle name="Percent 2 7 6 2" xfId="35523"/>
    <cellStyle name="Percent 2 7 7" xfId="24492"/>
    <cellStyle name="Percent 2 7 7 2" xfId="47689"/>
    <cellStyle name="Percent 2 7 8" xfId="24904"/>
    <cellStyle name="Percent 2 8" xfId="1082"/>
    <cellStyle name="Percent 2 8 2" xfId="2654"/>
    <cellStyle name="Percent 2 8 2 2" xfId="5505"/>
    <cellStyle name="Percent 2 8 2 2 2" xfId="10848"/>
    <cellStyle name="Percent 2 8 2 2 2 2" xfId="21462"/>
    <cellStyle name="Percent 2 8 2 2 2 2 2" xfId="44737"/>
    <cellStyle name="Percent 2 8 2 2 2 3" xfId="34123"/>
    <cellStyle name="Percent 2 8 2 2 3" xfId="16156"/>
    <cellStyle name="Percent 2 8 2 2 3 2" xfId="39431"/>
    <cellStyle name="Percent 2 8 2 2 4" xfId="24498"/>
    <cellStyle name="Percent 2 8 2 2 4 2" xfId="47695"/>
    <cellStyle name="Percent 2 8 2 2 5" xfId="28815"/>
    <cellStyle name="Percent 2 8 2 3" xfId="8206"/>
    <cellStyle name="Percent 2 8 2 3 2" xfId="18821"/>
    <cellStyle name="Percent 2 8 2 3 2 2" xfId="42096"/>
    <cellStyle name="Percent 2 8 2 3 3" xfId="31481"/>
    <cellStyle name="Percent 2 8 2 4" xfId="13516"/>
    <cellStyle name="Percent 2 8 2 4 2" xfId="36791"/>
    <cellStyle name="Percent 2 8 2 5" xfId="24497"/>
    <cellStyle name="Percent 2 8 2 5 2" xfId="47694"/>
    <cellStyle name="Percent 2 8 2 6" xfId="26173"/>
    <cellStyle name="Percent 2 8 3" xfId="3832"/>
    <cellStyle name="Percent 2 8 3 2" xfId="6496"/>
    <cellStyle name="Percent 2 8 3 2 2" xfId="11839"/>
    <cellStyle name="Percent 2 8 3 2 2 2" xfId="22452"/>
    <cellStyle name="Percent 2 8 3 2 2 2 2" xfId="45727"/>
    <cellStyle name="Percent 2 8 3 2 2 3" xfId="35114"/>
    <cellStyle name="Percent 2 8 3 2 3" xfId="17146"/>
    <cellStyle name="Percent 2 8 3 2 3 2" xfId="40421"/>
    <cellStyle name="Percent 2 8 3 2 4" xfId="29806"/>
    <cellStyle name="Percent 2 8 3 3" xfId="9197"/>
    <cellStyle name="Percent 2 8 3 3 2" xfId="19812"/>
    <cellStyle name="Percent 2 8 3 3 2 2" xfId="43087"/>
    <cellStyle name="Percent 2 8 3 3 3" xfId="32472"/>
    <cellStyle name="Percent 2 8 3 4" xfId="14506"/>
    <cellStyle name="Percent 2 8 3 4 2" xfId="37781"/>
    <cellStyle name="Percent 2 8 3 5" xfId="24499"/>
    <cellStyle name="Percent 2 8 3 5 2" xfId="47696"/>
    <cellStyle name="Percent 2 8 3 6" xfId="27164"/>
    <cellStyle name="Percent 2 8 4" xfId="4318"/>
    <cellStyle name="Percent 2 8 4 2" xfId="9662"/>
    <cellStyle name="Percent 2 8 4 2 2" xfId="20277"/>
    <cellStyle name="Percent 2 8 4 2 2 2" xfId="43552"/>
    <cellStyle name="Percent 2 8 4 2 3" xfId="32937"/>
    <cellStyle name="Percent 2 8 4 3" xfId="14971"/>
    <cellStyle name="Percent 2 8 4 3 2" xfId="38246"/>
    <cellStyle name="Percent 2 8 4 4" xfId="27629"/>
    <cellStyle name="Percent 2 8 5" xfId="7020"/>
    <cellStyle name="Percent 2 8 5 2" xfId="17635"/>
    <cellStyle name="Percent 2 8 5 2 2" xfId="40910"/>
    <cellStyle name="Percent 2 8 5 3" xfId="30295"/>
    <cellStyle name="Percent 2 8 6" xfId="12331"/>
    <cellStyle name="Percent 2 8 6 2" xfId="35606"/>
    <cellStyle name="Percent 2 8 7" xfId="24496"/>
    <cellStyle name="Percent 2 8 7 2" xfId="47693"/>
    <cellStyle name="Percent 2 8 8" xfId="24987"/>
    <cellStyle name="Percent 2 9" xfId="1266"/>
    <cellStyle name="Percent 2 9 2" xfId="2794"/>
    <cellStyle name="Percent 2 9 2 2" xfId="5645"/>
    <cellStyle name="Percent 2 9 2 2 2" xfId="10988"/>
    <cellStyle name="Percent 2 9 2 2 2 2" xfId="21602"/>
    <cellStyle name="Percent 2 9 2 2 2 2 2" xfId="44877"/>
    <cellStyle name="Percent 2 9 2 2 2 3" xfId="34263"/>
    <cellStyle name="Percent 2 9 2 2 3" xfId="16296"/>
    <cellStyle name="Percent 2 9 2 2 3 2" xfId="39571"/>
    <cellStyle name="Percent 2 9 2 2 4" xfId="28955"/>
    <cellStyle name="Percent 2 9 2 3" xfId="8346"/>
    <cellStyle name="Percent 2 9 2 3 2" xfId="18961"/>
    <cellStyle name="Percent 2 9 2 3 2 2" xfId="42236"/>
    <cellStyle name="Percent 2 9 2 3 3" xfId="31621"/>
    <cellStyle name="Percent 2 9 2 4" xfId="13656"/>
    <cellStyle name="Percent 2 9 2 4 2" xfId="36931"/>
    <cellStyle name="Percent 2 9 2 5" xfId="24501"/>
    <cellStyle name="Percent 2 9 2 5 2" xfId="47698"/>
    <cellStyle name="Percent 2 9 2 6" xfId="26313"/>
    <cellStyle name="Percent 2 9 3" xfId="4458"/>
    <cellStyle name="Percent 2 9 3 2" xfId="9802"/>
    <cellStyle name="Percent 2 9 3 2 2" xfId="20417"/>
    <cellStyle name="Percent 2 9 3 2 2 2" xfId="43692"/>
    <cellStyle name="Percent 2 9 3 2 3" xfId="33077"/>
    <cellStyle name="Percent 2 9 3 3" xfId="15111"/>
    <cellStyle name="Percent 2 9 3 3 2" xfId="38386"/>
    <cellStyle name="Percent 2 9 3 4" xfId="27769"/>
    <cellStyle name="Percent 2 9 4" xfId="7160"/>
    <cellStyle name="Percent 2 9 4 2" xfId="17775"/>
    <cellStyle name="Percent 2 9 4 2 2" xfId="41050"/>
    <cellStyle name="Percent 2 9 4 3" xfId="30435"/>
    <cellStyle name="Percent 2 9 5" xfId="12471"/>
    <cellStyle name="Percent 2 9 5 2" xfId="35746"/>
    <cellStyle name="Percent 2 9 6" xfId="24500"/>
    <cellStyle name="Percent 2 9 6 2" xfId="47697"/>
    <cellStyle name="Percent 2 9 7" xfId="25127"/>
    <cellStyle name="Percent 20" xfId="550"/>
    <cellStyle name="Percent 20 2" xfId="2043"/>
    <cellStyle name="Percent 20 2 2" xfId="4941"/>
    <cellStyle name="Percent 20 2 2 2" xfId="10284"/>
    <cellStyle name="Percent 20 2 2 2 2" xfId="20899"/>
    <cellStyle name="Percent 20 2 2 2 2 2" xfId="44174"/>
    <cellStyle name="Percent 20 2 2 2 3" xfId="33559"/>
    <cellStyle name="Percent 20 2 2 3" xfId="15593"/>
    <cellStyle name="Percent 20 2 2 3 2" xfId="38868"/>
    <cellStyle name="Percent 20 2 2 4" xfId="28251"/>
    <cellStyle name="Percent 20 2 3" xfId="7642"/>
    <cellStyle name="Percent 20 2 3 2" xfId="18257"/>
    <cellStyle name="Percent 20 2 3 2 2" xfId="41532"/>
    <cellStyle name="Percent 20 2 3 3" xfId="30917"/>
    <cellStyle name="Percent 20 2 4" xfId="12953"/>
    <cellStyle name="Percent 20 2 4 2" xfId="36228"/>
    <cellStyle name="Percent 20 2 5" xfId="25609"/>
    <cellStyle name="Percent 20 3" xfId="2483"/>
    <cellStyle name="Percent 20 3 2" xfId="5334"/>
    <cellStyle name="Percent 20 3 2 2" xfId="10677"/>
    <cellStyle name="Percent 20 3 2 2 2" xfId="21291"/>
    <cellStyle name="Percent 20 3 2 2 2 2" xfId="44566"/>
    <cellStyle name="Percent 20 3 2 2 3" xfId="33952"/>
    <cellStyle name="Percent 20 3 2 3" xfId="15985"/>
    <cellStyle name="Percent 20 3 2 3 2" xfId="39260"/>
    <cellStyle name="Percent 20 3 2 4" xfId="28644"/>
    <cellStyle name="Percent 20 3 3" xfId="8035"/>
    <cellStyle name="Percent 20 3 3 2" xfId="18650"/>
    <cellStyle name="Percent 20 3 3 2 2" xfId="41925"/>
    <cellStyle name="Percent 20 3 3 3" xfId="31310"/>
    <cellStyle name="Percent 20 3 4" xfId="13345"/>
    <cellStyle name="Percent 20 3 4 2" xfId="36620"/>
    <cellStyle name="Percent 20 3 5" xfId="26002"/>
    <cellStyle name="Percent 20 4" xfId="3210"/>
    <cellStyle name="Percent 20 4 2" xfId="6043"/>
    <cellStyle name="Percent 20 4 2 2" xfId="11386"/>
    <cellStyle name="Percent 20 4 2 2 2" xfId="21999"/>
    <cellStyle name="Percent 20 4 2 2 2 2" xfId="45274"/>
    <cellStyle name="Percent 20 4 2 2 3" xfId="34661"/>
    <cellStyle name="Percent 20 4 2 3" xfId="16693"/>
    <cellStyle name="Percent 20 4 2 3 2" xfId="39968"/>
    <cellStyle name="Percent 20 4 2 4" xfId="29353"/>
    <cellStyle name="Percent 20 4 3" xfId="8744"/>
    <cellStyle name="Percent 20 4 3 2" xfId="19359"/>
    <cellStyle name="Percent 20 4 3 2 2" xfId="42634"/>
    <cellStyle name="Percent 20 4 3 3" xfId="32019"/>
    <cellStyle name="Percent 20 4 4" xfId="14053"/>
    <cellStyle name="Percent 20 4 4 2" xfId="37328"/>
    <cellStyle name="Percent 20 4 5" xfId="26711"/>
    <cellStyle name="Percent 20 5" xfId="3533"/>
    <cellStyle name="Percent 20 5 2" xfId="6357"/>
    <cellStyle name="Percent 20 5 2 2" xfId="11700"/>
    <cellStyle name="Percent 20 5 2 2 2" xfId="22313"/>
    <cellStyle name="Percent 20 5 2 2 2 2" xfId="45588"/>
    <cellStyle name="Percent 20 5 2 2 3" xfId="34975"/>
    <cellStyle name="Percent 20 5 2 3" xfId="17007"/>
    <cellStyle name="Percent 20 5 2 3 2" xfId="40282"/>
    <cellStyle name="Percent 20 5 2 4" xfId="29667"/>
    <cellStyle name="Percent 20 5 3" xfId="9058"/>
    <cellStyle name="Percent 20 5 3 2" xfId="19673"/>
    <cellStyle name="Percent 20 5 3 2 2" xfId="42948"/>
    <cellStyle name="Percent 20 5 3 3" xfId="32333"/>
    <cellStyle name="Percent 20 5 4" xfId="14367"/>
    <cellStyle name="Percent 20 5 4 2" xfId="37642"/>
    <cellStyle name="Percent 20 5 5" xfId="27025"/>
    <cellStyle name="Percent 20 6" xfId="4147"/>
    <cellStyle name="Percent 20 6 2" xfId="9491"/>
    <cellStyle name="Percent 20 6 2 2" xfId="20106"/>
    <cellStyle name="Percent 20 6 2 2 2" xfId="43381"/>
    <cellStyle name="Percent 20 6 2 3" xfId="32766"/>
    <cellStyle name="Percent 20 6 3" xfId="14800"/>
    <cellStyle name="Percent 20 6 3 2" xfId="38075"/>
    <cellStyle name="Percent 20 6 4" xfId="27458"/>
    <cellStyle name="Percent 20 7" xfId="6849"/>
    <cellStyle name="Percent 20 7 2" xfId="17464"/>
    <cellStyle name="Percent 20 7 2 2" xfId="40739"/>
    <cellStyle name="Percent 20 7 3" xfId="30124"/>
    <cellStyle name="Percent 20 8" xfId="12160"/>
    <cellStyle name="Percent 20 8 2" xfId="35435"/>
    <cellStyle name="Percent 20 9" xfId="24816"/>
    <cellStyle name="Percent 21" xfId="551"/>
    <cellStyle name="Percent 21 2" xfId="2044"/>
    <cellStyle name="Percent 21 2 2" xfId="4942"/>
    <cellStyle name="Percent 21 2 2 2" xfId="10285"/>
    <cellStyle name="Percent 21 2 2 2 2" xfId="20900"/>
    <cellStyle name="Percent 21 2 2 2 2 2" xfId="44175"/>
    <cellStyle name="Percent 21 2 2 2 3" xfId="33560"/>
    <cellStyle name="Percent 21 2 2 3" xfId="15594"/>
    <cellStyle name="Percent 21 2 2 3 2" xfId="38869"/>
    <cellStyle name="Percent 21 2 2 4" xfId="28252"/>
    <cellStyle name="Percent 21 2 3" xfId="7643"/>
    <cellStyle name="Percent 21 2 3 2" xfId="18258"/>
    <cellStyle name="Percent 21 2 3 2 2" xfId="41533"/>
    <cellStyle name="Percent 21 2 3 3" xfId="30918"/>
    <cellStyle name="Percent 21 2 4" xfId="12954"/>
    <cellStyle name="Percent 21 2 4 2" xfId="36229"/>
    <cellStyle name="Percent 21 2 5" xfId="25610"/>
    <cellStyle name="Percent 21 3" xfId="2484"/>
    <cellStyle name="Percent 21 3 2" xfId="5335"/>
    <cellStyle name="Percent 21 3 2 2" xfId="10678"/>
    <cellStyle name="Percent 21 3 2 2 2" xfId="21292"/>
    <cellStyle name="Percent 21 3 2 2 2 2" xfId="44567"/>
    <cellStyle name="Percent 21 3 2 2 3" xfId="33953"/>
    <cellStyle name="Percent 21 3 2 3" xfId="15986"/>
    <cellStyle name="Percent 21 3 2 3 2" xfId="39261"/>
    <cellStyle name="Percent 21 3 2 4" xfId="28645"/>
    <cellStyle name="Percent 21 3 3" xfId="8036"/>
    <cellStyle name="Percent 21 3 3 2" xfId="18651"/>
    <cellStyle name="Percent 21 3 3 2 2" xfId="41926"/>
    <cellStyle name="Percent 21 3 3 3" xfId="31311"/>
    <cellStyle name="Percent 21 3 4" xfId="13346"/>
    <cellStyle name="Percent 21 3 4 2" xfId="36621"/>
    <cellStyle name="Percent 21 3 5" xfId="26003"/>
    <cellStyle name="Percent 21 4" xfId="3211"/>
    <cellStyle name="Percent 21 4 2" xfId="6044"/>
    <cellStyle name="Percent 21 4 2 2" xfId="11387"/>
    <cellStyle name="Percent 21 4 2 2 2" xfId="22000"/>
    <cellStyle name="Percent 21 4 2 2 2 2" xfId="45275"/>
    <cellStyle name="Percent 21 4 2 2 3" xfId="34662"/>
    <cellStyle name="Percent 21 4 2 3" xfId="16694"/>
    <cellStyle name="Percent 21 4 2 3 2" xfId="39969"/>
    <cellStyle name="Percent 21 4 2 4" xfId="29354"/>
    <cellStyle name="Percent 21 4 3" xfId="8745"/>
    <cellStyle name="Percent 21 4 3 2" xfId="19360"/>
    <cellStyle name="Percent 21 4 3 2 2" xfId="42635"/>
    <cellStyle name="Percent 21 4 3 3" xfId="32020"/>
    <cellStyle name="Percent 21 4 4" xfId="14054"/>
    <cellStyle name="Percent 21 4 4 2" xfId="37329"/>
    <cellStyle name="Percent 21 4 5" xfId="26712"/>
    <cellStyle name="Percent 21 5" xfId="3534"/>
    <cellStyle name="Percent 21 5 2" xfId="6358"/>
    <cellStyle name="Percent 21 5 2 2" xfId="11701"/>
    <cellStyle name="Percent 21 5 2 2 2" xfId="22314"/>
    <cellStyle name="Percent 21 5 2 2 2 2" xfId="45589"/>
    <cellStyle name="Percent 21 5 2 2 3" xfId="34976"/>
    <cellStyle name="Percent 21 5 2 3" xfId="17008"/>
    <cellStyle name="Percent 21 5 2 3 2" xfId="40283"/>
    <cellStyle name="Percent 21 5 2 4" xfId="29668"/>
    <cellStyle name="Percent 21 5 3" xfId="9059"/>
    <cellStyle name="Percent 21 5 3 2" xfId="19674"/>
    <cellStyle name="Percent 21 5 3 2 2" xfId="42949"/>
    <cellStyle name="Percent 21 5 3 3" xfId="32334"/>
    <cellStyle name="Percent 21 5 4" xfId="14368"/>
    <cellStyle name="Percent 21 5 4 2" xfId="37643"/>
    <cellStyle name="Percent 21 5 5" xfId="27026"/>
    <cellStyle name="Percent 21 6" xfId="4148"/>
    <cellStyle name="Percent 21 6 2" xfId="9492"/>
    <cellStyle name="Percent 21 6 2 2" xfId="20107"/>
    <cellStyle name="Percent 21 6 2 2 2" xfId="43382"/>
    <cellStyle name="Percent 21 6 2 3" xfId="32767"/>
    <cellStyle name="Percent 21 6 3" xfId="14801"/>
    <cellStyle name="Percent 21 6 3 2" xfId="38076"/>
    <cellStyle name="Percent 21 6 4" xfId="27459"/>
    <cellStyle name="Percent 21 7" xfId="6850"/>
    <cellStyle name="Percent 21 7 2" xfId="17465"/>
    <cellStyle name="Percent 21 7 2 2" xfId="40740"/>
    <cellStyle name="Percent 21 7 3" xfId="30125"/>
    <cellStyle name="Percent 21 8" xfId="12161"/>
    <cellStyle name="Percent 21 8 2" xfId="35436"/>
    <cellStyle name="Percent 21 9" xfId="24817"/>
    <cellStyle name="Percent 22" xfId="552"/>
    <cellStyle name="Percent 22 2" xfId="2045"/>
    <cellStyle name="Percent 22 2 2" xfId="4943"/>
    <cellStyle name="Percent 22 2 2 2" xfId="10286"/>
    <cellStyle name="Percent 22 2 2 2 2" xfId="20901"/>
    <cellStyle name="Percent 22 2 2 2 2 2" xfId="44176"/>
    <cellStyle name="Percent 22 2 2 2 3" xfId="33561"/>
    <cellStyle name="Percent 22 2 2 3" xfId="15595"/>
    <cellStyle name="Percent 22 2 2 3 2" xfId="38870"/>
    <cellStyle name="Percent 22 2 2 4" xfId="28253"/>
    <cellStyle name="Percent 22 2 3" xfId="7644"/>
    <cellStyle name="Percent 22 2 3 2" xfId="18259"/>
    <cellStyle name="Percent 22 2 3 2 2" xfId="41534"/>
    <cellStyle name="Percent 22 2 3 3" xfId="30919"/>
    <cellStyle name="Percent 22 2 4" xfId="12955"/>
    <cellStyle name="Percent 22 2 4 2" xfId="36230"/>
    <cellStyle name="Percent 22 2 5" xfId="25611"/>
    <cellStyle name="Percent 22 3" xfId="2485"/>
    <cellStyle name="Percent 22 3 2" xfId="5336"/>
    <cellStyle name="Percent 22 3 2 2" xfId="10679"/>
    <cellStyle name="Percent 22 3 2 2 2" xfId="21293"/>
    <cellStyle name="Percent 22 3 2 2 2 2" xfId="44568"/>
    <cellStyle name="Percent 22 3 2 2 3" xfId="33954"/>
    <cellStyle name="Percent 22 3 2 3" xfId="15987"/>
    <cellStyle name="Percent 22 3 2 3 2" xfId="39262"/>
    <cellStyle name="Percent 22 3 2 4" xfId="28646"/>
    <cellStyle name="Percent 22 3 3" xfId="8037"/>
    <cellStyle name="Percent 22 3 3 2" xfId="18652"/>
    <cellStyle name="Percent 22 3 3 2 2" xfId="41927"/>
    <cellStyle name="Percent 22 3 3 3" xfId="31312"/>
    <cellStyle name="Percent 22 3 4" xfId="13347"/>
    <cellStyle name="Percent 22 3 4 2" xfId="36622"/>
    <cellStyle name="Percent 22 3 5" xfId="26004"/>
    <cellStyle name="Percent 22 4" xfId="3212"/>
    <cellStyle name="Percent 22 4 2" xfId="6045"/>
    <cellStyle name="Percent 22 4 2 2" xfId="11388"/>
    <cellStyle name="Percent 22 4 2 2 2" xfId="22001"/>
    <cellStyle name="Percent 22 4 2 2 2 2" xfId="45276"/>
    <cellStyle name="Percent 22 4 2 2 3" xfId="34663"/>
    <cellStyle name="Percent 22 4 2 3" xfId="16695"/>
    <cellStyle name="Percent 22 4 2 3 2" xfId="39970"/>
    <cellStyle name="Percent 22 4 2 4" xfId="29355"/>
    <cellStyle name="Percent 22 4 3" xfId="8746"/>
    <cellStyle name="Percent 22 4 3 2" xfId="19361"/>
    <cellStyle name="Percent 22 4 3 2 2" xfId="42636"/>
    <cellStyle name="Percent 22 4 3 3" xfId="32021"/>
    <cellStyle name="Percent 22 4 4" xfId="14055"/>
    <cellStyle name="Percent 22 4 4 2" xfId="37330"/>
    <cellStyle name="Percent 22 4 5" xfId="26713"/>
    <cellStyle name="Percent 22 5" xfId="3535"/>
    <cellStyle name="Percent 22 5 2" xfId="6359"/>
    <cellStyle name="Percent 22 5 2 2" xfId="11702"/>
    <cellStyle name="Percent 22 5 2 2 2" xfId="22315"/>
    <cellStyle name="Percent 22 5 2 2 2 2" xfId="45590"/>
    <cellStyle name="Percent 22 5 2 2 3" xfId="34977"/>
    <cellStyle name="Percent 22 5 2 3" xfId="17009"/>
    <cellStyle name="Percent 22 5 2 3 2" xfId="40284"/>
    <cellStyle name="Percent 22 5 2 4" xfId="29669"/>
    <cellStyle name="Percent 22 5 3" xfId="9060"/>
    <cellStyle name="Percent 22 5 3 2" xfId="19675"/>
    <cellStyle name="Percent 22 5 3 2 2" xfId="42950"/>
    <cellStyle name="Percent 22 5 3 3" xfId="32335"/>
    <cellStyle name="Percent 22 5 4" xfId="14369"/>
    <cellStyle name="Percent 22 5 4 2" xfId="37644"/>
    <cellStyle name="Percent 22 5 5" xfId="27027"/>
    <cellStyle name="Percent 22 6" xfId="4149"/>
    <cellStyle name="Percent 22 6 2" xfId="9493"/>
    <cellStyle name="Percent 22 6 2 2" xfId="20108"/>
    <cellStyle name="Percent 22 6 2 2 2" xfId="43383"/>
    <cellStyle name="Percent 22 6 2 3" xfId="32768"/>
    <cellStyle name="Percent 22 6 3" xfId="14802"/>
    <cellStyle name="Percent 22 6 3 2" xfId="38077"/>
    <cellStyle name="Percent 22 6 4" xfId="27460"/>
    <cellStyle name="Percent 22 7" xfId="6851"/>
    <cellStyle name="Percent 22 7 2" xfId="17466"/>
    <cellStyle name="Percent 22 7 2 2" xfId="40741"/>
    <cellStyle name="Percent 22 7 3" xfId="30126"/>
    <cellStyle name="Percent 22 8" xfId="12162"/>
    <cellStyle name="Percent 22 8 2" xfId="35437"/>
    <cellStyle name="Percent 22 9" xfId="24818"/>
    <cellStyle name="Percent 23" xfId="553"/>
    <cellStyle name="Percent 23 2" xfId="2046"/>
    <cellStyle name="Percent 23 2 2" xfId="4944"/>
    <cellStyle name="Percent 23 2 2 2" xfId="10287"/>
    <cellStyle name="Percent 23 2 2 2 2" xfId="20902"/>
    <cellStyle name="Percent 23 2 2 2 2 2" xfId="44177"/>
    <cellStyle name="Percent 23 2 2 2 3" xfId="33562"/>
    <cellStyle name="Percent 23 2 2 3" xfId="15596"/>
    <cellStyle name="Percent 23 2 2 3 2" xfId="38871"/>
    <cellStyle name="Percent 23 2 2 4" xfId="28254"/>
    <cellStyle name="Percent 23 2 3" xfId="7645"/>
    <cellStyle name="Percent 23 2 3 2" xfId="18260"/>
    <cellStyle name="Percent 23 2 3 2 2" xfId="41535"/>
    <cellStyle name="Percent 23 2 3 3" xfId="30920"/>
    <cellStyle name="Percent 23 2 4" xfId="12956"/>
    <cellStyle name="Percent 23 2 4 2" xfId="36231"/>
    <cellStyle name="Percent 23 2 5" xfId="25612"/>
    <cellStyle name="Percent 23 3" xfId="2486"/>
    <cellStyle name="Percent 23 3 2" xfId="5337"/>
    <cellStyle name="Percent 23 3 2 2" xfId="10680"/>
    <cellStyle name="Percent 23 3 2 2 2" xfId="21294"/>
    <cellStyle name="Percent 23 3 2 2 2 2" xfId="44569"/>
    <cellStyle name="Percent 23 3 2 2 3" xfId="33955"/>
    <cellStyle name="Percent 23 3 2 3" xfId="15988"/>
    <cellStyle name="Percent 23 3 2 3 2" xfId="39263"/>
    <cellStyle name="Percent 23 3 2 4" xfId="28647"/>
    <cellStyle name="Percent 23 3 3" xfId="8038"/>
    <cellStyle name="Percent 23 3 3 2" xfId="18653"/>
    <cellStyle name="Percent 23 3 3 2 2" xfId="41928"/>
    <cellStyle name="Percent 23 3 3 3" xfId="31313"/>
    <cellStyle name="Percent 23 3 4" xfId="13348"/>
    <cellStyle name="Percent 23 3 4 2" xfId="36623"/>
    <cellStyle name="Percent 23 3 5" xfId="26005"/>
    <cellStyle name="Percent 23 4" xfId="3213"/>
    <cellStyle name="Percent 23 4 2" xfId="6046"/>
    <cellStyle name="Percent 23 4 2 2" xfId="11389"/>
    <cellStyle name="Percent 23 4 2 2 2" xfId="22002"/>
    <cellStyle name="Percent 23 4 2 2 2 2" xfId="45277"/>
    <cellStyle name="Percent 23 4 2 2 3" xfId="34664"/>
    <cellStyle name="Percent 23 4 2 3" xfId="16696"/>
    <cellStyle name="Percent 23 4 2 3 2" xfId="39971"/>
    <cellStyle name="Percent 23 4 2 4" xfId="29356"/>
    <cellStyle name="Percent 23 4 3" xfId="8747"/>
    <cellStyle name="Percent 23 4 3 2" xfId="19362"/>
    <cellStyle name="Percent 23 4 3 2 2" xfId="42637"/>
    <cellStyle name="Percent 23 4 3 3" xfId="32022"/>
    <cellStyle name="Percent 23 4 4" xfId="14056"/>
    <cellStyle name="Percent 23 4 4 2" xfId="37331"/>
    <cellStyle name="Percent 23 4 5" xfId="26714"/>
    <cellStyle name="Percent 23 5" xfId="3536"/>
    <cellStyle name="Percent 23 5 2" xfId="6360"/>
    <cellStyle name="Percent 23 5 2 2" xfId="11703"/>
    <cellStyle name="Percent 23 5 2 2 2" xfId="22316"/>
    <cellStyle name="Percent 23 5 2 2 2 2" xfId="45591"/>
    <cellStyle name="Percent 23 5 2 2 3" xfId="34978"/>
    <cellStyle name="Percent 23 5 2 3" xfId="17010"/>
    <cellStyle name="Percent 23 5 2 3 2" xfId="40285"/>
    <cellStyle name="Percent 23 5 2 4" xfId="29670"/>
    <cellStyle name="Percent 23 5 3" xfId="9061"/>
    <cellStyle name="Percent 23 5 3 2" xfId="19676"/>
    <cellStyle name="Percent 23 5 3 2 2" xfId="42951"/>
    <cellStyle name="Percent 23 5 3 3" xfId="32336"/>
    <cellStyle name="Percent 23 5 4" xfId="14370"/>
    <cellStyle name="Percent 23 5 4 2" xfId="37645"/>
    <cellStyle name="Percent 23 5 5" xfId="27028"/>
    <cellStyle name="Percent 23 6" xfId="4150"/>
    <cellStyle name="Percent 23 6 2" xfId="9494"/>
    <cellStyle name="Percent 23 6 2 2" xfId="20109"/>
    <cellStyle name="Percent 23 6 2 2 2" xfId="43384"/>
    <cellStyle name="Percent 23 6 2 3" xfId="32769"/>
    <cellStyle name="Percent 23 6 3" xfId="14803"/>
    <cellStyle name="Percent 23 6 3 2" xfId="38078"/>
    <cellStyle name="Percent 23 6 4" xfId="27461"/>
    <cellStyle name="Percent 23 7" xfId="6852"/>
    <cellStyle name="Percent 23 7 2" xfId="17467"/>
    <cellStyle name="Percent 23 7 2 2" xfId="40742"/>
    <cellStyle name="Percent 23 7 3" xfId="30127"/>
    <cellStyle name="Percent 23 8" xfId="12163"/>
    <cellStyle name="Percent 23 8 2" xfId="35438"/>
    <cellStyle name="Percent 23 9" xfId="24819"/>
    <cellStyle name="Percent 24" xfId="790"/>
    <cellStyle name="Percent 24 2" xfId="2030"/>
    <cellStyle name="Percent 24 2 2" xfId="3549"/>
    <cellStyle name="Percent 25" xfId="1001"/>
    <cellStyle name="Percent 26" xfId="1000"/>
    <cellStyle name="Percent 27" xfId="1003"/>
    <cellStyle name="Percent 28" xfId="1081"/>
    <cellStyle name="Percent 29" xfId="1052"/>
    <cellStyle name="Percent 3" xfId="554"/>
    <cellStyle name="Percent 3 10" xfId="4151"/>
    <cellStyle name="Percent 3 10 2" xfId="9495"/>
    <cellStyle name="Percent 3 10 2 2" xfId="20110"/>
    <cellStyle name="Percent 3 10 2 2 2" xfId="43385"/>
    <cellStyle name="Percent 3 10 2 3" xfId="32770"/>
    <cellStyle name="Percent 3 10 3" xfId="14804"/>
    <cellStyle name="Percent 3 10 3 2" xfId="38079"/>
    <cellStyle name="Percent 3 10 4" xfId="27462"/>
    <cellStyle name="Percent 3 11" xfId="6853"/>
    <cellStyle name="Percent 3 11 2" xfId="17468"/>
    <cellStyle name="Percent 3 11 2 2" xfId="40743"/>
    <cellStyle name="Percent 3 11 3" xfId="30128"/>
    <cellStyle name="Percent 3 12" xfId="12164"/>
    <cellStyle name="Percent 3 12 2" xfId="35439"/>
    <cellStyle name="Percent 3 13" xfId="24502"/>
    <cellStyle name="Percent 3 13 2" xfId="47699"/>
    <cellStyle name="Percent 3 14" xfId="24820"/>
    <cellStyle name="Percent 3 2" xfId="555"/>
    <cellStyle name="Percent 3 2 10" xfId="6854"/>
    <cellStyle name="Percent 3 2 10 2" xfId="17469"/>
    <cellStyle name="Percent 3 2 10 2 2" xfId="40744"/>
    <cellStyle name="Percent 3 2 10 3" xfId="30129"/>
    <cellStyle name="Percent 3 2 11" xfId="12165"/>
    <cellStyle name="Percent 3 2 11 2" xfId="35440"/>
    <cellStyle name="Percent 3 2 12" xfId="24503"/>
    <cellStyle name="Percent 3 2 12 2" xfId="47700"/>
    <cellStyle name="Percent 3 2 13" xfId="24821"/>
    <cellStyle name="Percent 3 2 2" xfId="795"/>
    <cellStyle name="Percent 3 2 2 10" xfId="24907"/>
    <cellStyle name="Percent 3 2 2 2" xfId="1144"/>
    <cellStyle name="Percent 3 2 2 2 2" xfId="2712"/>
    <cellStyle name="Percent 3 2 2 2 2 2" xfId="5563"/>
    <cellStyle name="Percent 3 2 2 2 2 2 2" xfId="10906"/>
    <cellStyle name="Percent 3 2 2 2 2 2 2 2" xfId="21520"/>
    <cellStyle name="Percent 3 2 2 2 2 2 2 2 2" xfId="44795"/>
    <cellStyle name="Percent 3 2 2 2 2 2 2 3" xfId="34181"/>
    <cellStyle name="Percent 3 2 2 2 2 2 3" xfId="16214"/>
    <cellStyle name="Percent 3 2 2 2 2 2 3 2" xfId="39489"/>
    <cellStyle name="Percent 3 2 2 2 2 2 4" xfId="24507"/>
    <cellStyle name="Percent 3 2 2 2 2 2 4 2" xfId="47704"/>
    <cellStyle name="Percent 3 2 2 2 2 2 5" xfId="28873"/>
    <cellStyle name="Percent 3 2 2 2 2 3" xfId="8264"/>
    <cellStyle name="Percent 3 2 2 2 2 3 2" xfId="18879"/>
    <cellStyle name="Percent 3 2 2 2 2 3 2 2" xfId="42154"/>
    <cellStyle name="Percent 3 2 2 2 2 3 3" xfId="31539"/>
    <cellStyle name="Percent 3 2 2 2 2 4" xfId="13574"/>
    <cellStyle name="Percent 3 2 2 2 2 4 2" xfId="36849"/>
    <cellStyle name="Percent 3 2 2 2 2 5" xfId="24506"/>
    <cellStyle name="Percent 3 2 2 2 2 5 2" xfId="47703"/>
    <cellStyle name="Percent 3 2 2 2 2 6" xfId="26231"/>
    <cellStyle name="Percent 3 2 2 2 3" xfId="3890"/>
    <cellStyle name="Percent 3 2 2 2 3 2" xfId="6554"/>
    <cellStyle name="Percent 3 2 2 2 3 2 2" xfId="11897"/>
    <cellStyle name="Percent 3 2 2 2 3 2 2 2" xfId="22510"/>
    <cellStyle name="Percent 3 2 2 2 3 2 2 2 2" xfId="45785"/>
    <cellStyle name="Percent 3 2 2 2 3 2 2 3" xfId="35172"/>
    <cellStyle name="Percent 3 2 2 2 3 2 3" xfId="17204"/>
    <cellStyle name="Percent 3 2 2 2 3 2 3 2" xfId="40479"/>
    <cellStyle name="Percent 3 2 2 2 3 2 4" xfId="29864"/>
    <cellStyle name="Percent 3 2 2 2 3 3" xfId="9255"/>
    <cellStyle name="Percent 3 2 2 2 3 3 2" xfId="19870"/>
    <cellStyle name="Percent 3 2 2 2 3 3 2 2" xfId="43145"/>
    <cellStyle name="Percent 3 2 2 2 3 3 3" xfId="32530"/>
    <cellStyle name="Percent 3 2 2 2 3 4" xfId="14564"/>
    <cellStyle name="Percent 3 2 2 2 3 4 2" xfId="37839"/>
    <cellStyle name="Percent 3 2 2 2 3 5" xfId="24508"/>
    <cellStyle name="Percent 3 2 2 2 3 5 2" xfId="47705"/>
    <cellStyle name="Percent 3 2 2 2 3 6" xfId="27222"/>
    <cellStyle name="Percent 3 2 2 2 4" xfId="4376"/>
    <cellStyle name="Percent 3 2 2 2 4 2" xfId="9720"/>
    <cellStyle name="Percent 3 2 2 2 4 2 2" xfId="20335"/>
    <cellStyle name="Percent 3 2 2 2 4 2 2 2" xfId="43610"/>
    <cellStyle name="Percent 3 2 2 2 4 2 3" xfId="32995"/>
    <cellStyle name="Percent 3 2 2 2 4 3" xfId="15029"/>
    <cellStyle name="Percent 3 2 2 2 4 3 2" xfId="38304"/>
    <cellStyle name="Percent 3 2 2 2 4 4" xfId="27687"/>
    <cellStyle name="Percent 3 2 2 2 5" xfId="7078"/>
    <cellStyle name="Percent 3 2 2 2 5 2" xfId="17693"/>
    <cellStyle name="Percent 3 2 2 2 5 2 2" xfId="40968"/>
    <cellStyle name="Percent 3 2 2 2 5 3" xfId="30353"/>
    <cellStyle name="Percent 3 2 2 2 6" xfId="12389"/>
    <cellStyle name="Percent 3 2 2 2 6 2" xfId="35664"/>
    <cellStyle name="Percent 3 2 2 2 7" xfId="24505"/>
    <cellStyle name="Percent 3 2 2 2 7 2" xfId="47702"/>
    <cellStyle name="Percent 3 2 2 2 8" xfId="25045"/>
    <cellStyle name="Percent 3 2 2 3" xfId="1518"/>
    <cellStyle name="Percent 3 2 2 3 2" xfId="2880"/>
    <cellStyle name="Percent 3 2 2 3 2 2" xfId="5731"/>
    <cellStyle name="Percent 3 2 2 3 2 2 2" xfId="11074"/>
    <cellStyle name="Percent 3 2 2 3 2 2 2 2" xfId="21688"/>
    <cellStyle name="Percent 3 2 2 3 2 2 2 2 2" xfId="44963"/>
    <cellStyle name="Percent 3 2 2 3 2 2 2 3" xfId="34349"/>
    <cellStyle name="Percent 3 2 2 3 2 2 3" xfId="16382"/>
    <cellStyle name="Percent 3 2 2 3 2 2 3 2" xfId="39657"/>
    <cellStyle name="Percent 3 2 2 3 2 2 4" xfId="29041"/>
    <cellStyle name="Percent 3 2 2 3 2 3" xfId="8432"/>
    <cellStyle name="Percent 3 2 2 3 2 3 2" xfId="19047"/>
    <cellStyle name="Percent 3 2 2 3 2 3 2 2" xfId="42322"/>
    <cellStyle name="Percent 3 2 2 3 2 3 3" xfId="31707"/>
    <cellStyle name="Percent 3 2 2 3 2 4" xfId="13742"/>
    <cellStyle name="Percent 3 2 2 3 2 4 2" xfId="37017"/>
    <cellStyle name="Percent 3 2 2 3 2 5" xfId="24510"/>
    <cellStyle name="Percent 3 2 2 3 2 5 2" xfId="47707"/>
    <cellStyle name="Percent 3 2 2 3 2 6" xfId="26399"/>
    <cellStyle name="Percent 3 2 2 3 3" xfId="4544"/>
    <cellStyle name="Percent 3 2 2 3 3 2" xfId="9888"/>
    <cellStyle name="Percent 3 2 2 3 3 2 2" xfId="20503"/>
    <cellStyle name="Percent 3 2 2 3 3 2 2 2" xfId="43778"/>
    <cellStyle name="Percent 3 2 2 3 3 2 3" xfId="33163"/>
    <cellStyle name="Percent 3 2 2 3 3 3" xfId="15197"/>
    <cellStyle name="Percent 3 2 2 3 3 3 2" xfId="38472"/>
    <cellStyle name="Percent 3 2 2 3 3 4" xfId="27855"/>
    <cellStyle name="Percent 3 2 2 3 4" xfId="7246"/>
    <cellStyle name="Percent 3 2 2 3 4 2" xfId="17861"/>
    <cellStyle name="Percent 3 2 2 3 4 2 2" xfId="41136"/>
    <cellStyle name="Percent 3 2 2 3 4 3" xfId="30521"/>
    <cellStyle name="Percent 3 2 2 3 5" xfId="12557"/>
    <cellStyle name="Percent 3 2 2 3 5 2" xfId="35832"/>
    <cellStyle name="Percent 3 2 2 3 6" xfId="24509"/>
    <cellStyle name="Percent 3 2 2 3 6 2" xfId="47706"/>
    <cellStyle name="Percent 3 2 2 3 7" xfId="25213"/>
    <cellStyle name="Percent 3 2 2 4" xfId="2574"/>
    <cellStyle name="Percent 3 2 2 4 2" xfId="5425"/>
    <cellStyle name="Percent 3 2 2 4 2 2" xfId="10768"/>
    <cellStyle name="Percent 3 2 2 4 2 2 2" xfId="21382"/>
    <cellStyle name="Percent 3 2 2 4 2 2 2 2" xfId="44657"/>
    <cellStyle name="Percent 3 2 2 4 2 2 3" xfId="34043"/>
    <cellStyle name="Percent 3 2 2 4 2 3" xfId="16076"/>
    <cellStyle name="Percent 3 2 2 4 2 3 2" xfId="39351"/>
    <cellStyle name="Percent 3 2 2 4 2 4" xfId="28735"/>
    <cellStyle name="Percent 3 2 2 4 3" xfId="8126"/>
    <cellStyle name="Percent 3 2 2 4 3 2" xfId="18741"/>
    <cellStyle name="Percent 3 2 2 4 3 2 2" xfId="42016"/>
    <cellStyle name="Percent 3 2 2 4 3 3" xfId="31401"/>
    <cellStyle name="Percent 3 2 2 4 4" xfId="13436"/>
    <cellStyle name="Percent 3 2 2 4 4 2" xfId="36711"/>
    <cellStyle name="Percent 3 2 2 4 5" xfId="24511"/>
    <cellStyle name="Percent 3 2 2 4 5 2" xfId="47708"/>
    <cellStyle name="Percent 3 2 2 4 6" xfId="26093"/>
    <cellStyle name="Percent 3 2 2 5" xfId="3637"/>
    <cellStyle name="Percent 3 2 2 5 2" xfId="6390"/>
    <cellStyle name="Percent 3 2 2 5 2 2" xfId="11733"/>
    <cellStyle name="Percent 3 2 2 5 2 2 2" xfId="22346"/>
    <cellStyle name="Percent 3 2 2 5 2 2 2 2" xfId="45621"/>
    <cellStyle name="Percent 3 2 2 5 2 2 3" xfId="35008"/>
    <cellStyle name="Percent 3 2 2 5 2 3" xfId="17040"/>
    <cellStyle name="Percent 3 2 2 5 2 3 2" xfId="40315"/>
    <cellStyle name="Percent 3 2 2 5 2 4" xfId="29700"/>
    <cellStyle name="Percent 3 2 2 5 3" xfId="9091"/>
    <cellStyle name="Percent 3 2 2 5 3 2" xfId="19706"/>
    <cellStyle name="Percent 3 2 2 5 3 2 2" xfId="42981"/>
    <cellStyle name="Percent 3 2 2 5 3 3" xfId="32366"/>
    <cellStyle name="Percent 3 2 2 5 4" xfId="14400"/>
    <cellStyle name="Percent 3 2 2 5 4 2" xfId="37675"/>
    <cellStyle name="Percent 3 2 2 5 5" xfId="27058"/>
    <cellStyle name="Percent 3 2 2 6" xfId="4238"/>
    <cellStyle name="Percent 3 2 2 6 2" xfId="9582"/>
    <cellStyle name="Percent 3 2 2 6 2 2" xfId="20197"/>
    <cellStyle name="Percent 3 2 2 6 2 2 2" xfId="43472"/>
    <cellStyle name="Percent 3 2 2 6 2 3" xfId="32857"/>
    <cellStyle name="Percent 3 2 2 6 3" xfId="14891"/>
    <cellStyle name="Percent 3 2 2 6 3 2" xfId="38166"/>
    <cellStyle name="Percent 3 2 2 6 4" xfId="27549"/>
    <cellStyle name="Percent 3 2 2 7" xfId="6940"/>
    <cellStyle name="Percent 3 2 2 7 2" xfId="17555"/>
    <cellStyle name="Percent 3 2 2 7 2 2" xfId="40830"/>
    <cellStyle name="Percent 3 2 2 7 3" xfId="30215"/>
    <cellStyle name="Percent 3 2 2 8" xfId="12251"/>
    <cellStyle name="Percent 3 2 2 8 2" xfId="35526"/>
    <cellStyle name="Percent 3 2 2 9" xfId="24504"/>
    <cellStyle name="Percent 3 2 2 9 2" xfId="47701"/>
    <cellStyle name="Percent 3 2 3" xfId="1085"/>
    <cellStyle name="Percent 3 2 3 2" xfId="2657"/>
    <cellStyle name="Percent 3 2 3 2 2" xfId="5508"/>
    <cellStyle name="Percent 3 2 3 2 2 2" xfId="10851"/>
    <cellStyle name="Percent 3 2 3 2 2 2 2" xfId="21465"/>
    <cellStyle name="Percent 3 2 3 2 2 2 2 2" xfId="44740"/>
    <cellStyle name="Percent 3 2 3 2 2 2 3" xfId="34126"/>
    <cellStyle name="Percent 3 2 3 2 2 3" xfId="16159"/>
    <cellStyle name="Percent 3 2 3 2 2 3 2" xfId="39434"/>
    <cellStyle name="Percent 3 2 3 2 2 4" xfId="24514"/>
    <cellStyle name="Percent 3 2 3 2 2 4 2" xfId="47711"/>
    <cellStyle name="Percent 3 2 3 2 2 5" xfId="28818"/>
    <cellStyle name="Percent 3 2 3 2 3" xfId="8209"/>
    <cellStyle name="Percent 3 2 3 2 3 2" xfId="18824"/>
    <cellStyle name="Percent 3 2 3 2 3 2 2" xfId="42099"/>
    <cellStyle name="Percent 3 2 3 2 3 3" xfId="31484"/>
    <cellStyle name="Percent 3 2 3 2 4" xfId="13519"/>
    <cellStyle name="Percent 3 2 3 2 4 2" xfId="36794"/>
    <cellStyle name="Percent 3 2 3 2 5" xfId="24513"/>
    <cellStyle name="Percent 3 2 3 2 5 2" xfId="47710"/>
    <cellStyle name="Percent 3 2 3 2 6" xfId="26176"/>
    <cellStyle name="Percent 3 2 3 3" xfId="3835"/>
    <cellStyle name="Percent 3 2 3 3 2" xfId="6499"/>
    <cellStyle name="Percent 3 2 3 3 2 2" xfId="11842"/>
    <cellStyle name="Percent 3 2 3 3 2 2 2" xfId="22455"/>
    <cellStyle name="Percent 3 2 3 3 2 2 2 2" xfId="45730"/>
    <cellStyle name="Percent 3 2 3 3 2 2 3" xfId="35117"/>
    <cellStyle name="Percent 3 2 3 3 2 3" xfId="17149"/>
    <cellStyle name="Percent 3 2 3 3 2 3 2" xfId="40424"/>
    <cellStyle name="Percent 3 2 3 3 2 4" xfId="29809"/>
    <cellStyle name="Percent 3 2 3 3 3" xfId="9200"/>
    <cellStyle name="Percent 3 2 3 3 3 2" xfId="19815"/>
    <cellStyle name="Percent 3 2 3 3 3 2 2" xfId="43090"/>
    <cellStyle name="Percent 3 2 3 3 3 3" xfId="32475"/>
    <cellStyle name="Percent 3 2 3 3 4" xfId="14509"/>
    <cellStyle name="Percent 3 2 3 3 4 2" xfId="37784"/>
    <cellStyle name="Percent 3 2 3 3 5" xfId="24515"/>
    <cellStyle name="Percent 3 2 3 3 5 2" xfId="47712"/>
    <cellStyle name="Percent 3 2 3 3 6" xfId="27167"/>
    <cellStyle name="Percent 3 2 3 4" xfId="4321"/>
    <cellStyle name="Percent 3 2 3 4 2" xfId="9665"/>
    <cellStyle name="Percent 3 2 3 4 2 2" xfId="20280"/>
    <cellStyle name="Percent 3 2 3 4 2 2 2" xfId="43555"/>
    <cellStyle name="Percent 3 2 3 4 2 3" xfId="32940"/>
    <cellStyle name="Percent 3 2 3 4 3" xfId="14974"/>
    <cellStyle name="Percent 3 2 3 4 3 2" xfId="38249"/>
    <cellStyle name="Percent 3 2 3 4 4" xfId="27632"/>
    <cellStyle name="Percent 3 2 3 5" xfId="7023"/>
    <cellStyle name="Percent 3 2 3 5 2" xfId="17638"/>
    <cellStyle name="Percent 3 2 3 5 2 2" xfId="40913"/>
    <cellStyle name="Percent 3 2 3 5 3" xfId="30298"/>
    <cellStyle name="Percent 3 2 3 6" xfId="12334"/>
    <cellStyle name="Percent 3 2 3 6 2" xfId="35609"/>
    <cellStyle name="Percent 3 2 3 7" xfId="24512"/>
    <cellStyle name="Percent 3 2 3 7 2" xfId="47709"/>
    <cellStyle name="Percent 3 2 3 8" xfId="24990"/>
    <cellStyle name="Percent 3 2 4" xfId="1270"/>
    <cellStyle name="Percent 3 2 4 2" xfId="2797"/>
    <cellStyle name="Percent 3 2 4 2 2" xfId="5648"/>
    <cellStyle name="Percent 3 2 4 2 2 2" xfId="10991"/>
    <cellStyle name="Percent 3 2 4 2 2 2 2" xfId="21605"/>
    <cellStyle name="Percent 3 2 4 2 2 2 2 2" xfId="44880"/>
    <cellStyle name="Percent 3 2 4 2 2 2 3" xfId="34266"/>
    <cellStyle name="Percent 3 2 4 2 2 3" xfId="16299"/>
    <cellStyle name="Percent 3 2 4 2 2 3 2" xfId="39574"/>
    <cellStyle name="Percent 3 2 4 2 2 4" xfId="28958"/>
    <cellStyle name="Percent 3 2 4 2 3" xfId="8349"/>
    <cellStyle name="Percent 3 2 4 2 3 2" xfId="18964"/>
    <cellStyle name="Percent 3 2 4 2 3 2 2" xfId="42239"/>
    <cellStyle name="Percent 3 2 4 2 3 3" xfId="31624"/>
    <cellStyle name="Percent 3 2 4 2 4" xfId="13659"/>
    <cellStyle name="Percent 3 2 4 2 4 2" xfId="36934"/>
    <cellStyle name="Percent 3 2 4 2 5" xfId="24517"/>
    <cellStyle name="Percent 3 2 4 2 5 2" xfId="47714"/>
    <cellStyle name="Percent 3 2 4 2 6" xfId="26316"/>
    <cellStyle name="Percent 3 2 4 3" xfId="4461"/>
    <cellStyle name="Percent 3 2 4 3 2" xfId="9805"/>
    <cellStyle name="Percent 3 2 4 3 2 2" xfId="20420"/>
    <cellStyle name="Percent 3 2 4 3 2 2 2" xfId="43695"/>
    <cellStyle name="Percent 3 2 4 3 2 3" xfId="33080"/>
    <cellStyle name="Percent 3 2 4 3 3" xfId="15114"/>
    <cellStyle name="Percent 3 2 4 3 3 2" xfId="38389"/>
    <cellStyle name="Percent 3 2 4 3 4" xfId="27772"/>
    <cellStyle name="Percent 3 2 4 4" xfId="7163"/>
    <cellStyle name="Percent 3 2 4 4 2" xfId="17778"/>
    <cellStyle name="Percent 3 2 4 4 2 2" xfId="41053"/>
    <cellStyle name="Percent 3 2 4 4 3" xfId="30438"/>
    <cellStyle name="Percent 3 2 4 5" xfId="12474"/>
    <cellStyle name="Percent 3 2 4 5 2" xfId="35749"/>
    <cellStyle name="Percent 3 2 4 6" xfId="24516"/>
    <cellStyle name="Percent 3 2 4 6 2" xfId="47713"/>
    <cellStyle name="Percent 3 2 4 7" xfId="25130"/>
    <cellStyle name="Percent 3 2 5" xfId="1639"/>
    <cellStyle name="Percent 3 2 5 2" xfId="4642"/>
    <cellStyle name="Percent 3 2 5 2 2" xfId="9986"/>
    <cellStyle name="Percent 3 2 5 2 2 2" xfId="20601"/>
    <cellStyle name="Percent 3 2 5 2 2 2 2" xfId="43876"/>
    <cellStyle name="Percent 3 2 5 2 2 3" xfId="33261"/>
    <cellStyle name="Percent 3 2 5 2 3" xfId="15295"/>
    <cellStyle name="Percent 3 2 5 2 3 2" xfId="38570"/>
    <cellStyle name="Percent 3 2 5 2 4" xfId="27953"/>
    <cellStyle name="Percent 3 2 5 3" xfId="7344"/>
    <cellStyle name="Percent 3 2 5 3 2" xfId="17959"/>
    <cellStyle name="Percent 3 2 5 3 2 2" xfId="41234"/>
    <cellStyle name="Percent 3 2 5 3 3" xfId="30619"/>
    <cellStyle name="Percent 3 2 5 4" xfId="12655"/>
    <cellStyle name="Percent 3 2 5 4 2" xfId="35930"/>
    <cellStyle name="Percent 3 2 5 5" xfId="24518"/>
    <cellStyle name="Percent 3 2 5 5 2" xfId="47715"/>
    <cellStyle name="Percent 3 2 5 6" xfId="25311"/>
    <cellStyle name="Percent 3 2 6" xfId="2488"/>
    <cellStyle name="Percent 3 2 6 2" xfId="5339"/>
    <cellStyle name="Percent 3 2 6 2 2" xfId="10682"/>
    <cellStyle name="Percent 3 2 6 2 2 2" xfId="21296"/>
    <cellStyle name="Percent 3 2 6 2 2 2 2" xfId="44571"/>
    <cellStyle name="Percent 3 2 6 2 2 3" xfId="33957"/>
    <cellStyle name="Percent 3 2 6 2 3" xfId="15990"/>
    <cellStyle name="Percent 3 2 6 2 3 2" xfId="39265"/>
    <cellStyle name="Percent 3 2 6 2 4" xfId="28649"/>
    <cellStyle name="Percent 3 2 6 3" xfId="8040"/>
    <cellStyle name="Percent 3 2 6 3 2" xfId="18655"/>
    <cellStyle name="Percent 3 2 6 3 2 2" xfId="41930"/>
    <cellStyle name="Percent 3 2 6 3 3" xfId="31315"/>
    <cellStyle name="Percent 3 2 6 4" xfId="13350"/>
    <cellStyle name="Percent 3 2 6 4 2" xfId="36625"/>
    <cellStyle name="Percent 3 2 6 5" xfId="26007"/>
    <cellStyle name="Percent 3 2 7" xfId="2981"/>
    <cellStyle name="Percent 3 2 7 2" xfId="5817"/>
    <cellStyle name="Percent 3 2 7 2 2" xfId="11160"/>
    <cellStyle name="Percent 3 2 7 2 2 2" xfId="21773"/>
    <cellStyle name="Percent 3 2 7 2 2 2 2" xfId="45048"/>
    <cellStyle name="Percent 3 2 7 2 2 3" xfId="34435"/>
    <cellStyle name="Percent 3 2 7 2 3" xfId="16467"/>
    <cellStyle name="Percent 3 2 7 2 3 2" xfId="39742"/>
    <cellStyle name="Percent 3 2 7 2 4" xfId="29127"/>
    <cellStyle name="Percent 3 2 7 3" xfId="8518"/>
    <cellStyle name="Percent 3 2 7 3 2" xfId="19133"/>
    <cellStyle name="Percent 3 2 7 3 2 2" xfId="42408"/>
    <cellStyle name="Percent 3 2 7 3 3" xfId="31793"/>
    <cellStyle name="Percent 3 2 7 4" xfId="13827"/>
    <cellStyle name="Percent 3 2 7 4 2" xfId="37102"/>
    <cellStyle name="Percent 3 2 7 5" xfId="26485"/>
    <cellStyle name="Percent 3 2 8" xfId="3307"/>
    <cellStyle name="Percent 3 2 8 2" xfId="6131"/>
    <cellStyle name="Percent 3 2 8 2 2" xfId="11474"/>
    <cellStyle name="Percent 3 2 8 2 2 2" xfId="22087"/>
    <cellStyle name="Percent 3 2 8 2 2 2 2" xfId="45362"/>
    <cellStyle name="Percent 3 2 8 2 2 3" xfId="34749"/>
    <cellStyle name="Percent 3 2 8 2 3" xfId="16781"/>
    <cellStyle name="Percent 3 2 8 2 3 2" xfId="40056"/>
    <cellStyle name="Percent 3 2 8 2 4" xfId="29441"/>
    <cellStyle name="Percent 3 2 8 3" xfId="8832"/>
    <cellStyle name="Percent 3 2 8 3 2" xfId="19447"/>
    <cellStyle name="Percent 3 2 8 3 2 2" xfId="42722"/>
    <cellStyle name="Percent 3 2 8 3 3" xfId="32107"/>
    <cellStyle name="Percent 3 2 8 4" xfId="14141"/>
    <cellStyle name="Percent 3 2 8 4 2" xfId="37416"/>
    <cellStyle name="Percent 3 2 8 5" xfId="26799"/>
    <cellStyle name="Percent 3 2 9" xfId="4152"/>
    <cellStyle name="Percent 3 2 9 2" xfId="9496"/>
    <cellStyle name="Percent 3 2 9 2 2" xfId="20111"/>
    <cellStyle name="Percent 3 2 9 2 2 2" xfId="43386"/>
    <cellStyle name="Percent 3 2 9 2 3" xfId="32771"/>
    <cellStyle name="Percent 3 2 9 3" xfId="14805"/>
    <cellStyle name="Percent 3 2 9 3 2" xfId="38080"/>
    <cellStyle name="Percent 3 2 9 4" xfId="27463"/>
    <cellStyle name="Percent 3 3" xfId="794"/>
    <cellStyle name="Percent 3 3 10" xfId="24906"/>
    <cellStyle name="Percent 3 3 2" xfId="1143"/>
    <cellStyle name="Percent 3 3 2 2" xfId="2711"/>
    <cellStyle name="Percent 3 3 2 2 2" xfId="5562"/>
    <cellStyle name="Percent 3 3 2 2 2 2" xfId="10905"/>
    <cellStyle name="Percent 3 3 2 2 2 2 2" xfId="21519"/>
    <cellStyle name="Percent 3 3 2 2 2 2 2 2" xfId="44794"/>
    <cellStyle name="Percent 3 3 2 2 2 2 3" xfId="34180"/>
    <cellStyle name="Percent 3 3 2 2 2 3" xfId="16213"/>
    <cellStyle name="Percent 3 3 2 2 2 3 2" xfId="39488"/>
    <cellStyle name="Percent 3 3 2 2 2 4" xfId="24522"/>
    <cellStyle name="Percent 3 3 2 2 2 4 2" xfId="47719"/>
    <cellStyle name="Percent 3 3 2 2 2 5" xfId="28872"/>
    <cellStyle name="Percent 3 3 2 2 3" xfId="8263"/>
    <cellStyle name="Percent 3 3 2 2 3 2" xfId="18878"/>
    <cellStyle name="Percent 3 3 2 2 3 2 2" xfId="42153"/>
    <cellStyle name="Percent 3 3 2 2 3 3" xfId="31538"/>
    <cellStyle name="Percent 3 3 2 2 4" xfId="13573"/>
    <cellStyle name="Percent 3 3 2 2 4 2" xfId="36848"/>
    <cellStyle name="Percent 3 3 2 2 5" xfId="24521"/>
    <cellStyle name="Percent 3 3 2 2 5 2" xfId="47718"/>
    <cellStyle name="Percent 3 3 2 2 6" xfId="26230"/>
    <cellStyle name="Percent 3 3 2 3" xfId="3889"/>
    <cellStyle name="Percent 3 3 2 3 2" xfId="6553"/>
    <cellStyle name="Percent 3 3 2 3 2 2" xfId="11896"/>
    <cellStyle name="Percent 3 3 2 3 2 2 2" xfId="22509"/>
    <cellStyle name="Percent 3 3 2 3 2 2 2 2" xfId="45784"/>
    <cellStyle name="Percent 3 3 2 3 2 2 3" xfId="35171"/>
    <cellStyle name="Percent 3 3 2 3 2 3" xfId="17203"/>
    <cellStyle name="Percent 3 3 2 3 2 3 2" xfId="40478"/>
    <cellStyle name="Percent 3 3 2 3 2 4" xfId="29863"/>
    <cellStyle name="Percent 3 3 2 3 3" xfId="9254"/>
    <cellStyle name="Percent 3 3 2 3 3 2" xfId="19869"/>
    <cellStyle name="Percent 3 3 2 3 3 2 2" xfId="43144"/>
    <cellStyle name="Percent 3 3 2 3 3 3" xfId="32529"/>
    <cellStyle name="Percent 3 3 2 3 4" xfId="14563"/>
    <cellStyle name="Percent 3 3 2 3 4 2" xfId="37838"/>
    <cellStyle name="Percent 3 3 2 3 5" xfId="24523"/>
    <cellStyle name="Percent 3 3 2 3 5 2" xfId="47720"/>
    <cellStyle name="Percent 3 3 2 3 6" xfId="27221"/>
    <cellStyle name="Percent 3 3 2 4" xfId="4375"/>
    <cellStyle name="Percent 3 3 2 4 2" xfId="9719"/>
    <cellStyle name="Percent 3 3 2 4 2 2" xfId="20334"/>
    <cellStyle name="Percent 3 3 2 4 2 2 2" xfId="43609"/>
    <cellStyle name="Percent 3 3 2 4 2 3" xfId="32994"/>
    <cellStyle name="Percent 3 3 2 4 3" xfId="15028"/>
    <cellStyle name="Percent 3 3 2 4 3 2" xfId="38303"/>
    <cellStyle name="Percent 3 3 2 4 4" xfId="27686"/>
    <cellStyle name="Percent 3 3 2 5" xfId="7077"/>
    <cellStyle name="Percent 3 3 2 5 2" xfId="17692"/>
    <cellStyle name="Percent 3 3 2 5 2 2" xfId="40967"/>
    <cellStyle name="Percent 3 3 2 5 3" xfId="30352"/>
    <cellStyle name="Percent 3 3 2 6" xfId="12388"/>
    <cellStyle name="Percent 3 3 2 6 2" xfId="35663"/>
    <cellStyle name="Percent 3 3 2 7" xfId="24520"/>
    <cellStyle name="Percent 3 3 2 7 2" xfId="47717"/>
    <cellStyle name="Percent 3 3 2 8" xfId="25044"/>
    <cellStyle name="Percent 3 3 3" xfId="1517"/>
    <cellStyle name="Percent 3 3 3 2" xfId="2879"/>
    <cellStyle name="Percent 3 3 3 2 2" xfId="5730"/>
    <cellStyle name="Percent 3 3 3 2 2 2" xfId="11073"/>
    <cellStyle name="Percent 3 3 3 2 2 2 2" xfId="21687"/>
    <cellStyle name="Percent 3 3 3 2 2 2 2 2" xfId="44962"/>
    <cellStyle name="Percent 3 3 3 2 2 2 3" xfId="34348"/>
    <cellStyle name="Percent 3 3 3 2 2 3" xfId="16381"/>
    <cellStyle name="Percent 3 3 3 2 2 3 2" xfId="39656"/>
    <cellStyle name="Percent 3 3 3 2 2 4" xfId="29040"/>
    <cellStyle name="Percent 3 3 3 2 3" xfId="8431"/>
    <cellStyle name="Percent 3 3 3 2 3 2" xfId="19046"/>
    <cellStyle name="Percent 3 3 3 2 3 2 2" xfId="42321"/>
    <cellStyle name="Percent 3 3 3 2 3 3" xfId="31706"/>
    <cellStyle name="Percent 3 3 3 2 4" xfId="13741"/>
    <cellStyle name="Percent 3 3 3 2 4 2" xfId="37016"/>
    <cellStyle name="Percent 3 3 3 2 5" xfId="24525"/>
    <cellStyle name="Percent 3 3 3 2 5 2" xfId="47722"/>
    <cellStyle name="Percent 3 3 3 2 6" xfId="26398"/>
    <cellStyle name="Percent 3 3 3 3" xfId="4543"/>
    <cellStyle name="Percent 3 3 3 3 2" xfId="9887"/>
    <cellStyle name="Percent 3 3 3 3 2 2" xfId="20502"/>
    <cellStyle name="Percent 3 3 3 3 2 2 2" xfId="43777"/>
    <cellStyle name="Percent 3 3 3 3 2 3" xfId="33162"/>
    <cellStyle name="Percent 3 3 3 3 3" xfId="15196"/>
    <cellStyle name="Percent 3 3 3 3 3 2" xfId="38471"/>
    <cellStyle name="Percent 3 3 3 3 4" xfId="27854"/>
    <cellStyle name="Percent 3 3 3 4" xfId="7245"/>
    <cellStyle name="Percent 3 3 3 4 2" xfId="17860"/>
    <cellStyle name="Percent 3 3 3 4 2 2" xfId="41135"/>
    <cellStyle name="Percent 3 3 3 4 3" xfId="30520"/>
    <cellStyle name="Percent 3 3 3 5" xfId="12556"/>
    <cellStyle name="Percent 3 3 3 5 2" xfId="35831"/>
    <cellStyle name="Percent 3 3 3 6" xfId="24524"/>
    <cellStyle name="Percent 3 3 3 6 2" xfId="47721"/>
    <cellStyle name="Percent 3 3 3 7" xfId="25212"/>
    <cellStyle name="Percent 3 3 4" xfId="2573"/>
    <cellStyle name="Percent 3 3 4 2" xfId="5424"/>
    <cellStyle name="Percent 3 3 4 2 2" xfId="10767"/>
    <cellStyle name="Percent 3 3 4 2 2 2" xfId="21381"/>
    <cellStyle name="Percent 3 3 4 2 2 2 2" xfId="44656"/>
    <cellStyle name="Percent 3 3 4 2 2 3" xfId="34042"/>
    <cellStyle name="Percent 3 3 4 2 3" xfId="16075"/>
    <cellStyle name="Percent 3 3 4 2 3 2" xfId="39350"/>
    <cellStyle name="Percent 3 3 4 2 4" xfId="28734"/>
    <cellStyle name="Percent 3 3 4 3" xfId="8125"/>
    <cellStyle name="Percent 3 3 4 3 2" xfId="18740"/>
    <cellStyle name="Percent 3 3 4 3 2 2" xfId="42015"/>
    <cellStyle name="Percent 3 3 4 3 3" xfId="31400"/>
    <cellStyle name="Percent 3 3 4 4" xfId="13435"/>
    <cellStyle name="Percent 3 3 4 4 2" xfId="36710"/>
    <cellStyle name="Percent 3 3 4 5" xfId="24526"/>
    <cellStyle name="Percent 3 3 4 5 2" xfId="47723"/>
    <cellStyle name="Percent 3 3 4 6" xfId="26092"/>
    <cellStyle name="Percent 3 3 5" xfId="3728"/>
    <cellStyle name="Percent 3 3 5 2" xfId="6420"/>
    <cellStyle name="Percent 3 3 5 2 2" xfId="11763"/>
    <cellStyle name="Percent 3 3 5 2 2 2" xfId="22376"/>
    <cellStyle name="Percent 3 3 5 2 2 2 2" xfId="45651"/>
    <cellStyle name="Percent 3 3 5 2 2 3" xfId="35038"/>
    <cellStyle name="Percent 3 3 5 2 3" xfId="17070"/>
    <cellStyle name="Percent 3 3 5 2 3 2" xfId="40345"/>
    <cellStyle name="Percent 3 3 5 2 4" xfId="29730"/>
    <cellStyle name="Percent 3 3 5 3" xfId="9121"/>
    <cellStyle name="Percent 3 3 5 3 2" xfId="19736"/>
    <cellStyle name="Percent 3 3 5 3 2 2" xfId="43011"/>
    <cellStyle name="Percent 3 3 5 3 3" xfId="32396"/>
    <cellStyle name="Percent 3 3 5 4" xfId="14430"/>
    <cellStyle name="Percent 3 3 5 4 2" xfId="37705"/>
    <cellStyle name="Percent 3 3 5 5" xfId="27088"/>
    <cellStyle name="Percent 3 3 6" xfId="4237"/>
    <cellStyle name="Percent 3 3 6 2" xfId="9581"/>
    <cellStyle name="Percent 3 3 6 2 2" xfId="20196"/>
    <cellStyle name="Percent 3 3 6 2 2 2" xfId="43471"/>
    <cellStyle name="Percent 3 3 6 2 3" xfId="32856"/>
    <cellStyle name="Percent 3 3 6 3" xfId="14890"/>
    <cellStyle name="Percent 3 3 6 3 2" xfId="38165"/>
    <cellStyle name="Percent 3 3 6 4" xfId="27548"/>
    <cellStyle name="Percent 3 3 7" xfId="6939"/>
    <cellStyle name="Percent 3 3 7 2" xfId="17554"/>
    <cellStyle name="Percent 3 3 7 2 2" xfId="40829"/>
    <cellStyle name="Percent 3 3 7 3" xfId="30214"/>
    <cellStyle name="Percent 3 3 8" xfId="12250"/>
    <cellStyle name="Percent 3 3 8 2" xfId="35525"/>
    <cellStyle name="Percent 3 3 9" xfId="24519"/>
    <cellStyle name="Percent 3 3 9 2" xfId="47716"/>
    <cellStyle name="Percent 3 4" xfId="1084"/>
    <cellStyle name="Percent 3 4 2" xfId="2656"/>
    <cellStyle name="Percent 3 4 2 2" xfId="5507"/>
    <cellStyle name="Percent 3 4 2 2 2" xfId="10850"/>
    <cellStyle name="Percent 3 4 2 2 2 2" xfId="21464"/>
    <cellStyle name="Percent 3 4 2 2 2 2 2" xfId="44739"/>
    <cellStyle name="Percent 3 4 2 2 2 3" xfId="34125"/>
    <cellStyle name="Percent 3 4 2 2 3" xfId="16158"/>
    <cellStyle name="Percent 3 4 2 2 3 2" xfId="39433"/>
    <cellStyle name="Percent 3 4 2 2 4" xfId="24529"/>
    <cellStyle name="Percent 3 4 2 2 4 2" xfId="47726"/>
    <cellStyle name="Percent 3 4 2 2 5" xfId="28817"/>
    <cellStyle name="Percent 3 4 2 3" xfId="8208"/>
    <cellStyle name="Percent 3 4 2 3 2" xfId="18823"/>
    <cellStyle name="Percent 3 4 2 3 2 2" xfId="42098"/>
    <cellStyle name="Percent 3 4 2 3 3" xfId="31483"/>
    <cellStyle name="Percent 3 4 2 4" xfId="13518"/>
    <cellStyle name="Percent 3 4 2 4 2" xfId="36793"/>
    <cellStyle name="Percent 3 4 2 5" xfId="24528"/>
    <cellStyle name="Percent 3 4 2 5 2" xfId="47725"/>
    <cellStyle name="Percent 3 4 2 6" xfId="26175"/>
    <cellStyle name="Percent 3 4 3" xfId="3834"/>
    <cellStyle name="Percent 3 4 3 2" xfId="6498"/>
    <cellStyle name="Percent 3 4 3 2 2" xfId="11841"/>
    <cellStyle name="Percent 3 4 3 2 2 2" xfId="22454"/>
    <cellStyle name="Percent 3 4 3 2 2 2 2" xfId="45729"/>
    <cellStyle name="Percent 3 4 3 2 2 3" xfId="35116"/>
    <cellStyle name="Percent 3 4 3 2 3" xfId="17148"/>
    <cellStyle name="Percent 3 4 3 2 3 2" xfId="40423"/>
    <cellStyle name="Percent 3 4 3 2 4" xfId="29808"/>
    <cellStyle name="Percent 3 4 3 3" xfId="9199"/>
    <cellStyle name="Percent 3 4 3 3 2" xfId="19814"/>
    <cellStyle name="Percent 3 4 3 3 2 2" xfId="43089"/>
    <cellStyle name="Percent 3 4 3 3 3" xfId="32474"/>
    <cellStyle name="Percent 3 4 3 4" xfId="14508"/>
    <cellStyle name="Percent 3 4 3 4 2" xfId="37783"/>
    <cellStyle name="Percent 3 4 3 5" xfId="24530"/>
    <cellStyle name="Percent 3 4 3 5 2" xfId="47727"/>
    <cellStyle name="Percent 3 4 3 6" xfId="27166"/>
    <cellStyle name="Percent 3 4 4" xfId="4320"/>
    <cellStyle name="Percent 3 4 4 2" xfId="9664"/>
    <cellStyle name="Percent 3 4 4 2 2" xfId="20279"/>
    <cellStyle name="Percent 3 4 4 2 2 2" xfId="43554"/>
    <cellStyle name="Percent 3 4 4 2 3" xfId="32939"/>
    <cellStyle name="Percent 3 4 4 3" xfId="14973"/>
    <cellStyle name="Percent 3 4 4 3 2" xfId="38248"/>
    <cellStyle name="Percent 3 4 4 4" xfId="27631"/>
    <cellStyle name="Percent 3 4 5" xfId="7022"/>
    <cellStyle name="Percent 3 4 5 2" xfId="17637"/>
    <cellStyle name="Percent 3 4 5 2 2" xfId="40912"/>
    <cellStyle name="Percent 3 4 5 3" xfId="30297"/>
    <cellStyle name="Percent 3 4 6" xfId="12333"/>
    <cellStyle name="Percent 3 4 6 2" xfId="35608"/>
    <cellStyle name="Percent 3 4 7" xfId="24527"/>
    <cellStyle name="Percent 3 4 7 2" xfId="47724"/>
    <cellStyle name="Percent 3 4 8" xfId="24989"/>
    <cellStyle name="Percent 3 5" xfId="1269"/>
    <cellStyle name="Percent 3 5 2" xfId="2796"/>
    <cellStyle name="Percent 3 5 2 2" xfId="5647"/>
    <cellStyle name="Percent 3 5 2 2 2" xfId="10990"/>
    <cellStyle name="Percent 3 5 2 2 2 2" xfId="21604"/>
    <cellStyle name="Percent 3 5 2 2 2 2 2" xfId="44879"/>
    <cellStyle name="Percent 3 5 2 2 2 3" xfId="34265"/>
    <cellStyle name="Percent 3 5 2 2 3" xfId="16298"/>
    <cellStyle name="Percent 3 5 2 2 3 2" xfId="39573"/>
    <cellStyle name="Percent 3 5 2 2 4" xfId="28957"/>
    <cellStyle name="Percent 3 5 2 3" xfId="8348"/>
    <cellStyle name="Percent 3 5 2 3 2" xfId="18963"/>
    <cellStyle name="Percent 3 5 2 3 2 2" xfId="42238"/>
    <cellStyle name="Percent 3 5 2 3 3" xfId="31623"/>
    <cellStyle name="Percent 3 5 2 4" xfId="13658"/>
    <cellStyle name="Percent 3 5 2 4 2" xfId="36933"/>
    <cellStyle name="Percent 3 5 2 5" xfId="24532"/>
    <cellStyle name="Percent 3 5 2 5 2" xfId="47729"/>
    <cellStyle name="Percent 3 5 2 6" xfId="26315"/>
    <cellStyle name="Percent 3 5 3" xfId="4460"/>
    <cellStyle name="Percent 3 5 3 2" xfId="9804"/>
    <cellStyle name="Percent 3 5 3 2 2" xfId="20419"/>
    <cellStyle name="Percent 3 5 3 2 2 2" xfId="43694"/>
    <cellStyle name="Percent 3 5 3 2 3" xfId="33079"/>
    <cellStyle name="Percent 3 5 3 3" xfId="15113"/>
    <cellStyle name="Percent 3 5 3 3 2" xfId="38388"/>
    <cellStyle name="Percent 3 5 3 4" xfId="27771"/>
    <cellStyle name="Percent 3 5 4" xfId="7162"/>
    <cellStyle name="Percent 3 5 4 2" xfId="17777"/>
    <cellStyle name="Percent 3 5 4 2 2" xfId="41052"/>
    <cellStyle name="Percent 3 5 4 3" xfId="30437"/>
    <cellStyle name="Percent 3 5 5" xfId="12473"/>
    <cellStyle name="Percent 3 5 5 2" xfId="35748"/>
    <cellStyle name="Percent 3 5 6" xfId="24531"/>
    <cellStyle name="Percent 3 5 6 2" xfId="47728"/>
    <cellStyle name="Percent 3 5 7" xfId="25129"/>
    <cellStyle name="Percent 3 6" xfId="1638"/>
    <cellStyle name="Percent 3 6 2" xfId="4641"/>
    <cellStyle name="Percent 3 6 2 2" xfId="9985"/>
    <cellStyle name="Percent 3 6 2 2 2" xfId="20600"/>
    <cellStyle name="Percent 3 6 2 2 2 2" xfId="43875"/>
    <cellStyle name="Percent 3 6 2 2 3" xfId="33260"/>
    <cellStyle name="Percent 3 6 2 3" xfId="15294"/>
    <cellStyle name="Percent 3 6 2 3 2" xfId="38569"/>
    <cellStyle name="Percent 3 6 2 4" xfId="27952"/>
    <cellStyle name="Percent 3 6 3" xfId="7343"/>
    <cellStyle name="Percent 3 6 3 2" xfId="17958"/>
    <cellStyle name="Percent 3 6 3 2 2" xfId="41233"/>
    <cellStyle name="Percent 3 6 3 3" xfId="30618"/>
    <cellStyle name="Percent 3 6 4" xfId="12654"/>
    <cellStyle name="Percent 3 6 4 2" xfId="35929"/>
    <cellStyle name="Percent 3 6 5" xfId="24533"/>
    <cellStyle name="Percent 3 6 5 2" xfId="47730"/>
    <cellStyle name="Percent 3 6 6" xfId="25310"/>
    <cellStyle name="Percent 3 7" xfId="2487"/>
    <cellStyle name="Percent 3 7 2" xfId="5338"/>
    <cellStyle name="Percent 3 7 2 2" xfId="10681"/>
    <cellStyle name="Percent 3 7 2 2 2" xfId="21295"/>
    <cellStyle name="Percent 3 7 2 2 2 2" xfId="44570"/>
    <cellStyle name="Percent 3 7 2 2 3" xfId="33956"/>
    <cellStyle name="Percent 3 7 2 3" xfId="15989"/>
    <cellStyle name="Percent 3 7 2 3 2" xfId="39264"/>
    <cellStyle name="Percent 3 7 2 4" xfId="28648"/>
    <cellStyle name="Percent 3 7 3" xfId="8039"/>
    <cellStyle name="Percent 3 7 3 2" xfId="18654"/>
    <cellStyle name="Percent 3 7 3 2 2" xfId="41929"/>
    <cellStyle name="Percent 3 7 3 3" xfId="31314"/>
    <cellStyle name="Percent 3 7 4" xfId="13349"/>
    <cellStyle name="Percent 3 7 4 2" xfId="36624"/>
    <cellStyle name="Percent 3 7 5" xfId="24534"/>
    <cellStyle name="Percent 3 7 5 2" xfId="47731"/>
    <cellStyle name="Percent 3 7 6" xfId="26006"/>
    <cellStyle name="Percent 3 8" xfId="2980"/>
    <cellStyle name="Percent 3 8 2" xfId="5816"/>
    <cellStyle name="Percent 3 8 2 2" xfId="11159"/>
    <cellStyle name="Percent 3 8 2 2 2" xfId="21772"/>
    <cellStyle name="Percent 3 8 2 2 2 2" xfId="45047"/>
    <cellStyle name="Percent 3 8 2 2 3" xfId="34434"/>
    <cellStyle name="Percent 3 8 2 3" xfId="16466"/>
    <cellStyle name="Percent 3 8 2 3 2" xfId="39741"/>
    <cellStyle name="Percent 3 8 2 4" xfId="29126"/>
    <cellStyle name="Percent 3 8 3" xfId="8517"/>
    <cellStyle name="Percent 3 8 3 2" xfId="19132"/>
    <cellStyle name="Percent 3 8 3 2 2" xfId="42407"/>
    <cellStyle name="Percent 3 8 3 3" xfId="31792"/>
    <cellStyle name="Percent 3 8 4" xfId="13826"/>
    <cellStyle name="Percent 3 8 4 2" xfId="37101"/>
    <cellStyle name="Percent 3 8 5" xfId="26484"/>
    <cellStyle name="Percent 3 9" xfId="3306"/>
    <cellStyle name="Percent 3 9 2" xfId="6130"/>
    <cellStyle name="Percent 3 9 2 2" xfId="11473"/>
    <cellStyle name="Percent 3 9 2 2 2" xfId="22086"/>
    <cellStyle name="Percent 3 9 2 2 2 2" xfId="45361"/>
    <cellStyle name="Percent 3 9 2 2 3" xfId="34748"/>
    <cellStyle name="Percent 3 9 2 3" xfId="16780"/>
    <cellStyle name="Percent 3 9 2 3 2" xfId="40055"/>
    <cellStyle name="Percent 3 9 2 4" xfId="29440"/>
    <cellStyle name="Percent 3 9 3" xfId="8831"/>
    <cellStyle name="Percent 3 9 3 2" xfId="19446"/>
    <cellStyle name="Percent 3 9 3 2 2" xfId="42721"/>
    <cellStyle name="Percent 3 9 3 3" xfId="32106"/>
    <cellStyle name="Percent 3 9 4" xfId="14140"/>
    <cellStyle name="Percent 3 9 4 2" xfId="37415"/>
    <cellStyle name="Percent 3 9 5" xfId="26798"/>
    <cellStyle name="Percent 30" xfId="1066"/>
    <cellStyle name="Percent 31" xfId="1059"/>
    <cellStyle name="Percent 32" xfId="1088"/>
    <cellStyle name="Percent 33" xfId="1092"/>
    <cellStyle name="Percent 34" xfId="1093"/>
    <cellStyle name="Percent 35" xfId="1094"/>
    <cellStyle name="Percent 36" xfId="3622"/>
    <cellStyle name="Percent 37" xfId="3721"/>
    <cellStyle name="Percent 38" xfId="3613"/>
    <cellStyle name="Percent 39" xfId="3588"/>
    <cellStyle name="Percent 4" xfId="556"/>
    <cellStyle name="Percent 4 10" xfId="4153"/>
    <cellStyle name="Percent 4 10 2" xfId="9497"/>
    <cellStyle name="Percent 4 10 2 2" xfId="20112"/>
    <cellStyle name="Percent 4 10 2 2 2" xfId="43387"/>
    <cellStyle name="Percent 4 10 2 3" xfId="32772"/>
    <cellStyle name="Percent 4 10 3" xfId="14806"/>
    <cellStyle name="Percent 4 10 3 2" xfId="38081"/>
    <cellStyle name="Percent 4 10 4" xfId="27464"/>
    <cellStyle name="Percent 4 11" xfId="6855"/>
    <cellStyle name="Percent 4 11 2" xfId="17470"/>
    <cellStyle name="Percent 4 11 2 2" xfId="40745"/>
    <cellStyle name="Percent 4 11 3" xfId="30130"/>
    <cellStyle name="Percent 4 12" xfId="12166"/>
    <cellStyle name="Percent 4 12 2" xfId="35441"/>
    <cellStyle name="Percent 4 13" xfId="24535"/>
    <cellStyle name="Percent 4 13 2" xfId="47732"/>
    <cellStyle name="Percent 4 14" xfId="24822"/>
    <cellStyle name="Percent 4 2" xfId="557"/>
    <cellStyle name="Percent 4 2 10" xfId="12167"/>
    <cellStyle name="Percent 4 2 10 2" xfId="35442"/>
    <cellStyle name="Percent 4 2 11" xfId="24536"/>
    <cellStyle name="Percent 4 2 11 2" xfId="47733"/>
    <cellStyle name="Percent 4 2 12" xfId="24823"/>
    <cellStyle name="Percent 4 2 2" xfId="1145"/>
    <cellStyle name="Percent 4 2 2 2" xfId="2713"/>
    <cellStyle name="Percent 4 2 2 2 2" xfId="5564"/>
    <cellStyle name="Percent 4 2 2 2 2 2" xfId="10907"/>
    <cellStyle name="Percent 4 2 2 2 2 2 2" xfId="21521"/>
    <cellStyle name="Percent 4 2 2 2 2 2 2 2" xfId="44796"/>
    <cellStyle name="Percent 4 2 2 2 2 2 3" xfId="34182"/>
    <cellStyle name="Percent 4 2 2 2 2 3" xfId="16215"/>
    <cellStyle name="Percent 4 2 2 2 2 3 2" xfId="39490"/>
    <cellStyle name="Percent 4 2 2 2 2 4" xfId="24539"/>
    <cellStyle name="Percent 4 2 2 2 2 4 2" xfId="47736"/>
    <cellStyle name="Percent 4 2 2 2 2 5" xfId="28874"/>
    <cellStyle name="Percent 4 2 2 2 3" xfId="8265"/>
    <cellStyle name="Percent 4 2 2 2 3 2" xfId="18880"/>
    <cellStyle name="Percent 4 2 2 2 3 2 2" xfId="42155"/>
    <cellStyle name="Percent 4 2 2 2 3 3" xfId="31540"/>
    <cellStyle name="Percent 4 2 2 2 4" xfId="13575"/>
    <cellStyle name="Percent 4 2 2 2 4 2" xfId="36850"/>
    <cellStyle name="Percent 4 2 2 2 5" xfId="24538"/>
    <cellStyle name="Percent 4 2 2 2 5 2" xfId="47735"/>
    <cellStyle name="Percent 4 2 2 2 6" xfId="26232"/>
    <cellStyle name="Percent 4 2 2 3" xfId="3891"/>
    <cellStyle name="Percent 4 2 2 3 2" xfId="6555"/>
    <cellStyle name="Percent 4 2 2 3 2 2" xfId="11898"/>
    <cellStyle name="Percent 4 2 2 3 2 2 2" xfId="22511"/>
    <cellStyle name="Percent 4 2 2 3 2 2 2 2" xfId="45786"/>
    <cellStyle name="Percent 4 2 2 3 2 2 3" xfId="35173"/>
    <cellStyle name="Percent 4 2 2 3 2 3" xfId="17205"/>
    <cellStyle name="Percent 4 2 2 3 2 3 2" xfId="40480"/>
    <cellStyle name="Percent 4 2 2 3 2 4" xfId="29865"/>
    <cellStyle name="Percent 4 2 2 3 3" xfId="9256"/>
    <cellStyle name="Percent 4 2 2 3 3 2" xfId="19871"/>
    <cellStyle name="Percent 4 2 2 3 3 2 2" xfId="43146"/>
    <cellStyle name="Percent 4 2 2 3 3 3" xfId="32531"/>
    <cellStyle name="Percent 4 2 2 3 4" xfId="14565"/>
    <cellStyle name="Percent 4 2 2 3 4 2" xfId="37840"/>
    <cellStyle name="Percent 4 2 2 3 5" xfId="24540"/>
    <cellStyle name="Percent 4 2 2 3 5 2" xfId="47737"/>
    <cellStyle name="Percent 4 2 2 3 6" xfId="27223"/>
    <cellStyle name="Percent 4 2 2 4" xfId="4377"/>
    <cellStyle name="Percent 4 2 2 4 2" xfId="9721"/>
    <cellStyle name="Percent 4 2 2 4 2 2" xfId="20336"/>
    <cellStyle name="Percent 4 2 2 4 2 2 2" xfId="43611"/>
    <cellStyle name="Percent 4 2 2 4 2 3" xfId="32996"/>
    <cellStyle name="Percent 4 2 2 4 3" xfId="15030"/>
    <cellStyle name="Percent 4 2 2 4 3 2" xfId="38305"/>
    <cellStyle name="Percent 4 2 2 4 4" xfId="27688"/>
    <cellStyle name="Percent 4 2 2 5" xfId="7079"/>
    <cellStyle name="Percent 4 2 2 5 2" xfId="17694"/>
    <cellStyle name="Percent 4 2 2 5 2 2" xfId="40969"/>
    <cellStyle name="Percent 4 2 2 5 3" xfId="30354"/>
    <cellStyle name="Percent 4 2 2 6" xfId="12390"/>
    <cellStyle name="Percent 4 2 2 6 2" xfId="35665"/>
    <cellStyle name="Percent 4 2 2 7" xfId="24537"/>
    <cellStyle name="Percent 4 2 2 7 2" xfId="47734"/>
    <cellStyle name="Percent 4 2 2 8" xfId="25046"/>
    <cellStyle name="Percent 4 2 3" xfId="1519"/>
    <cellStyle name="Percent 4 2 3 2" xfId="2881"/>
    <cellStyle name="Percent 4 2 3 2 2" xfId="5732"/>
    <cellStyle name="Percent 4 2 3 2 2 2" xfId="11075"/>
    <cellStyle name="Percent 4 2 3 2 2 2 2" xfId="21689"/>
    <cellStyle name="Percent 4 2 3 2 2 2 2 2" xfId="44964"/>
    <cellStyle name="Percent 4 2 3 2 2 2 3" xfId="34350"/>
    <cellStyle name="Percent 4 2 3 2 2 3" xfId="16383"/>
    <cellStyle name="Percent 4 2 3 2 2 3 2" xfId="39658"/>
    <cellStyle name="Percent 4 2 3 2 2 4" xfId="29042"/>
    <cellStyle name="Percent 4 2 3 2 3" xfId="8433"/>
    <cellStyle name="Percent 4 2 3 2 3 2" xfId="19048"/>
    <cellStyle name="Percent 4 2 3 2 3 2 2" xfId="42323"/>
    <cellStyle name="Percent 4 2 3 2 3 3" xfId="31708"/>
    <cellStyle name="Percent 4 2 3 2 4" xfId="13743"/>
    <cellStyle name="Percent 4 2 3 2 4 2" xfId="37018"/>
    <cellStyle name="Percent 4 2 3 2 5" xfId="24542"/>
    <cellStyle name="Percent 4 2 3 2 5 2" xfId="47739"/>
    <cellStyle name="Percent 4 2 3 2 6" xfId="26400"/>
    <cellStyle name="Percent 4 2 3 3" xfId="4545"/>
    <cellStyle name="Percent 4 2 3 3 2" xfId="9889"/>
    <cellStyle name="Percent 4 2 3 3 2 2" xfId="20504"/>
    <cellStyle name="Percent 4 2 3 3 2 2 2" xfId="43779"/>
    <cellStyle name="Percent 4 2 3 3 2 3" xfId="33164"/>
    <cellStyle name="Percent 4 2 3 3 3" xfId="15198"/>
    <cellStyle name="Percent 4 2 3 3 3 2" xfId="38473"/>
    <cellStyle name="Percent 4 2 3 3 4" xfId="27856"/>
    <cellStyle name="Percent 4 2 3 4" xfId="7247"/>
    <cellStyle name="Percent 4 2 3 4 2" xfId="17862"/>
    <cellStyle name="Percent 4 2 3 4 2 2" xfId="41137"/>
    <cellStyle name="Percent 4 2 3 4 3" xfId="30522"/>
    <cellStyle name="Percent 4 2 3 5" xfId="12558"/>
    <cellStyle name="Percent 4 2 3 5 2" xfId="35833"/>
    <cellStyle name="Percent 4 2 3 6" xfId="24541"/>
    <cellStyle name="Percent 4 2 3 6 2" xfId="47738"/>
    <cellStyle name="Percent 4 2 3 7" xfId="25214"/>
    <cellStyle name="Percent 4 2 4" xfId="2047"/>
    <cellStyle name="Percent 4 2 4 2" xfId="4945"/>
    <cellStyle name="Percent 4 2 4 2 2" xfId="10288"/>
    <cellStyle name="Percent 4 2 4 2 2 2" xfId="20903"/>
    <cellStyle name="Percent 4 2 4 2 2 2 2" xfId="44178"/>
    <cellStyle name="Percent 4 2 4 2 2 3" xfId="33563"/>
    <cellStyle name="Percent 4 2 4 2 3" xfId="15597"/>
    <cellStyle name="Percent 4 2 4 2 3 2" xfId="38872"/>
    <cellStyle name="Percent 4 2 4 2 4" xfId="28255"/>
    <cellStyle name="Percent 4 2 4 3" xfId="7646"/>
    <cellStyle name="Percent 4 2 4 3 2" xfId="18261"/>
    <cellStyle name="Percent 4 2 4 3 2 2" xfId="41536"/>
    <cellStyle name="Percent 4 2 4 3 3" xfId="30921"/>
    <cellStyle name="Percent 4 2 4 4" xfId="12957"/>
    <cellStyle name="Percent 4 2 4 4 2" xfId="36232"/>
    <cellStyle name="Percent 4 2 4 5" xfId="24543"/>
    <cellStyle name="Percent 4 2 4 5 2" xfId="47740"/>
    <cellStyle name="Percent 4 2 4 6" xfId="25613"/>
    <cellStyle name="Percent 4 2 5" xfId="2490"/>
    <cellStyle name="Percent 4 2 5 2" xfId="5341"/>
    <cellStyle name="Percent 4 2 5 2 2" xfId="10684"/>
    <cellStyle name="Percent 4 2 5 2 2 2" xfId="21298"/>
    <cellStyle name="Percent 4 2 5 2 2 2 2" xfId="44573"/>
    <cellStyle name="Percent 4 2 5 2 2 3" xfId="33959"/>
    <cellStyle name="Percent 4 2 5 2 3" xfId="15992"/>
    <cellStyle name="Percent 4 2 5 2 3 2" xfId="39267"/>
    <cellStyle name="Percent 4 2 5 2 4" xfId="28651"/>
    <cellStyle name="Percent 4 2 5 3" xfId="8042"/>
    <cellStyle name="Percent 4 2 5 3 2" xfId="18657"/>
    <cellStyle name="Percent 4 2 5 3 2 2" xfId="41932"/>
    <cellStyle name="Percent 4 2 5 3 3" xfId="31317"/>
    <cellStyle name="Percent 4 2 5 4" xfId="13352"/>
    <cellStyle name="Percent 4 2 5 4 2" xfId="36627"/>
    <cellStyle name="Percent 4 2 5 5" xfId="26009"/>
    <cellStyle name="Percent 4 2 6" xfId="3214"/>
    <cellStyle name="Percent 4 2 6 2" xfId="6047"/>
    <cellStyle name="Percent 4 2 6 2 2" xfId="11390"/>
    <cellStyle name="Percent 4 2 6 2 2 2" xfId="22003"/>
    <cellStyle name="Percent 4 2 6 2 2 2 2" xfId="45278"/>
    <cellStyle name="Percent 4 2 6 2 2 3" xfId="34665"/>
    <cellStyle name="Percent 4 2 6 2 3" xfId="16697"/>
    <cellStyle name="Percent 4 2 6 2 3 2" xfId="39972"/>
    <cellStyle name="Percent 4 2 6 2 4" xfId="29357"/>
    <cellStyle name="Percent 4 2 6 3" xfId="8748"/>
    <cellStyle name="Percent 4 2 6 3 2" xfId="19363"/>
    <cellStyle name="Percent 4 2 6 3 2 2" xfId="42638"/>
    <cellStyle name="Percent 4 2 6 3 3" xfId="32023"/>
    <cellStyle name="Percent 4 2 6 4" xfId="14057"/>
    <cellStyle name="Percent 4 2 6 4 2" xfId="37332"/>
    <cellStyle name="Percent 4 2 6 5" xfId="26715"/>
    <cellStyle name="Percent 4 2 7" xfId="3537"/>
    <cellStyle name="Percent 4 2 7 2" xfId="6361"/>
    <cellStyle name="Percent 4 2 7 2 2" xfId="11704"/>
    <cellStyle name="Percent 4 2 7 2 2 2" xfId="22317"/>
    <cellStyle name="Percent 4 2 7 2 2 2 2" xfId="45592"/>
    <cellStyle name="Percent 4 2 7 2 2 3" xfId="34979"/>
    <cellStyle name="Percent 4 2 7 2 3" xfId="17011"/>
    <cellStyle name="Percent 4 2 7 2 3 2" xfId="40286"/>
    <cellStyle name="Percent 4 2 7 2 4" xfId="29671"/>
    <cellStyle name="Percent 4 2 7 3" xfId="9062"/>
    <cellStyle name="Percent 4 2 7 3 2" xfId="19677"/>
    <cellStyle name="Percent 4 2 7 3 2 2" xfId="42952"/>
    <cellStyle name="Percent 4 2 7 3 3" xfId="32337"/>
    <cellStyle name="Percent 4 2 7 4" xfId="14371"/>
    <cellStyle name="Percent 4 2 7 4 2" xfId="37646"/>
    <cellStyle name="Percent 4 2 7 5" xfId="27029"/>
    <cellStyle name="Percent 4 2 8" xfId="4154"/>
    <cellStyle name="Percent 4 2 8 2" xfId="9498"/>
    <cellStyle name="Percent 4 2 8 2 2" xfId="20113"/>
    <cellStyle name="Percent 4 2 8 2 2 2" xfId="43388"/>
    <cellStyle name="Percent 4 2 8 2 3" xfId="32773"/>
    <cellStyle name="Percent 4 2 8 3" xfId="14807"/>
    <cellStyle name="Percent 4 2 8 3 2" xfId="38082"/>
    <cellStyle name="Percent 4 2 8 4" xfId="27465"/>
    <cellStyle name="Percent 4 2 9" xfId="6856"/>
    <cellStyle name="Percent 4 2 9 2" xfId="17471"/>
    <cellStyle name="Percent 4 2 9 2 2" xfId="40746"/>
    <cellStyle name="Percent 4 2 9 3" xfId="30131"/>
    <cellStyle name="Percent 4 3" xfId="796"/>
    <cellStyle name="Percent 4 3 2" xfId="2575"/>
    <cellStyle name="Percent 4 3 2 2" xfId="5426"/>
    <cellStyle name="Percent 4 3 2 2 2" xfId="10769"/>
    <cellStyle name="Percent 4 3 2 2 2 2" xfId="21383"/>
    <cellStyle name="Percent 4 3 2 2 2 2 2" xfId="44658"/>
    <cellStyle name="Percent 4 3 2 2 2 3" xfId="34044"/>
    <cellStyle name="Percent 4 3 2 2 3" xfId="16077"/>
    <cellStyle name="Percent 4 3 2 2 3 2" xfId="39352"/>
    <cellStyle name="Percent 4 3 2 2 4" xfId="24546"/>
    <cellStyle name="Percent 4 3 2 2 4 2" xfId="47743"/>
    <cellStyle name="Percent 4 3 2 2 5" xfId="28736"/>
    <cellStyle name="Percent 4 3 2 3" xfId="8127"/>
    <cellStyle name="Percent 4 3 2 3 2" xfId="18742"/>
    <cellStyle name="Percent 4 3 2 3 2 2" xfId="42017"/>
    <cellStyle name="Percent 4 3 2 3 3" xfId="31402"/>
    <cellStyle name="Percent 4 3 2 4" xfId="13437"/>
    <cellStyle name="Percent 4 3 2 4 2" xfId="36712"/>
    <cellStyle name="Percent 4 3 2 5" xfId="24545"/>
    <cellStyle name="Percent 4 3 2 5 2" xfId="47742"/>
    <cellStyle name="Percent 4 3 2 6" xfId="26094"/>
    <cellStyle name="Percent 4 3 3" xfId="3636"/>
    <cellStyle name="Percent 4 3 3 2" xfId="6389"/>
    <cellStyle name="Percent 4 3 3 2 2" xfId="11732"/>
    <cellStyle name="Percent 4 3 3 2 2 2" xfId="22345"/>
    <cellStyle name="Percent 4 3 3 2 2 2 2" xfId="45620"/>
    <cellStyle name="Percent 4 3 3 2 2 3" xfId="35007"/>
    <cellStyle name="Percent 4 3 3 2 3" xfId="17039"/>
    <cellStyle name="Percent 4 3 3 2 3 2" xfId="40314"/>
    <cellStyle name="Percent 4 3 3 2 4" xfId="29699"/>
    <cellStyle name="Percent 4 3 3 3" xfId="9090"/>
    <cellStyle name="Percent 4 3 3 3 2" xfId="19705"/>
    <cellStyle name="Percent 4 3 3 3 2 2" xfId="42980"/>
    <cellStyle name="Percent 4 3 3 3 3" xfId="32365"/>
    <cellStyle name="Percent 4 3 3 4" xfId="14399"/>
    <cellStyle name="Percent 4 3 3 4 2" xfId="37674"/>
    <cellStyle name="Percent 4 3 3 5" xfId="24547"/>
    <cellStyle name="Percent 4 3 3 5 2" xfId="47744"/>
    <cellStyle name="Percent 4 3 3 6" xfId="27057"/>
    <cellStyle name="Percent 4 3 4" xfId="4239"/>
    <cellStyle name="Percent 4 3 4 2" xfId="9583"/>
    <cellStyle name="Percent 4 3 4 2 2" xfId="20198"/>
    <cellStyle name="Percent 4 3 4 2 2 2" xfId="43473"/>
    <cellStyle name="Percent 4 3 4 2 3" xfId="32858"/>
    <cellStyle name="Percent 4 3 4 3" xfId="14892"/>
    <cellStyle name="Percent 4 3 4 3 2" xfId="38167"/>
    <cellStyle name="Percent 4 3 4 4" xfId="27550"/>
    <cellStyle name="Percent 4 3 5" xfId="6941"/>
    <cellStyle name="Percent 4 3 5 2" xfId="17556"/>
    <cellStyle name="Percent 4 3 5 2 2" xfId="40831"/>
    <cellStyle name="Percent 4 3 5 3" xfId="30216"/>
    <cellStyle name="Percent 4 3 6" xfId="12252"/>
    <cellStyle name="Percent 4 3 6 2" xfId="35527"/>
    <cellStyle name="Percent 4 3 7" xfId="24544"/>
    <cellStyle name="Percent 4 3 7 2" xfId="47741"/>
    <cellStyle name="Percent 4 3 8" xfId="24908"/>
    <cellStyle name="Percent 4 4" xfId="1086"/>
    <cellStyle name="Percent 4 4 2" xfId="2658"/>
    <cellStyle name="Percent 4 4 2 2" xfId="5509"/>
    <cellStyle name="Percent 4 4 2 2 2" xfId="10852"/>
    <cellStyle name="Percent 4 4 2 2 2 2" xfId="21466"/>
    <cellStyle name="Percent 4 4 2 2 2 2 2" xfId="44741"/>
    <cellStyle name="Percent 4 4 2 2 2 3" xfId="34127"/>
    <cellStyle name="Percent 4 4 2 2 3" xfId="16160"/>
    <cellStyle name="Percent 4 4 2 2 3 2" xfId="39435"/>
    <cellStyle name="Percent 4 4 2 2 4" xfId="28819"/>
    <cellStyle name="Percent 4 4 2 3" xfId="8210"/>
    <cellStyle name="Percent 4 4 2 3 2" xfId="18825"/>
    <cellStyle name="Percent 4 4 2 3 2 2" xfId="42100"/>
    <cellStyle name="Percent 4 4 2 3 3" xfId="31485"/>
    <cellStyle name="Percent 4 4 2 4" xfId="13520"/>
    <cellStyle name="Percent 4 4 2 4 2" xfId="36795"/>
    <cellStyle name="Percent 4 4 2 5" xfId="24549"/>
    <cellStyle name="Percent 4 4 2 5 2" xfId="47746"/>
    <cellStyle name="Percent 4 4 2 6" xfId="26177"/>
    <cellStyle name="Percent 4 4 3" xfId="3836"/>
    <cellStyle name="Percent 4 4 3 2" xfId="6500"/>
    <cellStyle name="Percent 4 4 3 2 2" xfId="11843"/>
    <cellStyle name="Percent 4 4 3 2 2 2" xfId="22456"/>
    <cellStyle name="Percent 4 4 3 2 2 2 2" xfId="45731"/>
    <cellStyle name="Percent 4 4 3 2 2 3" xfId="35118"/>
    <cellStyle name="Percent 4 4 3 2 3" xfId="17150"/>
    <cellStyle name="Percent 4 4 3 2 3 2" xfId="40425"/>
    <cellStyle name="Percent 4 4 3 2 4" xfId="29810"/>
    <cellStyle name="Percent 4 4 3 3" xfId="9201"/>
    <cellStyle name="Percent 4 4 3 3 2" xfId="19816"/>
    <cellStyle name="Percent 4 4 3 3 2 2" xfId="43091"/>
    <cellStyle name="Percent 4 4 3 3 3" xfId="32476"/>
    <cellStyle name="Percent 4 4 3 4" xfId="14510"/>
    <cellStyle name="Percent 4 4 3 4 2" xfId="37785"/>
    <cellStyle name="Percent 4 4 3 5" xfId="27168"/>
    <cellStyle name="Percent 4 4 4" xfId="4322"/>
    <cellStyle name="Percent 4 4 4 2" xfId="9666"/>
    <cellStyle name="Percent 4 4 4 2 2" xfId="20281"/>
    <cellStyle name="Percent 4 4 4 2 2 2" xfId="43556"/>
    <cellStyle name="Percent 4 4 4 2 3" xfId="32941"/>
    <cellStyle name="Percent 4 4 4 3" xfId="14975"/>
    <cellStyle name="Percent 4 4 4 3 2" xfId="38250"/>
    <cellStyle name="Percent 4 4 4 4" xfId="27633"/>
    <cellStyle name="Percent 4 4 5" xfId="7024"/>
    <cellStyle name="Percent 4 4 5 2" xfId="17639"/>
    <cellStyle name="Percent 4 4 5 2 2" xfId="40914"/>
    <cellStyle name="Percent 4 4 5 3" xfId="30299"/>
    <cellStyle name="Percent 4 4 6" xfId="12335"/>
    <cellStyle name="Percent 4 4 6 2" xfId="35610"/>
    <cellStyle name="Percent 4 4 7" xfId="24548"/>
    <cellStyle name="Percent 4 4 7 2" xfId="47745"/>
    <cellStyle name="Percent 4 4 8" xfId="24991"/>
    <cellStyle name="Percent 4 5" xfId="1271"/>
    <cellStyle name="Percent 4 5 2" xfId="2798"/>
    <cellStyle name="Percent 4 5 2 2" xfId="5649"/>
    <cellStyle name="Percent 4 5 2 2 2" xfId="10992"/>
    <cellStyle name="Percent 4 5 2 2 2 2" xfId="21606"/>
    <cellStyle name="Percent 4 5 2 2 2 2 2" xfId="44881"/>
    <cellStyle name="Percent 4 5 2 2 2 3" xfId="34267"/>
    <cellStyle name="Percent 4 5 2 2 3" xfId="16300"/>
    <cellStyle name="Percent 4 5 2 2 3 2" xfId="39575"/>
    <cellStyle name="Percent 4 5 2 2 4" xfId="28959"/>
    <cellStyle name="Percent 4 5 2 3" xfId="8350"/>
    <cellStyle name="Percent 4 5 2 3 2" xfId="18965"/>
    <cellStyle name="Percent 4 5 2 3 2 2" xfId="42240"/>
    <cellStyle name="Percent 4 5 2 3 3" xfId="31625"/>
    <cellStyle name="Percent 4 5 2 4" xfId="13660"/>
    <cellStyle name="Percent 4 5 2 4 2" xfId="36935"/>
    <cellStyle name="Percent 4 5 2 5" xfId="26317"/>
    <cellStyle name="Percent 4 5 3" xfId="4462"/>
    <cellStyle name="Percent 4 5 3 2" xfId="9806"/>
    <cellStyle name="Percent 4 5 3 2 2" xfId="20421"/>
    <cellStyle name="Percent 4 5 3 2 2 2" xfId="43696"/>
    <cellStyle name="Percent 4 5 3 2 3" xfId="33081"/>
    <cellStyle name="Percent 4 5 3 3" xfId="15115"/>
    <cellStyle name="Percent 4 5 3 3 2" xfId="38390"/>
    <cellStyle name="Percent 4 5 3 4" xfId="27773"/>
    <cellStyle name="Percent 4 5 4" xfId="7164"/>
    <cellStyle name="Percent 4 5 4 2" xfId="17779"/>
    <cellStyle name="Percent 4 5 4 2 2" xfId="41054"/>
    <cellStyle name="Percent 4 5 4 3" xfId="30439"/>
    <cellStyle name="Percent 4 5 5" xfId="12475"/>
    <cellStyle name="Percent 4 5 5 2" xfId="35750"/>
    <cellStyle name="Percent 4 5 6" xfId="24550"/>
    <cellStyle name="Percent 4 5 6 2" xfId="47747"/>
    <cellStyle name="Percent 4 5 7" xfId="25131"/>
    <cellStyle name="Percent 4 6" xfId="1640"/>
    <cellStyle name="Percent 4 6 2" xfId="4643"/>
    <cellStyle name="Percent 4 6 2 2" xfId="9987"/>
    <cellStyle name="Percent 4 6 2 2 2" xfId="20602"/>
    <cellStyle name="Percent 4 6 2 2 2 2" xfId="43877"/>
    <cellStyle name="Percent 4 6 2 2 3" xfId="33262"/>
    <cellStyle name="Percent 4 6 2 3" xfId="15296"/>
    <cellStyle name="Percent 4 6 2 3 2" xfId="38571"/>
    <cellStyle name="Percent 4 6 2 4" xfId="27954"/>
    <cellStyle name="Percent 4 6 3" xfId="7345"/>
    <cellStyle name="Percent 4 6 3 2" xfId="17960"/>
    <cellStyle name="Percent 4 6 3 2 2" xfId="41235"/>
    <cellStyle name="Percent 4 6 3 3" xfId="30620"/>
    <cellStyle name="Percent 4 6 4" xfId="12656"/>
    <cellStyle name="Percent 4 6 4 2" xfId="35931"/>
    <cellStyle name="Percent 4 6 5" xfId="24551"/>
    <cellStyle name="Percent 4 6 6" xfId="25312"/>
    <cellStyle name="Percent 4 7" xfId="2489"/>
    <cellStyle name="Percent 4 7 2" xfId="5340"/>
    <cellStyle name="Percent 4 7 2 2" xfId="10683"/>
    <cellStyle name="Percent 4 7 2 2 2" xfId="21297"/>
    <cellStyle name="Percent 4 7 2 2 2 2" xfId="44572"/>
    <cellStyle name="Percent 4 7 2 2 3" xfId="33958"/>
    <cellStyle name="Percent 4 7 2 3" xfId="15991"/>
    <cellStyle name="Percent 4 7 2 3 2" xfId="39266"/>
    <cellStyle name="Percent 4 7 2 4" xfId="28650"/>
    <cellStyle name="Percent 4 7 3" xfId="8041"/>
    <cellStyle name="Percent 4 7 3 2" xfId="18656"/>
    <cellStyle name="Percent 4 7 3 2 2" xfId="41931"/>
    <cellStyle name="Percent 4 7 3 3" xfId="31316"/>
    <cellStyle name="Percent 4 7 4" xfId="13351"/>
    <cellStyle name="Percent 4 7 4 2" xfId="36626"/>
    <cellStyle name="Percent 4 7 5" xfId="26008"/>
    <cellStyle name="Percent 4 8" xfId="2982"/>
    <cellStyle name="Percent 4 8 2" xfId="5818"/>
    <cellStyle name="Percent 4 8 2 2" xfId="11161"/>
    <cellStyle name="Percent 4 8 2 2 2" xfId="21774"/>
    <cellStyle name="Percent 4 8 2 2 2 2" xfId="45049"/>
    <cellStyle name="Percent 4 8 2 2 3" xfId="34436"/>
    <cellStyle name="Percent 4 8 2 3" xfId="16468"/>
    <cellStyle name="Percent 4 8 2 3 2" xfId="39743"/>
    <cellStyle name="Percent 4 8 2 4" xfId="29128"/>
    <cellStyle name="Percent 4 8 3" xfId="8519"/>
    <cellStyle name="Percent 4 8 3 2" xfId="19134"/>
    <cellStyle name="Percent 4 8 3 2 2" xfId="42409"/>
    <cellStyle name="Percent 4 8 3 3" xfId="31794"/>
    <cellStyle name="Percent 4 8 4" xfId="13828"/>
    <cellStyle name="Percent 4 8 4 2" xfId="37103"/>
    <cellStyle name="Percent 4 8 5" xfId="26486"/>
    <cellStyle name="Percent 4 9" xfId="3308"/>
    <cellStyle name="Percent 4 9 2" xfId="6132"/>
    <cellStyle name="Percent 4 9 2 2" xfId="11475"/>
    <cellStyle name="Percent 4 9 2 2 2" xfId="22088"/>
    <cellStyle name="Percent 4 9 2 2 2 2" xfId="45363"/>
    <cellStyle name="Percent 4 9 2 2 3" xfId="34750"/>
    <cellStyle name="Percent 4 9 2 3" xfId="16782"/>
    <cellStyle name="Percent 4 9 2 3 2" xfId="40057"/>
    <cellStyle name="Percent 4 9 2 4" xfId="29442"/>
    <cellStyle name="Percent 4 9 3" xfId="8833"/>
    <cellStyle name="Percent 4 9 3 2" xfId="19448"/>
    <cellStyle name="Percent 4 9 3 2 2" xfId="42723"/>
    <cellStyle name="Percent 4 9 3 3" xfId="32108"/>
    <cellStyle name="Percent 4 9 4" xfId="14142"/>
    <cellStyle name="Percent 4 9 4 2" xfId="37417"/>
    <cellStyle name="Percent 4 9 5" xfId="26800"/>
    <cellStyle name="Percent 40" xfId="3581"/>
    <cellStyle name="Percent 41" xfId="24803"/>
    <cellStyle name="Percent 5" xfId="558"/>
    <cellStyle name="Percent 5 10" xfId="4155"/>
    <cellStyle name="Percent 5 10 2" xfId="9499"/>
    <cellStyle name="Percent 5 10 2 2" xfId="20114"/>
    <cellStyle name="Percent 5 10 2 2 2" xfId="43389"/>
    <cellStyle name="Percent 5 10 2 3" xfId="32774"/>
    <cellStyle name="Percent 5 10 3" xfId="14808"/>
    <cellStyle name="Percent 5 10 3 2" xfId="38083"/>
    <cellStyle name="Percent 5 10 4" xfId="27466"/>
    <cellStyle name="Percent 5 11" xfId="6857"/>
    <cellStyle name="Percent 5 11 2" xfId="17472"/>
    <cellStyle name="Percent 5 11 2 2" xfId="40747"/>
    <cellStyle name="Percent 5 11 3" xfId="30132"/>
    <cellStyle name="Percent 5 12" xfId="12168"/>
    <cellStyle name="Percent 5 12 2" xfId="35443"/>
    <cellStyle name="Percent 5 13" xfId="24552"/>
    <cellStyle name="Percent 5 13 2" xfId="47748"/>
    <cellStyle name="Percent 5 14" xfId="24824"/>
    <cellStyle name="Percent 5 2" xfId="559"/>
    <cellStyle name="Percent 5 2 10" xfId="12169"/>
    <cellStyle name="Percent 5 2 10 2" xfId="35444"/>
    <cellStyle name="Percent 5 2 11" xfId="24553"/>
    <cellStyle name="Percent 5 2 11 2" xfId="47749"/>
    <cellStyle name="Percent 5 2 12" xfId="24825"/>
    <cellStyle name="Percent 5 2 2" xfId="1146"/>
    <cellStyle name="Percent 5 2 2 2" xfId="2714"/>
    <cellStyle name="Percent 5 2 2 2 2" xfId="5565"/>
    <cellStyle name="Percent 5 2 2 2 2 2" xfId="10908"/>
    <cellStyle name="Percent 5 2 2 2 2 2 2" xfId="21522"/>
    <cellStyle name="Percent 5 2 2 2 2 2 2 2" xfId="44797"/>
    <cellStyle name="Percent 5 2 2 2 2 2 3" xfId="34183"/>
    <cellStyle name="Percent 5 2 2 2 2 3" xfId="16216"/>
    <cellStyle name="Percent 5 2 2 2 2 3 2" xfId="39491"/>
    <cellStyle name="Percent 5 2 2 2 2 4" xfId="24556"/>
    <cellStyle name="Percent 5 2 2 2 2 4 2" xfId="47752"/>
    <cellStyle name="Percent 5 2 2 2 2 5" xfId="28875"/>
    <cellStyle name="Percent 5 2 2 2 3" xfId="8266"/>
    <cellStyle name="Percent 5 2 2 2 3 2" xfId="18881"/>
    <cellStyle name="Percent 5 2 2 2 3 2 2" xfId="42156"/>
    <cellStyle name="Percent 5 2 2 2 3 3" xfId="31541"/>
    <cellStyle name="Percent 5 2 2 2 4" xfId="13576"/>
    <cellStyle name="Percent 5 2 2 2 4 2" xfId="36851"/>
    <cellStyle name="Percent 5 2 2 2 5" xfId="24555"/>
    <cellStyle name="Percent 5 2 2 2 5 2" xfId="47751"/>
    <cellStyle name="Percent 5 2 2 2 6" xfId="26233"/>
    <cellStyle name="Percent 5 2 2 3" xfId="3892"/>
    <cellStyle name="Percent 5 2 2 3 2" xfId="6556"/>
    <cellStyle name="Percent 5 2 2 3 2 2" xfId="11899"/>
    <cellStyle name="Percent 5 2 2 3 2 2 2" xfId="22512"/>
    <cellStyle name="Percent 5 2 2 3 2 2 2 2" xfId="45787"/>
    <cellStyle name="Percent 5 2 2 3 2 2 3" xfId="35174"/>
    <cellStyle name="Percent 5 2 2 3 2 3" xfId="17206"/>
    <cellStyle name="Percent 5 2 2 3 2 3 2" xfId="40481"/>
    <cellStyle name="Percent 5 2 2 3 2 4" xfId="29866"/>
    <cellStyle name="Percent 5 2 2 3 3" xfId="9257"/>
    <cellStyle name="Percent 5 2 2 3 3 2" xfId="19872"/>
    <cellStyle name="Percent 5 2 2 3 3 2 2" xfId="43147"/>
    <cellStyle name="Percent 5 2 2 3 3 3" xfId="32532"/>
    <cellStyle name="Percent 5 2 2 3 4" xfId="14566"/>
    <cellStyle name="Percent 5 2 2 3 4 2" xfId="37841"/>
    <cellStyle name="Percent 5 2 2 3 5" xfId="24557"/>
    <cellStyle name="Percent 5 2 2 3 5 2" xfId="47753"/>
    <cellStyle name="Percent 5 2 2 3 6" xfId="27224"/>
    <cellStyle name="Percent 5 2 2 4" xfId="4378"/>
    <cellStyle name="Percent 5 2 2 4 2" xfId="9722"/>
    <cellStyle name="Percent 5 2 2 4 2 2" xfId="20337"/>
    <cellStyle name="Percent 5 2 2 4 2 2 2" xfId="43612"/>
    <cellStyle name="Percent 5 2 2 4 2 3" xfId="32997"/>
    <cellStyle name="Percent 5 2 2 4 3" xfId="15031"/>
    <cellStyle name="Percent 5 2 2 4 3 2" xfId="38306"/>
    <cellStyle name="Percent 5 2 2 4 4" xfId="27689"/>
    <cellStyle name="Percent 5 2 2 5" xfId="7080"/>
    <cellStyle name="Percent 5 2 2 5 2" xfId="17695"/>
    <cellStyle name="Percent 5 2 2 5 2 2" xfId="40970"/>
    <cellStyle name="Percent 5 2 2 5 3" xfId="30355"/>
    <cellStyle name="Percent 5 2 2 6" xfId="12391"/>
    <cellStyle name="Percent 5 2 2 6 2" xfId="35666"/>
    <cellStyle name="Percent 5 2 2 7" xfId="24554"/>
    <cellStyle name="Percent 5 2 2 7 2" xfId="47750"/>
    <cellStyle name="Percent 5 2 2 8" xfId="25047"/>
    <cellStyle name="Percent 5 2 3" xfId="1520"/>
    <cellStyle name="Percent 5 2 3 2" xfId="2882"/>
    <cellStyle name="Percent 5 2 3 2 2" xfId="5733"/>
    <cellStyle name="Percent 5 2 3 2 2 2" xfId="11076"/>
    <cellStyle name="Percent 5 2 3 2 2 2 2" xfId="21690"/>
    <cellStyle name="Percent 5 2 3 2 2 2 2 2" xfId="44965"/>
    <cellStyle name="Percent 5 2 3 2 2 2 3" xfId="34351"/>
    <cellStyle name="Percent 5 2 3 2 2 3" xfId="16384"/>
    <cellStyle name="Percent 5 2 3 2 2 3 2" xfId="39659"/>
    <cellStyle name="Percent 5 2 3 2 2 4" xfId="29043"/>
    <cellStyle name="Percent 5 2 3 2 3" xfId="8434"/>
    <cellStyle name="Percent 5 2 3 2 3 2" xfId="19049"/>
    <cellStyle name="Percent 5 2 3 2 3 2 2" xfId="42324"/>
    <cellStyle name="Percent 5 2 3 2 3 3" xfId="31709"/>
    <cellStyle name="Percent 5 2 3 2 4" xfId="13744"/>
    <cellStyle name="Percent 5 2 3 2 4 2" xfId="37019"/>
    <cellStyle name="Percent 5 2 3 2 5" xfId="24559"/>
    <cellStyle name="Percent 5 2 3 2 5 2" xfId="47755"/>
    <cellStyle name="Percent 5 2 3 2 6" xfId="26401"/>
    <cellStyle name="Percent 5 2 3 3" xfId="4546"/>
    <cellStyle name="Percent 5 2 3 3 2" xfId="9890"/>
    <cellStyle name="Percent 5 2 3 3 2 2" xfId="20505"/>
    <cellStyle name="Percent 5 2 3 3 2 2 2" xfId="43780"/>
    <cellStyle name="Percent 5 2 3 3 2 3" xfId="33165"/>
    <cellStyle name="Percent 5 2 3 3 3" xfId="15199"/>
    <cellStyle name="Percent 5 2 3 3 3 2" xfId="38474"/>
    <cellStyle name="Percent 5 2 3 3 4" xfId="27857"/>
    <cellStyle name="Percent 5 2 3 4" xfId="7248"/>
    <cellStyle name="Percent 5 2 3 4 2" xfId="17863"/>
    <cellStyle name="Percent 5 2 3 4 2 2" xfId="41138"/>
    <cellStyle name="Percent 5 2 3 4 3" xfId="30523"/>
    <cellStyle name="Percent 5 2 3 5" xfId="12559"/>
    <cellStyle name="Percent 5 2 3 5 2" xfId="35834"/>
    <cellStyle name="Percent 5 2 3 6" xfId="24558"/>
    <cellStyle name="Percent 5 2 3 6 2" xfId="47754"/>
    <cellStyle name="Percent 5 2 3 7" xfId="25215"/>
    <cellStyle name="Percent 5 2 4" xfId="2048"/>
    <cellStyle name="Percent 5 2 4 2" xfId="4946"/>
    <cellStyle name="Percent 5 2 4 2 2" xfId="10289"/>
    <cellStyle name="Percent 5 2 4 2 2 2" xfId="20904"/>
    <cellStyle name="Percent 5 2 4 2 2 2 2" xfId="44179"/>
    <cellStyle name="Percent 5 2 4 2 2 3" xfId="33564"/>
    <cellStyle name="Percent 5 2 4 2 3" xfId="15598"/>
    <cellStyle name="Percent 5 2 4 2 3 2" xfId="38873"/>
    <cellStyle name="Percent 5 2 4 2 4" xfId="28256"/>
    <cellStyle name="Percent 5 2 4 3" xfId="7647"/>
    <cellStyle name="Percent 5 2 4 3 2" xfId="18262"/>
    <cellStyle name="Percent 5 2 4 3 2 2" xfId="41537"/>
    <cellStyle name="Percent 5 2 4 3 3" xfId="30922"/>
    <cellStyle name="Percent 5 2 4 4" xfId="12958"/>
    <cellStyle name="Percent 5 2 4 4 2" xfId="36233"/>
    <cellStyle name="Percent 5 2 4 5" xfId="24560"/>
    <cellStyle name="Percent 5 2 4 5 2" xfId="47756"/>
    <cellStyle name="Percent 5 2 4 6" xfId="25614"/>
    <cellStyle name="Percent 5 2 5" xfId="2492"/>
    <cellStyle name="Percent 5 2 5 2" xfId="5343"/>
    <cellStyle name="Percent 5 2 5 2 2" xfId="10686"/>
    <cellStyle name="Percent 5 2 5 2 2 2" xfId="21300"/>
    <cellStyle name="Percent 5 2 5 2 2 2 2" xfId="44575"/>
    <cellStyle name="Percent 5 2 5 2 2 3" xfId="33961"/>
    <cellStyle name="Percent 5 2 5 2 3" xfId="15994"/>
    <cellStyle name="Percent 5 2 5 2 3 2" xfId="39269"/>
    <cellStyle name="Percent 5 2 5 2 4" xfId="28653"/>
    <cellStyle name="Percent 5 2 5 3" xfId="8044"/>
    <cellStyle name="Percent 5 2 5 3 2" xfId="18659"/>
    <cellStyle name="Percent 5 2 5 3 2 2" xfId="41934"/>
    <cellStyle name="Percent 5 2 5 3 3" xfId="31319"/>
    <cellStyle name="Percent 5 2 5 4" xfId="13354"/>
    <cellStyle name="Percent 5 2 5 4 2" xfId="36629"/>
    <cellStyle name="Percent 5 2 5 5" xfId="26011"/>
    <cellStyle name="Percent 5 2 6" xfId="3215"/>
    <cellStyle name="Percent 5 2 6 2" xfId="6048"/>
    <cellStyle name="Percent 5 2 6 2 2" xfId="11391"/>
    <cellStyle name="Percent 5 2 6 2 2 2" xfId="22004"/>
    <cellStyle name="Percent 5 2 6 2 2 2 2" xfId="45279"/>
    <cellStyle name="Percent 5 2 6 2 2 3" xfId="34666"/>
    <cellStyle name="Percent 5 2 6 2 3" xfId="16698"/>
    <cellStyle name="Percent 5 2 6 2 3 2" xfId="39973"/>
    <cellStyle name="Percent 5 2 6 2 4" xfId="29358"/>
    <cellStyle name="Percent 5 2 6 3" xfId="8749"/>
    <cellStyle name="Percent 5 2 6 3 2" xfId="19364"/>
    <cellStyle name="Percent 5 2 6 3 2 2" xfId="42639"/>
    <cellStyle name="Percent 5 2 6 3 3" xfId="32024"/>
    <cellStyle name="Percent 5 2 6 4" xfId="14058"/>
    <cellStyle name="Percent 5 2 6 4 2" xfId="37333"/>
    <cellStyle name="Percent 5 2 6 5" xfId="26716"/>
    <cellStyle name="Percent 5 2 7" xfId="3538"/>
    <cellStyle name="Percent 5 2 7 2" xfId="6362"/>
    <cellStyle name="Percent 5 2 7 2 2" xfId="11705"/>
    <cellStyle name="Percent 5 2 7 2 2 2" xfId="22318"/>
    <cellStyle name="Percent 5 2 7 2 2 2 2" xfId="45593"/>
    <cellStyle name="Percent 5 2 7 2 2 3" xfId="34980"/>
    <cellStyle name="Percent 5 2 7 2 3" xfId="17012"/>
    <cellStyle name="Percent 5 2 7 2 3 2" xfId="40287"/>
    <cellStyle name="Percent 5 2 7 2 4" xfId="29672"/>
    <cellStyle name="Percent 5 2 7 3" xfId="9063"/>
    <cellStyle name="Percent 5 2 7 3 2" xfId="19678"/>
    <cellStyle name="Percent 5 2 7 3 2 2" xfId="42953"/>
    <cellStyle name="Percent 5 2 7 3 3" xfId="32338"/>
    <cellStyle name="Percent 5 2 7 4" xfId="14372"/>
    <cellStyle name="Percent 5 2 7 4 2" xfId="37647"/>
    <cellStyle name="Percent 5 2 7 5" xfId="27030"/>
    <cellStyle name="Percent 5 2 8" xfId="4156"/>
    <cellStyle name="Percent 5 2 8 2" xfId="9500"/>
    <cellStyle name="Percent 5 2 8 2 2" xfId="20115"/>
    <cellStyle name="Percent 5 2 8 2 2 2" xfId="43390"/>
    <cellStyle name="Percent 5 2 8 2 3" xfId="32775"/>
    <cellStyle name="Percent 5 2 8 3" xfId="14809"/>
    <cellStyle name="Percent 5 2 8 3 2" xfId="38084"/>
    <cellStyle name="Percent 5 2 8 4" xfId="27467"/>
    <cellStyle name="Percent 5 2 9" xfId="6858"/>
    <cellStyle name="Percent 5 2 9 2" xfId="17473"/>
    <cellStyle name="Percent 5 2 9 2 2" xfId="40748"/>
    <cellStyle name="Percent 5 2 9 3" xfId="30133"/>
    <cellStyle name="Percent 5 3" xfId="797"/>
    <cellStyle name="Percent 5 3 2" xfId="2576"/>
    <cellStyle name="Percent 5 3 2 2" xfId="5427"/>
    <cellStyle name="Percent 5 3 2 2 2" xfId="10770"/>
    <cellStyle name="Percent 5 3 2 2 2 2" xfId="21384"/>
    <cellStyle name="Percent 5 3 2 2 2 2 2" xfId="44659"/>
    <cellStyle name="Percent 5 3 2 2 2 3" xfId="34045"/>
    <cellStyle name="Percent 5 3 2 2 3" xfId="16078"/>
    <cellStyle name="Percent 5 3 2 2 3 2" xfId="39353"/>
    <cellStyle name="Percent 5 3 2 2 4" xfId="24563"/>
    <cellStyle name="Percent 5 3 2 2 4 2" xfId="47759"/>
    <cellStyle name="Percent 5 3 2 2 5" xfId="28737"/>
    <cellStyle name="Percent 5 3 2 3" xfId="8128"/>
    <cellStyle name="Percent 5 3 2 3 2" xfId="18743"/>
    <cellStyle name="Percent 5 3 2 3 2 2" xfId="42018"/>
    <cellStyle name="Percent 5 3 2 3 3" xfId="31403"/>
    <cellStyle name="Percent 5 3 2 4" xfId="13438"/>
    <cellStyle name="Percent 5 3 2 4 2" xfId="36713"/>
    <cellStyle name="Percent 5 3 2 5" xfId="24562"/>
    <cellStyle name="Percent 5 3 2 5 2" xfId="47758"/>
    <cellStyle name="Percent 5 3 2 6" xfId="26095"/>
    <cellStyle name="Percent 5 3 3" xfId="3727"/>
    <cellStyle name="Percent 5 3 3 2" xfId="6419"/>
    <cellStyle name="Percent 5 3 3 2 2" xfId="11762"/>
    <cellStyle name="Percent 5 3 3 2 2 2" xfId="22375"/>
    <cellStyle name="Percent 5 3 3 2 2 2 2" xfId="45650"/>
    <cellStyle name="Percent 5 3 3 2 2 3" xfId="35037"/>
    <cellStyle name="Percent 5 3 3 2 3" xfId="17069"/>
    <cellStyle name="Percent 5 3 3 2 3 2" xfId="40344"/>
    <cellStyle name="Percent 5 3 3 2 4" xfId="29729"/>
    <cellStyle name="Percent 5 3 3 3" xfId="9120"/>
    <cellStyle name="Percent 5 3 3 3 2" xfId="19735"/>
    <cellStyle name="Percent 5 3 3 3 2 2" xfId="43010"/>
    <cellStyle name="Percent 5 3 3 3 3" xfId="32395"/>
    <cellStyle name="Percent 5 3 3 4" xfId="14429"/>
    <cellStyle name="Percent 5 3 3 4 2" xfId="37704"/>
    <cellStyle name="Percent 5 3 3 5" xfId="24564"/>
    <cellStyle name="Percent 5 3 3 5 2" xfId="47760"/>
    <cellStyle name="Percent 5 3 3 6" xfId="27087"/>
    <cellStyle name="Percent 5 3 4" xfId="4240"/>
    <cellStyle name="Percent 5 3 4 2" xfId="9584"/>
    <cellStyle name="Percent 5 3 4 2 2" xfId="20199"/>
    <cellStyle name="Percent 5 3 4 2 2 2" xfId="43474"/>
    <cellStyle name="Percent 5 3 4 2 3" xfId="32859"/>
    <cellStyle name="Percent 5 3 4 3" xfId="14893"/>
    <cellStyle name="Percent 5 3 4 3 2" xfId="38168"/>
    <cellStyle name="Percent 5 3 4 4" xfId="27551"/>
    <cellStyle name="Percent 5 3 5" xfId="6942"/>
    <cellStyle name="Percent 5 3 5 2" xfId="17557"/>
    <cellStyle name="Percent 5 3 5 2 2" xfId="40832"/>
    <cellStyle name="Percent 5 3 5 3" xfId="30217"/>
    <cellStyle name="Percent 5 3 6" xfId="12253"/>
    <cellStyle name="Percent 5 3 6 2" xfId="35528"/>
    <cellStyle name="Percent 5 3 7" xfId="24561"/>
    <cellStyle name="Percent 5 3 7 2" xfId="47757"/>
    <cellStyle name="Percent 5 3 8" xfId="24909"/>
    <cellStyle name="Percent 5 4" xfId="1087"/>
    <cellStyle name="Percent 5 4 2" xfId="2659"/>
    <cellStyle name="Percent 5 4 2 2" xfId="5510"/>
    <cellStyle name="Percent 5 4 2 2 2" xfId="10853"/>
    <cellStyle name="Percent 5 4 2 2 2 2" xfId="21467"/>
    <cellStyle name="Percent 5 4 2 2 2 2 2" xfId="44742"/>
    <cellStyle name="Percent 5 4 2 2 2 3" xfId="34128"/>
    <cellStyle name="Percent 5 4 2 2 3" xfId="16161"/>
    <cellStyle name="Percent 5 4 2 2 3 2" xfId="39436"/>
    <cellStyle name="Percent 5 4 2 2 4" xfId="28820"/>
    <cellStyle name="Percent 5 4 2 3" xfId="8211"/>
    <cellStyle name="Percent 5 4 2 3 2" xfId="18826"/>
    <cellStyle name="Percent 5 4 2 3 2 2" xfId="42101"/>
    <cellStyle name="Percent 5 4 2 3 3" xfId="31486"/>
    <cellStyle name="Percent 5 4 2 4" xfId="13521"/>
    <cellStyle name="Percent 5 4 2 4 2" xfId="36796"/>
    <cellStyle name="Percent 5 4 2 5" xfId="24566"/>
    <cellStyle name="Percent 5 4 2 5 2" xfId="47762"/>
    <cellStyle name="Percent 5 4 2 6" xfId="26178"/>
    <cellStyle name="Percent 5 4 3" xfId="3837"/>
    <cellStyle name="Percent 5 4 3 2" xfId="6501"/>
    <cellStyle name="Percent 5 4 3 2 2" xfId="11844"/>
    <cellStyle name="Percent 5 4 3 2 2 2" xfId="22457"/>
    <cellStyle name="Percent 5 4 3 2 2 2 2" xfId="45732"/>
    <cellStyle name="Percent 5 4 3 2 2 3" xfId="35119"/>
    <cellStyle name="Percent 5 4 3 2 3" xfId="17151"/>
    <cellStyle name="Percent 5 4 3 2 3 2" xfId="40426"/>
    <cellStyle name="Percent 5 4 3 2 4" xfId="29811"/>
    <cellStyle name="Percent 5 4 3 3" xfId="9202"/>
    <cellStyle name="Percent 5 4 3 3 2" xfId="19817"/>
    <cellStyle name="Percent 5 4 3 3 2 2" xfId="43092"/>
    <cellStyle name="Percent 5 4 3 3 3" xfId="32477"/>
    <cellStyle name="Percent 5 4 3 4" xfId="14511"/>
    <cellStyle name="Percent 5 4 3 4 2" xfId="37786"/>
    <cellStyle name="Percent 5 4 3 5" xfId="27169"/>
    <cellStyle name="Percent 5 4 4" xfId="4323"/>
    <cellStyle name="Percent 5 4 4 2" xfId="9667"/>
    <cellStyle name="Percent 5 4 4 2 2" xfId="20282"/>
    <cellStyle name="Percent 5 4 4 2 2 2" xfId="43557"/>
    <cellStyle name="Percent 5 4 4 2 3" xfId="32942"/>
    <cellStyle name="Percent 5 4 4 3" xfId="14976"/>
    <cellStyle name="Percent 5 4 4 3 2" xfId="38251"/>
    <cellStyle name="Percent 5 4 4 4" xfId="27634"/>
    <cellStyle name="Percent 5 4 5" xfId="7025"/>
    <cellStyle name="Percent 5 4 5 2" xfId="17640"/>
    <cellStyle name="Percent 5 4 5 2 2" xfId="40915"/>
    <cellStyle name="Percent 5 4 5 3" xfId="30300"/>
    <cellStyle name="Percent 5 4 6" xfId="12336"/>
    <cellStyle name="Percent 5 4 6 2" xfId="35611"/>
    <cellStyle name="Percent 5 4 7" xfId="24565"/>
    <cellStyle name="Percent 5 4 7 2" xfId="47761"/>
    <cellStyle name="Percent 5 4 8" xfId="24992"/>
    <cellStyle name="Percent 5 5" xfId="1272"/>
    <cellStyle name="Percent 5 5 2" xfId="2799"/>
    <cellStyle name="Percent 5 5 2 2" xfId="5650"/>
    <cellStyle name="Percent 5 5 2 2 2" xfId="10993"/>
    <cellStyle name="Percent 5 5 2 2 2 2" xfId="21607"/>
    <cellStyle name="Percent 5 5 2 2 2 2 2" xfId="44882"/>
    <cellStyle name="Percent 5 5 2 2 2 3" xfId="34268"/>
    <cellStyle name="Percent 5 5 2 2 3" xfId="16301"/>
    <cellStyle name="Percent 5 5 2 2 3 2" xfId="39576"/>
    <cellStyle name="Percent 5 5 2 2 4" xfId="28960"/>
    <cellStyle name="Percent 5 5 2 3" xfId="8351"/>
    <cellStyle name="Percent 5 5 2 3 2" xfId="18966"/>
    <cellStyle name="Percent 5 5 2 3 2 2" xfId="42241"/>
    <cellStyle name="Percent 5 5 2 3 3" xfId="31626"/>
    <cellStyle name="Percent 5 5 2 4" xfId="13661"/>
    <cellStyle name="Percent 5 5 2 4 2" xfId="36936"/>
    <cellStyle name="Percent 5 5 2 5" xfId="26318"/>
    <cellStyle name="Percent 5 5 3" xfId="4463"/>
    <cellStyle name="Percent 5 5 3 2" xfId="9807"/>
    <cellStyle name="Percent 5 5 3 2 2" xfId="20422"/>
    <cellStyle name="Percent 5 5 3 2 2 2" xfId="43697"/>
    <cellStyle name="Percent 5 5 3 2 3" xfId="33082"/>
    <cellStyle name="Percent 5 5 3 3" xfId="15116"/>
    <cellStyle name="Percent 5 5 3 3 2" xfId="38391"/>
    <cellStyle name="Percent 5 5 3 4" xfId="27774"/>
    <cellStyle name="Percent 5 5 4" xfId="7165"/>
    <cellStyle name="Percent 5 5 4 2" xfId="17780"/>
    <cellStyle name="Percent 5 5 4 2 2" xfId="41055"/>
    <cellStyle name="Percent 5 5 4 3" xfId="30440"/>
    <cellStyle name="Percent 5 5 5" xfId="12476"/>
    <cellStyle name="Percent 5 5 5 2" xfId="35751"/>
    <cellStyle name="Percent 5 5 6" xfId="24567"/>
    <cellStyle name="Percent 5 5 6 2" xfId="47763"/>
    <cellStyle name="Percent 5 5 7" xfId="25132"/>
    <cellStyle name="Percent 5 6" xfId="1641"/>
    <cellStyle name="Percent 5 6 2" xfId="4644"/>
    <cellStyle name="Percent 5 6 2 2" xfId="9988"/>
    <cellStyle name="Percent 5 6 2 2 2" xfId="20603"/>
    <cellStyle name="Percent 5 6 2 2 2 2" xfId="43878"/>
    <cellStyle name="Percent 5 6 2 2 3" xfId="33263"/>
    <cellStyle name="Percent 5 6 2 3" xfId="15297"/>
    <cellStyle name="Percent 5 6 2 3 2" xfId="38572"/>
    <cellStyle name="Percent 5 6 2 4" xfId="27955"/>
    <cellStyle name="Percent 5 6 3" xfId="7346"/>
    <cellStyle name="Percent 5 6 3 2" xfId="17961"/>
    <cellStyle name="Percent 5 6 3 2 2" xfId="41236"/>
    <cellStyle name="Percent 5 6 3 3" xfId="30621"/>
    <cellStyle name="Percent 5 6 4" xfId="12657"/>
    <cellStyle name="Percent 5 6 4 2" xfId="35932"/>
    <cellStyle name="Percent 5 6 5" xfId="25313"/>
    <cellStyle name="Percent 5 7" xfId="2491"/>
    <cellStyle name="Percent 5 7 2" xfId="5342"/>
    <cellStyle name="Percent 5 7 2 2" xfId="10685"/>
    <cellStyle name="Percent 5 7 2 2 2" xfId="21299"/>
    <cellStyle name="Percent 5 7 2 2 2 2" xfId="44574"/>
    <cellStyle name="Percent 5 7 2 2 3" xfId="33960"/>
    <cellStyle name="Percent 5 7 2 3" xfId="15993"/>
    <cellStyle name="Percent 5 7 2 3 2" xfId="39268"/>
    <cellStyle name="Percent 5 7 2 4" xfId="28652"/>
    <cellStyle name="Percent 5 7 3" xfId="8043"/>
    <cellStyle name="Percent 5 7 3 2" xfId="18658"/>
    <cellStyle name="Percent 5 7 3 2 2" xfId="41933"/>
    <cellStyle name="Percent 5 7 3 3" xfId="31318"/>
    <cellStyle name="Percent 5 7 4" xfId="13353"/>
    <cellStyle name="Percent 5 7 4 2" xfId="36628"/>
    <cellStyle name="Percent 5 7 5" xfId="26010"/>
    <cellStyle name="Percent 5 8" xfId="2983"/>
    <cellStyle name="Percent 5 8 2" xfId="5819"/>
    <cellStyle name="Percent 5 8 2 2" xfId="11162"/>
    <cellStyle name="Percent 5 8 2 2 2" xfId="21775"/>
    <cellStyle name="Percent 5 8 2 2 2 2" xfId="45050"/>
    <cellStyle name="Percent 5 8 2 2 3" xfId="34437"/>
    <cellStyle name="Percent 5 8 2 3" xfId="16469"/>
    <cellStyle name="Percent 5 8 2 3 2" xfId="39744"/>
    <cellStyle name="Percent 5 8 2 4" xfId="29129"/>
    <cellStyle name="Percent 5 8 3" xfId="8520"/>
    <cellStyle name="Percent 5 8 3 2" xfId="19135"/>
    <cellStyle name="Percent 5 8 3 2 2" xfId="42410"/>
    <cellStyle name="Percent 5 8 3 3" xfId="31795"/>
    <cellStyle name="Percent 5 8 4" xfId="13829"/>
    <cellStyle name="Percent 5 8 4 2" xfId="37104"/>
    <cellStyle name="Percent 5 8 5" xfId="26487"/>
    <cellStyle name="Percent 5 9" xfId="3309"/>
    <cellStyle name="Percent 5 9 2" xfId="6133"/>
    <cellStyle name="Percent 5 9 2 2" xfId="11476"/>
    <cellStyle name="Percent 5 9 2 2 2" xfId="22089"/>
    <cellStyle name="Percent 5 9 2 2 2 2" xfId="45364"/>
    <cellStyle name="Percent 5 9 2 2 3" xfId="34751"/>
    <cellStyle name="Percent 5 9 2 3" xfId="16783"/>
    <cellStyle name="Percent 5 9 2 3 2" xfId="40058"/>
    <cellStyle name="Percent 5 9 2 4" xfId="29443"/>
    <cellStyle name="Percent 5 9 3" xfId="8834"/>
    <cellStyle name="Percent 5 9 3 2" xfId="19449"/>
    <cellStyle name="Percent 5 9 3 2 2" xfId="42724"/>
    <cellStyle name="Percent 5 9 3 3" xfId="32109"/>
    <cellStyle name="Percent 5 9 4" xfId="14143"/>
    <cellStyle name="Percent 5 9 4 2" xfId="37418"/>
    <cellStyle name="Percent 5 9 5" xfId="26801"/>
    <cellStyle name="Percent 6" xfId="560"/>
    <cellStyle name="Percent 6 10" xfId="24826"/>
    <cellStyle name="Percent 6 2" xfId="561"/>
    <cellStyle name="Percent 6 2 2" xfId="24570"/>
    <cellStyle name="Percent 6 2 2 2" xfId="47766"/>
    <cellStyle name="Percent 6 2 3" xfId="24569"/>
    <cellStyle name="Percent 6 2 3 2" xfId="47765"/>
    <cellStyle name="Percent 6 3" xfId="1151"/>
    <cellStyle name="Percent 6 3 10" xfId="25052"/>
    <cellStyle name="Percent 6 3 2" xfId="2049"/>
    <cellStyle name="Percent 6 3 2 2" xfId="4947"/>
    <cellStyle name="Percent 6 3 2 2 2" xfId="10290"/>
    <cellStyle name="Percent 6 3 2 2 2 2" xfId="20905"/>
    <cellStyle name="Percent 6 3 2 2 2 2 2" xfId="44180"/>
    <cellStyle name="Percent 6 3 2 2 2 3" xfId="33565"/>
    <cellStyle name="Percent 6 3 2 2 3" xfId="15599"/>
    <cellStyle name="Percent 6 3 2 2 3 2" xfId="38874"/>
    <cellStyle name="Percent 6 3 2 2 4" xfId="28257"/>
    <cellStyle name="Percent 6 3 2 3" xfId="7648"/>
    <cellStyle name="Percent 6 3 2 3 2" xfId="18263"/>
    <cellStyle name="Percent 6 3 2 3 2 2" xfId="41538"/>
    <cellStyle name="Percent 6 3 2 3 3" xfId="30923"/>
    <cellStyle name="Percent 6 3 2 4" xfId="12959"/>
    <cellStyle name="Percent 6 3 2 4 2" xfId="36234"/>
    <cellStyle name="Percent 6 3 2 5" xfId="25615"/>
    <cellStyle name="Percent 6 3 3" xfId="2719"/>
    <cellStyle name="Percent 6 3 3 2" xfId="5570"/>
    <cellStyle name="Percent 6 3 3 2 2" xfId="10913"/>
    <cellStyle name="Percent 6 3 3 2 2 2" xfId="21527"/>
    <cellStyle name="Percent 6 3 3 2 2 2 2" xfId="44802"/>
    <cellStyle name="Percent 6 3 3 2 2 3" xfId="34188"/>
    <cellStyle name="Percent 6 3 3 2 3" xfId="16221"/>
    <cellStyle name="Percent 6 3 3 2 3 2" xfId="39496"/>
    <cellStyle name="Percent 6 3 3 2 4" xfId="28880"/>
    <cellStyle name="Percent 6 3 3 3" xfId="8271"/>
    <cellStyle name="Percent 6 3 3 3 2" xfId="18886"/>
    <cellStyle name="Percent 6 3 3 3 2 2" xfId="42161"/>
    <cellStyle name="Percent 6 3 3 3 3" xfId="31546"/>
    <cellStyle name="Percent 6 3 3 4" xfId="13581"/>
    <cellStyle name="Percent 6 3 3 4 2" xfId="36856"/>
    <cellStyle name="Percent 6 3 3 5" xfId="26238"/>
    <cellStyle name="Percent 6 3 4" xfId="3216"/>
    <cellStyle name="Percent 6 3 4 2" xfId="6049"/>
    <cellStyle name="Percent 6 3 4 2 2" xfId="11392"/>
    <cellStyle name="Percent 6 3 4 2 2 2" xfId="22005"/>
    <cellStyle name="Percent 6 3 4 2 2 2 2" xfId="45280"/>
    <cellStyle name="Percent 6 3 4 2 2 3" xfId="34667"/>
    <cellStyle name="Percent 6 3 4 2 3" xfId="16699"/>
    <cellStyle name="Percent 6 3 4 2 3 2" xfId="39974"/>
    <cellStyle name="Percent 6 3 4 2 4" xfId="29359"/>
    <cellStyle name="Percent 6 3 4 3" xfId="8750"/>
    <cellStyle name="Percent 6 3 4 3 2" xfId="19365"/>
    <cellStyle name="Percent 6 3 4 3 2 2" xfId="42640"/>
    <cellStyle name="Percent 6 3 4 3 3" xfId="32025"/>
    <cellStyle name="Percent 6 3 4 4" xfId="14059"/>
    <cellStyle name="Percent 6 3 4 4 2" xfId="37334"/>
    <cellStyle name="Percent 6 3 4 5" xfId="26717"/>
    <cellStyle name="Percent 6 3 5" xfId="3539"/>
    <cellStyle name="Percent 6 3 5 2" xfId="6363"/>
    <cellStyle name="Percent 6 3 5 2 2" xfId="11706"/>
    <cellStyle name="Percent 6 3 5 2 2 2" xfId="22319"/>
    <cellStyle name="Percent 6 3 5 2 2 2 2" xfId="45594"/>
    <cellStyle name="Percent 6 3 5 2 2 3" xfId="34981"/>
    <cellStyle name="Percent 6 3 5 2 3" xfId="17013"/>
    <cellStyle name="Percent 6 3 5 2 3 2" xfId="40288"/>
    <cellStyle name="Percent 6 3 5 2 4" xfId="29673"/>
    <cellStyle name="Percent 6 3 5 3" xfId="9064"/>
    <cellStyle name="Percent 6 3 5 3 2" xfId="19679"/>
    <cellStyle name="Percent 6 3 5 3 2 2" xfId="42954"/>
    <cellStyle name="Percent 6 3 5 3 3" xfId="32339"/>
    <cellStyle name="Percent 6 3 5 4" xfId="14373"/>
    <cellStyle name="Percent 6 3 5 4 2" xfId="37648"/>
    <cellStyle name="Percent 6 3 5 5" xfId="27031"/>
    <cellStyle name="Percent 6 3 6" xfId="4383"/>
    <cellStyle name="Percent 6 3 6 2" xfId="9727"/>
    <cellStyle name="Percent 6 3 6 2 2" xfId="20342"/>
    <cellStyle name="Percent 6 3 6 2 2 2" xfId="43617"/>
    <cellStyle name="Percent 6 3 6 2 3" xfId="33002"/>
    <cellStyle name="Percent 6 3 6 3" xfId="15036"/>
    <cellStyle name="Percent 6 3 6 3 2" xfId="38311"/>
    <cellStyle name="Percent 6 3 6 4" xfId="27694"/>
    <cellStyle name="Percent 6 3 7" xfId="7085"/>
    <cellStyle name="Percent 6 3 7 2" xfId="17700"/>
    <cellStyle name="Percent 6 3 7 2 2" xfId="40975"/>
    <cellStyle name="Percent 6 3 7 3" xfId="30360"/>
    <cellStyle name="Percent 6 3 8" xfId="12396"/>
    <cellStyle name="Percent 6 3 8 2" xfId="35671"/>
    <cellStyle name="Percent 6 3 9" xfId="24571"/>
    <cellStyle name="Percent 6 3 9 2" xfId="47767"/>
    <cellStyle name="Percent 6 4" xfId="1525"/>
    <cellStyle name="Percent 6 4 2" xfId="2887"/>
    <cellStyle name="Percent 6 4 2 2" xfId="5738"/>
    <cellStyle name="Percent 6 4 2 2 2" xfId="11081"/>
    <cellStyle name="Percent 6 4 2 2 2 2" xfId="21695"/>
    <cellStyle name="Percent 6 4 2 2 2 2 2" xfId="44970"/>
    <cellStyle name="Percent 6 4 2 2 2 3" xfId="34356"/>
    <cellStyle name="Percent 6 4 2 2 3" xfId="16389"/>
    <cellStyle name="Percent 6 4 2 2 3 2" xfId="39664"/>
    <cellStyle name="Percent 6 4 2 2 4" xfId="29048"/>
    <cellStyle name="Percent 6 4 2 3" xfId="8439"/>
    <cellStyle name="Percent 6 4 2 3 2" xfId="19054"/>
    <cellStyle name="Percent 6 4 2 3 2 2" xfId="42329"/>
    <cellStyle name="Percent 6 4 2 3 3" xfId="31714"/>
    <cellStyle name="Percent 6 4 2 4" xfId="13749"/>
    <cellStyle name="Percent 6 4 2 4 2" xfId="37024"/>
    <cellStyle name="Percent 6 4 2 5" xfId="26406"/>
    <cellStyle name="Percent 6 4 3" xfId="4551"/>
    <cellStyle name="Percent 6 4 3 2" xfId="9895"/>
    <cellStyle name="Percent 6 4 3 2 2" xfId="20510"/>
    <cellStyle name="Percent 6 4 3 2 2 2" xfId="43785"/>
    <cellStyle name="Percent 6 4 3 2 3" xfId="33170"/>
    <cellStyle name="Percent 6 4 3 3" xfId="15204"/>
    <cellStyle name="Percent 6 4 3 3 2" xfId="38479"/>
    <cellStyle name="Percent 6 4 3 4" xfId="27862"/>
    <cellStyle name="Percent 6 4 4" xfId="7253"/>
    <cellStyle name="Percent 6 4 4 2" xfId="17868"/>
    <cellStyle name="Percent 6 4 4 2 2" xfId="41143"/>
    <cellStyle name="Percent 6 4 4 3" xfId="30528"/>
    <cellStyle name="Percent 6 4 5" xfId="12564"/>
    <cellStyle name="Percent 6 4 5 2" xfId="35839"/>
    <cellStyle name="Percent 6 4 6" xfId="25220"/>
    <cellStyle name="Percent 6 5" xfId="2493"/>
    <cellStyle name="Percent 6 5 2" xfId="5344"/>
    <cellStyle name="Percent 6 5 2 2" xfId="10687"/>
    <cellStyle name="Percent 6 5 2 2 2" xfId="21301"/>
    <cellStyle name="Percent 6 5 2 2 2 2" xfId="44576"/>
    <cellStyle name="Percent 6 5 2 2 3" xfId="33962"/>
    <cellStyle name="Percent 6 5 2 3" xfId="15995"/>
    <cellStyle name="Percent 6 5 2 3 2" xfId="39270"/>
    <cellStyle name="Percent 6 5 2 4" xfId="28654"/>
    <cellStyle name="Percent 6 5 3" xfId="8045"/>
    <cellStyle name="Percent 6 5 3 2" xfId="18660"/>
    <cellStyle name="Percent 6 5 3 2 2" xfId="41935"/>
    <cellStyle name="Percent 6 5 3 3" xfId="31320"/>
    <cellStyle name="Percent 6 5 4" xfId="13355"/>
    <cellStyle name="Percent 6 5 4 2" xfId="36630"/>
    <cellStyle name="Percent 6 5 5" xfId="26012"/>
    <cellStyle name="Percent 6 6" xfId="4157"/>
    <cellStyle name="Percent 6 6 2" xfId="9501"/>
    <cellStyle name="Percent 6 6 2 2" xfId="20116"/>
    <cellStyle name="Percent 6 6 2 2 2" xfId="43391"/>
    <cellStyle name="Percent 6 6 2 3" xfId="32776"/>
    <cellStyle name="Percent 6 6 3" xfId="14810"/>
    <cellStyle name="Percent 6 6 3 2" xfId="38085"/>
    <cellStyle name="Percent 6 6 4" xfId="27468"/>
    <cellStyle name="Percent 6 7" xfId="6859"/>
    <cellStyle name="Percent 6 7 2" xfId="17474"/>
    <cellStyle name="Percent 6 7 2 2" xfId="40749"/>
    <cellStyle name="Percent 6 7 3" xfId="30134"/>
    <cellStyle name="Percent 6 8" xfId="12170"/>
    <cellStyle name="Percent 6 8 2" xfId="35445"/>
    <cellStyle name="Percent 6 9" xfId="24568"/>
    <cellStyle name="Percent 6 9 2" xfId="47764"/>
    <cellStyle name="Percent 7" xfId="562"/>
    <cellStyle name="Percent 7 10" xfId="24572"/>
    <cellStyle name="Percent 7 10 2" xfId="47768"/>
    <cellStyle name="Percent 7 11" xfId="24827"/>
    <cellStyle name="Percent 7 2" xfId="563"/>
    <cellStyle name="Percent 7 2 2" xfId="24574"/>
    <cellStyle name="Percent 7 2 2 2" xfId="47770"/>
    <cellStyle name="Percent 7 2 3" xfId="24573"/>
    <cellStyle name="Percent 7 2 3 2" xfId="47769"/>
    <cellStyle name="Percent 7 3" xfId="2050"/>
    <cellStyle name="Percent 7 3 2" xfId="4948"/>
    <cellStyle name="Percent 7 3 2 2" xfId="10291"/>
    <cellStyle name="Percent 7 3 2 2 2" xfId="20906"/>
    <cellStyle name="Percent 7 3 2 2 2 2" xfId="44181"/>
    <cellStyle name="Percent 7 3 2 2 3" xfId="33566"/>
    <cellStyle name="Percent 7 3 2 3" xfId="15600"/>
    <cellStyle name="Percent 7 3 2 3 2" xfId="38875"/>
    <cellStyle name="Percent 7 3 2 4" xfId="28258"/>
    <cellStyle name="Percent 7 3 3" xfId="7649"/>
    <cellStyle name="Percent 7 3 3 2" xfId="18264"/>
    <cellStyle name="Percent 7 3 3 2 2" xfId="41539"/>
    <cellStyle name="Percent 7 3 3 3" xfId="30924"/>
    <cellStyle name="Percent 7 3 4" xfId="12960"/>
    <cellStyle name="Percent 7 3 4 2" xfId="36235"/>
    <cellStyle name="Percent 7 3 5" xfId="24575"/>
    <cellStyle name="Percent 7 3 5 2" xfId="47771"/>
    <cellStyle name="Percent 7 3 6" xfId="25616"/>
    <cellStyle name="Percent 7 4" xfId="2494"/>
    <cellStyle name="Percent 7 4 2" xfId="5345"/>
    <cellStyle name="Percent 7 4 2 2" xfId="10688"/>
    <cellStyle name="Percent 7 4 2 2 2" xfId="21302"/>
    <cellStyle name="Percent 7 4 2 2 2 2" xfId="44577"/>
    <cellStyle name="Percent 7 4 2 2 3" xfId="33963"/>
    <cellStyle name="Percent 7 4 2 3" xfId="15996"/>
    <cellStyle name="Percent 7 4 2 3 2" xfId="39271"/>
    <cellStyle name="Percent 7 4 2 4" xfId="28655"/>
    <cellStyle name="Percent 7 4 3" xfId="8046"/>
    <cellStyle name="Percent 7 4 3 2" xfId="18661"/>
    <cellStyle name="Percent 7 4 3 2 2" xfId="41936"/>
    <cellStyle name="Percent 7 4 3 3" xfId="31321"/>
    <cellStyle name="Percent 7 4 4" xfId="13356"/>
    <cellStyle name="Percent 7 4 4 2" xfId="36631"/>
    <cellStyle name="Percent 7 4 5" xfId="26013"/>
    <cellStyle name="Percent 7 5" xfId="3217"/>
    <cellStyle name="Percent 7 5 2" xfId="6050"/>
    <cellStyle name="Percent 7 5 2 2" xfId="11393"/>
    <cellStyle name="Percent 7 5 2 2 2" xfId="22006"/>
    <cellStyle name="Percent 7 5 2 2 2 2" xfId="45281"/>
    <cellStyle name="Percent 7 5 2 2 3" xfId="34668"/>
    <cellStyle name="Percent 7 5 2 3" xfId="16700"/>
    <cellStyle name="Percent 7 5 2 3 2" xfId="39975"/>
    <cellStyle name="Percent 7 5 2 4" xfId="29360"/>
    <cellStyle name="Percent 7 5 3" xfId="8751"/>
    <cellStyle name="Percent 7 5 3 2" xfId="19366"/>
    <cellStyle name="Percent 7 5 3 2 2" xfId="42641"/>
    <cellStyle name="Percent 7 5 3 3" xfId="32026"/>
    <cellStyle name="Percent 7 5 4" xfId="14060"/>
    <cellStyle name="Percent 7 5 4 2" xfId="37335"/>
    <cellStyle name="Percent 7 5 5" xfId="26718"/>
    <cellStyle name="Percent 7 6" xfId="3540"/>
    <cellStyle name="Percent 7 6 2" xfId="6364"/>
    <cellStyle name="Percent 7 6 2 2" xfId="11707"/>
    <cellStyle name="Percent 7 6 2 2 2" xfId="22320"/>
    <cellStyle name="Percent 7 6 2 2 2 2" xfId="45595"/>
    <cellStyle name="Percent 7 6 2 2 3" xfId="34982"/>
    <cellStyle name="Percent 7 6 2 3" xfId="17014"/>
    <cellStyle name="Percent 7 6 2 3 2" xfId="40289"/>
    <cellStyle name="Percent 7 6 2 4" xfId="29674"/>
    <cellStyle name="Percent 7 6 3" xfId="9065"/>
    <cellStyle name="Percent 7 6 3 2" xfId="19680"/>
    <cellStyle name="Percent 7 6 3 2 2" xfId="42955"/>
    <cellStyle name="Percent 7 6 3 3" xfId="32340"/>
    <cellStyle name="Percent 7 6 4" xfId="14374"/>
    <cellStyle name="Percent 7 6 4 2" xfId="37649"/>
    <cellStyle name="Percent 7 6 5" xfId="27032"/>
    <cellStyle name="Percent 7 7" xfId="4158"/>
    <cellStyle name="Percent 7 7 2" xfId="9502"/>
    <cellStyle name="Percent 7 7 2 2" xfId="20117"/>
    <cellStyle name="Percent 7 7 2 2 2" xfId="43392"/>
    <cellStyle name="Percent 7 7 2 3" xfId="32777"/>
    <cellStyle name="Percent 7 7 3" xfId="14811"/>
    <cellStyle name="Percent 7 7 3 2" xfId="38086"/>
    <cellStyle name="Percent 7 7 4" xfId="27469"/>
    <cellStyle name="Percent 7 8" xfId="6860"/>
    <cellStyle name="Percent 7 8 2" xfId="17475"/>
    <cellStyle name="Percent 7 8 2 2" xfId="40750"/>
    <cellStyle name="Percent 7 8 3" xfId="30135"/>
    <cellStyle name="Percent 7 9" xfId="12171"/>
    <cellStyle name="Percent 7 9 2" xfId="35446"/>
    <cellStyle name="Percent 8" xfId="564"/>
    <cellStyle name="Percent 8 10" xfId="24576"/>
    <cellStyle name="Percent 8 10 2" xfId="47772"/>
    <cellStyle name="Percent 8 11" xfId="24828"/>
    <cellStyle name="Percent 8 2" xfId="565"/>
    <cellStyle name="Percent 8 3" xfId="2051"/>
    <cellStyle name="Percent 8 3 2" xfId="4949"/>
    <cellStyle name="Percent 8 3 2 2" xfId="10292"/>
    <cellStyle name="Percent 8 3 2 2 2" xfId="20907"/>
    <cellStyle name="Percent 8 3 2 2 2 2" xfId="44182"/>
    <cellStyle name="Percent 8 3 2 2 3" xfId="33567"/>
    <cellStyle name="Percent 8 3 2 3" xfId="15601"/>
    <cellStyle name="Percent 8 3 2 3 2" xfId="38876"/>
    <cellStyle name="Percent 8 3 2 4" xfId="28259"/>
    <cellStyle name="Percent 8 3 3" xfId="7650"/>
    <cellStyle name="Percent 8 3 3 2" xfId="18265"/>
    <cellStyle name="Percent 8 3 3 2 2" xfId="41540"/>
    <cellStyle name="Percent 8 3 3 3" xfId="30925"/>
    <cellStyle name="Percent 8 3 4" xfId="12961"/>
    <cellStyle name="Percent 8 3 4 2" xfId="36236"/>
    <cellStyle name="Percent 8 3 5" xfId="25617"/>
    <cellStyle name="Percent 8 4" xfId="2495"/>
    <cellStyle name="Percent 8 4 2" xfId="5346"/>
    <cellStyle name="Percent 8 4 2 2" xfId="10689"/>
    <cellStyle name="Percent 8 4 2 2 2" xfId="21303"/>
    <cellStyle name="Percent 8 4 2 2 2 2" xfId="44578"/>
    <cellStyle name="Percent 8 4 2 2 3" xfId="33964"/>
    <cellStyle name="Percent 8 4 2 3" xfId="15997"/>
    <cellStyle name="Percent 8 4 2 3 2" xfId="39272"/>
    <cellStyle name="Percent 8 4 2 4" xfId="28656"/>
    <cellStyle name="Percent 8 4 3" xfId="8047"/>
    <cellStyle name="Percent 8 4 3 2" xfId="18662"/>
    <cellStyle name="Percent 8 4 3 2 2" xfId="41937"/>
    <cellStyle name="Percent 8 4 3 3" xfId="31322"/>
    <cellStyle name="Percent 8 4 4" xfId="13357"/>
    <cellStyle name="Percent 8 4 4 2" xfId="36632"/>
    <cellStyle name="Percent 8 4 5" xfId="26014"/>
    <cellStyle name="Percent 8 5" xfId="3218"/>
    <cellStyle name="Percent 8 5 2" xfId="6051"/>
    <cellStyle name="Percent 8 5 2 2" xfId="11394"/>
    <cellStyle name="Percent 8 5 2 2 2" xfId="22007"/>
    <cellStyle name="Percent 8 5 2 2 2 2" xfId="45282"/>
    <cellStyle name="Percent 8 5 2 2 3" xfId="34669"/>
    <cellStyle name="Percent 8 5 2 3" xfId="16701"/>
    <cellStyle name="Percent 8 5 2 3 2" xfId="39976"/>
    <cellStyle name="Percent 8 5 2 4" xfId="29361"/>
    <cellStyle name="Percent 8 5 3" xfId="8752"/>
    <cellStyle name="Percent 8 5 3 2" xfId="19367"/>
    <cellStyle name="Percent 8 5 3 2 2" xfId="42642"/>
    <cellStyle name="Percent 8 5 3 3" xfId="32027"/>
    <cellStyle name="Percent 8 5 4" xfId="14061"/>
    <cellStyle name="Percent 8 5 4 2" xfId="37336"/>
    <cellStyle name="Percent 8 5 5" xfId="26719"/>
    <cellStyle name="Percent 8 6" xfId="3541"/>
    <cellStyle name="Percent 8 6 2" xfId="6365"/>
    <cellStyle name="Percent 8 6 2 2" xfId="11708"/>
    <cellStyle name="Percent 8 6 2 2 2" xfId="22321"/>
    <cellStyle name="Percent 8 6 2 2 2 2" xfId="45596"/>
    <cellStyle name="Percent 8 6 2 2 3" xfId="34983"/>
    <cellStyle name="Percent 8 6 2 3" xfId="17015"/>
    <cellStyle name="Percent 8 6 2 3 2" xfId="40290"/>
    <cellStyle name="Percent 8 6 2 4" xfId="29675"/>
    <cellStyle name="Percent 8 6 3" xfId="9066"/>
    <cellStyle name="Percent 8 6 3 2" xfId="19681"/>
    <cellStyle name="Percent 8 6 3 2 2" xfId="42956"/>
    <cellStyle name="Percent 8 6 3 3" xfId="32341"/>
    <cellStyle name="Percent 8 6 4" xfId="14375"/>
    <cellStyle name="Percent 8 6 4 2" xfId="37650"/>
    <cellStyle name="Percent 8 6 5" xfId="27033"/>
    <cellStyle name="Percent 8 7" xfId="4159"/>
    <cellStyle name="Percent 8 7 2" xfId="9503"/>
    <cellStyle name="Percent 8 7 2 2" xfId="20118"/>
    <cellStyle name="Percent 8 7 2 2 2" xfId="43393"/>
    <cellStyle name="Percent 8 7 2 3" xfId="32778"/>
    <cellStyle name="Percent 8 7 3" xfId="14812"/>
    <cellStyle name="Percent 8 7 3 2" xfId="38087"/>
    <cellStyle name="Percent 8 7 4" xfId="27470"/>
    <cellStyle name="Percent 8 8" xfId="6861"/>
    <cellStyle name="Percent 8 8 2" xfId="17476"/>
    <cellStyle name="Percent 8 8 2 2" xfId="40751"/>
    <cellStyle name="Percent 8 8 3" xfId="30136"/>
    <cellStyle name="Percent 8 9" xfId="12172"/>
    <cellStyle name="Percent 8 9 2" xfId="35447"/>
    <cellStyle name="Percent 9" xfId="566"/>
    <cellStyle name="Percent 9 2" xfId="2052"/>
    <cellStyle name="Percent 9 2 2" xfId="4950"/>
    <cellStyle name="Percent 9 2 2 2" xfId="10293"/>
    <cellStyle name="Percent 9 2 2 2 2" xfId="20908"/>
    <cellStyle name="Percent 9 2 2 2 2 2" xfId="44183"/>
    <cellStyle name="Percent 9 2 2 2 3" xfId="33568"/>
    <cellStyle name="Percent 9 2 2 3" xfId="15602"/>
    <cellStyle name="Percent 9 2 2 3 2" xfId="38877"/>
    <cellStyle name="Percent 9 2 2 4" xfId="28260"/>
    <cellStyle name="Percent 9 2 3" xfId="7651"/>
    <cellStyle name="Percent 9 2 3 2" xfId="18266"/>
    <cellStyle name="Percent 9 2 3 2 2" xfId="41541"/>
    <cellStyle name="Percent 9 2 3 3" xfId="30926"/>
    <cellStyle name="Percent 9 2 4" xfId="12962"/>
    <cellStyle name="Percent 9 2 4 2" xfId="36237"/>
    <cellStyle name="Percent 9 2 5" xfId="25618"/>
    <cellStyle name="Percent 9 3" xfId="2496"/>
    <cellStyle name="Percent 9 3 2" xfId="5347"/>
    <cellStyle name="Percent 9 3 2 2" xfId="10690"/>
    <cellStyle name="Percent 9 3 2 2 2" xfId="21304"/>
    <cellStyle name="Percent 9 3 2 2 2 2" xfId="44579"/>
    <cellStyle name="Percent 9 3 2 2 3" xfId="33965"/>
    <cellStyle name="Percent 9 3 2 3" xfId="15998"/>
    <cellStyle name="Percent 9 3 2 3 2" xfId="39273"/>
    <cellStyle name="Percent 9 3 2 4" xfId="28657"/>
    <cellStyle name="Percent 9 3 3" xfId="8048"/>
    <cellStyle name="Percent 9 3 3 2" xfId="18663"/>
    <cellStyle name="Percent 9 3 3 2 2" xfId="41938"/>
    <cellStyle name="Percent 9 3 3 3" xfId="31323"/>
    <cellStyle name="Percent 9 3 4" xfId="13358"/>
    <cellStyle name="Percent 9 3 4 2" xfId="36633"/>
    <cellStyle name="Percent 9 3 5" xfId="26015"/>
    <cellStyle name="Percent 9 4" xfId="3219"/>
    <cellStyle name="Percent 9 4 2" xfId="6052"/>
    <cellStyle name="Percent 9 4 2 2" xfId="11395"/>
    <cellStyle name="Percent 9 4 2 2 2" xfId="22008"/>
    <cellStyle name="Percent 9 4 2 2 2 2" xfId="45283"/>
    <cellStyle name="Percent 9 4 2 2 3" xfId="34670"/>
    <cellStyle name="Percent 9 4 2 3" xfId="16702"/>
    <cellStyle name="Percent 9 4 2 3 2" xfId="39977"/>
    <cellStyle name="Percent 9 4 2 4" xfId="29362"/>
    <cellStyle name="Percent 9 4 3" xfId="8753"/>
    <cellStyle name="Percent 9 4 3 2" xfId="19368"/>
    <cellStyle name="Percent 9 4 3 2 2" xfId="42643"/>
    <cellStyle name="Percent 9 4 3 3" xfId="32028"/>
    <cellStyle name="Percent 9 4 4" xfId="14062"/>
    <cellStyle name="Percent 9 4 4 2" xfId="37337"/>
    <cellStyle name="Percent 9 4 5" xfId="26720"/>
    <cellStyle name="Percent 9 5" xfId="3542"/>
    <cellStyle name="Percent 9 5 2" xfId="6366"/>
    <cellStyle name="Percent 9 5 2 2" xfId="11709"/>
    <cellStyle name="Percent 9 5 2 2 2" xfId="22322"/>
    <cellStyle name="Percent 9 5 2 2 2 2" xfId="45597"/>
    <cellStyle name="Percent 9 5 2 2 3" xfId="34984"/>
    <cellStyle name="Percent 9 5 2 3" xfId="17016"/>
    <cellStyle name="Percent 9 5 2 3 2" xfId="40291"/>
    <cellStyle name="Percent 9 5 2 4" xfId="29676"/>
    <cellStyle name="Percent 9 5 3" xfId="9067"/>
    <cellStyle name="Percent 9 5 3 2" xfId="19682"/>
    <cellStyle name="Percent 9 5 3 2 2" xfId="42957"/>
    <cellStyle name="Percent 9 5 3 3" xfId="32342"/>
    <cellStyle name="Percent 9 5 4" xfId="14376"/>
    <cellStyle name="Percent 9 5 4 2" xfId="37651"/>
    <cellStyle name="Percent 9 5 5" xfId="27034"/>
    <cellStyle name="Percent 9 6" xfId="4160"/>
    <cellStyle name="Percent 9 6 2" xfId="9504"/>
    <cellStyle name="Percent 9 6 2 2" xfId="20119"/>
    <cellStyle name="Percent 9 6 2 2 2" xfId="43394"/>
    <cellStyle name="Percent 9 6 2 3" xfId="32779"/>
    <cellStyle name="Percent 9 6 3" xfId="14813"/>
    <cellStyle name="Percent 9 6 3 2" xfId="38088"/>
    <cellStyle name="Percent 9 6 4" xfId="27471"/>
    <cellStyle name="Percent 9 7" xfId="6862"/>
    <cellStyle name="Percent 9 7 2" xfId="17477"/>
    <cellStyle name="Percent 9 7 2 2" xfId="40752"/>
    <cellStyle name="Percent 9 7 3" xfId="30137"/>
    <cellStyle name="Percent 9 8" xfId="12173"/>
    <cellStyle name="Percent 9 8 2" xfId="35448"/>
    <cellStyle name="Percent 9 9" xfId="24829"/>
    <cellStyle name="Percent(0)" xfId="567"/>
    <cellStyle name="Percent(0) 2" xfId="2053"/>
    <cellStyle name="Percent(0) 3" xfId="6608"/>
    <cellStyle name="plus/less" xfId="568"/>
    <cellStyle name="PSChar" xfId="798"/>
    <cellStyle name="PSChar 10" xfId="799"/>
    <cellStyle name="PSChar 10 2" xfId="800"/>
    <cellStyle name="PSChar 11" xfId="801"/>
    <cellStyle name="PSChar 12" xfId="802"/>
    <cellStyle name="PSChar 2" xfId="803"/>
    <cellStyle name="PSChar 2 2" xfId="804"/>
    <cellStyle name="PSChar 3" xfId="805"/>
    <cellStyle name="PSChar 3 2" xfId="806"/>
    <cellStyle name="PSChar 4" xfId="807"/>
    <cellStyle name="PSChar 4 2" xfId="808"/>
    <cellStyle name="PSChar 5" xfId="809"/>
    <cellStyle name="PSChar 5 2" xfId="810"/>
    <cellStyle name="PSChar 6" xfId="811"/>
    <cellStyle name="PSChar 6 2" xfId="812"/>
    <cellStyle name="PSChar 7" xfId="813"/>
    <cellStyle name="PSChar 7 2" xfId="814"/>
    <cellStyle name="PSChar 8" xfId="815"/>
    <cellStyle name="PSChar 8 2" xfId="816"/>
    <cellStyle name="PSChar 9" xfId="817"/>
    <cellStyle name="PSChar 9 2" xfId="818"/>
    <cellStyle name="PSDate" xfId="819"/>
    <cellStyle name="PSDate 10" xfId="820"/>
    <cellStyle name="PSDate 10 2" xfId="821"/>
    <cellStyle name="PSDate 11" xfId="822"/>
    <cellStyle name="PSDate 12" xfId="823"/>
    <cellStyle name="PSDate 2" xfId="824"/>
    <cellStyle name="PSDate 2 2" xfId="825"/>
    <cellStyle name="PSDate 3" xfId="826"/>
    <cellStyle name="PSDate 3 2" xfId="827"/>
    <cellStyle name="PSDate 4" xfId="828"/>
    <cellStyle name="PSDate 4 2" xfId="829"/>
    <cellStyle name="PSDate 5" xfId="830"/>
    <cellStyle name="PSDate 5 2" xfId="831"/>
    <cellStyle name="PSDate 6" xfId="832"/>
    <cellStyle name="PSDate 6 2" xfId="833"/>
    <cellStyle name="PSDate 7" xfId="834"/>
    <cellStyle name="PSDate 7 2" xfId="835"/>
    <cellStyle name="PSDate 8" xfId="836"/>
    <cellStyle name="PSDate 8 2" xfId="837"/>
    <cellStyle name="PSDate 9" xfId="838"/>
    <cellStyle name="PSDate 9 2" xfId="839"/>
    <cellStyle name="PSDec" xfId="840"/>
    <cellStyle name="PSDec 10" xfId="841"/>
    <cellStyle name="PSDec 10 2" xfId="842"/>
    <cellStyle name="PSDec 11" xfId="843"/>
    <cellStyle name="PSDec 12" xfId="844"/>
    <cellStyle name="PSDec 2" xfId="845"/>
    <cellStyle name="PSDec 2 2" xfId="846"/>
    <cellStyle name="PSDec 3" xfId="847"/>
    <cellStyle name="PSDec 3 2" xfId="848"/>
    <cellStyle name="PSDec 4" xfId="849"/>
    <cellStyle name="PSDec 4 2" xfId="850"/>
    <cellStyle name="PSDec 5" xfId="851"/>
    <cellStyle name="PSDec 5 2" xfId="852"/>
    <cellStyle name="PSDec 6" xfId="853"/>
    <cellStyle name="PSDec 6 2" xfId="854"/>
    <cellStyle name="PSDec 7" xfId="855"/>
    <cellStyle name="PSDec 7 2" xfId="856"/>
    <cellStyle name="PSDec 8" xfId="857"/>
    <cellStyle name="PSDec 8 2" xfId="858"/>
    <cellStyle name="PSDec 9" xfId="859"/>
    <cellStyle name="PSDec 9 2" xfId="860"/>
    <cellStyle name="PSHeading" xfId="861"/>
    <cellStyle name="PSHeading 10" xfId="862"/>
    <cellStyle name="PSHeading 10 2" xfId="863"/>
    <cellStyle name="PSHeading 10 2 2" xfId="864"/>
    <cellStyle name="PSHeading 10 3" xfId="865"/>
    <cellStyle name="PSHeading 11" xfId="866"/>
    <cellStyle name="PSHeading 11 2" xfId="867"/>
    <cellStyle name="PSHeading 12" xfId="868"/>
    <cellStyle name="PSHeading 12 2" xfId="869"/>
    <cellStyle name="PSHeading 13" xfId="870"/>
    <cellStyle name="PSHeading 2" xfId="871"/>
    <cellStyle name="PSHeading 2 2" xfId="872"/>
    <cellStyle name="PSHeading 2 2 2" xfId="873"/>
    <cellStyle name="PSHeading 2 3" xfId="874"/>
    <cellStyle name="PSHeading 3" xfId="875"/>
    <cellStyle name="PSHeading 3 2" xfId="876"/>
    <cellStyle name="PSHeading 3 2 2" xfId="877"/>
    <cellStyle name="PSHeading 3 3" xfId="878"/>
    <cellStyle name="PSHeading 4" xfId="879"/>
    <cellStyle name="PSHeading 4 2" xfId="880"/>
    <cellStyle name="PSHeading 4 2 2" xfId="881"/>
    <cellStyle name="PSHeading 4 3" xfId="882"/>
    <cellStyle name="PSHeading 5" xfId="883"/>
    <cellStyle name="PSHeading 5 2" xfId="884"/>
    <cellStyle name="PSHeading 5 2 2" xfId="885"/>
    <cellStyle name="PSHeading 5 3" xfId="886"/>
    <cellStyle name="PSHeading 6" xfId="887"/>
    <cellStyle name="PSHeading 6 2" xfId="888"/>
    <cellStyle name="PSHeading 6 2 2" xfId="889"/>
    <cellStyle name="PSHeading 6 3" xfId="890"/>
    <cellStyle name="PSHeading 7" xfId="891"/>
    <cellStyle name="PSHeading 7 2" xfId="892"/>
    <cellStyle name="PSHeading 7 2 2" xfId="893"/>
    <cellStyle name="PSHeading 7 3" xfId="894"/>
    <cellStyle name="PSHeading 8" xfId="895"/>
    <cellStyle name="PSHeading 8 2" xfId="896"/>
    <cellStyle name="PSHeading 8 2 2" xfId="897"/>
    <cellStyle name="PSHeading 8 3" xfId="898"/>
    <cellStyle name="PSHeading 9" xfId="899"/>
    <cellStyle name="PSHeading 9 2" xfId="900"/>
    <cellStyle name="PSHeading 9 2 2" xfId="901"/>
    <cellStyle name="PSHeading 9 3" xfId="902"/>
    <cellStyle name="PSInt" xfId="903"/>
    <cellStyle name="PSInt 10" xfId="904"/>
    <cellStyle name="PSInt 10 2" xfId="905"/>
    <cellStyle name="PSInt 11" xfId="906"/>
    <cellStyle name="PSInt 12" xfId="907"/>
    <cellStyle name="PSInt 2" xfId="908"/>
    <cellStyle name="PSInt 2 2" xfId="909"/>
    <cellStyle name="PSInt 3" xfId="910"/>
    <cellStyle name="PSInt 3 2" xfId="911"/>
    <cellStyle name="PSInt 4" xfId="912"/>
    <cellStyle name="PSInt 4 2" xfId="913"/>
    <cellStyle name="PSInt 5" xfId="914"/>
    <cellStyle name="PSInt 5 2" xfId="915"/>
    <cellStyle name="PSInt 6" xfId="916"/>
    <cellStyle name="PSInt 6 2" xfId="917"/>
    <cellStyle name="PSInt 7" xfId="918"/>
    <cellStyle name="PSInt 7 2" xfId="919"/>
    <cellStyle name="PSInt 8" xfId="920"/>
    <cellStyle name="PSInt 8 2" xfId="921"/>
    <cellStyle name="PSInt 9" xfId="922"/>
    <cellStyle name="PSInt 9 2" xfId="923"/>
    <cellStyle name="PSSpacer" xfId="924"/>
    <cellStyle name="PSSpacer 10" xfId="925"/>
    <cellStyle name="PSSpacer 10 2" xfId="926"/>
    <cellStyle name="PSSpacer 11" xfId="927"/>
    <cellStyle name="PSSpacer 12" xfId="928"/>
    <cellStyle name="PSSpacer 2" xfId="929"/>
    <cellStyle name="PSSpacer 2 2" xfId="930"/>
    <cellStyle name="PSSpacer 3" xfId="931"/>
    <cellStyle name="PSSpacer 3 2" xfId="932"/>
    <cellStyle name="PSSpacer 4" xfId="933"/>
    <cellStyle name="PSSpacer 4 2" xfId="934"/>
    <cellStyle name="PSSpacer 5" xfId="935"/>
    <cellStyle name="PSSpacer 5 2" xfId="936"/>
    <cellStyle name="PSSpacer 6" xfId="937"/>
    <cellStyle name="PSSpacer 6 2" xfId="938"/>
    <cellStyle name="PSSpacer 7" xfId="939"/>
    <cellStyle name="PSSpacer 7 2" xfId="940"/>
    <cellStyle name="PSSpacer 8" xfId="941"/>
    <cellStyle name="PSSpacer 8 2" xfId="942"/>
    <cellStyle name="PSSpacer 9" xfId="943"/>
    <cellStyle name="PSSpacer 9 2" xfId="944"/>
    <cellStyle name="RowRef" xfId="569"/>
    <cellStyle name="Short Date" xfId="570"/>
    <cellStyle name="Short Date 2" xfId="2055"/>
    <cellStyle name="Short Date 3" xfId="6609"/>
    <cellStyle name="Style 1" xfId="571"/>
    <cellStyle name="Sum" xfId="572"/>
    <cellStyle name="Sum 2" xfId="573"/>
    <cellStyle name="Sum 2 2" xfId="574"/>
    <cellStyle name="Sum 2 3" xfId="6610"/>
    <cellStyle name="Sum 3" xfId="2057"/>
    <cellStyle name="Table Text" xfId="6611"/>
    <cellStyle name="Table2Heading" xfId="575"/>
    <cellStyle name="TableHeading" xfId="576"/>
    <cellStyle name="TableNumber" xfId="577"/>
    <cellStyle name="TableText" xfId="578"/>
    <cellStyle name="Text" xfId="579"/>
    <cellStyle name="Text 2" xfId="580"/>
    <cellStyle name="Text 2 2" xfId="581"/>
    <cellStyle name="Text 2 3" xfId="6612"/>
    <cellStyle name="Text 3" xfId="6613"/>
    <cellStyle name="Text rjustify" xfId="582"/>
    <cellStyle name="Text rjustify 2" xfId="583"/>
    <cellStyle name="Text rjustify 2 2" xfId="584"/>
    <cellStyle name="Time" xfId="585"/>
    <cellStyle name="Time (entry)" xfId="586"/>
    <cellStyle name="Time 2" xfId="587"/>
    <cellStyle name="Time 3" xfId="588"/>
    <cellStyle name="Time_Sheet1" xfId="3735"/>
    <cellStyle name="Title 10" xfId="589"/>
    <cellStyle name="Title 2" xfId="590"/>
    <cellStyle name="Title 2 2" xfId="945"/>
    <cellStyle name="Title 2 2 2" xfId="2075"/>
    <cellStyle name="Title 2 2 2 2" xfId="3634"/>
    <cellStyle name="Title 2 2_Sheet1" xfId="3737"/>
    <cellStyle name="Title 2_Asset Register (new)" xfId="1210"/>
    <cellStyle name="Title 3" xfId="591"/>
    <cellStyle name="Title 3 2" xfId="946"/>
    <cellStyle name="Title 3 2 2" xfId="2076"/>
    <cellStyle name="Title 3 2 2 2" xfId="3633"/>
    <cellStyle name="Title 3 2_Sheet1" xfId="3738"/>
    <cellStyle name="Title 3_Asset Register (new)" xfId="1209"/>
    <cellStyle name="Title 4" xfId="592"/>
    <cellStyle name="Title 5" xfId="593"/>
    <cellStyle name="Title 6" xfId="594"/>
    <cellStyle name="Title 7" xfId="595"/>
    <cellStyle name="Title 8" xfId="596"/>
    <cellStyle name="Title 9" xfId="597"/>
    <cellStyle name="Top rows" xfId="598"/>
    <cellStyle name="Top rows 2" xfId="599"/>
    <cellStyle name="Top rows 3" xfId="600"/>
    <cellStyle name="Top rows 4" xfId="6614"/>
    <cellStyle name="Total 2" xfId="601"/>
    <cellStyle name="Total 2 2" xfId="994"/>
    <cellStyle name="Total 2 3" xfId="947"/>
    <cellStyle name="Total 2 3 2" xfId="2086"/>
    <cellStyle name="Total 2 3 2 2" xfId="3723"/>
    <cellStyle name="Total 2 3 3" xfId="24577"/>
    <cellStyle name="Total 2 3_Sheet1" xfId="3911"/>
    <cellStyle name="Total 2_Asset Register (new)" xfId="1208"/>
    <cellStyle name="Total 3" xfId="602"/>
    <cellStyle name="Total 3 2" xfId="948"/>
    <cellStyle name="Total 3 2 2" xfId="2087"/>
    <cellStyle name="Total 3 2 2 2" xfId="3632"/>
    <cellStyle name="Total 4" xfId="603"/>
    <cellStyle name="Total 5" xfId="604"/>
    <cellStyle name="Total 6" xfId="605"/>
    <cellStyle name="Total 7" xfId="606"/>
    <cellStyle name="Total 8" xfId="607"/>
    <cellStyle name="Warning Text 2" xfId="608"/>
    <cellStyle name="Warning Text 2 2" xfId="995"/>
    <cellStyle name="Warning Text 2 3" xfId="949"/>
    <cellStyle name="Warning Text 2 3 2" xfId="2092"/>
    <cellStyle name="Warning Text 2 3 2 2" xfId="3548"/>
    <cellStyle name="Warning Text 2 3 3" xfId="24578"/>
    <cellStyle name="Warning Text 2 3_Sheet1" xfId="3745"/>
    <cellStyle name="Warning Text 2_Asset Register (new)" xfId="1207"/>
    <cellStyle name="Warning Text 3" xfId="609"/>
    <cellStyle name="Warning Text 3 2" xfId="950"/>
    <cellStyle name="Warning Text 3 2 2" xfId="2093"/>
    <cellStyle name="Warning Text 3 2 2 2" xfId="3547"/>
    <cellStyle name="Warning Text 4" xfId="610"/>
    <cellStyle name="Warning Text 5" xfId="611"/>
    <cellStyle name="Warning Text 6" xfId="612"/>
    <cellStyle name="Warning Text 7" xfId="613"/>
    <cellStyle name="Warning Text 8" xfId="614"/>
    <cellStyle name="Year" xfId="615"/>
    <cellStyle name="Year0" xfId="616"/>
  </cellStyles>
  <dxfs count="7">
    <dxf>
      <font>
        <color rgb="FF9C0006"/>
      </font>
      <fill>
        <patternFill>
          <bgColor rgb="FFFFC7CE"/>
        </patternFill>
      </fill>
    </dxf>
    <dxf>
      <fill>
        <patternFill>
          <bgColor theme="6" tint="-9.9948118533890809E-2"/>
        </patternFill>
      </fill>
    </dxf>
    <dxf>
      <fill>
        <patternFill>
          <bgColor theme="8" tint="0.79998168889431442"/>
        </patternFill>
      </fill>
    </dxf>
    <dxf>
      <fill>
        <patternFill>
          <bgColor theme="6"/>
        </patternFill>
      </fill>
    </dxf>
    <dxf>
      <fill>
        <patternFill>
          <bgColor rgb="FFFF0000"/>
        </patternFill>
      </fill>
    </dxf>
    <dxf>
      <fill>
        <patternFill>
          <bgColor theme="8" tint="0.79998168889431442"/>
        </patternFill>
      </fill>
    </dxf>
    <dxf>
      <fill>
        <patternFill patternType="solid">
          <fgColor rgb="FFFFFFFF"/>
          <bgColor rgb="FF000000"/>
        </patternFill>
      </fill>
    </dxf>
  </dxfs>
  <tableStyles count="0" defaultTableStyle="TableStyleMedium9" defaultPivotStyle="PivotStyleLight16"/>
  <colors>
    <mruColors>
      <color rgb="FFD9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summary results</a:t>
            </a:r>
          </a:p>
        </c:rich>
      </c:tx>
      <c:overlay val="0"/>
    </c:title>
    <c:autoTitleDeleted val="0"/>
    <c:plotArea>
      <c:layout>
        <c:manualLayout>
          <c:layoutTarget val="inner"/>
          <c:xMode val="edge"/>
          <c:yMode val="edge"/>
          <c:x val="7.6935437197339723E-2"/>
          <c:y val="0.17820487767496218"/>
          <c:w val="0.78086740532949195"/>
          <c:h val="0.46377368355072712"/>
        </c:manualLayout>
      </c:layout>
      <c:barChart>
        <c:barDir val="col"/>
        <c:grouping val="clustered"/>
        <c:varyColors val="0"/>
        <c:ser>
          <c:idx val="0"/>
          <c:order val="0"/>
          <c:tx>
            <c:strRef>
              <c:f>'AM3. AMMAT Results '!$D$45</c:f>
              <c:strCache>
                <c:ptCount val="1"/>
                <c:pt idx="0">
                  <c:v>Asset strategy and delivery</c:v>
                </c:pt>
              </c:strCache>
            </c:strRef>
          </c:tx>
          <c:invertIfNegative val="0"/>
          <c:cat>
            <c:strRef>
              <c:f>'AM3. AMMAT Results '!$E$44</c:f>
              <c:strCache>
                <c:ptCount val="1"/>
                <c:pt idx="0">
                  <c:v> Assessment Area Average</c:v>
                </c:pt>
              </c:strCache>
            </c:strRef>
          </c:cat>
          <c:val>
            <c:numRef>
              <c:f>'AM3. AMMAT Results '!$E$45</c:f>
              <c:numCache>
                <c:formatCode>0.0</c:formatCode>
                <c:ptCount val="1"/>
                <c:pt idx="0">
                  <c:v>3.1428571428571428</c:v>
                </c:pt>
              </c:numCache>
            </c:numRef>
          </c:val>
        </c:ser>
        <c:ser>
          <c:idx val="1"/>
          <c:order val="1"/>
          <c:tx>
            <c:strRef>
              <c:f>'AM3. AMMAT Results '!$D$46</c:f>
              <c:strCache>
                <c:ptCount val="1"/>
                <c:pt idx="0">
                  <c:v>Documentation, controls and review</c:v>
                </c:pt>
              </c:strCache>
            </c:strRef>
          </c:tx>
          <c:invertIfNegative val="0"/>
          <c:cat>
            <c:strRef>
              <c:f>'AM3. AMMAT Results '!$E$44</c:f>
              <c:strCache>
                <c:ptCount val="1"/>
                <c:pt idx="0">
                  <c:v> Assessment Area Average</c:v>
                </c:pt>
              </c:strCache>
            </c:strRef>
          </c:cat>
          <c:val>
            <c:numRef>
              <c:f>'AM3. AMMAT Results '!$E$46</c:f>
              <c:numCache>
                <c:formatCode>0.0</c:formatCode>
                <c:ptCount val="1"/>
                <c:pt idx="0">
                  <c:v>3.4285714285714284</c:v>
                </c:pt>
              </c:numCache>
            </c:numRef>
          </c:val>
        </c:ser>
        <c:ser>
          <c:idx val="2"/>
          <c:order val="2"/>
          <c:tx>
            <c:strRef>
              <c:f>'AM3. AMMAT Results '!$D$47</c:f>
              <c:strCache>
                <c:ptCount val="1"/>
                <c:pt idx="0">
                  <c:v>Systems, integration and information management</c:v>
                </c:pt>
              </c:strCache>
            </c:strRef>
          </c:tx>
          <c:invertIfNegative val="0"/>
          <c:cat>
            <c:strRef>
              <c:f>'AM3. AMMAT Results '!$E$44</c:f>
              <c:strCache>
                <c:ptCount val="1"/>
                <c:pt idx="0">
                  <c:v> Assessment Area Average</c:v>
                </c:pt>
              </c:strCache>
            </c:strRef>
          </c:cat>
          <c:val>
            <c:numRef>
              <c:f>'AM3. AMMAT Results '!$E$47</c:f>
              <c:numCache>
                <c:formatCode>0.0</c:formatCode>
                <c:ptCount val="1"/>
                <c:pt idx="0">
                  <c:v>1.5</c:v>
                </c:pt>
              </c:numCache>
            </c:numRef>
          </c:val>
        </c:ser>
        <c:ser>
          <c:idx val="3"/>
          <c:order val="3"/>
          <c:tx>
            <c:strRef>
              <c:f>'AM3. AMMAT Results '!$D$48</c:f>
              <c:strCache>
                <c:ptCount val="1"/>
                <c:pt idx="0">
                  <c:v>Communication and participation</c:v>
                </c:pt>
              </c:strCache>
            </c:strRef>
          </c:tx>
          <c:invertIfNegative val="0"/>
          <c:cat>
            <c:strRef>
              <c:f>'AM3. AMMAT Results '!$E$44</c:f>
              <c:strCache>
                <c:ptCount val="1"/>
                <c:pt idx="0">
                  <c:v> Assessment Area Average</c:v>
                </c:pt>
              </c:strCache>
            </c:strRef>
          </c:cat>
          <c:val>
            <c:numRef>
              <c:f>'AM3. AMMAT Results '!$E$48</c:f>
              <c:numCache>
                <c:formatCode>0.0</c:formatCode>
                <c:ptCount val="1"/>
                <c:pt idx="0">
                  <c:v>2.75</c:v>
                </c:pt>
              </c:numCache>
            </c:numRef>
          </c:val>
        </c:ser>
        <c:ser>
          <c:idx val="4"/>
          <c:order val="4"/>
          <c:tx>
            <c:strRef>
              <c:f>'AM3. AMMAT Results '!$D$49</c:f>
              <c:strCache>
                <c:ptCount val="1"/>
                <c:pt idx="0">
                  <c:v>Structure, capability and authority</c:v>
                </c:pt>
              </c:strCache>
            </c:strRef>
          </c:tx>
          <c:invertIfNegative val="0"/>
          <c:cat>
            <c:strRef>
              <c:f>'AM3. AMMAT Results '!$E$44</c:f>
              <c:strCache>
                <c:ptCount val="1"/>
                <c:pt idx="0">
                  <c:v> Assessment Area Average</c:v>
                </c:pt>
              </c:strCache>
            </c:strRef>
          </c:cat>
          <c:val>
            <c:numRef>
              <c:f>'AM3. AMMAT Results '!$E$49</c:f>
              <c:numCache>
                <c:formatCode>0.0</c:formatCode>
                <c:ptCount val="1"/>
                <c:pt idx="0">
                  <c:v>3.75</c:v>
                </c:pt>
              </c:numCache>
            </c:numRef>
          </c:val>
        </c:ser>
        <c:ser>
          <c:idx val="5"/>
          <c:order val="5"/>
          <c:tx>
            <c:strRef>
              <c:f>'AM3. AMMAT Results '!$D$50</c:f>
              <c:strCache>
                <c:ptCount val="1"/>
                <c:pt idx="0">
                  <c:v>Competency and training</c:v>
                </c:pt>
              </c:strCache>
            </c:strRef>
          </c:tx>
          <c:invertIfNegative val="0"/>
          <c:cat>
            <c:strRef>
              <c:f>'AM3. AMMAT Results '!$E$44</c:f>
              <c:strCache>
                <c:ptCount val="1"/>
                <c:pt idx="0">
                  <c:v> Assessment Area Average</c:v>
                </c:pt>
              </c:strCache>
            </c:strRef>
          </c:cat>
          <c:val>
            <c:numRef>
              <c:f>'AM3. AMMAT Results '!$E$50</c:f>
              <c:numCache>
                <c:formatCode>0.0</c:formatCode>
                <c:ptCount val="1"/>
                <c:pt idx="0">
                  <c:v>3.6</c:v>
                </c:pt>
              </c:numCache>
            </c:numRef>
          </c:val>
        </c:ser>
        <c:dLbls>
          <c:showLegendKey val="0"/>
          <c:showVal val="0"/>
          <c:showCatName val="0"/>
          <c:showSerName val="0"/>
          <c:showPercent val="0"/>
          <c:showBubbleSize val="0"/>
        </c:dLbls>
        <c:gapWidth val="150"/>
        <c:axId val="151193856"/>
        <c:axId val="151216128"/>
      </c:barChart>
      <c:catAx>
        <c:axId val="151193856"/>
        <c:scaling>
          <c:orientation val="minMax"/>
        </c:scaling>
        <c:delete val="0"/>
        <c:axPos val="b"/>
        <c:numFmt formatCode="General" sourceLinked="1"/>
        <c:majorTickMark val="out"/>
        <c:minorTickMark val="none"/>
        <c:tickLblPos val="nextTo"/>
        <c:txPr>
          <a:bodyPr rot="0" vert="horz"/>
          <a:lstStyle/>
          <a:p>
            <a:pPr>
              <a:defRPr sz="1050"/>
            </a:pPr>
            <a:endParaRPr lang="en-US"/>
          </a:p>
        </c:txPr>
        <c:crossAx val="151216128"/>
        <c:crosses val="autoZero"/>
        <c:auto val="1"/>
        <c:lblAlgn val="ctr"/>
        <c:lblOffset val="100"/>
        <c:noMultiLvlLbl val="0"/>
      </c:catAx>
      <c:valAx>
        <c:axId val="151216128"/>
        <c:scaling>
          <c:orientation val="minMax"/>
          <c:max val="4"/>
        </c:scaling>
        <c:delete val="0"/>
        <c:axPos val="l"/>
        <c:majorGridlines/>
        <c:minorGridlines/>
        <c:title>
          <c:tx>
            <c:rich>
              <a:bodyPr rot="-5400000" vert="horz"/>
              <a:lstStyle/>
              <a:p>
                <a:pPr>
                  <a:defRPr/>
                </a:pPr>
                <a:r>
                  <a:rPr lang="en-US"/>
                  <a:t>Score</a:t>
                </a:r>
              </a:p>
            </c:rich>
          </c:tx>
          <c:overlay val="0"/>
        </c:title>
        <c:numFmt formatCode="0.0" sourceLinked="1"/>
        <c:majorTickMark val="out"/>
        <c:minorTickMark val="none"/>
        <c:tickLblPos val="nextTo"/>
        <c:crossAx val="151193856"/>
        <c:crosses val="autoZero"/>
        <c:crossBetween val="between"/>
        <c:majorUnit val="1"/>
        <c:minorUnit val="0.5"/>
      </c:valAx>
    </c:plotArea>
    <c:legend>
      <c:legendPos val="r"/>
      <c:layout>
        <c:manualLayout>
          <c:xMode val="edge"/>
          <c:yMode val="edge"/>
          <c:x val="4.2645126109574799E-2"/>
          <c:y val="0.77528312610558714"/>
          <c:w val="0.84047949144528"/>
          <c:h val="0.17929919344023604"/>
        </c:manualLayout>
      </c:layout>
      <c:overlay val="0"/>
      <c:txPr>
        <a:bodyPr/>
        <a:lstStyle/>
        <a:p>
          <a:pPr>
            <a:defRPr sz="1050"/>
          </a:pPr>
          <a:endParaRPr lang="en-US"/>
        </a:p>
      </c:tx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AMMAT results</a:t>
            </a:r>
          </a:p>
        </c:rich>
      </c:tx>
      <c:layout>
        <c:manualLayout>
          <c:xMode val="edge"/>
          <c:yMode val="edge"/>
          <c:x val="0.34273937442902508"/>
          <c:y val="2.1592442645074223E-2"/>
        </c:manualLayout>
      </c:layout>
      <c:overlay val="0"/>
    </c:title>
    <c:autoTitleDeleted val="0"/>
    <c:plotArea>
      <c:layout/>
      <c:barChart>
        <c:barDir val="col"/>
        <c:grouping val="clustered"/>
        <c:varyColors val="0"/>
        <c:ser>
          <c:idx val="0"/>
          <c:order val="0"/>
          <c:invertIfNegative val="0"/>
          <c:cat>
            <c:numRef>
              <c:f>'AM3. AMMAT Results '!$C$10:$C$40</c:f>
              <c:numCache>
                <c:formatCode>General</c:formatCode>
                <c:ptCount val="31"/>
                <c:pt idx="0">
                  <c:v>3</c:v>
                </c:pt>
                <c:pt idx="1">
                  <c:v>10</c:v>
                </c:pt>
                <c:pt idx="2">
                  <c:v>11</c:v>
                </c:pt>
                <c:pt idx="3">
                  <c:v>26</c:v>
                </c:pt>
                <c:pt idx="4">
                  <c:v>27</c:v>
                </c:pt>
                <c:pt idx="5">
                  <c:v>29</c:v>
                </c:pt>
                <c:pt idx="6">
                  <c:v>31</c:v>
                </c:pt>
                <c:pt idx="7">
                  <c:v>33</c:v>
                </c:pt>
                <c:pt idx="8">
                  <c:v>37</c:v>
                </c:pt>
                <c:pt idx="9">
                  <c:v>40</c:v>
                </c:pt>
                <c:pt idx="10">
                  <c:v>42</c:v>
                </c:pt>
                <c:pt idx="11">
                  <c:v>45</c:v>
                </c:pt>
                <c:pt idx="12">
                  <c:v>48</c:v>
                </c:pt>
                <c:pt idx="13">
                  <c:v>49</c:v>
                </c:pt>
                <c:pt idx="14">
                  <c:v>50</c:v>
                </c:pt>
                <c:pt idx="15">
                  <c:v>53</c:v>
                </c:pt>
                <c:pt idx="16">
                  <c:v>59</c:v>
                </c:pt>
                <c:pt idx="17">
                  <c:v>62</c:v>
                </c:pt>
                <c:pt idx="18">
                  <c:v>63</c:v>
                </c:pt>
                <c:pt idx="19">
                  <c:v>64</c:v>
                </c:pt>
                <c:pt idx="20">
                  <c:v>69</c:v>
                </c:pt>
                <c:pt idx="21">
                  <c:v>79</c:v>
                </c:pt>
                <c:pt idx="22">
                  <c:v>82</c:v>
                </c:pt>
                <c:pt idx="23">
                  <c:v>88</c:v>
                </c:pt>
                <c:pt idx="24">
                  <c:v>91</c:v>
                </c:pt>
                <c:pt idx="25">
                  <c:v>95</c:v>
                </c:pt>
                <c:pt idx="26">
                  <c:v>99</c:v>
                </c:pt>
                <c:pt idx="27">
                  <c:v>105</c:v>
                </c:pt>
                <c:pt idx="28">
                  <c:v>109</c:v>
                </c:pt>
                <c:pt idx="29">
                  <c:v>113</c:v>
                </c:pt>
                <c:pt idx="30">
                  <c:v>115</c:v>
                </c:pt>
              </c:numCache>
            </c:numRef>
          </c:cat>
          <c:val>
            <c:numRef>
              <c:f>'AM3. AMMAT Results '!$E$10:$E$40</c:f>
              <c:numCache>
                <c:formatCode>General</c:formatCode>
                <c:ptCount val="31"/>
                <c:pt idx="0">
                  <c:v>5</c:v>
                </c:pt>
                <c:pt idx="1">
                  <c:v>4</c:v>
                </c:pt>
                <c:pt idx="2">
                  <c:v>4</c:v>
                </c:pt>
                <c:pt idx="3">
                  <c:v>1</c:v>
                </c:pt>
                <c:pt idx="4">
                  <c:v>0</c:v>
                </c:pt>
                <c:pt idx="5">
                  <c:v>3</c:v>
                </c:pt>
                <c:pt idx="6">
                  <c:v>4</c:v>
                </c:pt>
                <c:pt idx="7">
                  <c:v>4</c:v>
                </c:pt>
                <c:pt idx="8">
                  <c:v>4</c:v>
                </c:pt>
                <c:pt idx="9">
                  <c:v>4</c:v>
                </c:pt>
                <c:pt idx="10">
                  <c:v>2</c:v>
                </c:pt>
                <c:pt idx="11">
                  <c:v>4</c:v>
                </c:pt>
                <c:pt idx="12">
                  <c:v>3</c:v>
                </c:pt>
                <c:pt idx="13">
                  <c:v>4</c:v>
                </c:pt>
                <c:pt idx="14">
                  <c:v>3</c:v>
                </c:pt>
                <c:pt idx="15">
                  <c:v>4</c:v>
                </c:pt>
                <c:pt idx="16">
                  <c:v>0</c:v>
                </c:pt>
                <c:pt idx="17">
                  <c:v>0</c:v>
                </c:pt>
                <c:pt idx="18">
                  <c:v>0</c:v>
                </c:pt>
                <c:pt idx="19">
                  <c:v>2</c:v>
                </c:pt>
                <c:pt idx="20">
                  <c:v>4</c:v>
                </c:pt>
                <c:pt idx="21">
                  <c:v>4</c:v>
                </c:pt>
                <c:pt idx="22">
                  <c:v>3</c:v>
                </c:pt>
                <c:pt idx="23">
                  <c:v>5</c:v>
                </c:pt>
                <c:pt idx="24">
                  <c:v>1</c:v>
                </c:pt>
                <c:pt idx="25">
                  <c:v>4</c:v>
                </c:pt>
                <c:pt idx="26">
                  <c:v>4</c:v>
                </c:pt>
                <c:pt idx="27">
                  <c:v>4</c:v>
                </c:pt>
                <c:pt idx="28">
                  <c:v>4</c:v>
                </c:pt>
                <c:pt idx="29">
                  <c:v>4</c:v>
                </c:pt>
                <c:pt idx="30">
                  <c:v>4</c:v>
                </c:pt>
              </c:numCache>
            </c:numRef>
          </c:val>
        </c:ser>
        <c:dLbls>
          <c:showLegendKey val="0"/>
          <c:showVal val="0"/>
          <c:showCatName val="0"/>
          <c:showSerName val="0"/>
          <c:showPercent val="0"/>
          <c:showBubbleSize val="0"/>
        </c:dLbls>
        <c:gapWidth val="150"/>
        <c:axId val="151961984"/>
        <c:axId val="151963904"/>
      </c:barChart>
      <c:catAx>
        <c:axId val="151961984"/>
        <c:scaling>
          <c:orientation val="minMax"/>
        </c:scaling>
        <c:delete val="0"/>
        <c:axPos val="b"/>
        <c:title>
          <c:tx>
            <c:rich>
              <a:bodyPr/>
              <a:lstStyle/>
              <a:p>
                <a:pPr>
                  <a:defRPr sz="1100"/>
                </a:pPr>
                <a:r>
                  <a:rPr lang="en-NZ" sz="1100"/>
                  <a:t>AMMAT</a:t>
                </a:r>
                <a:r>
                  <a:rPr lang="en-NZ" sz="1100" baseline="0"/>
                  <a:t> question #</a:t>
                </a:r>
                <a:endParaRPr lang="en-NZ" sz="1100"/>
              </a:p>
            </c:rich>
          </c:tx>
          <c:overlay val="0"/>
        </c:title>
        <c:numFmt formatCode="General" sourceLinked="1"/>
        <c:majorTickMark val="out"/>
        <c:minorTickMark val="none"/>
        <c:tickLblPos val="nextTo"/>
        <c:txPr>
          <a:bodyPr rot="-5400000" vert="horz"/>
          <a:lstStyle/>
          <a:p>
            <a:pPr>
              <a:defRPr/>
            </a:pPr>
            <a:endParaRPr lang="en-US"/>
          </a:p>
        </c:txPr>
        <c:crossAx val="151963904"/>
        <c:crosses val="autoZero"/>
        <c:auto val="1"/>
        <c:lblAlgn val="ctr"/>
        <c:lblOffset val="100"/>
        <c:noMultiLvlLbl val="0"/>
      </c:catAx>
      <c:valAx>
        <c:axId val="151963904"/>
        <c:scaling>
          <c:orientation val="minMax"/>
          <c:max val="4"/>
        </c:scaling>
        <c:delete val="0"/>
        <c:axPos val="l"/>
        <c:majorGridlines/>
        <c:title>
          <c:tx>
            <c:rich>
              <a:bodyPr rot="-5400000" vert="horz"/>
              <a:lstStyle/>
              <a:p>
                <a:pPr>
                  <a:defRPr/>
                </a:pPr>
                <a:r>
                  <a:rPr lang="en-NZ"/>
                  <a:t>Score</a:t>
                </a:r>
              </a:p>
            </c:rich>
          </c:tx>
          <c:overlay val="0"/>
        </c:title>
        <c:numFmt formatCode="General" sourceLinked="1"/>
        <c:majorTickMark val="out"/>
        <c:minorTickMark val="none"/>
        <c:tickLblPos val="nextTo"/>
        <c:crossAx val="151961984"/>
        <c:crosses val="autoZero"/>
        <c:crossBetween val="between"/>
        <c:majorUnit val="1"/>
        <c:minorUnit val="0.5"/>
      </c:valAx>
    </c:plotArea>
    <c:legend>
      <c:legendPos val="r"/>
      <c:layout>
        <c:manualLayout>
          <c:xMode val="edge"/>
          <c:yMode val="edge"/>
          <c:x val="0.89439335276460608"/>
          <c:y val="0.93273677834805058"/>
          <c:w val="7.899972448195354E-3"/>
          <c:h val="1.1020009138533795E-2"/>
        </c:manualLayout>
      </c:layou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1</xdr:row>
      <xdr:rowOff>47625</xdr:rowOff>
    </xdr:from>
    <xdr:to>
      <xdr:col>1</xdr:col>
      <xdr:colOff>942975</xdr:colOff>
      <xdr:row>1</xdr:row>
      <xdr:rowOff>752475</xdr:rowOff>
    </xdr:to>
    <xdr:pic>
      <xdr:nvPicPr>
        <xdr:cNvPr id="2543" name="Picture 6" descr="ComComNZ colour.jp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209550"/>
          <a:ext cx="2314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39</xdr:row>
      <xdr:rowOff>142875</xdr:rowOff>
    </xdr:from>
    <xdr:to>
      <xdr:col>16</xdr:col>
      <xdr:colOff>9525</xdr:colOff>
      <xdr:row>62</xdr:row>
      <xdr:rowOff>85724</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9</xdr:row>
      <xdr:rowOff>47624</xdr:rowOff>
    </xdr:from>
    <xdr:to>
      <xdr:col>15</xdr:col>
      <xdr:colOff>1019175</xdr:colOff>
      <xdr:row>35</xdr:row>
      <xdr:rowOff>361949</xdr:rowOff>
    </xdr:to>
    <xdr:graphicFrame macro="">
      <xdr:nvGraphicFramePr>
        <xdr:cNvPr id="1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ID Disclosures—EDB">
  <a:themeElements>
    <a:clrScheme name="Disclosure—Airports">
      <a:dk1>
        <a:srgbClr val="000000"/>
      </a:dk1>
      <a:lt1>
        <a:srgbClr val="FFFFFF"/>
      </a:lt1>
      <a:dk2>
        <a:srgbClr val="CCFFCC"/>
      </a:dk2>
      <a:lt2>
        <a:srgbClr val="FFFF99"/>
      </a:lt2>
      <a:accent1>
        <a:srgbClr val="0000FF"/>
      </a:accent1>
      <a:accent2>
        <a:srgbClr val="000000"/>
      </a:accent2>
      <a:accent3>
        <a:srgbClr val="C2E0FF"/>
      </a:accent3>
      <a:accent4>
        <a:srgbClr val="8064A2"/>
      </a:accent4>
      <a:accent5>
        <a:srgbClr val="0066CC"/>
      </a:accent5>
      <a:accent6>
        <a:srgbClr val="F79646"/>
      </a:accent6>
      <a:hlink>
        <a:srgbClr val="0000FF"/>
      </a:hlink>
      <a:folHlink>
        <a:srgbClr val="800080"/>
      </a:folHlink>
    </a:clrScheme>
    <a:fontScheme name="Custom 1">
      <a:majorFont>
        <a:latin typeface="Calibri"/>
        <a:ea typeface=""/>
        <a:cs typeface=""/>
      </a:majorFont>
      <a:minorFont>
        <a:latin typeface="Calibri"/>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1" Type="http://schemas.openxmlformats.org/officeDocument/2006/relationships/hyperlink" Target="http://www.theiam.org/"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2"/>
    <pageSetUpPr fitToPage="1"/>
  </sheetPr>
  <dimension ref="A1:G41"/>
  <sheetViews>
    <sheetView showGridLines="0" tabSelected="1" zoomScaleNormal="100" zoomScaleSheetLayoutView="100" workbookViewId="0">
      <selection activeCell="F2" sqref="F2"/>
    </sheetView>
  </sheetViews>
  <sheetFormatPr defaultRowHeight="12.75"/>
  <cols>
    <col min="1" max="1" width="26.5703125" style="1" customWidth="1"/>
    <col min="2" max="2" width="43.140625" style="1" customWidth="1"/>
    <col min="3" max="3" width="32.7109375" style="1" customWidth="1"/>
    <col min="4" max="4" width="32.28515625" style="1" customWidth="1"/>
    <col min="5" max="5" width="28.5703125" style="1" customWidth="1"/>
    <col min="6" max="6" width="9.140625" style="1" customWidth="1"/>
    <col min="7" max="16384" width="9.140625" style="1"/>
  </cols>
  <sheetData>
    <row r="1" spans="1:7">
      <c r="A1" s="7"/>
      <c r="B1" s="8"/>
      <c r="C1" s="8"/>
      <c r="D1" s="9"/>
      <c r="E1"/>
      <c r="F1"/>
      <c r="G1"/>
    </row>
    <row r="2" spans="1:7" ht="236.25" customHeight="1">
      <c r="A2" s="24"/>
      <c r="B2" s="3"/>
      <c r="C2" s="3"/>
      <c r="D2" s="10"/>
      <c r="E2"/>
      <c r="F2"/>
      <c r="G2"/>
    </row>
    <row r="3" spans="1:7" ht="23.25">
      <c r="A3" s="25" t="s">
        <v>385</v>
      </c>
      <c r="B3" s="5"/>
      <c r="C3" s="5"/>
      <c r="D3" s="11"/>
      <c r="E3"/>
      <c r="F3"/>
      <c r="G3"/>
    </row>
    <row r="4" spans="1:7" ht="27.75" customHeight="1">
      <c r="A4" s="25" t="s">
        <v>223</v>
      </c>
      <c r="B4" s="5"/>
      <c r="C4" s="5"/>
      <c r="D4" s="11"/>
      <c r="E4"/>
      <c r="F4"/>
      <c r="G4"/>
    </row>
    <row r="5" spans="1:7" ht="27.75" customHeight="1">
      <c r="A5" s="25"/>
      <c r="B5" s="5"/>
      <c r="C5" s="5"/>
      <c r="D5" s="11"/>
      <c r="E5"/>
      <c r="F5"/>
      <c r="G5"/>
    </row>
    <row r="6" spans="1:7" ht="21">
      <c r="A6" s="26"/>
      <c r="B6" s="5"/>
      <c r="C6" s="5"/>
      <c r="D6" s="11"/>
      <c r="E6"/>
      <c r="F6"/>
      <c r="G6"/>
    </row>
    <row r="7" spans="1:7" ht="60" customHeight="1">
      <c r="A7" s="40" t="s">
        <v>378</v>
      </c>
      <c r="B7" s="893"/>
      <c r="C7" s="893"/>
      <c r="D7" s="11"/>
      <c r="E7"/>
      <c r="F7"/>
      <c r="G7"/>
    </row>
    <row r="8" spans="1:7" ht="15" customHeight="1">
      <c r="A8" s="24"/>
      <c r="B8" s="894" t="s">
        <v>5</v>
      </c>
      <c r="C8" s="895" t="s">
        <v>384</v>
      </c>
      <c r="D8" s="12"/>
      <c r="E8"/>
      <c r="F8"/>
      <c r="G8"/>
    </row>
    <row r="9" spans="1:7" ht="3" customHeight="1">
      <c r="A9" s="24"/>
      <c r="B9" s="896"/>
      <c r="C9" s="896"/>
      <c r="D9" s="10"/>
      <c r="E9"/>
      <c r="F9"/>
      <c r="G9"/>
    </row>
    <row r="10" spans="1:7" ht="15" customHeight="1">
      <c r="A10" s="24"/>
      <c r="B10" s="894" t="s">
        <v>7</v>
      </c>
      <c r="C10" s="897">
        <v>42277</v>
      </c>
      <c r="D10" s="10"/>
      <c r="E10"/>
      <c r="F10"/>
      <c r="G10"/>
    </row>
    <row r="11" spans="1:7" ht="3" customHeight="1">
      <c r="A11" s="24"/>
      <c r="B11" s="896"/>
      <c r="C11" s="896"/>
      <c r="D11" s="10"/>
      <c r="E11"/>
      <c r="F11"/>
      <c r="G11"/>
    </row>
    <row r="12" spans="1:7" ht="15" customHeight="1">
      <c r="A12" s="24"/>
      <c r="B12" s="894" t="s">
        <v>8</v>
      </c>
      <c r="C12" s="897">
        <v>42185</v>
      </c>
      <c r="D12" s="12"/>
      <c r="E12"/>
      <c r="F12"/>
      <c r="G12"/>
    </row>
    <row r="13" spans="1:7" ht="3" customHeight="1">
      <c r="A13" s="24"/>
      <c r="B13" s="3"/>
      <c r="C13" s="55"/>
      <c r="D13" s="10"/>
      <c r="E13"/>
      <c r="F13"/>
      <c r="G13"/>
    </row>
    <row r="14" spans="1:7" ht="15" customHeight="1">
      <c r="A14" s="24"/>
      <c r="B14" s="16"/>
      <c r="C14" s="525"/>
      <c r="D14" s="10"/>
      <c r="E14"/>
      <c r="F14"/>
      <c r="G14"/>
    </row>
    <row r="15" spans="1:7" ht="15" customHeight="1">
      <c r="A15" s="24"/>
      <c r="B15" s="22"/>
      <c r="C15" s="22"/>
      <c r="D15" s="10"/>
      <c r="E15"/>
      <c r="F15"/>
      <c r="G15"/>
    </row>
    <row r="16" spans="1:7" ht="15" customHeight="1">
      <c r="A16" s="24"/>
      <c r="B16" s="22"/>
      <c r="C16" s="22"/>
      <c r="D16" s="11"/>
      <c r="E16"/>
      <c r="F16"/>
      <c r="G16"/>
    </row>
    <row r="17" spans="1:7" ht="15" customHeight="1">
      <c r="A17" s="24"/>
      <c r="B17" s="42"/>
      <c r="C17" s="3"/>
      <c r="D17" s="10"/>
      <c r="E17" s="37"/>
      <c r="F17" s="37"/>
      <c r="G17" s="37"/>
    </row>
    <row r="18" spans="1:7">
      <c r="A18" s="27" t="s">
        <v>1034</v>
      </c>
      <c r="B18" s="5"/>
      <c r="C18" s="5"/>
      <c r="D18" s="11"/>
      <c r="E18"/>
      <c r="F18"/>
      <c r="G18"/>
    </row>
    <row r="19" spans="1:7" ht="39.950000000000003" customHeight="1">
      <c r="A19" s="13"/>
      <c r="B19" s="1629"/>
      <c r="C19" s="14"/>
      <c r="D19" s="15"/>
      <c r="E19"/>
      <c r="F19"/>
      <c r="G19"/>
    </row>
    <row r="20" spans="1:7">
      <c r="A20"/>
      <c r="B20"/>
      <c r="C20"/>
      <c r="D20"/>
      <c r="E20"/>
      <c r="F20"/>
      <c r="G20"/>
    </row>
    <row r="21" spans="1:7">
      <c r="A21"/>
      <c r="B21"/>
      <c r="C21"/>
      <c r="D21"/>
      <c r="E21"/>
      <c r="F21"/>
      <c r="G21"/>
    </row>
    <row r="22" spans="1:7">
      <c r="A22"/>
      <c r="B22"/>
      <c r="C22"/>
      <c r="D22"/>
      <c r="E22"/>
      <c r="F22"/>
      <c r="G22"/>
    </row>
    <row r="23" spans="1:7">
      <c r="A23"/>
      <c r="B23"/>
      <c r="C23"/>
      <c r="D23"/>
      <c r="E23"/>
      <c r="F23"/>
      <c r="G23"/>
    </row>
    <row r="24" spans="1:7">
      <c r="A24"/>
      <c r="B24"/>
      <c r="C24"/>
      <c r="D24"/>
      <c r="E24"/>
      <c r="F24"/>
      <c r="G24"/>
    </row>
    <row r="25" spans="1:7">
      <c r="A25"/>
      <c r="B25"/>
      <c r="C25"/>
      <c r="D25"/>
      <c r="E25"/>
      <c r="F25"/>
      <c r="G25"/>
    </row>
    <row r="26" spans="1:7">
      <c r="A26"/>
      <c r="B26"/>
      <c r="C26"/>
      <c r="D26"/>
      <c r="E26"/>
      <c r="F26"/>
      <c r="G26"/>
    </row>
    <row r="27" spans="1:7">
      <c r="A27"/>
      <c r="B27"/>
      <c r="C27"/>
      <c r="D27"/>
      <c r="E27"/>
      <c r="F27"/>
      <c r="G27"/>
    </row>
    <row r="28" spans="1:7">
      <c r="A28"/>
      <c r="B28"/>
      <c r="C28"/>
      <c r="D28"/>
      <c r="E28"/>
      <c r="F28"/>
      <c r="G28"/>
    </row>
    <row r="29" spans="1:7">
      <c r="A29"/>
      <c r="B29"/>
      <c r="C29"/>
      <c r="D29"/>
      <c r="E29"/>
      <c r="F29"/>
      <c r="G29"/>
    </row>
    <row r="30" spans="1:7">
      <c r="A30"/>
      <c r="B30"/>
      <c r="C30"/>
      <c r="D30"/>
      <c r="E30"/>
      <c r="F30"/>
      <c r="G30"/>
    </row>
    <row r="31" spans="1:7">
      <c r="A31"/>
      <c r="B31"/>
      <c r="C31"/>
      <c r="D31"/>
      <c r="E31"/>
      <c r="F31"/>
      <c r="G31"/>
    </row>
    <row r="32" spans="1:7">
      <c r="A32"/>
      <c r="B32"/>
      <c r="C32"/>
      <c r="D32"/>
      <c r="E32"/>
      <c r="F32"/>
      <c r="G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row r="37" spans="1:7">
      <c r="A37"/>
      <c r="B37"/>
      <c r="C37"/>
      <c r="D37"/>
      <c r="E37"/>
      <c r="F37"/>
      <c r="G37"/>
    </row>
    <row r="38" spans="1:7">
      <c r="A38"/>
      <c r="B38"/>
      <c r="C38"/>
      <c r="D38"/>
      <c r="E38"/>
      <c r="F38"/>
      <c r="G38"/>
    </row>
    <row r="39" spans="1:7">
      <c r="A39"/>
      <c r="B39"/>
      <c r="C39"/>
      <c r="D39"/>
      <c r="E39"/>
      <c r="F39"/>
      <c r="G39"/>
    </row>
    <row r="40" spans="1:7">
      <c r="A40"/>
      <c r="B40"/>
      <c r="C40"/>
      <c r="D40"/>
      <c r="E40"/>
      <c r="F40"/>
      <c r="G40"/>
    </row>
    <row r="41" spans="1:7">
      <c r="A41"/>
      <c r="B41"/>
      <c r="C41"/>
      <c r="D41"/>
      <c r="E41"/>
      <c r="F41"/>
      <c r="G41"/>
    </row>
  </sheetData>
  <sheetProtection formatColumns="0" formatRows="0"/>
  <customSheetViews>
    <customSheetView guid="{21F2E024-704F-4E93-AC63-213755ECFFE0}" showPageBreaks="1" showGridLines="0" fitToPage="1" printArea="1" view="pageBreakPreview">
      <selection activeCell="C8" sqref="C8"/>
      <pageMargins left="0.70866141732283472" right="0.70866141732283472" top="0.74803149606299213" bottom="0.74803149606299213" header="0.31496062992125989" footer="0.31496062992125989"/>
      <pageSetup paperSize="9" scale="7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4" type="noConversion"/>
  <dataValidations xWindow="506" yWindow="670" count="2">
    <dataValidation allowBlank="1" showInputMessage="1" promptTitle="Name of regulated entity" prompt=" " sqref="C8"/>
    <dataValidation type="date" operator="greaterThan" allowBlank="1" showInputMessage="1" showErrorMessage="1" errorTitle="Date entry" error="Dates after 1 January 2011 accepted" promptTitle="Date entry" prompt=" " sqref="C10 C12 C14">
      <formula1>40544</formula1>
    </dataValidation>
  </dataValidations>
  <pageMargins left="0.70866141732283472" right="0.70866141732283472" top="0.74803149606299213" bottom="0.74803149606299213" header="0.31496062992125989" footer="0.31496062992125989"/>
  <pageSetup paperSize="9" scale="72" fitToHeight="10" orientation="portrait" r:id="rId2"/>
  <headerFooter alignWithMargins="0">
    <oddHeader>&amp;C&amp;"Arial"&amp;10 Commerce Commission Information Disclosure Template</oddHeader>
    <oddFooter>&amp;L&amp;"Arial"&amp;10 &amp;F&amp;C&amp;"Arial"&amp;10 &amp;A&amp;R&amp;"Arial"&amp;10 &amp;P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6" tint="-9.9978637043366805E-2"/>
    <pageSetUpPr fitToPage="1"/>
  </sheetPr>
  <dimension ref="A1:AB64"/>
  <sheetViews>
    <sheetView showGridLines="0" zoomScaleNormal="100" zoomScaleSheetLayoutView="80" workbookViewId="0">
      <pane ySplit="6" topLeftCell="A37" activePane="bottomLeft" state="frozen"/>
      <selection pane="bottomLeft" activeCell="A5" sqref="A5:P5"/>
    </sheetView>
  </sheetViews>
  <sheetFormatPr defaultRowHeight="12.75"/>
  <cols>
    <col min="1" max="1" width="3.85546875" style="66" customWidth="1"/>
    <col min="2" max="2" width="3.85546875" style="937" customWidth="1"/>
    <col min="3" max="3" width="3.85546875" style="70" customWidth="1"/>
    <col min="4" max="4" width="70.28515625" style="66" customWidth="1"/>
    <col min="5" max="7" width="14.28515625" style="937" customWidth="1"/>
    <col min="8" max="8" width="13.5703125" style="66" customWidth="1"/>
    <col min="9" max="9" width="14.42578125" style="66" customWidth="1"/>
    <col min="10" max="10" width="14.28515625" style="66" customWidth="1"/>
    <col min="11" max="13" width="14.140625" style="66" customWidth="1"/>
    <col min="14" max="14" width="14.140625" style="937" customWidth="1"/>
    <col min="15" max="15" width="14.28515625" style="66" customWidth="1"/>
    <col min="16" max="17" width="9.140625" style="66" customWidth="1"/>
    <col min="18" max="16384" width="9.140625" style="66"/>
  </cols>
  <sheetData>
    <row r="1" spans="1:28" s="51" customFormat="1" ht="13.5" thickBot="1">
      <c r="A1" s="96"/>
      <c r="B1" s="97"/>
      <c r="C1" s="97"/>
      <c r="D1" s="97"/>
      <c r="E1" s="97"/>
      <c r="F1" s="97"/>
      <c r="G1" s="97"/>
      <c r="H1" s="97"/>
      <c r="I1" s="97"/>
      <c r="J1" s="97"/>
      <c r="K1" s="98"/>
      <c r="L1" s="98"/>
      <c r="M1" s="97"/>
      <c r="N1" s="97"/>
      <c r="O1" s="97"/>
      <c r="P1" s="99"/>
      <c r="Q1" s="68"/>
      <c r="R1" s="66"/>
      <c r="S1" s="66"/>
      <c r="T1" s="66"/>
      <c r="U1" s="66"/>
      <c r="V1" s="66"/>
      <c r="W1" s="66"/>
      <c r="X1" s="66"/>
      <c r="Y1" s="66"/>
      <c r="Z1" s="66"/>
      <c r="AA1" s="66"/>
      <c r="AB1" s="66"/>
    </row>
    <row r="2" spans="1:28" s="51" customFormat="1" ht="17.25">
      <c r="A2" s="100"/>
      <c r="B2" s="101"/>
      <c r="C2" s="101"/>
      <c r="D2" s="101"/>
      <c r="E2" s="101"/>
      <c r="F2" s="101"/>
      <c r="G2" s="101"/>
      <c r="H2" s="101"/>
      <c r="I2" s="101"/>
      <c r="J2" s="101"/>
      <c r="K2" s="102" t="s">
        <v>5</v>
      </c>
      <c r="L2" s="2136" t="str">
        <f>IF(NOT(ISBLANK(CoverSheet!$C$8)),CoverSheet!$C$8,"")</f>
        <v>Transpower New Zealand Limited</v>
      </c>
      <c r="M2" s="2137"/>
      <c r="N2" s="2137"/>
      <c r="O2" s="2138"/>
      <c r="P2" s="103"/>
      <c r="Q2" s="68"/>
      <c r="R2" s="66"/>
      <c r="S2" s="66"/>
      <c r="T2" s="66"/>
      <c r="U2" s="66"/>
      <c r="V2" s="66"/>
      <c r="W2" s="66"/>
      <c r="X2" s="66"/>
      <c r="Y2" s="66"/>
      <c r="Z2" s="66"/>
      <c r="AA2" s="66"/>
      <c r="AB2" s="66"/>
    </row>
    <row r="3" spans="1:28" s="51" customFormat="1" ht="18" thickBot="1">
      <c r="A3" s="100"/>
      <c r="B3" s="101"/>
      <c r="C3" s="101"/>
      <c r="D3" s="101"/>
      <c r="E3" s="101"/>
      <c r="F3" s="101"/>
      <c r="G3" s="101"/>
      <c r="H3" s="101"/>
      <c r="I3" s="101"/>
      <c r="J3" s="101"/>
      <c r="K3" s="102" t="s">
        <v>440</v>
      </c>
      <c r="L3" s="2101">
        <f>IF(ISNUMBER(CoverSheet!$C$12),CoverSheet!$C$12,"")</f>
        <v>42185</v>
      </c>
      <c r="M3" s="2102"/>
      <c r="N3" s="2102"/>
      <c r="O3" s="2103"/>
      <c r="P3" s="103"/>
      <c r="Q3" s="68"/>
      <c r="R3" s="66"/>
      <c r="S3" s="66"/>
      <c r="T3" s="66"/>
      <c r="U3" s="66"/>
      <c r="V3" s="66"/>
      <c r="W3" s="66"/>
      <c r="X3" s="66"/>
      <c r="Y3" s="66"/>
      <c r="Z3" s="66"/>
      <c r="AA3" s="66"/>
      <c r="AB3" s="66"/>
    </row>
    <row r="4" spans="1:28" s="51" customFormat="1" ht="21">
      <c r="A4" s="104" t="s">
        <v>725</v>
      </c>
      <c r="B4" s="192"/>
      <c r="C4" s="192"/>
      <c r="D4" s="105"/>
      <c r="E4" s="105"/>
      <c r="F4" s="105"/>
      <c r="G4" s="105"/>
      <c r="H4" s="105"/>
      <c r="I4" s="101"/>
      <c r="J4" s="101"/>
      <c r="K4" s="107"/>
      <c r="L4" s="106"/>
      <c r="M4" s="101"/>
      <c r="N4" s="101"/>
      <c r="O4" s="101"/>
      <c r="P4" s="103"/>
      <c r="Q4" s="68"/>
      <c r="R4" s="66"/>
      <c r="S4" s="66"/>
      <c r="T4" s="66"/>
      <c r="U4" s="66"/>
      <c r="V4" s="66"/>
      <c r="W4" s="66"/>
      <c r="X4" s="66"/>
      <c r="Y4" s="66"/>
      <c r="Z4" s="66"/>
      <c r="AA4" s="66"/>
      <c r="AB4" s="66"/>
    </row>
    <row r="5" spans="1:28" s="19" customFormat="1" ht="30" customHeight="1">
      <c r="A5" s="2139" t="s">
        <v>1554</v>
      </c>
      <c r="B5" s="2140"/>
      <c r="C5" s="2140"/>
      <c r="D5" s="2140"/>
      <c r="E5" s="2140"/>
      <c r="F5" s="2140"/>
      <c r="G5" s="2140"/>
      <c r="H5" s="2140"/>
      <c r="I5" s="2140"/>
      <c r="J5" s="2140"/>
      <c r="K5" s="2140"/>
      <c r="L5" s="2140"/>
      <c r="M5" s="2140"/>
      <c r="N5" s="2140"/>
      <c r="O5" s="2140"/>
      <c r="P5" s="2141"/>
      <c r="Q5" s="69"/>
    </row>
    <row r="6" spans="1:28" s="51" customFormat="1">
      <c r="A6" s="109" t="s">
        <v>6</v>
      </c>
      <c r="B6" s="193"/>
      <c r="C6" s="193"/>
      <c r="D6" s="110" t="s">
        <v>393</v>
      </c>
      <c r="E6" s="110"/>
      <c r="F6" s="110"/>
      <c r="G6" s="110"/>
      <c r="H6" s="110"/>
      <c r="I6" s="111"/>
      <c r="J6" s="112"/>
      <c r="K6" s="113"/>
      <c r="L6" s="113"/>
      <c r="M6" s="112"/>
      <c r="N6" s="112"/>
      <c r="O6" s="112"/>
      <c r="P6" s="114"/>
      <c r="Q6" s="68"/>
      <c r="R6" s="66"/>
      <c r="S6" s="66"/>
      <c r="T6" s="66"/>
      <c r="U6" s="66"/>
      <c r="V6" s="66"/>
      <c r="W6" s="66"/>
      <c r="X6" s="66"/>
      <c r="Y6" s="66"/>
      <c r="Z6" s="66"/>
      <c r="AA6" s="66"/>
      <c r="AB6" s="66"/>
    </row>
    <row r="7" spans="1:28" ht="26.25" customHeight="1">
      <c r="A7" s="188">
        <f>ROW()</f>
        <v>7</v>
      </c>
      <c r="B7" s="940"/>
      <c r="C7" s="167"/>
      <c r="D7" s="189" t="s">
        <v>913</v>
      </c>
      <c r="E7" s="189"/>
      <c r="F7" s="189"/>
      <c r="G7" s="189"/>
      <c r="H7" s="168"/>
      <c r="I7" s="190"/>
      <c r="J7" s="167"/>
      <c r="K7" s="190"/>
      <c r="L7" s="167"/>
      <c r="M7" s="190"/>
      <c r="N7" s="190"/>
      <c r="O7" s="167"/>
      <c r="P7" s="82"/>
      <c r="Q7" s="68"/>
    </row>
    <row r="8" spans="1:28" s="937" customFormat="1" ht="15.95" customHeight="1">
      <c r="A8" s="188">
        <f>ROW()</f>
        <v>8</v>
      </c>
      <c r="B8" s="940"/>
      <c r="C8" s="940"/>
      <c r="D8" s="189"/>
      <c r="E8" s="189"/>
      <c r="F8" s="189"/>
      <c r="G8" s="2142" t="s">
        <v>0</v>
      </c>
      <c r="H8" s="2142"/>
      <c r="I8" s="2142"/>
      <c r="J8" s="2142" t="s">
        <v>392</v>
      </c>
      <c r="K8" s="2142"/>
      <c r="L8" s="2142"/>
      <c r="M8" s="2142" t="s">
        <v>391</v>
      </c>
      <c r="N8" s="2142"/>
      <c r="O8" s="2142"/>
      <c r="P8" s="941"/>
      <c r="Q8" s="68"/>
    </row>
    <row r="9" spans="1:28" s="937" customFormat="1" ht="15.95" customHeight="1">
      <c r="A9" s="188">
        <f>ROW()</f>
        <v>9</v>
      </c>
      <c r="B9" s="940"/>
      <c r="C9" s="940"/>
      <c r="D9" s="189"/>
      <c r="E9" s="189"/>
      <c r="F9" s="189"/>
      <c r="G9" s="1494" t="s">
        <v>415</v>
      </c>
      <c r="H9" s="2142" t="s">
        <v>416</v>
      </c>
      <c r="I9" s="2142"/>
      <c r="J9" s="1494" t="s">
        <v>415</v>
      </c>
      <c r="K9" s="2142" t="s">
        <v>416</v>
      </c>
      <c r="L9" s="2142"/>
      <c r="M9" s="1494" t="s">
        <v>415</v>
      </c>
      <c r="N9" s="2142" t="s">
        <v>416</v>
      </c>
      <c r="O9" s="2142"/>
      <c r="P9" s="941"/>
      <c r="Q9" s="68"/>
    </row>
    <row r="10" spans="1:28" ht="15.95" customHeight="1">
      <c r="A10" s="188">
        <f>ROW()</f>
        <v>10</v>
      </c>
      <c r="B10" s="940"/>
      <c r="C10" s="167"/>
      <c r="D10" s="624"/>
      <c r="E10" s="824"/>
      <c r="F10" s="824"/>
      <c r="G10" s="391" t="s">
        <v>205</v>
      </c>
      <c r="H10" s="391" t="s">
        <v>559</v>
      </c>
      <c r="I10" s="391" t="s">
        <v>560</v>
      </c>
      <c r="J10" s="391" t="s">
        <v>205</v>
      </c>
      <c r="K10" s="391" t="s">
        <v>559</v>
      </c>
      <c r="L10" s="391" t="s">
        <v>560</v>
      </c>
      <c r="M10" s="391" t="s">
        <v>205</v>
      </c>
      <c r="N10" s="391" t="s">
        <v>559</v>
      </c>
      <c r="O10" s="391" t="s">
        <v>560</v>
      </c>
      <c r="P10" s="82"/>
      <c r="Q10" s="68"/>
    </row>
    <row r="11" spans="1:28" ht="15.95" customHeight="1">
      <c r="A11" s="188">
        <f>ROW()</f>
        <v>11</v>
      </c>
      <c r="B11" s="940"/>
      <c r="C11" s="167"/>
      <c r="D11" s="694" t="s">
        <v>912</v>
      </c>
      <c r="E11" s="909"/>
      <c r="F11" s="909"/>
      <c r="G11" s="703" t="s">
        <v>1221</v>
      </c>
      <c r="H11" s="703" t="s">
        <v>1221</v>
      </c>
      <c r="I11" s="703" t="s">
        <v>1221</v>
      </c>
      <c r="J11" s="703" t="s">
        <v>1221</v>
      </c>
      <c r="K11" s="703" t="s">
        <v>1221</v>
      </c>
      <c r="L11" s="703" t="s">
        <v>1221</v>
      </c>
      <c r="M11" s="703" t="s">
        <v>1221</v>
      </c>
      <c r="N11" s="703" t="s">
        <v>1221</v>
      </c>
      <c r="O11" s="703" t="s">
        <v>1221</v>
      </c>
      <c r="P11" s="82"/>
      <c r="Q11" s="68"/>
    </row>
    <row r="12" spans="1:28" ht="15.95" customHeight="1">
      <c r="A12" s="188">
        <f>ROW()</f>
        <v>12</v>
      </c>
      <c r="B12" s="940"/>
      <c r="C12" s="167"/>
      <c r="D12" s="624" t="s">
        <v>726</v>
      </c>
      <c r="E12" s="824"/>
      <c r="F12" s="824"/>
      <c r="G12" s="1922">
        <f>J12+M12</f>
        <v>0</v>
      </c>
      <c r="H12" s="1922">
        <f>K12+N12</f>
        <v>0</v>
      </c>
      <c r="I12" s="1939">
        <f>H36</f>
        <v>0</v>
      </c>
      <c r="J12" s="1732"/>
      <c r="K12" s="1922">
        <f>J36</f>
        <v>0</v>
      </c>
      <c r="L12" s="1939">
        <f>K36</f>
        <v>0</v>
      </c>
      <c r="M12" s="1732"/>
      <c r="N12" s="1922">
        <f>M36</f>
        <v>0</v>
      </c>
      <c r="O12" s="1922">
        <f>N36</f>
        <v>0</v>
      </c>
      <c r="P12" s="82"/>
      <c r="Q12" s="68"/>
    </row>
    <row r="13" spans="1:28" s="937" customFormat="1" ht="15.95" customHeight="1">
      <c r="A13" s="188">
        <f>ROW()</f>
        <v>13</v>
      </c>
      <c r="B13" s="940"/>
      <c r="C13" s="940"/>
      <c r="D13" s="824"/>
      <c r="E13" s="824"/>
      <c r="F13" s="824"/>
      <c r="G13" s="1940"/>
      <c r="H13" s="1941"/>
      <c r="I13" s="1941"/>
      <c r="J13" s="1942"/>
      <c r="K13" s="1942"/>
      <c r="L13" s="1942"/>
      <c r="M13" s="1942"/>
      <c r="N13" s="1942"/>
      <c r="O13" s="1942"/>
      <c r="P13" s="941"/>
      <c r="Q13" s="68"/>
    </row>
    <row r="14" spans="1:28" s="937" customFormat="1" ht="15.95" customHeight="1">
      <c r="A14" s="188">
        <f>ROW()</f>
        <v>14</v>
      </c>
      <c r="B14" s="940"/>
      <c r="C14" s="940"/>
      <c r="D14" s="824" t="s">
        <v>930</v>
      </c>
      <c r="E14" s="824"/>
      <c r="F14" s="824"/>
      <c r="G14" s="1925"/>
      <c r="H14" s="1925"/>
      <c r="I14" s="1925"/>
      <c r="J14" s="1943">
        <f>G14</f>
        <v>0</v>
      </c>
      <c r="K14" s="1922">
        <f>G14</f>
        <v>0</v>
      </c>
      <c r="L14" s="1944">
        <f>G14</f>
        <v>0</v>
      </c>
      <c r="M14" s="1943">
        <f>G14</f>
        <v>0</v>
      </c>
      <c r="N14" s="1922">
        <f>G14</f>
        <v>0</v>
      </c>
      <c r="O14" s="1922">
        <f>G14</f>
        <v>0</v>
      </c>
      <c r="P14" s="941"/>
      <c r="Q14" s="68"/>
    </row>
    <row r="15" spans="1:28" s="937" customFormat="1" ht="15.95" customHeight="1">
      <c r="A15" s="188">
        <f>ROW()</f>
        <v>15</v>
      </c>
      <c r="B15" s="940"/>
      <c r="C15" s="940"/>
      <c r="D15" s="824"/>
      <c r="E15" s="824"/>
      <c r="F15" s="824"/>
      <c r="G15" s="1945"/>
      <c r="H15" s="1946"/>
      <c r="I15" s="1946"/>
      <c r="J15" s="1947"/>
      <c r="K15" s="1942"/>
      <c r="L15" s="1942"/>
      <c r="M15" s="1942"/>
      <c r="N15" s="1942"/>
      <c r="O15" s="1942"/>
      <c r="P15" s="941"/>
      <c r="Q15" s="68"/>
    </row>
    <row r="16" spans="1:28" ht="15.95" customHeight="1">
      <c r="A16" s="188">
        <f>ROW()</f>
        <v>16</v>
      </c>
      <c r="B16" s="940"/>
      <c r="C16" s="167"/>
      <c r="D16" s="624" t="s">
        <v>389</v>
      </c>
      <c r="E16" s="824"/>
      <c r="F16" s="824"/>
      <c r="G16" s="1922">
        <f>J16+M16</f>
        <v>0</v>
      </c>
      <c r="H16" s="1922">
        <f>K16+N16</f>
        <v>0</v>
      </c>
      <c r="I16" s="1939">
        <f>L16+O16</f>
        <v>0</v>
      </c>
      <c r="J16" s="1922">
        <f t="shared" ref="J16:O16" si="0">J12*J14</f>
        <v>0</v>
      </c>
      <c r="K16" s="1922">
        <f t="shared" si="0"/>
        <v>0</v>
      </c>
      <c r="L16" s="1939">
        <f t="shared" si="0"/>
        <v>0</v>
      </c>
      <c r="M16" s="1922">
        <f t="shared" si="0"/>
        <v>0</v>
      </c>
      <c r="N16" s="1922">
        <f t="shared" si="0"/>
        <v>0</v>
      </c>
      <c r="O16" s="1922">
        <f t="shared" si="0"/>
        <v>0</v>
      </c>
      <c r="P16" s="82"/>
      <c r="Q16" s="68"/>
    </row>
    <row r="17" spans="1:17" s="937" customFormat="1" ht="15.95" customHeight="1">
      <c r="A17" s="188">
        <f>ROW()</f>
        <v>17</v>
      </c>
      <c r="B17" s="940"/>
      <c r="C17" s="940"/>
      <c r="D17" s="909" t="s">
        <v>915</v>
      </c>
      <c r="E17" s="824"/>
      <c r="F17" s="824"/>
      <c r="G17" s="1948"/>
      <c r="H17" s="1948"/>
      <c r="I17" s="1948"/>
      <c r="J17" s="1948"/>
      <c r="K17" s="1948"/>
      <c r="L17" s="1948"/>
      <c r="M17" s="1948"/>
      <c r="N17" s="1948"/>
      <c r="O17" s="1948"/>
      <c r="P17" s="941"/>
      <c r="Q17" s="68"/>
    </row>
    <row r="18" spans="1:17" s="937" customFormat="1" ht="15.95" customHeight="1">
      <c r="A18" s="188">
        <f>ROW()</f>
        <v>18</v>
      </c>
      <c r="B18" s="940"/>
      <c r="C18" s="940"/>
      <c r="D18" s="824" t="s">
        <v>917</v>
      </c>
      <c r="E18" s="824"/>
      <c r="F18" s="824"/>
      <c r="G18" s="1922">
        <f>J18+M18</f>
        <v>0</v>
      </c>
      <c r="H18" s="1949"/>
      <c r="I18" s="1950"/>
      <c r="J18" s="1732"/>
      <c r="K18" s="1949"/>
      <c r="L18" s="1950"/>
      <c r="M18" s="1732"/>
      <c r="N18" s="1949"/>
      <c r="O18" s="1948"/>
      <c r="P18" s="941"/>
      <c r="Q18" s="68"/>
    </row>
    <row r="19" spans="1:17" s="937" customFormat="1" ht="15.95" customHeight="1">
      <c r="A19" s="188">
        <f>ROW()</f>
        <v>19</v>
      </c>
      <c r="B19" s="940"/>
      <c r="C19" s="940"/>
      <c r="D19" s="824" t="s">
        <v>918</v>
      </c>
      <c r="E19" s="824"/>
      <c r="F19" s="824"/>
      <c r="G19" s="1922">
        <f>J19+M19</f>
        <v>0</v>
      </c>
      <c r="H19" s="1949"/>
      <c r="I19" s="1950"/>
      <c r="J19" s="1732"/>
      <c r="K19" s="1949"/>
      <c r="L19" s="1950"/>
      <c r="M19" s="1732"/>
      <c r="N19" s="1949"/>
      <c r="O19" s="1948"/>
      <c r="P19" s="941"/>
      <c r="Q19" s="68"/>
    </row>
    <row r="20" spans="1:17" s="67" customFormat="1" ht="15.95" customHeight="1">
      <c r="A20" s="188">
        <f>ROW()</f>
        <v>20</v>
      </c>
      <c r="B20" s="940"/>
      <c r="C20" s="167"/>
      <c r="D20" s="722" t="s">
        <v>916</v>
      </c>
      <c r="E20" s="722"/>
      <c r="F20" s="722"/>
      <c r="G20" s="1948"/>
      <c r="H20" s="1948"/>
      <c r="I20" s="1948"/>
      <c r="J20" s="1948"/>
      <c r="K20" s="1948"/>
      <c r="L20" s="1948"/>
      <c r="M20" s="1948"/>
      <c r="N20" s="1948"/>
      <c r="O20" s="1948"/>
      <c r="P20" s="82"/>
      <c r="Q20" s="68"/>
    </row>
    <row r="21" spans="1:17" s="67" customFormat="1" ht="15.95" customHeight="1">
      <c r="A21" s="188">
        <f>ROW()</f>
        <v>21</v>
      </c>
      <c r="B21" s="940"/>
      <c r="C21" s="167"/>
      <c r="D21" s="624" t="s">
        <v>400</v>
      </c>
      <c r="E21" s="824"/>
      <c r="F21" s="824"/>
      <c r="G21" s="1922">
        <f t="shared" ref="G21:G23" si="1">J21+M21</f>
        <v>0</v>
      </c>
      <c r="H21" s="1949"/>
      <c r="I21" s="1950"/>
      <c r="J21" s="1732"/>
      <c r="K21" s="1949"/>
      <c r="L21" s="1950"/>
      <c r="M21" s="1732"/>
      <c r="N21" s="1949"/>
      <c r="O21" s="1948"/>
      <c r="P21" s="82"/>
      <c r="Q21" s="68"/>
    </row>
    <row r="22" spans="1:17" s="67" customFormat="1" ht="15.95" customHeight="1">
      <c r="A22" s="188">
        <f>ROW()</f>
        <v>22</v>
      </c>
      <c r="B22" s="940"/>
      <c r="C22" s="167"/>
      <c r="D22" s="624" t="s">
        <v>399</v>
      </c>
      <c r="E22" s="824"/>
      <c r="F22" s="824"/>
      <c r="G22" s="1922">
        <f t="shared" si="1"/>
        <v>0</v>
      </c>
      <c r="H22" s="1949"/>
      <c r="I22" s="1950"/>
      <c r="J22" s="1732"/>
      <c r="K22" s="1949"/>
      <c r="L22" s="1950"/>
      <c r="M22" s="1732"/>
      <c r="N22" s="1949"/>
      <c r="O22" s="1948"/>
      <c r="P22" s="82"/>
      <c r="Q22" s="68"/>
    </row>
    <row r="23" spans="1:17" s="67" customFormat="1" ht="15.95" customHeight="1">
      <c r="A23" s="188">
        <f>ROW()</f>
        <v>23</v>
      </c>
      <c r="B23" s="940"/>
      <c r="C23" s="167"/>
      <c r="D23" s="624" t="s">
        <v>398</v>
      </c>
      <c r="E23" s="824"/>
      <c r="F23" s="824"/>
      <c r="G23" s="1922">
        <f t="shared" si="1"/>
        <v>0</v>
      </c>
      <c r="H23" s="1949"/>
      <c r="I23" s="1950"/>
      <c r="J23" s="1732"/>
      <c r="K23" s="1949"/>
      <c r="L23" s="1950"/>
      <c r="M23" s="1732"/>
      <c r="N23" s="1949"/>
      <c r="O23" s="1948"/>
      <c r="P23" s="82"/>
      <c r="Q23" s="68"/>
    </row>
    <row r="24" spans="1:17" s="67" customFormat="1" ht="15.95" customHeight="1">
      <c r="A24" s="188">
        <f>ROW()</f>
        <v>24</v>
      </c>
      <c r="B24" s="940"/>
      <c r="C24" s="167"/>
      <c r="D24" s="694" t="s">
        <v>1076</v>
      </c>
      <c r="E24" s="909"/>
      <c r="F24" s="909"/>
      <c r="G24" s="1948"/>
      <c r="H24" s="1948"/>
      <c r="I24" s="1948"/>
      <c r="J24" s="1948"/>
      <c r="K24" s="1948"/>
      <c r="L24" s="1948"/>
      <c r="M24" s="1948"/>
      <c r="N24" s="1948"/>
      <c r="O24" s="1948"/>
      <c r="P24" s="82"/>
      <c r="Q24" s="68"/>
    </row>
    <row r="25" spans="1:17" s="67" customFormat="1" ht="15.95" customHeight="1">
      <c r="A25" s="188">
        <f>ROW()</f>
        <v>25</v>
      </c>
      <c r="B25" s="940"/>
      <c r="C25" s="167"/>
      <c r="D25" s="624" t="s">
        <v>397</v>
      </c>
      <c r="E25" s="824"/>
      <c r="F25" s="824"/>
      <c r="G25" s="1922">
        <f t="shared" ref="G25:G28" si="2">J25+M25</f>
        <v>0</v>
      </c>
      <c r="H25" s="1949"/>
      <c r="I25" s="1950"/>
      <c r="J25" s="1732"/>
      <c r="K25" s="1949"/>
      <c r="L25" s="1950"/>
      <c r="M25" s="1732"/>
      <c r="N25" s="1949"/>
      <c r="O25" s="1948"/>
      <c r="P25" s="82"/>
      <c r="Q25" s="68"/>
    </row>
    <row r="26" spans="1:17" s="67" customFormat="1" ht="15.95" customHeight="1">
      <c r="A26" s="188">
        <f>ROW()</f>
        <v>26</v>
      </c>
      <c r="B26" s="940"/>
      <c r="C26" s="167"/>
      <c r="D26" s="624" t="s">
        <v>396</v>
      </c>
      <c r="E26" s="824"/>
      <c r="F26" s="824"/>
      <c r="G26" s="1922">
        <f t="shared" si="2"/>
        <v>0</v>
      </c>
      <c r="H26" s="1949"/>
      <c r="I26" s="1950"/>
      <c r="J26" s="1732"/>
      <c r="K26" s="1949"/>
      <c r="L26" s="1950"/>
      <c r="M26" s="1732"/>
      <c r="N26" s="1949"/>
      <c r="O26" s="1948"/>
      <c r="P26" s="82"/>
      <c r="Q26" s="68"/>
    </row>
    <row r="27" spans="1:17" s="67" customFormat="1" ht="15.95" customHeight="1">
      <c r="A27" s="188">
        <f>ROW()</f>
        <v>27</v>
      </c>
      <c r="B27" s="940"/>
      <c r="C27" s="167"/>
      <c r="D27" s="624" t="s">
        <v>395</v>
      </c>
      <c r="E27" s="824"/>
      <c r="F27" s="824"/>
      <c r="G27" s="1922">
        <f t="shared" si="2"/>
        <v>0</v>
      </c>
      <c r="H27" s="1949"/>
      <c r="I27" s="1950"/>
      <c r="J27" s="1732"/>
      <c r="K27" s="1949"/>
      <c r="L27" s="1950"/>
      <c r="M27" s="1732"/>
      <c r="N27" s="1949"/>
      <c r="O27" s="1948"/>
      <c r="P27" s="82"/>
      <c r="Q27" s="68"/>
    </row>
    <row r="28" spans="1:17" ht="15.95" customHeight="1">
      <c r="A28" s="188">
        <f>ROW()</f>
        <v>28</v>
      </c>
      <c r="B28" s="940"/>
      <c r="C28" s="167"/>
      <c r="D28" s="624" t="s">
        <v>394</v>
      </c>
      <c r="E28" s="824"/>
      <c r="F28" s="824"/>
      <c r="G28" s="1922">
        <f t="shared" si="2"/>
        <v>0</v>
      </c>
      <c r="H28" s="1949"/>
      <c r="I28" s="1950"/>
      <c r="J28" s="1732"/>
      <c r="K28" s="1949"/>
      <c r="L28" s="1950"/>
      <c r="M28" s="1732"/>
      <c r="N28" s="1949"/>
      <c r="O28" s="1948"/>
      <c r="P28" s="82"/>
      <c r="Q28" s="68"/>
    </row>
    <row r="29" spans="1:17" s="937" customFormat="1" ht="15.95" customHeight="1">
      <c r="A29" s="188">
        <f>ROW()</f>
        <v>29</v>
      </c>
      <c r="B29" s="940"/>
      <c r="C29" s="940"/>
      <c r="D29" s="909" t="s">
        <v>920</v>
      </c>
      <c r="E29" s="824"/>
      <c r="F29" s="824"/>
      <c r="G29" s="1925"/>
      <c r="H29" s="1925"/>
      <c r="I29" s="1925"/>
      <c r="J29" s="1925"/>
      <c r="K29" s="1925"/>
      <c r="L29" s="1925"/>
      <c r="M29" s="1925"/>
      <c r="N29" s="1925"/>
      <c r="O29" s="1925"/>
      <c r="P29" s="941"/>
      <c r="Q29" s="68"/>
    </row>
    <row r="30" spans="1:17" s="937" customFormat="1" ht="15.95" customHeight="1">
      <c r="A30" s="188">
        <f>ROW()</f>
        <v>30</v>
      </c>
      <c r="B30" s="940"/>
      <c r="C30" s="940"/>
      <c r="D30" s="824" t="s">
        <v>922</v>
      </c>
      <c r="E30" s="824"/>
      <c r="F30" s="824"/>
      <c r="G30" s="1922">
        <f>J30+M30</f>
        <v>0</v>
      </c>
      <c r="H30" s="1951">
        <f>K30+N30</f>
        <v>0</v>
      </c>
      <c r="I30" s="1944">
        <f>L30+O30</f>
        <v>0</v>
      </c>
      <c r="J30" s="1952"/>
      <c r="K30" s="1933"/>
      <c r="L30" s="1953"/>
      <c r="M30" s="1952"/>
      <c r="N30" s="1929"/>
      <c r="O30" s="1929"/>
      <c r="P30" s="941"/>
      <c r="Q30" s="68"/>
    </row>
    <row r="31" spans="1:17" s="937" customFormat="1" ht="15.95" customHeight="1">
      <c r="A31" s="188">
        <f>ROW()</f>
        <v>31</v>
      </c>
      <c r="B31" s="940"/>
      <c r="C31" s="940"/>
      <c r="D31" s="909" t="s">
        <v>919</v>
      </c>
      <c r="E31" s="824"/>
      <c r="F31" s="824"/>
      <c r="G31" s="1948"/>
      <c r="H31" s="1948"/>
      <c r="I31" s="1948"/>
      <c r="J31" s="1948"/>
      <c r="K31" s="1948"/>
      <c r="L31" s="1948"/>
      <c r="M31" s="1948"/>
      <c r="N31" s="1948"/>
      <c r="O31" s="1948"/>
      <c r="P31" s="941"/>
      <c r="Q31" s="68"/>
    </row>
    <row r="32" spans="1:17" ht="15.95" customHeight="1">
      <c r="A32" s="188">
        <f>ROW()</f>
        <v>32</v>
      </c>
      <c r="B32" s="940"/>
      <c r="C32" s="167"/>
      <c r="D32" s="624" t="s">
        <v>1077</v>
      </c>
      <c r="E32" s="824"/>
      <c r="F32" s="824"/>
      <c r="G32" s="1954">
        <f>J32+M32</f>
        <v>0</v>
      </c>
      <c r="H32" s="1925"/>
      <c r="I32" s="1925"/>
      <c r="J32" s="1955">
        <f>J63</f>
        <v>0</v>
      </c>
      <c r="K32" s="1925"/>
      <c r="L32" s="1925"/>
      <c r="M32" s="1955">
        <f>M63</f>
        <v>0</v>
      </c>
      <c r="N32" s="1925"/>
      <c r="O32" s="1925"/>
      <c r="P32" s="82"/>
      <c r="Q32" s="68"/>
    </row>
    <row r="33" spans="1:17" s="937" customFormat="1" ht="15.95" customHeight="1">
      <c r="A33" s="188">
        <f>ROW()</f>
        <v>33</v>
      </c>
      <c r="B33" s="940"/>
      <c r="C33" s="940"/>
      <c r="D33" s="2135" t="s">
        <v>932</v>
      </c>
      <c r="E33" s="2135"/>
      <c r="F33" s="824"/>
      <c r="G33" s="1922">
        <f>J33+M33</f>
        <v>0</v>
      </c>
      <c r="H33" s="1925"/>
      <c r="I33" s="1925"/>
      <c r="J33" s="1952"/>
      <c r="K33" s="1925"/>
      <c r="L33" s="1925"/>
      <c r="M33" s="1952"/>
      <c r="N33" s="1925"/>
      <c r="O33" s="1925"/>
      <c r="P33" s="941"/>
      <c r="Q33" s="68"/>
    </row>
    <row r="34" spans="1:17" s="937" customFormat="1" ht="15.95" customHeight="1">
      <c r="A34" s="188">
        <f>ROW()</f>
        <v>34</v>
      </c>
      <c r="B34" s="940"/>
      <c r="C34" s="940"/>
      <c r="D34" s="2135" t="s">
        <v>933</v>
      </c>
      <c r="E34" s="2135"/>
      <c r="F34" s="824"/>
      <c r="G34" s="1922">
        <f>J34+M34</f>
        <v>0</v>
      </c>
      <c r="H34" s="1925"/>
      <c r="I34" s="1925"/>
      <c r="J34" s="1952"/>
      <c r="K34" s="1925"/>
      <c r="L34" s="1925"/>
      <c r="M34" s="1952"/>
      <c r="N34" s="1925"/>
      <c r="O34" s="1925"/>
      <c r="P34" s="941"/>
      <c r="Q34" s="68"/>
    </row>
    <row r="35" spans="1:17" s="937" customFormat="1" ht="15.95" customHeight="1" thickBot="1">
      <c r="A35" s="188">
        <f>ROW()</f>
        <v>35</v>
      </c>
      <c r="B35" s="940"/>
      <c r="C35" s="940"/>
      <c r="D35" s="824"/>
      <c r="E35" s="824"/>
      <c r="F35" s="824"/>
      <c r="G35" s="1925"/>
      <c r="H35" s="1925"/>
      <c r="I35" s="1925"/>
      <c r="J35" s="1925"/>
      <c r="K35" s="1925"/>
      <c r="L35" s="1925"/>
      <c r="M35" s="1925"/>
      <c r="N35" s="1925"/>
      <c r="O35" s="1925"/>
      <c r="P35" s="941"/>
      <c r="Q35" s="68"/>
    </row>
    <row r="36" spans="1:17" ht="15.95" customHeight="1" thickBot="1">
      <c r="A36" s="188">
        <f>ROW()</f>
        <v>36</v>
      </c>
      <c r="B36" s="940"/>
      <c r="C36" s="167"/>
      <c r="D36" s="909" t="s">
        <v>727</v>
      </c>
      <c r="E36" s="824"/>
      <c r="F36" s="824"/>
      <c r="G36" s="1956">
        <f>J36+M36</f>
        <v>0</v>
      </c>
      <c r="H36" s="1957">
        <f>K36+N36</f>
        <v>0</v>
      </c>
      <c r="I36" s="1958">
        <f>L36+O36</f>
        <v>0</v>
      </c>
      <c r="J36" s="1956">
        <f>J12+J16+J18+J19+J21+J22+J23+J25+J26+J27+J28-J30+J32+J33+J34</f>
        <v>0</v>
      </c>
      <c r="K36" s="1957">
        <f>K12+K16-K30</f>
        <v>0</v>
      </c>
      <c r="L36" s="1958">
        <f>L12+L16-L30</f>
        <v>0</v>
      </c>
      <c r="M36" s="1959">
        <f>M12+M16+M18+M19+M21+M22+M23+M25+M26+M27+M28-M30+M32+M33+M34</f>
        <v>0</v>
      </c>
      <c r="N36" s="1957">
        <f>SUM(N25:N32,N21:N23,N12:N16)</f>
        <v>0</v>
      </c>
      <c r="O36" s="1960">
        <f>SUM(O25:O32,O21:O23,O12:O16)</f>
        <v>0</v>
      </c>
      <c r="P36" s="82"/>
      <c r="Q36" s="68"/>
    </row>
    <row r="37" spans="1:17" ht="15.95" customHeight="1">
      <c r="A37" s="188">
        <f>ROW()</f>
        <v>37</v>
      </c>
      <c r="B37" s="940"/>
      <c r="C37" s="167"/>
      <c r="D37" s="624"/>
      <c r="E37" s="824"/>
      <c r="F37" s="824"/>
      <c r="G37" s="824"/>
      <c r="H37" s="624"/>
      <c r="I37" s="721"/>
      <c r="J37" s="624"/>
      <c r="K37" s="721"/>
      <c r="L37" s="624"/>
      <c r="M37" s="721"/>
      <c r="N37" s="721"/>
      <c r="O37" s="624"/>
      <c r="P37" s="82"/>
      <c r="Q37" s="68"/>
    </row>
    <row r="38" spans="1:17" s="937" customFormat="1" ht="15.95" customHeight="1">
      <c r="A38" s="188">
        <f>ROW()</f>
        <v>38</v>
      </c>
      <c r="B38" s="940"/>
      <c r="C38" s="167"/>
      <c r="D38" s="189" t="s">
        <v>914</v>
      </c>
      <c r="E38" s="189"/>
      <c r="F38" s="189"/>
      <c r="G38" s="189"/>
      <c r="H38" s="168"/>
      <c r="I38" s="66"/>
      <c r="J38" s="66"/>
      <c r="K38" s="66"/>
      <c r="L38" s="66"/>
      <c r="M38" s="66"/>
      <c r="O38" s="167"/>
      <c r="P38" s="82"/>
      <c r="Q38" s="68"/>
    </row>
    <row r="39" spans="1:17" s="937" customFormat="1" ht="15.95" customHeight="1">
      <c r="A39" s="188">
        <f>ROW()</f>
        <v>39</v>
      </c>
      <c r="B39" s="940"/>
      <c r="C39" s="940"/>
      <c r="D39" s="189"/>
      <c r="E39" s="189"/>
      <c r="F39" s="189"/>
      <c r="G39" s="1494" t="s">
        <v>0</v>
      </c>
      <c r="H39" s="1335"/>
      <c r="I39" s="1333"/>
      <c r="J39" s="1338" t="s">
        <v>392</v>
      </c>
      <c r="K39" s="1333"/>
      <c r="L39" s="1333"/>
      <c r="M39" s="1334" t="s">
        <v>391</v>
      </c>
      <c r="O39" s="940"/>
      <c r="P39" s="941"/>
      <c r="Q39" s="68"/>
    </row>
    <row r="40" spans="1:17" s="937" customFormat="1" ht="15.95" customHeight="1">
      <c r="A40" s="188">
        <f>ROW()</f>
        <v>40</v>
      </c>
      <c r="B40" s="940"/>
      <c r="C40" s="642"/>
      <c r="D40" s="189"/>
      <c r="E40" s="189"/>
      <c r="F40" s="189"/>
      <c r="G40" s="391" t="s">
        <v>205</v>
      </c>
      <c r="H40" s="641"/>
      <c r="J40" s="391" t="s">
        <v>205</v>
      </c>
      <c r="L40" s="391"/>
      <c r="M40" s="391" t="s">
        <v>205</v>
      </c>
      <c r="N40" s="391"/>
      <c r="O40" s="642"/>
      <c r="P40" s="385"/>
      <c r="Q40" s="68"/>
    </row>
    <row r="41" spans="1:17" s="937" customFormat="1" ht="15.95" customHeight="1">
      <c r="A41" s="188">
        <f>ROW()</f>
        <v>41</v>
      </c>
      <c r="B41" s="940"/>
      <c r="C41" s="167"/>
      <c r="D41" s="167"/>
      <c r="E41" s="940"/>
      <c r="F41" s="940"/>
      <c r="G41" s="703" t="s">
        <v>1221</v>
      </c>
      <c r="H41" s="167"/>
      <c r="J41" s="703" t="s">
        <v>1221</v>
      </c>
      <c r="K41" s="703"/>
      <c r="L41" s="391"/>
      <c r="M41" s="703" t="s">
        <v>1221</v>
      </c>
      <c r="N41" s="703"/>
      <c r="O41" s="167"/>
      <c r="P41" s="82"/>
      <c r="Q41" s="68"/>
    </row>
    <row r="42" spans="1:17" s="937" customFormat="1" ht="15.95" customHeight="1">
      <c r="A42" s="188">
        <f>ROW()</f>
        <v>42</v>
      </c>
      <c r="B42" s="940"/>
      <c r="C42" s="940"/>
      <c r="D42" s="824" t="s">
        <v>538</v>
      </c>
      <c r="E42" s="940"/>
      <c r="F42" s="940"/>
      <c r="G42" s="1922">
        <f>J42+M42</f>
        <v>0</v>
      </c>
      <c r="H42" s="1657"/>
      <c r="I42" s="1669"/>
      <c r="J42" s="1929"/>
      <c r="K42" s="1930"/>
      <c r="L42" s="1931"/>
      <c r="M42" s="1929"/>
      <c r="N42" s="703"/>
      <c r="O42" s="940"/>
      <c r="P42" s="941"/>
      <c r="Q42" s="68"/>
    </row>
    <row r="43" spans="1:17" s="937" customFormat="1" ht="15.95" customHeight="1">
      <c r="A43" s="188">
        <f>ROW()</f>
        <v>43</v>
      </c>
      <c r="B43" s="940"/>
      <c r="C43" s="661" t="s">
        <v>3</v>
      </c>
      <c r="D43" s="1128" t="s">
        <v>1069</v>
      </c>
      <c r="E43" s="940"/>
      <c r="F43" s="940"/>
      <c r="G43" s="1922">
        <f>J43+M43</f>
        <v>0</v>
      </c>
      <c r="H43" s="1657"/>
      <c r="I43" s="1669"/>
      <c r="J43" s="1929"/>
      <c r="K43" s="1930"/>
      <c r="L43" s="1931"/>
      <c r="M43" s="1929"/>
      <c r="N43" s="703"/>
      <c r="O43" s="940"/>
      <c r="P43" s="941"/>
      <c r="Q43" s="68"/>
    </row>
    <row r="44" spans="1:17" s="937" customFormat="1" ht="15.95" customHeight="1">
      <c r="A44" s="188">
        <f>ROW()</f>
        <v>44</v>
      </c>
      <c r="B44" s="940"/>
      <c r="C44" s="661" t="s">
        <v>3</v>
      </c>
      <c r="D44" s="1128" t="s">
        <v>1070</v>
      </c>
      <c r="E44" s="940"/>
      <c r="F44" s="940"/>
      <c r="G44" s="1922">
        <f>J44+M44</f>
        <v>0</v>
      </c>
      <c r="H44" s="1657"/>
      <c r="I44" s="1669"/>
      <c r="J44" s="1929"/>
      <c r="K44" s="1930"/>
      <c r="L44" s="1931"/>
      <c r="M44" s="1929"/>
      <c r="N44" s="703"/>
      <c r="O44" s="940"/>
      <c r="P44" s="941"/>
      <c r="Q44" s="68"/>
    </row>
    <row r="45" spans="1:17" s="937" customFormat="1" ht="15.95" customHeight="1" thickBot="1">
      <c r="A45" s="188">
        <f>ROW()</f>
        <v>45</v>
      </c>
      <c r="B45" s="940"/>
      <c r="C45" s="661" t="s">
        <v>2</v>
      </c>
      <c r="D45" s="824" t="s">
        <v>925</v>
      </c>
      <c r="E45" s="940"/>
      <c r="F45" s="940"/>
      <c r="G45" s="1923">
        <f>J45+M45</f>
        <v>0</v>
      </c>
      <c r="H45" s="1657"/>
      <c r="I45" s="1669"/>
      <c r="J45" s="1927"/>
      <c r="K45" s="1930"/>
      <c r="L45" s="1931"/>
      <c r="M45" s="1927"/>
      <c r="N45" s="703"/>
      <c r="O45" s="940"/>
      <c r="P45" s="941"/>
      <c r="Q45" s="68"/>
    </row>
    <row r="46" spans="1:17" s="937" customFormat="1" ht="15.95" customHeight="1" thickBot="1">
      <c r="A46" s="188">
        <f>ROW()</f>
        <v>46</v>
      </c>
      <c r="B46" s="940"/>
      <c r="C46" s="167"/>
      <c r="D46" s="834" t="s">
        <v>921</v>
      </c>
      <c r="E46" s="834"/>
      <c r="F46" s="834"/>
      <c r="G46" s="1924">
        <f>G42+G43+G44+G45</f>
        <v>0</v>
      </c>
      <c r="H46" s="1667"/>
      <c r="I46" s="1669"/>
      <c r="J46" s="1932">
        <f>J42+J43+J44+J45</f>
        <v>0</v>
      </c>
      <c r="K46" s="1925"/>
      <c r="L46" s="1925"/>
      <c r="M46" s="1932">
        <f>M42+M43+M44+M45</f>
        <v>0</v>
      </c>
      <c r="N46" s="1015"/>
      <c r="O46" s="167"/>
      <c r="P46" s="82"/>
      <c r="Q46" s="68"/>
    </row>
    <row r="47" spans="1:17" s="937" customFormat="1" ht="15.95" customHeight="1">
      <c r="A47" s="188">
        <f>ROW()</f>
        <v>47</v>
      </c>
      <c r="B47" s="940"/>
      <c r="C47" s="167"/>
      <c r="D47" s="834"/>
      <c r="E47" s="834"/>
      <c r="F47" s="834"/>
      <c r="G47" s="1925"/>
      <c r="H47" s="1667"/>
      <c r="I47" s="1667"/>
      <c r="J47" s="1925"/>
      <c r="K47" s="1925"/>
      <c r="L47" s="1925"/>
      <c r="M47" s="1925"/>
      <c r="N47" s="1015"/>
      <c r="O47" s="167"/>
      <c r="P47" s="82"/>
      <c r="Q47" s="68"/>
    </row>
    <row r="48" spans="1:17" s="937" customFormat="1" ht="15.95" customHeight="1">
      <c r="A48" s="188">
        <f>ROW()</f>
        <v>48</v>
      </c>
      <c r="B48" s="940"/>
      <c r="C48" s="661" t="s">
        <v>2</v>
      </c>
      <c r="D48" s="834" t="s">
        <v>924</v>
      </c>
      <c r="E48" s="834"/>
      <c r="F48" s="834"/>
      <c r="G48" s="1922">
        <f t="shared" ref="G48:G50" si="3">J48+M48</f>
        <v>0</v>
      </c>
      <c r="H48" s="1667"/>
      <c r="I48" s="1670"/>
      <c r="J48" s="1933"/>
      <c r="K48" s="1934"/>
      <c r="L48" s="1935"/>
      <c r="M48" s="1933"/>
      <c r="N48" s="1015"/>
      <c r="O48" s="167"/>
      <c r="P48" s="82"/>
      <c r="Q48" s="68"/>
    </row>
    <row r="49" spans="1:17" s="937" customFormat="1" ht="15.95" customHeight="1">
      <c r="A49" s="188">
        <f>ROW()</f>
        <v>49</v>
      </c>
      <c r="B49" s="940"/>
      <c r="C49" s="661" t="s">
        <v>2</v>
      </c>
      <c r="D49" s="834" t="s">
        <v>923</v>
      </c>
      <c r="E49" s="834"/>
      <c r="F49" s="834"/>
      <c r="G49" s="1922">
        <f t="shared" si="3"/>
        <v>0</v>
      </c>
      <c r="H49" s="1667"/>
      <c r="I49" s="1670"/>
      <c r="J49" s="1933"/>
      <c r="K49" s="1934"/>
      <c r="L49" s="1935"/>
      <c r="M49" s="1933"/>
      <c r="N49" s="1015"/>
      <c r="O49" s="167"/>
      <c r="P49" s="82"/>
      <c r="Q49" s="68"/>
    </row>
    <row r="50" spans="1:17" s="937" customFormat="1" ht="15.95" customHeight="1">
      <c r="A50" s="188">
        <f>ROW()</f>
        <v>50</v>
      </c>
      <c r="B50" s="940"/>
      <c r="C50" s="661" t="s">
        <v>2</v>
      </c>
      <c r="D50" s="834" t="s">
        <v>204</v>
      </c>
      <c r="E50" s="834"/>
      <c r="F50" s="834"/>
      <c r="G50" s="1922">
        <f t="shared" si="3"/>
        <v>0</v>
      </c>
      <c r="H50" s="1667"/>
      <c r="I50" s="1670"/>
      <c r="J50" s="1933"/>
      <c r="K50" s="1936"/>
      <c r="L50" s="1935"/>
      <c r="M50" s="1933"/>
      <c r="N50" s="852"/>
      <c r="O50" s="167"/>
      <c r="P50" s="82"/>
      <c r="Q50" s="68"/>
    </row>
    <row r="51" spans="1:17" s="937" customFormat="1" ht="15.95" customHeight="1" thickBot="1">
      <c r="A51" s="188">
        <f>ROW()</f>
        <v>51</v>
      </c>
      <c r="B51" s="940"/>
      <c r="C51" s="940"/>
      <c r="D51" s="834"/>
      <c r="E51" s="834"/>
      <c r="F51" s="834"/>
      <c r="G51" s="1925"/>
      <c r="H51" s="1667"/>
      <c r="I51" s="1667"/>
      <c r="J51" s="1925"/>
      <c r="K51" s="1925"/>
      <c r="L51" s="1925"/>
      <c r="M51" s="1925"/>
      <c r="N51" s="852"/>
      <c r="O51" s="940"/>
      <c r="P51" s="941"/>
      <c r="Q51" s="68"/>
    </row>
    <row r="52" spans="1:17" s="937" customFormat="1" ht="15.95" customHeight="1" thickBot="1">
      <c r="A52" s="188">
        <f>ROW()</f>
        <v>52</v>
      </c>
      <c r="B52" s="940"/>
      <c r="C52" s="940"/>
      <c r="D52" s="1014" t="s">
        <v>926</v>
      </c>
      <c r="E52" s="834"/>
      <c r="F52" s="834"/>
      <c r="G52" s="1924">
        <f>J52+M52</f>
        <v>0</v>
      </c>
      <c r="H52" s="1667"/>
      <c r="I52" s="1667"/>
      <c r="J52" s="1932">
        <f>J46-J48-J49-J50</f>
        <v>0</v>
      </c>
      <c r="K52" s="1925"/>
      <c r="L52" s="1937"/>
      <c r="M52" s="1932">
        <f>M46-M48-M49-M50</f>
        <v>0</v>
      </c>
      <c r="N52" s="852"/>
      <c r="O52" s="940"/>
      <c r="P52" s="941"/>
      <c r="Q52" s="68"/>
    </row>
    <row r="53" spans="1:17" s="937" customFormat="1" ht="15.95" customHeight="1">
      <c r="A53" s="188">
        <f>ROW()</f>
        <v>53</v>
      </c>
      <c r="B53" s="940"/>
      <c r="C53" s="940"/>
      <c r="D53" s="834"/>
      <c r="E53" s="834"/>
      <c r="F53" s="834"/>
      <c r="G53" s="1925"/>
      <c r="H53" s="1667"/>
      <c r="I53" s="1667"/>
      <c r="J53" s="1925"/>
      <c r="K53" s="1925"/>
      <c r="L53" s="1925"/>
      <c r="M53" s="1925"/>
      <c r="N53" s="852"/>
      <c r="O53" s="940"/>
      <c r="P53" s="941"/>
      <c r="Q53" s="68"/>
    </row>
    <row r="54" spans="1:17" s="937" customFormat="1" ht="15.95" customHeight="1">
      <c r="A54" s="188">
        <f>ROW()</f>
        <v>54</v>
      </c>
      <c r="B54" s="940"/>
      <c r="C54" s="661" t="s">
        <v>2</v>
      </c>
      <c r="D54" s="834" t="s">
        <v>187</v>
      </c>
      <c r="E54" s="834"/>
      <c r="F54" s="834"/>
      <c r="G54" s="1926">
        <f>J54+M54</f>
        <v>0</v>
      </c>
      <c r="H54" s="1667"/>
      <c r="I54" s="1667"/>
      <c r="J54" s="1929"/>
      <c r="K54" s="1925"/>
      <c r="L54" s="1925"/>
      <c r="M54" s="1929"/>
      <c r="N54" s="1015"/>
      <c r="O54" s="167"/>
      <c r="P54" s="82"/>
      <c r="Q54" s="68"/>
    </row>
    <row r="55" spans="1:17" s="937" customFormat="1" ht="15.95" customHeight="1" thickBot="1">
      <c r="A55" s="188">
        <f>ROW()</f>
        <v>55</v>
      </c>
      <c r="B55" s="940"/>
      <c r="C55" s="940"/>
      <c r="D55" s="834"/>
      <c r="E55" s="834"/>
      <c r="F55" s="834"/>
      <c r="G55" s="1925"/>
      <c r="H55" s="1667"/>
      <c r="I55" s="1667"/>
      <c r="J55" s="1925"/>
      <c r="K55" s="1925"/>
      <c r="L55" s="1925"/>
      <c r="M55" s="1925"/>
      <c r="N55" s="1015"/>
      <c r="O55" s="940"/>
      <c r="P55" s="941"/>
      <c r="Q55" s="68"/>
    </row>
    <row r="56" spans="1:17" s="937" customFormat="1" ht="15.95" customHeight="1" thickBot="1">
      <c r="A56" s="188">
        <f>ROW()</f>
        <v>56</v>
      </c>
      <c r="B56" s="940"/>
      <c r="C56" s="940"/>
      <c r="D56" s="1014" t="s">
        <v>928</v>
      </c>
      <c r="E56" s="834"/>
      <c r="F56" s="834"/>
      <c r="G56" s="1924">
        <f>J56+M56</f>
        <v>0</v>
      </c>
      <c r="H56" s="1667"/>
      <c r="I56" s="1667"/>
      <c r="J56" s="1932">
        <f>J52-J54</f>
        <v>0</v>
      </c>
      <c r="K56" s="1925"/>
      <c r="L56" s="1925"/>
      <c r="M56" s="1932">
        <f>M52-M54</f>
        <v>0</v>
      </c>
      <c r="N56" s="1015"/>
      <c r="O56" s="940"/>
      <c r="P56" s="941"/>
      <c r="Q56" s="68"/>
    </row>
    <row r="57" spans="1:17" s="937" customFormat="1" ht="15.95" customHeight="1">
      <c r="A57" s="188">
        <f>ROW()</f>
        <v>57</v>
      </c>
      <c r="B57" s="940"/>
      <c r="C57" s="940"/>
      <c r="D57" s="834"/>
      <c r="E57" s="834"/>
      <c r="F57" s="834"/>
      <c r="G57" s="1925"/>
      <c r="H57" s="1667"/>
      <c r="I57" s="1667"/>
      <c r="J57" s="1925"/>
      <c r="K57" s="1925"/>
      <c r="L57" s="1925"/>
      <c r="M57" s="1925"/>
      <c r="N57" s="1015"/>
      <c r="O57" s="940"/>
      <c r="P57" s="941"/>
      <c r="Q57" s="68"/>
    </row>
    <row r="58" spans="1:17" s="937" customFormat="1" ht="15.95" customHeight="1">
      <c r="A58" s="188">
        <f>ROW()</f>
        <v>58</v>
      </c>
      <c r="B58" s="940"/>
      <c r="C58" s="167"/>
      <c r="D58" s="834" t="s">
        <v>453</v>
      </c>
      <c r="E58" s="834"/>
      <c r="F58" s="834"/>
      <c r="G58" s="1922">
        <f t="shared" ref="G58:G59" si="4">J58+M58</f>
        <v>0</v>
      </c>
      <c r="H58" s="1667"/>
      <c r="I58" s="1670"/>
      <c r="J58" s="1929"/>
      <c r="K58" s="1934"/>
      <c r="L58" s="1935"/>
      <c r="M58" s="1929"/>
      <c r="N58" s="1015"/>
      <c r="O58" s="167"/>
      <c r="P58" s="82"/>
      <c r="Q58" s="68"/>
    </row>
    <row r="59" spans="1:17" s="937" customFormat="1" ht="15.95" customHeight="1">
      <c r="A59" s="188">
        <f>ROW()</f>
        <v>59</v>
      </c>
      <c r="B59" s="940"/>
      <c r="C59" s="167"/>
      <c r="D59" s="834" t="s">
        <v>929</v>
      </c>
      <c r="E59" s="834"/>
      <c r="F59" s="834"/>
      <c r="G59" s="1922">
        <f t="shared" si="4"/>
        <v>0</v>
      </c>
      <c r="H59" s="1667"/>
      <c r="I59" s="1667"/>
      <c r="J59" s="1929"/>
      <c r="K59" s="1925"/>
      <c r="L59" s="1935"/>
      <c r="M59" s="1929"/>
      <c r="N59" s="1015"/>
      <c r="O59" s="167"/>
      <c r="P59" s="82"/>
      <c r="Q59" s="68"/>
    </row>
    <row r="60" spans="1:17" s="937" customFormat="1" ht="15.95" customHeight="1" thickBot="1">
      <c r="A60" s="188">
        <f>ROW()</f>
        <v>60</v>
      </c>
      <c r="B60" s="940"/>
      <c r="C60" s="167"/>
      <c r="D60" s="834" t="s">
        <v>930</v>
      </c>
      <c r="E60" s="834"/>
      <c r="F60" s="834"/>
      <c r="G60" s="1927"/>
      <c r="H60" s="1667"/>
      <c r="I60" s="1667"/>
      <c r="J60" s="1923">
        <f>G60</f>
        <v>0</v>
      </c>
      <c r="K60" s="1925"/>
      <c r="L60" s="1935"/>
      <c r="M60" s="1923">
        <f>G60</f>
        <v>0</v>
      </c>
      <c r="N60" s="852"/>
      <c r="O60" s="167"/>
      <c r="P60" s="82"/>
      <c r="Q60" s="68"/>
    </row>
    <row r="61" spans="1:17" s="937" customFormat="1" ht="15.95" customHeight="1" thickBot="1">
      <c r="A61" s="188">
        <f>ROW()</f>
        <v>61</v>
      </c>
      <c r="B61" s="940"/>
      <c r="C61" s="167"/>
      <c r="D61" s="1014" t="s">
        <v>931</v>
      </c>
      <c r="E61" s="834"/>
      <c r="F61" s="834"/>
      <c r="G61" s="1924">
        <f>J61+M61</f>
        <v>0</v>
      </c>
      <c r="H61" s="1667"/>
      <c r="I61" s="1667"/>
      <c r="J61" s="1932">
        <f>(J58+J59)*J60</f>
        <v>0</v>
      </c>
      <c r="K61" s="1925"/>
      <c r="L61" s="1925"/>
      <c r="M61" s="1932">
        <f>(M58+M59)*M60</f>
        <v>0</v>
      </c>
      <c r="N61" s="1015"/>
      <c r="O61" s="167"/>
      <c r="P61" s="82"/>
      <c r="Q61" s="68"/>
    </row>
    <row r="62" spans="1:17" ht="15.95" customHeight="1" thickBot="1">
      <c r="A62" s="188">
        <f>ROW()</f>
        <v>62</v>
      </c>
      <c r="B62" s="940"/>
      <c r="C62" s="167"/>
      <c r="D62" s="167"/>
      <c r="E62" s="940"/>
      <c r="F62" s="940"/>
      <c r="G62" s="1928"/>
      <c r="H62" s="1657"/>
      <c r="I62" s="1657"/>
      <c r="J62" s="1928"/>
      <c r="K62" s="1928"/>
      <c r="L62" s="1928"/>
      <c r="M62" s="1928"/>
      <c r="N62" s="190"/>
      <c r="O62" s="167"/>
      <c r="P62" s="82"/>
      <c r="Q62" s="68"/>
    </row>
    <row r="63" spans="1:17" s="937" customFormat="1" ht="15.95" customHeight="1" thickBot="1">
      <c r="A63" s="188">
        <f>ROW()</f>
        <v>63</v>
      </c>
      <c r="B63" s="940"/>
      <c r="C63" s="940"/>
      <c r="D63" s="1014" t="s">
        <v>927</v>
      </c>
      <c r="E63" s="940"/>
      <c r="F63" s="940"/>
      <c r="G63" s="1924">
        <f t="shared" ref="G63" si="5">J63+M63</f>
        <v>0</v>
      </c>
      <c r="H63" s="1657"/>
      <c r="I63" s="1657"/>
      <c r="J63" s="1938">
        <f>J61-J56</f>
        <v>0</v>
      </c>
      <c r="K63" s="1928"/>
      <c r="L63" s="1928"/>
      <c r="M63" s="1938">
        <f>M61-M56</f>
        <v>0</v>
      </c>
      <c r="N63" s="190"/>
      <c r="O63" s="940"/>
      <c r="P63" s="941"/>
      <c r="Q63" s="68"/>
    </row>
    <row r="64" spans="1:17" ht="15.95" customHeight="1">
      <c r="A64" s="191">
        <f>ROW()</f>
        <v>64</v>
      </c>
      <c r="B64" s="757"/>
      <c r="C64" s="93"/>
      <c r="D64" s="93"/>
      <c r="E64" s="757"/>
      <c r="F64" s="757"/>
      <c r="G64" s="757"/>
      <c r="H64" s="93"/>
      <c r="I64" s="93"/>
      <c r="J64" s="93"/>
      <c r="K64" s="93"/>
      <c r="L64" s="93"/>
      <c r="M64" s="93"/>
      <c r="N64" s="757"/>
      <c r="O64" s="93"/>
      <c r="P64" s="94"/>
      <c r="Q64" s="68"/>
    </row>
  </sheetData>
  <mergeCells count="11">
    <mergeCell ref="D33:E33"/>
    <mergeCell ref="D34:E34"/>
    <mergeCell ref="L2:O2"/>
    <mergeCell ref="L3:O3"/>
    <mergeCell ref="A5:P5"/>
    <mergeCell ref="G8:I8"/>
    <mergeCell ref="H9:I9"/>
    <mergeCell ref="J8:L8"/>
    <mergeCell ref="K9:L9"/>
    <mergeCell ref="M8:O8"/>
    <mergeCell ref="N9:O9"/>
  </mergeCells>
  <pageMargins left="0.70866141732283472" right="0.70866141732283472" top="0.74803149606299213" bottom="0.74803149606299213" header="0.31496062992125984" footer="0.31496062992125984"/>
  <pageSetup paperSize="8" scale="6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9.9978637043366805E-2"/>
    <pageSetUpPr fitToPage="1"/>
  </sheetPr>
  <dimension ref="A1:O738"/>
  <sheetViews>
    <sheetView showGridLines="0" zoomScaleNormal="100" zoomScaleSheetLayoutView="80" workbookViewId="0">
      <pane ySplit="6" topLeftCell="A43" activePane="bottomLeft" state="frozen"/>
      <selection pane="bottomLeft" activeCell="O39" sqref="O39"/>
    </sheetView>
  </sheetViews>
  <sheetFormatPr defaultRowHeight="12.75"/>
  <cols>
    <col min="1" max="1" width="3.7109375" style="37" customWidth="1"/>
    <col min="2" max="2" width="2.85546875" style="37" customWidth="1"/>
    <col min="3" max="3" width="6.140625" style="37" customWidth="1"/>
    <col min="4" max="5" width="2.28515625" style="43" customWidth="1"/>
    <col min="6" max="6" width="62.42578125" style="43" customWidth="1"/>
    <col min="7" max="7" width="18.85546875" style="43" customWidth="1"/>
    <col min="8" max="8" width="16.140625" style="37" customWidth="1"/>
    <col min="9" max="9" width="30" style="37" customWidth="1"/>
    <col min="10" max="10" width="16.28515625" style="37" customWidth="1"/>
    <col min="11" max="11" width="25.28515625" style="37" customWidth="1"/>
    <col min="12" max="12" width="9.140625" style="37" customWidth="1"/>
    <col min="13" max="13" width="3.140625" style="70" customWidth="1"/>
    <col min="14" max="16384" width="9.140625" style="37"/>
  </cols>
  <sheetData>
    <row r="1" spans="1:13" s="38" customFormat="1" ht="15" customHeight="1" thickBot="1">
      <c r="A1" s="130"/>
      <c r="B1" s="131"/>
      <c r="C1" s="131"/>
      <c r="D1" s="131"/>
      <c r="E1" s="131"/>
      <c r="F1" s="131"/>
      <c r="G1" s="131"/>
      <c r="H1" s="131"/>
      <c r="I1" s="131"/>
      <c r="J1" s="131"/>
      <c r="K1" s="131"/>
      <c r="L1" s="132"/>
      <c r="M1" s="70"/>
    </row>
    <row r="2" spans="1:13" s="38" customFormat="1" ht="16.5" customHeight="1">
      <c r="A2" s="133"/>
      <c r="B2" s="124"/>
      <c r="C2" s="124"/>
      <c r="D2" s="124"/>
      <c r="E2" s="124"/>
      <c r="F2" s="124"/>
      <c r="G2" s="125"/>
      <c r="H2" s="875"/>
      <c r="I2" s="102" t="s">
        <v>5</v>
      </c>
      <c r="J2" s="2116" t="str">
        <f>IF(NOT(ISBLANK(CoverSheet!$C$8)),CoverSheet!$C$8,"")</f>
        <v>Transpower New Zealand Limited</v>
      </c>
      <c r="K2" s="2118"/>
      <c r="L2" s="134"/>
      <c r="M2" s="70"/>
    </row>
    <row r="3" spans="1:13" s="38" customFormat="1" ht="19.5" customHeight="1" thickBot="1">
      <c r="A3" s="133"/>
      <c r="B3" s="124"/>
      <c r="C3" s="124"/>
      <c r="D3" s="124"/>
      <c r="E3" s="124"/>
      <c r="F3" s="124"/>
      <c r="G3" s="125"/>
      <c r="H3" s="875"/>
      <c r="I3" s="102" t="s">
        <v>440</v>
      </c>
      <c r="J3" s="2119">
        <f>IF(ISNUMBER(CoverSheet!$C$12),CoverSheet!$C$12,"")</f>
        <v>42185</v>
      </c>
      <c r="K3" s="2121"/>
      <c r="L3" s="1163"/>
      <c r="M3" s="70"/>
    </row>
    <row r="4" spans="1:13" s="38" customFormat="1" ht="20.25" customHeight="1">
      <c r="A4" s="104" t="s">
        <v>714</v>
      </c>
      <c r="B4" s="124"/>
      <c r="C4" s="124"/>
      <c r="D4" s="124"/>
      <c r="E4" s="124"/>
      <c r="F4" s="124"/>
      <c r="G4" s="124"/>
      <c r="H4" s="107"/>
      <c r="I4" s="124"/>
      <c r="J4" s="124"/>
      <c r="K4" s="124"/>
      <c r="L4" s="135"/>
      <c r="M4" s="70"/>
    </row>
    <row r="5" spans="1:13" s="47" customFormat="1" ht="46.5" customHeight="1">
      <c r="A5" s="2113" t="s">
        <v>1555</v>
      </c>
      <c r="B5" s="2114"/>
      <c r="C5" s="2114"/>
      <c r="D5" s="2114"/>
      <c r="E5" s="2114"/>
      <c r="F5" s="2114"/>
      <c r="G5" s="2114"/>
      <c r="H5" s="2114"/>
      <c r="I5" s="2114"/>
      <c r="J5" s="2114"/>
      <c r="K5" s="2114"/>
      <c r="L5" s="108"/>
      <c r="M5" s="50"/>
    </row>
    <row r="6" spans="1:13" s="38" customFormat="1" ht="15" customHeight="1">
      <c r="A6" s="109" t="s">
        <v>6</v>
      </c>
      <c r="B6" s="110" t="s">
        <v>393</v>
      </c>
      <c r="C6" s="111"/>
      <c r="D6" s="136"/>
      <c r="E6" s="136"/>
      <c r="F6" s="136"/>
      <c r="G6" s="136"/>
      <c r="H6" s="137"/>
      <c r="I6" s="137"/>
      <c r="J6" s="137"/>
      <c r="K6" s="137"/>
      <c r="L6" s="138"/>
      <c r="M6" s="70"/>
    </row>
    <row r="7" spans="1:13" ht="30" customHeight="1">
      <c r="A7" s="77">
        <f>ROW()</f>
        <v>7</v>
      </c>
      <c r="B7" s="139"/>
      <c r="C7" s="86" t="s">
        <v>715</v>
      </c>
      <c r="D7" s="81"/>
      <c r="E7" s="81"/>
      <c r="F7" s="81"/>
      <c r="G7" s="81"/>
      <c r="H7" s="81"/>
      <c r="K7" s="128"/>
      <c r="L7" s="82"/>
    </row>
    <row r="8" spans="1:13" s="70" customFormat="1" ht="15.75" customHeight="1">
      <c r="A8" s="751">
        <f>ROW()</f>
        <v>8</v>
      </c>
      <c r="B8" s="139"/>
      <c r="C8" s="641"/>
      <c r="D8" s="642"/>
      <c r="E8" s="642"/>
      <c r="F8" s="642"/>
      <c r="G8" s="642"/>
      <c r="H8" s="642"/>
      <c r="J8" s="689" t="s">
        <v>205</v>
      </c>
      <c r="K8" s="128"/>
      <c r="L8" s="385"/>
    </row>
    <row r="9" spans="1:13" s="70" customFormat="1" ht="15.75" customHeight="1">
      <c r="A9" s="751">
        <f>ROW()</f>
        <v>9</v>
      </c>
      <c r="B9" s="139"/>
      <c r="C9" s="641"/>
      <c r="D9" s="642"/>
      <c r="E9" s="642"/>
      <c r="F9" s="624"/>
      <c r="G9" s="624"/>
      <c r="H9" s="624"/>
      <c r="I9" s="700"/>
      <c r="J9" s="690" t="s">
        <v>1221</v>
      </c>
      <c r="K9" s="128"/>
      <c r="L9" s="385"/>
    </row>
    <row r="10" spans="1:13" ht="15" customHeight="1">
      <c r="A10" s="77">
        <f>ROW()</f>
        <v>10</v>
      </c>
      <c r="B10" s="81"/>
      <c r="C10" s="81"/>
      <c r="D10" s="81"/>
      <c r="E10" s="81"/>
      <c r="F10" s="624" t="s">
        <v>718</v>
      </c>
      <c r="G10" s="624"/>
      <c r="H10" s="624"/>
      <c r="I10" s="700"/>
      <c r="J10" s="1921"/>
      <c r="K10" s="128"/>
      <c r="L10" s="82"/>
    </row>
    <row r="11" spans="1:13" s="803" customFormat="1" ht="15" customHeight="1">
      <c r="A11" s="751">
        <f>ROW()</f>
        <v>11</v>
      </c>
      <c r="B11" s="862"/>
      <c r="C11" s="862"/>
      <c r="D11" s="862"/>
      <c r="E11" s="862"/>
      <c r="F11" s="824" t="s">
        <v>826</v>
      </c>
      <c r="G11" s="824"/>
      <c r="H11" s="824"/>
      <c r="I11" s="833"/>
      <c r="J11" s="1921"/>
      <c r="K11" s="128"/>
      <c r="L11" s="754"/>
    </row>
    <row r="12" spans="1:13" ht="15" customHeight="1">
      <c r="A12" s="77">
        <f>ROW()</f>
        <v>12</v>
      </c>
      <c r="B12" s="81"/>
      <c r="C12" s="81"/>
      <c r="D12" s="81"/>
      <c r="E12" s="81"/>
      <c r="F12" s="624" t="s">
        <v>719</v>
      </c>
      <c r="G12" s="624"/>
      <c r="H12" s="624"/>
      <c r="I12" s="700"/>
      <c r="J12" s="1921"/>
      <c r="K12" s="128"/>
      <c r="L12" s="82"/>
    </row>
    <row r="13" spans="1:13" ht="15" customHeight="1">
      <c r="A13" s="77">
        <f>ROW()</f>
        <v>13</v>
      </c>
      <c r="B13" s="81"/>
      <c r="C13" s="81"/>
      <c r="D13" s="81"/>
      <c r="E13" s="81"/>
      <c r="F13" s="624" t="s">
        <v>720</v>
      </c>
      <c r="G13" s="624"/>
      <c r="H13" s="624"/>
      <c r="I13" s="700"/>
      <c r="J13" s="1921"/>
      <c r="K13" s="128"/>
      <c r="L13" s="82"/>
    </row>
    <row r="14" spans="1:13" s="803" customFormat="1" ht="15" customHeight="1">
      <c r="A14" s="751">
        <f>ROW()</f>
        <v>14</v>
      </c>
      <c r="B14" s="862"/>
      <c r="C14" s="862"/>
      <c r="D14" s="862"/>
      <c r="E14" s="862"/>
      <c r="F14" s="824" t="s">
        <v>837</v>
      </c>
      <c r="G14" s="824"/>
      <c r="H14" s="824"/>
      <c r="I14" s="833"/>
      <c r="J14" s="1921"/>
      <c r="K14" s="128"/>
      <c r="L14" s="754"/>
    </row>
    <row r="15" spans="1:13" s="70" customFormat="1" ht="15" customHeight="1">
      <c r="A15" s="751">
        <f>ROW()</f>
        <v>15</v>
      </c>
      <c r="B15" s="642"/>
      <c r="C15" s="642"/>
      <c r="D15" s="642"/>
      <c r="E15" s="642"/>
      <c r="F15" s="624" t="s">
        <v>721</v>
      </c>
      <c r="G15" s="624"/>
      <c r="H15" s="624"/>
      <c r="I15" s="700"/>
      <c r="J15" s="1921"/>
      <c r="K15" s="128"/>
      <c r="L15" s="385"/>
    </row>
    <row r="16" spans="1:13" s="36" customFormat="1" ht="15" customHeight="1">
      <c r="A16" s="77">
        <f>ROW()</f>
        <v>16</v>
      </c>
      <c r="B16" s="81"/>
      <c r="C16" s="81"/>
      <c r="D16" s="81"/>
      <c r="E16" s="81"/>
      <c r="F16" s="624" t="s">
        <v>716</v>
      </c>
      <c r="G16" s="624"/>
      <c r="H16" s="624"/>
      <c r="I16" s="706"/>
      <c r="J16" s="1921"/>
      <c r="K16" s="128"/>
      <c r="L16" s="82"/>
      <c r="M16" s="70"/>
    </row>
    <row r="17" spans="1:15" s="36" customFormat="1" ht="15" customHeight="1">
      <c r="A17" s="751">
        <f>ROW()</f>
        <v>17</v>
      </c>
      <c r="B17" s="862"/>
      <c r="C17" s="862"/>
      <c r="D17" s="862"/>
      <c r="E17" s="862"/>
      <c r="F17" s="824" t="s">
        <v>824</v>
      </c>
      <c r="G17" s="824"/>
      <c r="H17" s="824"/>
      <c r="I17" s="706"/>
      <c r="J17" s="1921"/>
      <c r="K17" s="128"/>
      <c r="L17" s="754"/>
      <c r="M17" s="803"/>
    </row>
    <row r="18" spans="1:15" s="36" customFormat="1" ht="15" customHeight="1">
      <c r="A18" s="751">
        <f>ROW()</f>
        <v>18</v>
      </c>
      <c r="B18" s="862"/>
      <c r="C18" s="862"/>
      <c r="D18" s="862"/>
      <c r="E18" s="862"/>
      <c r="F18" s="624" t="s">
        <v>717</v>
      </c>
      <c r="G18" s="824"/>
      <c r="H18" s="824"/>
      <c r="I18" s="706"/>
      <c r="J18" s="1921"/>
      <c r="K18" s="128"/>
      <c r="L18" s="754"/>
      <c r="M18" s="803"/>
    </row>
    <row r="19" spans="1:15" s="36" customFormat="1" ht="15" customHeight="1">
      <c r="A19" s="751">
        <f>ROW()</f>
        <v>19</v>
      </c>
      <c r="B19" s="642"/>
      <c r="C19" s="642"/>
      <c r="D19" s="642"/>
      <c r="E19" s="642"/>
      <c r="F19" s="892" t="s">
        <v>825</v>
      </c>
      <c r="G19" s="624"/>
      <c r="H19" s="624"/>
      <c r="I19" s="706"/>
      <c r="J19" s="1921"/>
      <c r="K19" s="128"/>
      <c r="L19" s="385"/>
      <c r="M19" s="70"/>
    </row>
    <row r="20" spans="1:15" s="47" customFormat="1" ht="30" customHeight="1">
      <c r="A20" s="77">
        <f>ROW()</f>
        <v>20</v>
      </c>
      <c r="B20" s="139"/>
      <c r="C20" s="86" t="s">
        <v>1080</v>
      </c>
      <c r="D20" s="81"/>
      <c r="E20" s="81"/>
      <c r="F20" s="81"/>
      <c r="G20" s="81"/>
      <c r="H20" s="81"/>
      <c r="I20" s="128"/>
      <c r="J20" s="128"/>
      <c r="K20" s="128"/>
      <c r="L20" s="82"/>
      <c r="M20" s="70"/>
    </row>
    <row r="21" spans="1:15" ht="20.100000000000001" customHeight="1">
      <c r="A21" s="77">
        <f>ROW()</f>
        <v>21</v>
      </c>
      <c r="B21" s="81"/>
      <c r="C21" s="81"/>
      <c r="D21" s="81"/>
      <c r="E21" s="81"/>
      <c r="F21" s="707" t="s">
        <v>218</v>
      </c>
      <c r="G21" s="81"/>
      <c r="H21" s="2144" t="s">
        <v>219</v>
      </c>
      <c r="I21" s="2144"/>
      <c r="J21" s="2144"/>
      <c r="K21" s="2144"/>
      <c r="L21" s="82"/>
    </row>
    <row r="22" spans="1:15" ht="15" customHeight="1">
      <c r="A22" s="77">
        <f>ROW()</f>
        <v>22</v>
      </c>
      <c r="B22" s="81"/>
      <c r="C22" s="81"/>
      <c r="D22" s="81"/>
      <c r="E22" s="81"/>
      <c r="F22" s="607"/>
      <c r="G22" s="81"/>
      <c r="H22" s="2143"/>
      <c r="I22" s="2143"/>
      <c r="J22" s="2143"/>
      <c r="K22" s="2143"/>
      <c r="L22" s="82"/>
    </row>
    <row r="23" spans="1:15" ht="15" customHeight="1">
      <c r="A23" s="77">
        <f>ROW()</f>
        <v>23</v>
      </c>
      <c r="B23" s="81"/>
      <c r="C23" s="81"/>
      <c r="D23" s="81"/>
      <c r="E23" s="81"/>
      <c r="F23" s="607"/>
      <c r="G23" s="81"/>
      <c r="H23" s="2143"/>
      <c r="I23" s="2143"/>
      <c r="J23" s="2143"/>
      <c r="K23" s="2143"/>
      <c r="L23" s="82"/>
    </row>
    <row r="24" spans="1:15" ht="15" customHeight="1">
      <c r="A24" s="77">
        <f>ROW()</f>
        <v>24</v>
      </c>
      <c r="B24" s="81"/>
      <c r="C24" s="81"/>
      <c r="D24" s="81"/>
      <c r="E24" s="81"/>
      <c r="F24" s="607"/>
      <c r="G24" s="81"/>
      <c r="H24" s="2143"/>
      <c r="I24" s="2143"/>
      <c r="J24" s="2143"/>
      <c r="K24" s="2143"/>
      <c r="L24" s="82"/>
    </row>
    <row r="25" spans="1:15" ht="15" customHeight="1">
      <c r="A25" s="77">
        <f>ROW()</f>
        <v>25</v>
      </c>
      <c r="B25" s="81"/>
      <c r="C25" s="81"/>
      <c r="D25" s="81"/>
      <c r="E25" s="81"/>
      <c r="F25" s="607"/>
      <c r="G25" s="81"/>
      <c r="H25" s="2143"/>
      <c r="I25" s="2143"/>
      <c r="J25" s="2143"/>
      <c r="K25" s="2143"/>
      <c r="L25" s="82"/>
    </row>
    <row r="26" spans="1:15" ht="15" customHeight="1">
      <c r="A26" s="77">
        <f>ROW()</f>
        <v>26</v>
      </c>
      <c r="B26" s="81"/>
      <c r="C26" s="81"/>
      <c r="D26" s="81"/>
      <c r="E26" s="81"/>
      <c r="F26" s="607"/>
      <c r="G26" s="81"/>
      <c r="H26" s="2143"/>
      <c r="I26" s="2143"/>
      <c r="J26" s="2143"/>
      <c r="K26" s="2143"/>
      <c r="L26" s="82"/>
    </row>
    <row r="27" spans="1:15" s="937" customFormat="1" ht="15" customHeight="1">
      <c r="A27" s="938">
        <f>ROW()</f>
        <v>27</v>
      </c>
      <c r="B27" s="940"/>
      <c r="C27" s="940"/>
      <c r="D27" s="940"/>
      <c r="E27" s="940"/>
      <c r="F27" s="844" t="s">
        <v>843</v>
      </c>
      <c r="G27" s="940"/>
      <c r="H27" s="1133"/>
      <c r="I27" s="1133"/>
      <c r="J27" s="1133"/>
      <c r="K27" s="1133"/>
      <c r="L27" s="941"/>
    </row>
    <row r="28" spans="1:15" s="47" customFormat="1" ht="30" customHeight="1">
      <c r="A28" s="77">
        <f>ROW()</f>
        <v>28</v>
      </c>
      <c r="B28" s="139"/>
      <c r="C28" s="86" t="s">
        <v>638</v>
      </c>
      <c r="D28" s="81"/>
      <c r="E28" s="81"/>
      <c r="F28" s="81"/>
      <c r="G28" s="81"/>
      <c r="H28" s="81"/>
      <c r="I28" s="128"/>
      <c r="J28" s="128"/>
      <c r="K28" s="128"/>
      <c r="L28" s="82"/>
      <c r="M28" s="70"/>
    </row>
    <row r="29" spans="1:15" ht="30.75" customHeight="1">
      <c r="A29" s="77">
        <f>ROW()</f>
        <v>29</v>
      </c>
      <c r="B29" s="81"/>
      <c r="C29" s="81"/>
      <c r="D29" s="81"/>
      <c r="E29" s="81"/>
      <c r="F29" s="707" t="s">
        <v>218</v>
      </c>
      <c r="G29" s="708" t="s">
        <v>377</v>
      </c>
      <c r="H29" s="2146" t="s">
        <v>220</v>
      </c>
      <c r="I29" s="2146"/>
      <c r="J29" s="707" t="s">
        <v>1231</v>
      </c>
      <c r="K29" s="707" t="s">
        <v>221</v>
      </c>
      <c r="L29" s="82"/>
    </row>
    <row r="30" spans="1:15" ht="15" customHeight="1">
      <c r="A30" s="77">
        <f>ROW()</f>
        <v>30</v>
      </c>
      <c r="B30" s="81"/>
      <c r="C30" s="81"/>
      <c r="D30" s="81"/>
      <c r="E30" s="81"/>
      <c r="F30" s="666" t="s">
        <v>4</v>
      </c>
      <c r="G30" s="709" t="s">
        <v>381</v>
      </c>
      <c r="H30" s="2145" t="s">
        <v>4</v>
      </c>
      <c r="I30" s="2145"/>
      <c r="J30" s="1920" t="s">
        <v>4</v>
      </c>
      <c r="K30" s="666" t="s">
        <v>4</v>
      </c>
      <c r="L30" s="82"/>
      <c r="O30" s="37" t="s">
        <v>4</v>
      </c>
    </row>
    <row r="31" spans="1:15" ht="15" customHeight="1">
      <c r="A31" s="77">
        <f>ROW()</f>
        <v>31</v>
      </c>
      <c r="B31" s="81"/>
      <c r="C31" s="81"/>
      <c r="D31" s="81"/>
      <c r="E31" s="81"/>
      <c r="F31" s="666"/>
      <c r="G31" s="709" t="s">
        <v>381</v>
      </c>
      <c r="H31" s="2145"/>
      <c r="I31" s="2145"/>
      <c r="J31" s="1920"/>
      <c r="K31" s="666"/>
      <c r="L31" s="82"/>
    </row>
    <row r="32" spans="1:15" ht="15" customHeight="1">
      <c r="A32" s="77">
        <f>ROW()</f>
        <v>32</v>
      </c>
      <c r="B32" s="81"/>
      <c r="C32" s="81"/>
      <c r="D32" s="81"/>
      <c r="E32" s="81"/>
      <c r="F32" s="666"/>
      <c r="G32" s="709" t="s">
        <v>381</v>
      </c>
      <c r="H32" s="2145"/>
      <c r="I32" s="2145"/>
      <c r="J32" s="1920"/>
      <c r="K32" s="666"/>
      <c r="L32" s="82"/>
    </row>
    <row r="33" spans="1:12" ht="15" customHeight="1">
      <c r="A33" s="77">
        <f>ROW()</f>
        <v>33</v>
      </c>
      <c r="B33" s="81"/>
      <c r="C33" s="81"/>
      <c r="D33" s="81"/>
      <c r="E33" s="81"/>
      <c r="F33" s="666"/>
      <c r="G33" s="709" t="s">
        <v>381</v>
      </c>
      <c r="H33" s="2145"/>
      <c r="I33" s="2145"/>
      <c r="J33" s="1920"/>
      <c r="K33" s="666"/>
      <c r="L33" s="82"/>
    </row>
    <row r="34" spans="1:12" ht="15" customHeight="1">
      <c r="A34" s="77">
        <f>ROW()</f>
        <v>34</v>
      </c>
      <c r="B34" s="81"/>
      <c r="C34" s="81"/>
      <c r="D34" s="81"/>
      <c r="E34" s="81"/>
      <c r="F34" s="666"/>
      <c r="G34" s="709" t="s">
        <v>381</v>
      </c>
      <c r="H34" s="2145"/>
      <c r="I34" s="2145"/>
      <c r="J34" s="1920"/>
      <c r="K34" s="666"/>
      <c r="L34" s="82"/>
    </row>
    <row r="35" spans="1:12" ht="15" customHeight="1">
      <c r="A35" s="77">
        <f>ROW()</f>
        <v>35</v>
      </c>
      <c r="B35" s="81"/>
      <c r="C35" s="81"/>
      <c r="D35" s="81"/>
      <c r="E35" s="81"/>
      <c r="F35" s="666"/>
      <c r="G35" s="709" t="s">
        <v>381</v>
      </c>
      <c r="H35" s="2145"/>
      <c r="I35" s="2145"/>
      <c r="J35" s="1920"/>
      <c r="K35" s="666"/>
      <c r="L35" s="82"/>
    </row>
    <row r="36" spans="1:12" ht="15" customHeight="1">
      <c r="A36" s="77">
        <f>ROW()</f>
        <v>36</v>
      </c>
      <c r="B36" s="81"/>
      <c r="C36" s="81"/>
      <c r="D36" s="81"/>
      <c r="E36" s="81"/>
      <c r="F36" s="666"/>
      <c r="G36" s="709" t="s">
        <v>381</v>
      </c>
      <c r="H36" s="2145"/>
      <c r="I36" s="2145"/>
      <c r="J36" s="1920"/>
      <c r="K36" s="666"/>
      <c r="L36" s="82"/>
    </row>
    <row r="37" spans="1:12" ht="15" customHeight="1">
      <c r="A37" s="77">
        <f>ROW()</f>
        <v>37</v>
      </c>
      <c r="B37" s="81"/>
      <c r="C37" s="81"/>
      <c r="D37" s="81"/>
      <c r="E37" s="81"/>
      <c r="F37" s="666"/>
      <c r="G37" s="709" t="s">
        <v>381</v>
      </c>
      <c r="H37" s="2145"/>
      <c r="I37" s="2145"/>
      <c r="J37" s="1920"/>
      <c r="K37" s="666"/>
      <c r="L37" s="82"/>
    </row>
    <row r="38" spans="1:12" ht="15" customHeight="1">
      <c r="A38" s="77">
        <f>ROW()</f>
        <v>38</v>
      </c>
      <c r="B38" s="81"/>
      <c r="C38" s="81"/>
      <c r="D38" s="81"/>
      <c r="E38" s="81"/>
      <c r="F38" s="666"/>
      <c r="G38" s="709" t="s">
        <v>381</v>
      </c>
      <c r="H38" s="2145"/>
      <c r="I38" s="2145"/>
      <c r="J38" s="1920"/>
      <c r="K38" s="666"/>
      <c r="L38" s="82"/>
    </row>
    <row r="39" spans="1:12" ht="15" customHeight="1">
      <c r="A39" s="77">
        <f>ROW()</f>
        <v>39</v>
      </c>
      <c r="B39" s="81"/>
      <c r="C39" s="81"/>
      <c r="D39" s="81"/>
      <c r="E39" s="81"/>
      <c r="F39" s="666"/>
      <c r="G39" s="709" t="s">
        <v>381</v>
      </c>
      <c r="H39" s="2145"/>
      <c r="I39" s="2145"/>
      <c r="J39" s="1920"/>
      <c r="K39" s="666"/>
      <c r="L39" s="82"/>
    </row>
    <row r="40" spans="1:12" ht="15" customHeight="1">
      <c r="A40" s="77">
        <f>ROW()</f>
        <v>40</v>
      </c>
      <c r="B40" s="81"/>
      <c r="C40" s="81"/>
      <c r="D40" s="81"/>
      <c r="E40" s="81"/>
      <c r="F40" s="666"/>
      <c r="G40" s="709" t="s">
        <v>381</v>
      </c>
      <c r="H40" s="2145"/>
      <c r="I40" s="2145"/>
      <c r="J40" s="1920"/>
      <c r="K40" s="666"/>
      <c r="L40" s="82"/>
    </row>
    <row r="41" spans="1:12" ht="15" customHeight="1">
      <c r="A41" s="77">
        <f>ROW()</f>
        <v>41</v>
      </c>
      <c r="B41" s="81"/>
      <c r="C41" s="81"/>
      <c r="D41" s="81"/>
      <c r="E41" s="81"/>
      <c r="F41" s="666"/>
      <c r="G41" s="709" t="s">
        <v>381</v>
      </c>
      <c r="H41" s="2145"/>
      <c r="I41" s="2145"/>
      <c r="J41" s="1920"/>
      <c r="K41" s="666"/>
      <c r="L41" s="82"/>
    </row>
    <row r="42" spans="1:12" ht="15" customHeight="1">
      <c r="A42" s="77">
        <f>ROW()</f>
        <v>42</v>
      </c>
      <c r="B42" s="81"/>
      <c r="C42" s="81"/>
      <c r="D42" s="81"/>
      <c r="E42" s="81"/>
      <c r="F42" s="666"/>
      <c r="G42" s="709" t="s">
        <v>381</v>
      </c>
      <c r="H42" s="2145"/>
      <c r="I42" s="2145"/>
      <c r="J42" s="1920"/>
      <c r="K42" s="666"/>
      <c r="L42" s="82"/>
    </row>
    <row r="43" spans="1:12" ht="15" customHeight="1">
      <c r="A43" s="77">
        <f>ROW()</f>
        <v>43</v>
      </c>
      <c r="B43" s="81"/>
      <c r="C43" s="81"/>
      <c r="D43" s="81"/>
      <c r="E43" s="81"/>
      <c r="F43" s="666"/>
      <c r="G43" s="709" t="s">
        <v>381</v>
      </c>
      <c r="H43" s="2145"/>
      <c r="I43" s="2145"/>
      <c r="J43" s="1920"/>
      <c r="K43" s="666"/>
      <c r="L43" s="82"/>
    </row>
    <row r="44" spans="1:12" ht="15" customHeight="1">
      <c r="A44" s="77">
        <f>ROW()</f>
        <v>44</v>
      </c>
      <c r="B44" s="81"/>
      <c r="C44" s="81"/>
      <c r="D44" s="81"/>
      <c r="E44" s="81"/>
      <c r="F44" s="666"/>
      <c r="G44" s="709" t="s">
        <v>381</v>
      </c>
      <c r="H44" s="2145"/>
      <c r="I44" s="2145"/>
      <c r="J44" s="1920"/>
      <c r="K44" s="666"/>
      <c r="L44" s="82"/>
    </row>
    <row r="45" spans="1:12" s="937" customFormat="1" ht="15" customHeight="1">
      <c r="A45" s="938"/>
      <c r="B45" s="940"/>
      <c r="C45" s="940"/>
      <c r="D45" s="940"/>
      <c r="E45" s="940"/>
      <c r="F45" s="844" t="s">
        <v>843</v>
      </c>
      <c r="G45" s="1134"/>
      <c r="H45" s="1135"/>
      <c r="I45" s="1135"/>
      <c r="J45" s="1136"/>
      <c r="K45" s="1137"/>
      <c r="L45" s="941"/>
    </row>
    <row r="46" spans="1:12">
      <c r="A46" s="90">
        <f>ROW()</f>
        <v>46</v>
      </c>
      <c r="B46" s="93"/>
      <c r="C46" s="93"/>
      <c r="D46" s="93"/>
      <c r="E46" s="93"/>
      <c r="F46" s="536"/>
      <c r="G46" s="93"/>
      <c r="H46" s="93"/>
      <c r="I46" s="93"/>
      <c r="J46" s="93"/>
      <c r="K46" s="93"/>
      <c r="L46" s="94"/>
    </row>
    <row r="47" spans="1:12" s="1" customFormat="1">
      <c r="A47" s="58"/>
      <c r="B47" s="58"/>
      <c r="C47" s="58"/>
      <c r="D47" s="58"/>
      <c r="E47" s="58"/>
      <c r="F47" s="58"/>
      <c r="G47" s="58"/>
      <c r="H47" s="58"/>
      <c r="I47" s="58"/>
      <c r="J47" s="58"/>
      <c r="K47" s="58"/>
      <c r="L47" s="58"/>
    </row>
    <row r="48" spans="1:12" s="1" customFormat="1">
      <c r="A48" s="58"/>
      <c r="B48" s="58"/>
      <c r="C48" s="58"/>
      <c r="D48" s="58"/>
      <c r="E48" s="58"/>
      <c r="F48" s="58"/>
      <c r="G48" s="58"/>
      <c r="H48" s="58"/>
      <c r="I48" s="58"/>
      <c r="J48" s="58"/>
      <c r="K48" s="58"/>
      <c r="L48" s="58"/>
    </row>
    <row r="49" spans="1:12" s="1" customFormat="1">
      <c r="A49" s="58"/>
      <c r="B49" s="58"/>
      <c r="C49" s="58"/>
      <c r="D49" s="58"/>
      <c r="E49" s="58"/>
      <c r="F49" s="58"/>
      <c r="G49" s="58"/>
      <c r="H49" s="58"/>
      <c r="I49" s="58"/>
      <c r="J49" s="58"/>
      <c r="K49" s="58"/>
      <c r="L49" s="58"/>
    </row>
    <row r="50" spans="1:12" s="1" customFormat="1">
      <c r="A50" s="58"/>
      <c r="B50" s="58"/>
      <c r="C50" s="58"/>
      <c r="D50" s="58"/>
      <c r="E50" s="58"/>
      <c r="F50" s="58"/>
      <c r="G50" s="58"/>
      <c r="H50" s="58"/>
      <c r="I50" s="58"/>
      <c r="J50" s="58"/>
      <c r="K50" s="58"/>
      <c r="L50" s="58"/>
    </row>
    <row r="51" spans="1:12" s="1" customFormat="1">
      <c r="A51" s="58"/>
      <c r="B51" s="58"/>
      <c r="C51" s="58"/>
      <c r="D51" s="58"/>
      <c r="E51" s="58"/>
      <c r="F51" s="58"/>
      <c r="G51" s="58"/>
      <c r="H51" s="58"/>
      <c r="I51" s="58"/>
      <c r="J51" s="58"/>
      <c r="K51" s="58"/>
      <c r="L51" s="58"/>
    </row>
    <row r="52" spans="1:12" s="1" customFormat="1">
      <c r="A52" s="58"/>
      <c r="B52" s="58"/>
      <c r="C52" s="58"/>
      <c r="D52" s="58"/>
      <c r="E52" s="58"/>
      <c r="F52" s="58"/>
      <c r="G52" s="58"/>
      <c r="H52" s="58"/>
      <c r="I52" s="58"/>
      <c r="J52" s="58"/>
      <c r="K52" s="58"/>
      <c r="L52" s="58"/>
    </row>
    <row r="53" spans="1:12" s="1" customFormat="1">
      <c r="A53" s="58"/>
      <c r="B53" s="58"/>
      <c r="C53" s="58"/>
      <c r="D53" s="58"/>
      <c r="E53" s="58"/>
      <c r="F53" s="58"/>
      <c r="G53" s="58"/>
      <c r="H53" s="58"/>
      <c r="I53" s="58"/>
      <c r="J53" s="58"/>
      <c r="K53" s="58"/>
      <c r="L53" s="58"/>
    </row>
    <row r="54" spans="1:12" s="1" customFormat="1">
      <c r="A54" s="58"/>
      <c r="B54" s="58"/>
      <c r="C54" s="58"/>
      <c r="D54" s="58"/>
      <c r="E54" s="58"/>
      <c r="F54" s="58"/>
      <c r="G54" s="58"/>
      <c r="H54" s="58"/>
      <c r="I54" s="58"/>
      <c r="J54" s="58"/>
      <c r="K54" s="58"/>
      <c r="L54" s="58"/>
    </row>
    <row r="55" spans="1:12" s="1" customFormat="1">
      <c r="A55" s="58"/>
      <c r="B55" s="58"/>
      <c r="C55" s="58"/>
      <c r="D55" s="58"/>
      <c r="E55" s="58"/>
      <c r="F55" s="58"/>
      <c r="G55" s="58"/>
      <c r="H55" s="58"/>
      <c r="I55" s="58"/>
      <c r="J55" s="58"/>
      <c r="K55" s="58"/>
      <c r="L55" s="58"/>
    </row>
    <row r="56" spans="1:12" s="1" customFormat="1">
      <c r="A56" s="58"/>
      <c r="B56" s="58"/>
      <c r="C56" s="58"/>
      <c r="D56" s="58"/>
      <c r="E56" s="58"/>
      <c r="F56" s="58"/>
      <c r="G56" s="58"/>
      <c r="H56" s="58"/>
      <c r="I56" s="58"/>
      <c r="J56" s="58"/>
      <c r="K56" s="58"/>
      <c r="L56" s="58"/>
    </row>
    <row r="57" spans="1:12" s="1" customFormat="1">
      <c r="A57" s="58"/>
      <c r="B57" s="58"/>
      <c r="C57" s="58"/>
      <c r="D57" s="58"/>
      <c r="E57" s="58"/>
      <c r="F57" s="58"/>
      <c r="G57" s="58"/>
      <c r="H57" s="58"/>
      <c r="I57" s="58"/>
      <c r="J57" s="58"/>
      <c r="K57" s="58"/>
      <c r="L57" s="58"/>
    </row>
    <row r="58" spans="1:12" s="1" customFormat="1">
      <c r="A58" s="58"/>
      <c r="B58" s="58"/>
      <c r="C58" s="58"/>
      <c r="D58" s="58"/>
      <c r="E58" s="58"/>
      <c r="F58" s="58"/>
      <c r="G58" s="58"/>
      <c r="H58" s="58"/>
      <c r="I58" s="58"/>
      <c r="J58" s="58"/>
      <c r="K58" s="58"/>
      <c r="L58" s="58"/>
    </row>
    <row r="59" spans="1:12" s="1" customFormat="1">
      <c r="A59" s="58"/>
      <c r="B59" s="58"/>
      <c r="C59" s="58"/>
      <c r="D59" s="58"/>
      <c r="E59" s="58"/>
      <c r="F59" s="58"/>
      <c r="G59" s="58"/>
      <c r="H59" s="58"/>
      <c r="I59" s="58"/>
      <c r="J59" s="58"/>
      <c r="K59" s="58"/>
      <c r="L59" s="58"/>
    </row>
    <row r="60" spans="1:12" s="1" customFormat="1">
      <c r="A60" s="58"/>
      <c r="B60" s="58"/>
      <c r="C60" s="58"/>
      <c r="D60" s="58"/>
      <c r="E60" s="58"/>
      <c r="F60" s="58"/>
      <c r="G60" s="58"/>
      <c r="H60" s="58"/>
      <c r="I60" s="58"/>
      <c r="J60" s="58"/>
      <c r="K60" s="58"/>
      <c r="L60" s="58"/>
    </row>
    <row r="61" spans="1:12" s="1" customFormat="1">
      <c r="A61" s="58"/>
      <c r="B61" s="58"/>
      <c r="C61" s="58"/>
      <c r="D61" s="58"/>
      <c r="E61" s="58"/>
      <c r="F61" s="58"/>
      <c r="G61" s="58"/>
      <c r="H61" s="58"/>
      <c r="I61" s="58"/>
      <c r="J61" s="58"/>
      <c r="K61" s="58"/>
      <c r="L61" s="58"/>
    </row>
    <row r="62" spans="1:12" s="1" customFormat="1">
      <c r="A62" s="58"/>
      <c r="B62" s="58"/>
      <c r="C62" s="58"/>
      <c r="D62" s="58"/>
      <c r="E62" s="58"/>
      <c r="F62" s="58"/>
      <c r="G62" s="58"/>
      <c r="H62" s="58"/>
      <c r="I62" s="58"/>
      <c r="J62" s="58"/>
      <c r="K62" s="58"/>
      <c r="L62" s="58"/>
    </row>
    <row r="63" spans="1:12" s="1" customFormat="1">
      <c r="A63" s="58"/>
      <c r="B63" s="58"/>
      <c r="C63" s="58"/>
      <c r="D63" s="58"/>
      <c r="E63" s="58"/>
      <c r="F63" s="58"/>
      <c r="G63" s="58"/>
      <c r="H63" s="58"/>
      <c r="I63" s="58"/>
      <c r="J63" s="58"/>
      <c r="K63" s="58"/>
      <c r="L63" s="58"/>
    </row>
    <row r="64" spans="1:12" s="1" customFormat="1">
      <c r="A64" s="58"/>
      <c r="B64" s="58"/>
      <c r="C64" s="58"/>
      <c r="D64" s="58"/>
      <c r="E64" s="58"/>
      <c r="F64" s="58"/>
      <c r="G64" s="58"/>
      <c r="H64" s="58"/>
      <c r="I64" s="58"/>
      <c r="J64" s="58"/>
      <c r="K64" s="58"/>
      <c r="L64" s="58"/>
    </row>
    <row r="65" spans="1:12" s="1" customFormat="1">
      <c r="A65" s="58"/>
      <c r="B65" s="58"/>
      <c r="C65" s="58"/>
      <c r="D65" s="58"/>
      <c r="E65" s="58"/>
      <c r="F65" s="58"/>
      <c r="G65" s="58"/>
      <c r="H65" s="58"/>
      <c r="I65" s="58"/>
      <c r="J65" s="58"/>
      <c r="K65" s="58"/>
      <c r="L65" s="58"/>
    </row>
    <row r="66" spans="1:12" s="1" customFormat="1">
      <c r="A66" s="58"/>
      <c r="B66" s="58"/>
      <c r="C66" s="58"/>
      <c r="D66" s="58"/>
      <c r="E66" s="58"/>
      <c r="F66" s="58"/>
      <c r="G66" s="58"/>
      <c r="H66" s="58"/>
      <c r="I66" s="58"/>
      <c r="J66" s="58"/>
      <c r="K66" s="58"/>
      <c r="L66" s="58"/>
    </row>
    <row r="67" spans="1:12" s="1" customFormat="1">
      <c r="A67" s="58"/>
      <c r="B67" s="58"/>
      <c r="C67" s="58"/>
      <c r="D67" s="58"/>
      <c r="E67" s="58"/>
      <c r="F67" s="58"/>
      <c r="G67" s="58"/>
      <c r="H67" s="58"/>
      <c r="I67" s="58"/>
      <c r="J67" s="58"/>
      <c r="K67" s="58"/>
      <c r="L67" s="58"/>
    </row>
    <row r="68" spans="1:12" s="1" customFormat="1">
      <c r="A68" s="58"/>
      <c r="B68" s="58"/>
      <c r="C68" s="58"/>
      <c r="D68" s="58"/>
      <c r="E68" s="58"/>
      <c r="F68" s="58"/>
      <c r="G68" s="58"/>
      <c r="H68" s="58"/>
      <c r="I68" s="58"/>
      <c r="J68" s="58"/>
      <c r="K68" s="58"/>
      <c r="L68" s="58"/>
    </row>
    <row r="69" spans="1:12" s="1" customFormat="1">
      <c r="A69" s="58"/>
      <c r="B69" s="58"/>
      <c r="C69" s="58"/>
      <c r="D69" s="58"/>
      <c r="E69" s="58"/>
      <c r="F69" s="58"/>
      <c r="G69" s="58"/>
      <c r="H69" s="58"/>
      <c r="I69" s="58"/>
      <c r="J69" s="58"/>
      <c r="K69" s="58"/>
      <c r="L69" s="58"/>
    </row>
    <row r="70" spans="1:12" s="1" customFormat="1">
      <c r="A70" s="58"/>
      <c r="B70" s="58"/>
      <c r="C70" s="58"/>
      <c r="D70" s="58"/>
      <c r="E70" s="58"/>
      <c r="F70" s="58"/>
      <c r="G70" s="58"/>
      <c r="H70" s="58"/>
      <c r="I70" s="58"/>
      <c r="J70" s="58"/>
      <c r="K70" s="58"/>
      <c r="L70" s="58"/>
    </row>
    <row r="71" spans="1:12" s="1" customFormat="1">
      <c r="A71" s="58"/>
      <c r="B71" s="58"/>
      <c r="C71" s="58"/>
      <c r="D71" s="58"/>
      <c r="E71" s="58"/>
      <c r="F71" s="58"/>
      <c r="G71" s="58"/>
      <c r="H71" s="58"/>
      <c r="I71" s="58"/>
      <c r="J71" s="58"/>
      <c r="K71" s="58"/>
      <c r="L71" s="58"/>
    </row>
    <row r="72" spans="1:12" s="1" customFormat="1">
      <c r="A72" s="58"/>
      <c r="B72" s="58"/>
      <c r="C72" s="58"/>
      <c r="D72" s="58"/>
      <c r="E72" s="58"/>
      <c r="F72" s="58"/>
      <c r="G72" s="58"/>
      <c r="H72" s="58"/>
      <c r="I72" s="58"/>
      <c r="J72" s="58"/>
      <c r="K72" s="58"/>
      <c r="L72" s="58"/>
    </row>
    <row r="73" spans="1:12" s="1" customFormat="1">
      <c r="A73" s="58"/>
      <c r="B73" s="58"/>
      <c r="C73" s="58"/>
      <c r="D73" s="58"/>
      <c r="E73" s="58"/>
      <c r="F73" s="58"/>
      <c r="G73" s="58"/>
      <c r="H73" s="58"/>
      <c r="I73" s="58"/>
      <c r="J73" s="58"/>
      <c r="K73" s="58"/>
      <c r="L73" s="58"/>
    </row>
    <row r="74" spans="1:12" s="1" customFormat="1">
      <c r="A74" s="58"/>
      <c r="B74" s="58"/>
      <c r="C74" s="58"/>
      <c r="D74" s="58"/>
      <c r="E74" s="58"/>
      <c r="F74" s="58"/>
      <c r="G74" s="58"/>
      <c r="H74" s="58"/>
      <c r="I74" s="58"/>
      <c r="J74" s="58"/>
      <c r="K74" s="58"/>
      <c r="L74" s="58"/>
    </row>
    <row r="75" spans="1:12" s="1" customFormat="1">
      <c r="A75" s="58"/>
      <c r="B75" s="58"/>
      <c r="C75" s="58"/>
      <c r="D75" s="58"/>
      <c r="E75" s="58"/>
      <c r="F75" s="58"/>
      <c r="G75" s="58"/>
      <c r="H75" s="58"/>
      <c r="I75" s="58"/>
      <c r="J75" s="58"/>
      <c r="K75" s="58"/>
      <c r="L75" s="58"/>
    </row>
    <row r="76" spans="1:12" s="1" customFormat="1">
      <c r="A76" s="58"/>
      <c r="B76" s="58"/>
      <c r="C76" s="58"/>
      <c r="D76" s="58"/>
      <c r="E76" s="58"/>
      <c r="F76" s="58"/>
      <c r="G76" s="58"/>
      <c r="H76" s="58"/>
      <c r="I76" s="58"/>
      <c r="J76" s="58"/>
      <c r="K76" s="58"/>
      <c r="L76" s="58"/>
    </row>
    <row r="77" spans="1:12" s="1" customFormat="1">
      <c r="A77" s="58"/>
      <c r="B77" s="58"/>
      <c r="C77" s="58"/>
      <c r="D77" s="58"/>
      <c r="E77" s="58"/>
      <c r="F77" s="58"/>
      <c r="G77" s="58"/>
      <c r="H77" s="58"/>
      <c r="I77" s="58"/>
      <c r="J77" s="58"/>
      <c r="K77" s="58"/>
      <c r="L77" s="58"/>
    </row>
    <row r="78" spans="1:12" s="1" customFormat="1">
      <c r="A78" s="58"/>
      <c r="B78" s="58"/>
      <c r="C78" s="58"/>
      <c r="D78" s="58"/>
      <c r="E78" s="58"/>
      <c r="F78" s="58"/>
      <c r="G78" s="58"/>
      <c r="H78" s="58"/>
      <c r="I78" s="58"/>
      <c r="J78" s="58"/>
      <c r="K78" s="58"/>
      <c r="L78" s="58"/>
    </row>
    <row r="79" spans="1:12" s="1" customFormat="1">
      <c r="A79" s="58"/>
      <c r="B79" s="58"/>
      <c r="C79" s="58"/>
      <c r="D79" s="58"/>
      <c r="E79" s="58"/>
      <c r="F79" s="58"/>
      <c r="G79" s="58"/>
      <c r="H79" s="58"/>
      <c r="I79" s="58"/>
      <c r="J79" s="58"/>
      <c r="K79" s="58"/>
      <c r="L79" s="58"/>
    </row>
    <row r="80" spans="1:12" s="1" customFormat="1">
      <c r="A80" s="58"/>
      <c r="B80" s="58"/>
      <c r="C80" s="58"/>
      <c r="D80" s="58"/>
      <c r="E80" s="58"/>
      <c r="F80" s="58"/>
      <c r="G80" s="58"/>
      <c r="H80" s="58"/>
      <c r="I80" s="58"/>
      <c r="J80" s="58"/>
      <c r="K80" s="58"/>
      <c r="L80" s="58"/>
    </row>
    <row r="81" spans="1:12" s="1" customFormat="1">
      <c r="A81" s="58"/>
      <c r="B81" s="58"/>
      <c r="C81" s="58"/>
      <c r="D81" s="58"/>
      <c r="E81" s="58"/>
      <c r="F81" s="58"/>
      <c r="G81" s="58"/>
      <c r="H81" s="58"/>
      <c r="I81" s="58"/>
      <c r="J81" s="58"/>
      <c r="K81" s="58"/>
      <c r="L81" s="58"/>
    </row>
    <row r="82" spans="1:12" s="1" customFormat="1">
      <c r="A82" s="58"/>
      <c r="B82" s="58"/>
      <c r="C82" s="58"/>
      <c r="D82" s="58"/>
      <c r="E82" s="58"/>
      <c r="F82" s="58"/>
      <c r="G82" s="58"/>
      <c r="H82" s="58"/>
      <c r="I82" s="58"/>
      <c r="J82" s="58"/>
      <c r="K82" s="58"/>
      <c r="L82" s="58"/>
    </row>
    <row r="83" spans="1:12" s="1" customFormat="1">
      <c r="A83" s="58"/>
      <c r="B83" s="58"/>
      <c r="C83" s="58"/>
      <c r="D83" s="58"/>
      <c r="E83" s="58"/>
      <c r="F83" s="58"/>
      <c r="G83" s="58"/>
      <c r="H83" s="58"/>
      <c r="I83" s="58"/>
      <c r="J83" s="58"/>
      <c r="K83" s="58"/>
      <c r="L83" s="58"/>
    </row>
    <row r="84" spans="1:12" s="1" customFormat="1">
      <c r="A84" s="58"/>
      <c r="B84" s="58"/>
      <c r="C84" s="58"/>
      <c r="D84" s="58"/>
      <c r="E84" s="58"/>
      <c r="F84" s="58"/>
      <c r="G84" s="58"/>
      <c r="H84" s="58"/>
      <c r="I84" s="58"/>
      <c r="J84" s="58"/>
      <c r="K84" s="58"/>
      <c r="L84" s="58"/>
    </row>
    <row r="85" spans="1:12" s="1" customFormat="1">
      <c r="A85" s="58"/>
      <c r="B85" s="58"/>
      <c r="C85" s="58"/>
      <c r="D85" s="58"/>
      <c r="E85" s="58"/>
      <c r="F85" s="58"/>
      <c r="G85" s="58"/>
      <c r="H85" s="58"/>
      <c r="I85" s="58"/>
      <c r="J85" s="58"/>
      <c r="K85" s="58"/>
      <c r="L85" s="58"/>
    </row>
    <row r="86" spans="1:12" s="1" customFormat="1">
      <c r="A86" s="58"/>
      <c r="B86" s="58"/>
      <c r="C86" s="58"/>
      <c r="D86" s="58"/>
      <c r="E86" s="58"/>
      <c r="F86" s="58"/>
      <c r="G86" s="58"/>
      <c r="H86" s="58"/>
      <c r="I86" s="58"/>
      <c r="J86" s="58"/>
      <c r="K86" s="58"/>
      <c r="L86" s="58"/>
    </row>
    <row r="87" spans="1:12" s="1" customFormat="1">
      <c r="A87" s="58"/>
      <c r="B87" s="58"/>
      <c r="C87" s="58"/>
      <c r="D87" s="58"/>
      <c r="E87" s="58"/>
      <c r="F87" s="58"/>
      <c r="G87" s="58"/>
      <c r="H87" s="58"/>
      <c r="I87" s="58"/>
      <c r="J87" s="58"/>
      <c r="K87" s="58"/>
      <c r="L87" s="58"/>
    </row>
    <row r="88" spans="1:12" s="1" customFormat="1">
      <c r="A88" s="58"/>
      <c r="B88" s="58"/>
      <c r="C88" s="58"/>
      <c r="D88" s="58"/>
      <c r="E88" s="58"/>
      <c r="F88" s="58"/>
      <c r="G88" s="58"/>
      <c r="H88" s="58"/>
      <c r="I88" s="58"/>
      <c r="J88" s="58"/>
      <c r="K88" s="58"/>
      <c r="L88" s="58"/>
    </row>
    <row r="89" spans="1:12" s="1" customFormat="1">
      <c r="A89" s="58"/>
      <c r="B89" s="58"/>
      <c r="C89" s="58"/>
      <c r="D89" s="58"/>
      <c r="E89" s="58"/>
      <c r="F89" s="58"/>
      <c r="G89" s="58"/>
      <c r="H89" s="58"/>
      <c r="I89" s="58"/>
      <c r="J89" s="58"/>
      <c r="K89" s="58"/>
      <c r="L89" s="58"/>
    </row>
    <row r="90" spans="1:12" s="1" customFormat="1">
      <c r="A90" s="58"/>
      <c r="B90" s="58"/>
      <c r="C90" s="58"/>
      <c r="D90" s="58"/>
      <c r="E90" s="58"/>
      <c r="F90" s="58"/>
      <c r="G90" s="58"/>
      <c r="H90" s="58"/>
      <c r="I90" s="58"/>
      <c r="J90" s="58"/>
      <c r="K90" s="58"/>
      <c r="L90" s="58"/>
    </row>
    <row r="91" spans="1:12" s="1" customFormat="1">
      <c r="A91" s="58"/>
      <c r="B91" s="58"/>
      <c r="C91" s="58"/>
      <c r="D91" s="58"/>
      <c r="E91" s="58"/>
      <c r="F91" s="58"/>
      <c r="G91" s="58"/>
      <c r="H91" s="58"/>
      <c r="I91" s="58"/>
      <c r="J91" s="58"/>
      <c r="K91" s="58"/>
      <c r="L91" s="58"/>
    </row>
    <row r="92" spans="1:12" s="1" customFormat="1">
      <c r="A92" s="58"/>
      <c r="B92" s="58"/>
      <c r="C92" s="58"/>
      <c r="D92" s="58"/>
      <c r="E92" s="58"/>
      <c r="F92" s="58"/>
      <c r="G92" s="58"/>
      <c r="H92" s="58"/>
      <c r="I92" s="58"/>
      <c r="J92" s="58"/>
      <c r="K92" s="58"/>
      <c r="L92" s="58"/>
    </row>
    <row r="93" spans="1:12" s="1" customFormat="1">
      <c r="A93" s="58"/>
      <c r="B93" s="58"/>
      <c r="C93" s="58"/>
      <c r="D93" s="58"/>
      <c r="E93" s="58"/>
      <c r="F93" s="58"/>
      <c r="G93" s="58"/>
      <c r="H93" s="58"/>
      <c r="I93" s="58"/>
      <c r="J93" s="58"/>
      <c r="K93" s="58"/>
      <c r="L93" s="58"/>
    </row>
    <row r="94" spans="1:12" s="1" customFormat="1">
      <c r="A94" s="58"/>
      <c r="B94" s="58"/>
      <c r="C94" s="58"/>
      <c r="D94" s="58"/>
      <c r="E94" s="58"/>
      <c r="F94" s="58"/>
      <c r="G94" s="58"/>
      <c r="H94" s="58"/>
      <c r="I94" s="58"/>
      <c r="J94" s="58"/>
      <c r="K94" s="58"/>
      <c r="L94" s="58"/>
    </row>
    <row r="95" spans="1:12" s="1" customFormat="1">
      <c r="A95" s="58"/>
      <c r="B95" s="58"/>
      <c r="C95" s="58"/>
      <c r="D95" s="58"/>
      <c r="E95" s="58"/>
      <c r="F95" s="58"/>
      <c r="G95" s="58"/>
      <c r="H95" s="58"/>
      <c r="I95" s="58"/>
      <c r="J95" s="58"/>
      <c r="K95" s="58"/>
      <c r="L95" s="58"/>
    </row>
    <row r="96" spans="1:12" s="1" customFormat="1">
      <c r="A96" s="58"/>
      <c r="B96" s="58"/>
      <c r="C96" s="58"/>
      <c r="D96" s="58"/>
      <c r="E96" s="58"/>
      <c r="F96" s="58"/>
      <c r="G96" s="58"/>
      <c r="H96" s="58"/>
      <c r="I96" s="58"/>
      <c r="J96" s="58"/>
      <c r="K96" s="58"/>
      <c r="L96" s="58"/>
    </row>
    <row r="97" spans="1:12" s="1" customFormat="1">
      <c r="A97" s="58"/>
      <c r="B97" s="58"/>
      <c r="C97" s="58"/>
      <c r="D97" s="58"/>
      <c r="E97" s="58"/>
      <c r="F97" s="58"/>
      <c r="G97" s="58"/>
      <c r="H97" s="58"/>
      <c r="I97" s="58"/>
      <c r="J97" s="58"/>
      <c r="K97" s="58"/>
      <c r="L97" s="58"/>
    </row>
    <row r="98" spans="1:12" s="1" customFormat="1">
      <c r="A98" s="58"/>
      <c r="B98" s="58"/>
      <c r="C98" s="58"/>
      <c r="D98" s="58"/>
      <c r="E98" s="58"/>
      <c r="F98" s="58"/>
      <c r="G98" s="58"/>
      <c r="H98" s="58"/>
      <c r="I98" s="58"/>
      <c r="J98" s="58"/>
      <c r="K98" s="58"/>
      <c r="L98" s="58"/>
    </row>
    <row r="99" spans="1:12" s="1" customFormat="1">
      <c r="A99" s="58"/>
      <c r="B99" s="58"/>
      <c r="C99" s="58"/>
      <c r="D99" s="58"/>
      <c r="E99" s="58"/>
      <c r="F99" s="58"/>
      <c r="G99" s="58"/>
      <c r="H99" s="58"/>
      <c r="I99" s="58"/>
      <c r="J99" s="58"/>
      <c r="K99" s="58"/>
      <c r="L99" s="58"/>
    </row>
    <row r="100" spans="1:12" s="1" customFormat="1">
      <c r="A100" s="58"/>
      <c r="B100" s="58"/>
      <c r="C100" s="58"/>
      <c r="D100" s="58"/>
      <c r="E100" s="58"/>
      <c r="F100" s="58"/>
      <c r="G100" s="58"/>
      <c r="H100" s="58"/>
      <c r="I100" s="58"/>
      <c r="J100" s="58"/>
      <c r="K100" s="58"/>
      <c r="L100" s="58"/>
    </row>
    <row r="101" spans="1:12" s="1" customFormat="1">
      <c r="A101" s="58"/>
      <c r="B101" s="58"/>
      <c r="C101" s="58"/>
      <c r="D101" s="58"/>
      <c r="E101" s="58"/>
      <c r="F101" s="58"/>
      <c r="G101" s="58"/>
      <c r="H101" s="58"/>
      <c r="I101" s="58"/>
      <c r="J101" s="58"/>
      <c r="K101" s="58"/>
      <c r="L101" s="58"/>
    </row>
    <row r="102" spans="1:12" s="1" customFormat="1">
      <c r="A102" s="58"/>
      <c r="B102" s="58"/>
      <c r="C102" s="58"/>
      <c r="D102" s="58"/>
      <c r="E102" s="58"/>
      <c r="F102" s="58"/>
      <c r="G102" s="58"/>
      <c r="H102" s="58"/>
      <c r="I102" s="58"/>
      <c r="J102" s="58"/>
      <c r="K102" s="58"/>
      <c r="L102" s="58"/>
    </row>
    <row r="103" spans="1:12" s="1" customFormat="1">
      <c r="A103" s="58"/>
      <c r="B103" s="58"/>
      <c r="C103" s="58"/>
      <c r="D103" s="58"/>
      <c r="E103" s="58"/>
      <c r="F103" s="58"/>
      <c r="G103" s="58"/>
      <c r="H103" s="58"/>
      <c r="I103" s="58"/>
      <c r="J103" s="58"/>
      <c r="K103" s="58"/>
      <c r="L103" s="58"/>
    </row>
    <row r="104" spans="1:12" s="1" customFormat="1">
      <c r="A104" s="58"/>
      <c r="B104" s="58"/>
      <c r="C104" s="58"/>
      <c r="D104" s="58"/>
      <c r="E104" s="58"/>
      <c r="F104" s="58"/>
      <c r="G104" s="58"/>
      <c r="H104" s="58"/>
      <c r="I104" s="58"/>
      <c r="J104" s="58"/>
      <c r="K104" s="58"/>
      <c r="L104" s="58"/>
    </row>
    <row r="105" spans="1:12" s="1" customFormat="1">
      <c r="A105" s="58"/>
      <c r="B105" s="58"/>
      <c r="C105" s="58"/>
      <c r="D105" s="58"/>
      <c r="E105" s="58"/>
      <c r="F105" s="58"/>
      <c r="G105" s="58"/>
      <c r="H105" s="58"/>
      <c r="I105" s="58"/>
      <c r="J105" s="58"/>
      <c r="K105" s="58"/>
      <c r="L105" s="58"/>
    </row>
    <row r="106" spans="1:12" s="1" customFormat="1">
      <c r="A106" s="58"/>
      <c r="B106" s="58"/>
      <c r="C106" s="58"/>
      <c r="D106" s="58"/>
      <c r="E106" s="58"/>
      <c r="F106" s="58"/>
      <c r="G106" s="58"/>
      <c r="H106" s="58"/>
      <c r="I106" s="58"/>
      <c r="J106" s="58"/>
      <c r="K106" s="58"/>
      <c r="L106" s="58"/>
    </row>
    <row r="107" spans="1:12" s="1" customFormat="1">
      <c r="A107" s="58"/>
      <c r="B107" s="58"/>
      <c r="C107" s="58"/>
      <c r="D107" s="58"/>
      <c r="E107" s="58"/>
      <c r="F107" s="58"/>
      <c r="G107" s="58"/>
      <c r="H107" s="58"/>
      <c r="I107" s="58"/>
      <c r="J107" s="58"/>
      <c r="K107" s="58"/>
      <c r="L107" s="58"/>
    </row>
    <row r="108" spans="1:12" s="1" customFormat="1">
      <c r="A108" s="58"/>
      <c r="B108" s="58"/>
      <c r="C108" s="58"/>
      <c r="D108" s="58"/>
      <c r="E108" s="58"/>
      <c r="F108" s="58"/>
      <c r="G108" s="58"/>
      <c r="H108" s="58"/>
      <c r="I108" s="58"/>
      <c r="J108" s="58"/>
      <c r="K108" s="58"/>
      <c r="L108" s="58"/>
    </row>
    <row r="109" spans="1:12" s="1" customFormat="1">
      <c r="A109" s="58"/>
      <c r="B109" s="58"/>
      <c r="C109" s="58"/>
      <c r="D109" s="58"/>
      <c r="E109" s="58"/>
      <c r="F109" s="58"/>
      <c r="G109" s="58"/>
      <c r="H109" s="58"/>
      <c r="I109" s="58"/>
      <c r="J109" s="58"/>
      <c r="K109" s="58"/>
      <c r="L109" s="58"/>
    </row>
    <row r="110" spans="1:12" s="1" customFormat="1">
      <c r="A110" s="58"/>
      <c r="B110" s="58"/>
      <c r="C110" s="58"/>
      <c r="D110" s="58"/>
      <c r="E110" s="58"/>
      <c r="F110" s="58"/>
      <c r="G110" s="58"/>
      <c r="H110" s="58"/>
      <c r="I110" s="58"/>
      <c r="J110" s="58"/>
      <c r="K110" s="58"/>
      <c r="L110" s="58"/>
    </row>
    <row r="111" spans="1:12" s="1" customFormat="1">
      <c r="A111" s="58"/>
      <c r="B111" s="58"/>
      <c r="C111" s="58"/>
      <c r="D111" s="58"/>
      <c r="E111" s="58"/>
      <c r="F111" s="58"/>
      <c r="G111" s="58"/>
      <c r="H111" s="58"/>
      <c r="I111" s="58"/>
      <c r="J111" s="58"/>
      <c r="K111" s="58"/>
      <c r="L111" s="58"/>
    </row>
    <row r="112" spans="1:12" s="1" customFormat="1">
      <c r="A112" s="58"/>
      <c r="B112" s="58"/>
      <c r="C112" s="58"/>
      <c r="D112" s="58"/>
      <c r="E112" s="58"/>
      <c r="F112" s="58"/>
      <c r="G112" s="58"/>
      <c r="H112" s="58"/>
      <c r="I112" s="58"/>
      <c r="J112" s="58"/>
      <c r="K112" s="58"/>
      <c r="L112" s="58"/>
    </row>
    <row r="113" spans="1:12" s="1" customFormat="1">
      <c r="A113" s="58"/>
      <c r="B113" s="58"/>
      <c r="C113" s="58"/>
      <c r="D113" s="58"/>
      <c r="E113" s="58"/>
      <c r="F113" s="58"/>
      <c r="G113" s="58"/>
      <c r="H113" s="58"/>
      <c r="I113" s="58"/>
      <c r="J113" s="58"/>
      <c r="K113" s="58"/>
      <c r="L113" s="58"/>
    </row>
    <row r="114" spans="1:12" s="1" customFormat="1">
      <c r="A114" s="58"/>
      <c r="B114" s="58"/>
      <c r="C114" s="58"/>
      <c r="D114" s="58"/>
      <c r="E114" s="58"/>
      <c r="F114" s="58"/>
      <c r="G114" s="58"/>
      <c r="H114" s="58"/>
      <c r="I114" s="58"/>
      <c r="J114" s="58"/>
      <c r="K114" s="58"/>
      <c r="L114" s="58"/>
    </row>
    <row r="115" spans="1:12" s="1" customFormat="1">
      <c r="A115" s="58"/>
      <c r="B115" s="58"/>
      <c r="C115" s="58"/>
      <c r="D115" s="58"/>
      <c r="E115" s="58"/>
      <c r="F115" s="58"/>
      <c r="G115" s="58"/>
      <c r="H115" s="58"/>
      <c r="I115" s="58"/>
      <c r="J115" s="58"/>
      <c r="K115" s="58"/>
      <c r="L115" s="58"/>
    </row>
    <row r="116" spans="1:12" s="1" customFormat="1">
      <c r="A116" s="58"/>
      <c r="B116" s="58"/>
      <c r="C116" s="58"/>
      <c r="D116" s="58"/>
      <c r="E116" s="58"/>
      <c r="F116" s="58"/>
      <c r="G116" s="58"/>
      <c r="H116" s="58"/>
      <c r="I116" s="58"/>
      <c r="J116" s="58"/>
      <c r="K116" s="58"/>
      <c r="L116" s="58"/>
    </row>
    <row r="117" spans="1:12" s="1" customFormat="1">
      <c r="A117" s="58"/>
      <c r="B117" s="58"/>
      <c r="C117" s="58"/>
      <c r="D117" s="58"/>
      <c r="E117" s="58"/>
      <c r="F117" s="58"/>
      <c r="G117" s="58"/>
      <c r="H117" s="58"/>
      <c r="I117" s="58"/>
      <c r="J117" s="58"/>
      <c r="K117" s="58"/>
      <c r="L117" s="58"/>
    </row>
    <row r="118" spans="1:12" s="1" customFormat="1">
      <c r="A118" s="58"/>
      <c r="B118" s="58"/>
      <c r="C118" s="58"/>
      <c r="D118" s="58"/>
      <c r="E118" s="58"/>
      <c r="F118" s="58"/>
      <c r="G118" s="58"/>
      <c r="H118" s="58"/>
      <c r="I118" s="58"/>
      <c r="J118" s="58"/>
      <c r="K118" s="58"/>
      <c r="L118" s="58"/>
    </row>
    <row r="119" spans="1:12" s="1" customFormat="1">
      <c r="A119" s="58"/>
      <c r="B119" s="58"/>
      <c r="C119" s="58"/>
      <c r="D119" s="58"/>
      <c r="E119" s="58"/>
      <c r="F119" s="58"/>
      <c r="G119" s="58"/>
      <c r="H119" s="58"/>
      <c r="I119" s="58"/>
      <c r="J119" s="58"/>
      <c r="K119" s="58"/>
      <c r="L119" s="58"/>
    </row>
    <row r="120" spans="1:12" s="1" customFormat="1">
      <c r="A120" s="58"/>
      <c r="B120" s="58"/>
      <c r="C120" s="58"/>
      <c r="D120" s="58"/>
      <c r="E120" s="58"/>
      <c r="F120" s="58"/>
      <c r="G120" s="58"/>
      <c r="H120" s="58"/>
      <c r="I120" s="58"/>
      <c r="J120" s="58"/>
      <c r="K120" s="58"/>
      <c r="L120" s="58"/>
    </row>
    <row r="121" spans="1:12" s="1" customFormat="1">
      <c r="A121" s="58"/>
      <c r="B121" s="58"/>
      <c r="C121" s="58"/>
      <c r="D121" s="58"/>
      <c r="E121" s="58"/>
      <c r="F121" s="58"/>
      <c r="G121" s="58"/>
      <c r="H121" s="58"/>
      <c r="I121" s="58"/>
      <c r="J121" s="58"/>
      <c r="K121" s="58"/>
      <c r="L121" s="58"/>
    </row>
    <row r="122" spans="1:12" s="1" customFormat="1">
      <c r="A122" s="58"/>
      <c r="B122" s="58"/>
      <c r="C122" s="58"/>
      <c r="D122" s="58"/>
      <c r="E122" s="58"/>
      <c r="F122" s="58"/>
      <c r="G122" s="58"/>
      <c r="H122" s="58"/>
      <c r="I122" s="58"/>
      <c r="J122" s="58"/>
      <c r="K122" s="58"/>
      <c r="L122" s="58"/>
    </row>
    <row r="123" spans="1:12" s="1" customFormat="1">
      <c r="A123" s="58"/>
      <c r="B123" s="58"/>
      <c r="C123" s="58"/>
      <c r="D123" s="58"/>
      <c r="E123" s="58"/>
      <c r="F123" s="58"/>
      <c r="G123" s="58"/>
      <c r="H123" s="58"/>
      <c r="I123" s="58"/>
      <c r="J123" s="58"/>
      <c r="K123" s="58"/>
      <c r="L123" s="58"/>
    </row>
    <row r="124" spans="1:12" s="1" customFormat="1">
      <c r="A124" s="58"/>
      <c r="B124" s="58"/>
      <c r="C124" s="58"/>
      <c r="D124" s="58"/>
      <c r="E124" s="58"/>
      <c r="F124" s="58"/>
      <c r="G124" s="58"/>
      <c r="H124" s="58"/>
      <c r="I124" s="58"/>
      <c r="J124" s="58"/>
      <c r="K124" s="58"/>
      <c r="L124" s="58"/>
    </row>
    <row r="125" spans="1:12" s="1" customFormat="1">
      <c r="A125" s="58"/>
      <c r="B125" s="58"/>
      <c r="C125" s="58"/>
      <c r="D125" s="58"/>
      <c r="E125" s="58"/>
      <c r="F125" s="58"/>
      <c r="G125" s="58"/>
      <c r="H125" s="58"/>
      <c r="I125" s="58"/>
      <c r="J125" s="58"/>
      <c r="K125" s="58"/>
      <c r="L125" s="58"/>
    </row>
    <row r="126" spans="1:12" s="1" customFormat="1">
      <c r="A126" s="58"/>
      <c r="B126" s="58"/>
      <c r="C126" s="58"/>
      <c r="D126" s="58"/>
      <c r="E126" s="58"/>
      <c r="F126" s="58"/>
      <c r="G126" s="58"/>
      <c r="H126" s="58"/>
      <c r="I126" s="58"/>
      <c r="J126" s="58"/>
      <c r="K126" s="58"/>
      <c r="L126" s="58"/>
    </row>
    <row r="127" spans="1:12" s="1" customFormat="1">
      <c r="A127" s="58"/>
      <c r="B127" s="58"/>
      <c r="C127" s="58"/>
      <c r="D127" s="58"/>
      <c r="E127" s="58"/>
      <c r="F127" s="58"/>
      <c r="G127" s="58"/>
      <c r="H127" s="58"/>
      <c r="I127" s="58"/>
      <c r="J127" s="58"/>
      <c r="K127" s="58"/>
      <c r="L127" s="58"/>
    </row>
    <row r="128" spans="1:12" s="1" customFormat="1">
      <c r="A128" s="58"/>
      <c r="B128" s="58"/>
      <c r="C128" s="58"/>
      <c r="D128" s="58"/>
      <c r="E128" s="58"/>
      <c r="F128" s="58"/>
      <c r="G128" s="58"/>
      <c r="H128" s="58"/>
      <c r="I128" s="58"/>
      <c r="J128" s="58"/>
      <c r="K128" s="58"/>
      <c r="L128" s="58"/>
    </row>
    <row r="129" spans="1:12" s="1" customFormat="1">
      <c r="A129" s="58"/>
      <c r="B129" s="58"/>
      <c r="C129" s="58"/>
      <c r="D129" s="58"/>
      <c r="E129" s="58"/>
      <c r="F129" s="58"/>
      <c r="G129" s="58"/>
      <c r="H129" s="58"/>
      <c r="I129" s="58"/>
      <c r="J129" s="58"/>
      <c r="K129" s="58"/>
      <c r="L129" s="58"/>
    </row>
    <row r="130" spans="1:12" s="1" customFormat="1">
      <c r="A130" s="58"/>
      <c r="B130" s="58"/>
      <c r="C130" s="58"/>
      <c r="D130" s="58"/>
      <c r="E130" s="58"/>
      <c r="F130" s="58"/>
      <c r="G130" s="58"/>
      <c r="H130" s="58"/>
      <c r="I130" s="58"/>
      <c r="J130" s="58"/>
      <c r="K130" s="58"/>
      <c r="L130" s="58"/>
    </row>
    <row r="131" spans="1:12" s="1" customFormat="1">
      <c r="A131" s="58"/>
      <c r="B131" s="58"/>
      <c r="C131" s="58"/>
      <c r="D131" s="58"/>
      <c r="E131" s="58"/>
      <c r="F131" s="58"/>
      <c r="G131" s="58"/>
      <c r="H131" s="58"/>
      <c r="I131" s="58"/>
      <c r="J131" s="58"/>
      <c r="K131" s="58"/>
      <c r="L131" s="58"/>
    </row>
    <row r="132" spans="1:12" s="1" customFormat="1">
      <c r="A132" s="58"/>
      <c r="B132" s="58"/>
      <c r="C132" s="58"/>
      <c r="D132" s="58"/>
      <c r="E132" s="58"/>
      <c r="F132" s="58"/>
      <c r="G132" s="58"/>
      <c r="H132" s="58"/>
      <c r="I132" s="58"/>
      <c r="J132" s="58"/>
      <c r="K132" s="58"/>
      <c r="L132" s="58"/>
    </row>
    <row r="133" spans="1:12" s="1" customFormat="1">
      <c r="A133" s="58"/>
      <c r="B133" s="58"/>
      <c r="C133" s="58"/>
      <c r="D133" s="58"/>
      <c r="E133" s="58"/>
      <c r="F133" s="58"/>
      <c r="G133" s="58"/>
      <c r="H133" s="58"/>
      <c r="I133" s="58"/>
      <c r="J133" s="58"/>
      <c r="K133" s="58"/>
      <c r="L133" s="58"/>
    </row>
    <row r="134" spans="1:12" s="1" customFormat="1">
      <c r="A134" s="58"/>
      <c r="B134" s="58"/>
      <c r="C134" s="58"/>
      <c r="D134" s="58"/>
      <c r="E134" s="58"/>
      <c r="F134" s="58"/>
      <c r="G134" s="58"/>
      <c r="H134" s="58"/>
      <c r="I134" s="58"/>
      <c r="J134" s="58"/>
      <c r="K134" s="58"/>
      <c r="L134" s="58"/>
    </row>
    <row r="135" spans="1:12" s="1" customFormat="1">
      <c r="A135" s="58"/>
      <c r="B135" s="58"/>
      <c r="C135" s="58"/>
      <c r="D135" s="58"/>
      <c r="E135" s="58"/>
      <c r="F135" s="58"/>
      <c r="G135" s="58"/>
      <c r="H135" s="58"/>
      <c r="I135" s="58"/>
      <c r="J135" s="58"/>
      <c r="K135" s="58"/>
      <c r="L135" s="58"/>
    </row>
    <row r="136" spans="1:12" s="1" customFormat="1">
      <c r="A136" s="58"/>
      <c r="B136" s="58"/>
      <c r="C136" s="58"/>
      <c r="D136" s="58"/>
      <c r="E136" s="58"/>
      <c r="F136" s="58"/>
      <c r="G136" s="58"/>
      <c r="H136" s="58"/>
      <c r="I136" s="58"/>
      <c r="J136" s="58"/>
      <c r="K136" s="58"/>
      <c r="L136" s="58"/>
    </row>
    <row r="137" spans="1:12" s="1" customFormat="1">
      <c r="A137" s="58"/>
      <c r="B137" s="58"/>
      <c r="C137" s="58"/>
      <c r="D137" s="58"/>
      <c r="E137" s="58"/>
      <c r="F137" s="58"/>
      <c r="G137" s="58"/>
      <c r="H137" s="58"/>
      <c r="I137" s="58"/>
      <c r="J137" s="58"/>
      <c r="K137" s="58"/>
      <c r="L137" s="58"/>
    </row>
    <row r="138" spans="1:12" s="1" customFormat="1">
      <c r="A138" s="58"/>
      <c r="B138" s="58"/>
      <c r="C138" s="58"/>
      <c r="D138" s="58"/>
      <c r="E138" s="58"/>
      <c r="F138" s="58"/>
      <c r="G138" s="58"/>
      <c r="H138" s="58"/>
      <c r="I138" s="58"/>
      <c r="J138" s="58"/>
      <c r="K138" s="58"/>
      <c r="L138" s="58"/>
    </row>
    <row r="139" spans="1:12" s="1" customFormat="1">
      <c r="A139" s="58"/>
      <c r="B139" s="58"/>
      <c r="C139" s="58"/>
      <c r="D139" s="58"/>
      <c r="E139" s="58"/>
      <c r="F139" s="58"/>
      <c r="G139" s="58"/>
      <c r="H139" s="58"/>
      <c r="I139" s="58"/>
      <c r="J139" s="58"/>
      <c r="K139" s="58"/>
      <c r="L139" s="58"/>
    </row>
    <row r="140" spans="1:12" s="1" customFormat="1">
      <c r="A140" s="58"/>
      <c r="B140" s="58"/>
      <c r="C140" s="58"/>
      <c r="D140" s="58"/>
      <c r="E140" s="58"/>
      <c r="F140" s="58"/>
      <c r="G140" s="58"/>
      <c r="H140" s="58"/>
      <c r="I140" s="58"/>
      <c r="J140" s="58"/>
      <c r="K140" s="58"/>
      <c r="L140" s="58"/>
    </row>
    <row r="141" spans="1:12" s="1" customFormat="1">
      <c r="A141" s="58"/>
      <c r="B141" s="58"/>
      <c r="C141" s="58"/>
      <c r="D141" s="58"/>
      <c r="E141" s="58"/>
      <c r="F141" s="58"/>
      <c r="G141" s="58"/>
      <c r="H141" s="58"/>
      <c r="I141" s="58"/>
      <c r="J141" s="58"/>
      <c r="K141" s="58"/>
      <c r="L141" s="58"/>
    </row>
    <row r="142" spans="1:12" s="1" customFormat="1">
      <c r="A142" s="58"/>
      <c r="B142" s="58"/>
      <c r="C142" s="58"/>
      <c r="D142" s="58"/>
      <c r="E142" s="58"/>
      <c r="F142" s="58"/>
      <c r="G142" s="58"/>
      <c r="H142" s="58"/>
      <c r="I142" s="58"/>
      <c r="J142" s="58"/>
      <c r="K142" s="58"/>
      <c r="L142" s="58"/>
    </row>
    <row r="143" spans="1:12" s="1" customFormat="1">
      <c r="A143" s="58"/>
      <c r="B143" s="58"/>
      <c r="C143" s="58"/>
      <c r="D143" s="58"/>
      <c r="E143" s="58"/>
      <c r="F143" s="58"/>
      <c r="G143" s="58"/>
      <c r="H143" s="58"/>
      <c r="I143" s="58"/>
      <c r="J143" s="58"/>
      <c r="K143" s="58"/>
      <c r="L143" s="58"/>
    </row>
    <row r="144" spans="1:12" s="1" customFormat="1">
      <c r="A144" s="58"/>
      <c r="B144" s="58"/>
      <c r="C144" s="58"/>
      <c r="D144" s="58"/>
      <c r="E144" s="58"/>
      <c r="F144" s="58"/>
      <c r="G144" s="58"/>
      <c r="H144" s="58"/>
      <c r="I144" s="58"/>
      <c r="J144" s="58"/>
      <c r="K144" s="58"/>
      <c r="L144" s="58"/>
    </row>
    <row r="145" spans="1:12" s="1" customFormat="1">
      <c r="A145" s="58"/>
      <c r="B145" s="58"/>
      <c r="C145" s="58"/>
      <c r="D145" s="58"/>
      <c r="E145" s="58"/>
      <c r="F145" s="58"/>
      <c r="G145" s="58"/>
      <c r="H145" s="58"/>
      <c r="I145" s="58"/>
      <c r="J145" s="58"/>
      <c r="K145" s="58"/>
      <c r="L145" s="58"/>
    </row>
    <row r="146" spans="1:12" s="1" customFormat="1">
      <c r="A146" s="58"/>
      <c r="B146" s="58"/>
      <c r="C146" s="58"/>
      <c r="D146" s="58"/>
      <c r="E146" s="58"/>
      <c r="F146" s="58"/>
      <c r="G146" s="58"/>
      <c r="H146" s="58"/>
      <c r="I146" s="58"/>
      <c r="J146" s="58"/>
      <c r="K146" s="58"/>
      <c r="L146" s="58"/>
    </row>
    <row r="147" spans="1:12" s="1" customFormat="1">
      <c r="A147" s="58"/>
      <c r="B147" s="58"/>
      <c r="C147" s="58"/>
      <c r="D147" s="58"/>
      <c r="E147" s="58"/>
      <c r="F147" s="58"/>
      <c r="G147" s="58"/>
      <c r="H147" s="58"/>
      <c r="I147" s="58"/>
      <c r="J147" s="58"/>
      <c r="K147" s="58"/>
      <c r="L147" s="58"/>
    </row>
    <row r="148" spans="1:12" s="1" customFormat="1">
      <c r="A148" s="58"/>
      <c r="B148" s="58"/>
      <c r="C148" s="58"/>
      <c r="D148" s="58"/>
      <c r="E148" s="58"/>
      <c r="F148" s="58"/>
      <c r="G148" s="58"/>
      <c r="H148" s="58"/>
      <c r="I148" s="58"/>
      <c r="J148" s="58"/>
      <c r="K148" s="58"/>
      <c r="L148" s="58"/>
    </row>
    <row r="149" spans="1:12" s="1" customFormat="1">
      <c r="A149" s="58"/>
      <c r="B149" s="58"/>
      <c r="C149" s="58"/>
      <c r="D149" s="58"/>
      <c r="E149" s="58"/>
      <c r="F149" s="58"/>
      <c r="G149" s="58"/>
      <c r="H149" s="58"/>
      <c r="I149" s="58"/>
      <c r="J149" s="58"/>
      <c r="K149" s="58"/>
      <c r="L149" s="58"/>
    </row>
    <row r="150" spans="1:12" s="1" customFormat="1">
      <c r="A150" s="58"/>
      <c r="B150" s="58"/>
      <c r="C150" s="58"/>
      <c r="D150" s="58"/>
      <c r="E150" s="58"/>
      <c r="F150" s="58"/>
      <c r="G150" s="58"/>
      <c r="H150" s="58"/>
      <c r="I150" s="58"/>
      <c r="J150" s="58"/>
      <c r="K150" s="58"/>
      <c r="L150" s="58"/>
    </row>
    <row r="151" spans="1:12" s="1" customFormat="1">
      <c r="A151" s="58"/>
      <c r="B151" s="58"/>
      <c r="C151" s="58"/>
      <c r="D151" s="58"/>
      <c r="E151" s="58"/>
      <c r="F151" s="58"/>
      <c r="G151" s="58"/>
      <c r="H151" s="58"/>
      <c r="I151" s="58"/>
      <c r="J151" s="58"/>
      <c r="K151" s="58"/>
      <c r="L151" s="58"/>
    </row>
    <row r="152" spans="1:12" s="1" customFormat="1">
      <c r="A152" s="58"/>
      <c r="B152" s="58"/>
      <c r="C152" s="58"/>
      <c r="D152" s="58"/>
      <c r="E152" s="58"/>
      <c r="F152" s="58"/>
      <c r="G152" s="58"/>
      <c r="H152" s="58"/>
      <c r="I152" s="58"/>
      <c r="J152" s="58"/>
      <c r="K152" s="58"/>
      <c r="L152" s="58"/>
    </row>
    <row r="153" spans="1:12" s="1" customFormat="1">
      <c r="A153" s="58"/>
      <c r="B153" s="58"/>
      <c r="C153" s="58"/>
      <c r="D153" s="58"/>
      <c r="E153" s="58"/>
      <c r="F153" s="58"/>
      <c r="G153" s="58"/>
      <c r="H153" s="58"/>
      <c r="I153" s="58"/>
      <c r="J153" s="58"/>
      <c r="K153" s="58"/>
      <c r="L153" s="58"/>
    </row>
    <row r="154" spans="1:12" s="1" customFormat="1">
      <c r="A154" s="58"/>
      <c r="B154" s="58"/>
      <c r="C154" s="58"/>
      <c r="D154" s="58"/>
      <c r="E154" s="58"/>
      <c r="F154" s="58"/>
      <c r="G154" s="58"/>
      <c r="H154" s="58"/>
      <c r="I154" s="58"/>
      <c r="J154" s="58"/>
      <c r="K154" s="58"/>
      <c r="L154" s="58"/>
    </row>
    <row r="155" spans="1:12" s="1" customFormat="1">
      <c r="A155" s="58"/>
      <c r="B155" s="58"/>
      <c r="C155" s="58"/>
      <c r="D155" s="58"/>
      <c r="E155" s="58"/>
      <c r="F155" s="58"/>
      <c r="G155" s="58"/>
      <c r="H155" s="58"/>
      <c r="I155" s="58"/>
      <c r="J155" s="58"/>
      <c r="K155" s="58"/>
      <c r="L155" s="58"/>
    </row>
    <row r="156" spans="1:12" s="1" customFormat="1">
      <c r="A156" s="58"/>
      <c r="B156" s="58"/>
      <c r="C156" s="58"/>
      <c r="D156" s="58"/>
      <c r="E156" s="58"/>
      <c r="F156" s="58"/>
      <c r="G156" s="58"/>
      <c r="H156" s="58"/>
      <c r="I156" s="58"/>
      <c r="J156" s="58"/>
      <c r="K156" s="58"/>
      <c r="L156" s="58"/>
    </row>
    <row r="157" spans="1:12" s="1" customFormat="1">
      <c r="A157" s="58"/>
      <c r="B157" s="58"/>
      <c r="C157" s="58"/>
      <c r="D157" s="58"/>
      <c r="E157" s="58"/>
      <c r="F157" s="58"/>
      <c r="G157" s="58"/>
      <c r="H157" s="58"/>
      <c r="I157" s="58"/>
      <c r="J157" s="58"/>
      <c r="K157" s="58"/>
      <c r="L157" s="58"/>
    </row>
    <row r="158" spans="1:12" s="1" customFormat="1">
      <c r="A158" s="58"/>
      <c r="B158" s="58"/>
      <c r="C158" s="58"/>
      <c r="D158" s="58"/>
      <c r="E158" s="58"/>
      <c r="F158" s="58"/>
      <c r="G158" s="58"/>
      <c r="H158" s="58"/>
      <c r="I158" s="58"/>
      <c r="J158" s="58"/>
      <c r="K158" s="58"/>
      <c r="L158" s="58"/>
    </row>
    <row r="159" spans="1:12" s="1" customFormat="1">
      <c r="A159" s="58"/>
      <c r="B159" s="58"/>
      <c r="C159" s="58"/>
      <c r="D159" s="58"/>
      <c r="E159" s="58"/>
      <c r="F159" s="58"/>
      <c r="G159" s="58"/>
      <c r="H159" s="58"/>
      <c r="I159" s="58"/>
      <c r="J159" s="58"/>
      <c r="K159" s="58"/>
      <c r="L159" s="58"/>
    </row>
    <row r="160" spans="1:12" s="1" customFormat="1">
      <c r="A160" s="58"/>
      <c r="B160" s="58"/>
      <c r="C160" s="58"/>
      <c r="D160" s="58"/>
      <c r="E160" s="58"/>
      <c r="F160" s="58"/>
      <c r="G160" s="58"/>
      <c r="H160" s="58"/>
      <c r="I160" s="58"/>
      <c r="J160" s="58"/>
      <c r="K160" s="58"/>
      <c r="L160" s="58"/>
    </row>
    <row r="161" spans="1:12" s="1" customFormat="1">
      <c r="A161" s="58"/>
      <c r="B161" s="58"/>
      <c r="C161" s="58"/>
      <c r="D161" s="58"/>
      <c r="E161" s="58"/>
      <c r="F161" s="58"/>
      <c r="G161" s="58"/>
      <c r="H161" s="58"/>
      <c r="I161" s="58"/>
      <c r="J161" s="58"/>
      <c r="K161" s="58"/>
      <c r="L161" s="58"/>
    </row>
    <row r="162" spans="1:12" s="1" customFormat="1">
      <c r="A162" s="58"/>
      <c r="B162" s="58"/>
      <c r="C162" s="58"/>
      <c r="D162" s="58"/>
      <c r="E162" s="58"/>
      <c r="F162" s="58"/>
      <c r="G162" s="58"/>
      <c r="H162" s="58"/>
      <c r="I162" s="58"/>
      <c r="J162" s="58"/>
      <c r="K162" s="58"/>
      <c r="L162" s="58"/>
    </row>
    <row r="163" spans="1:12" s="1" customFormat="1">
      <c r="A163" s="58"/>
      <c r="B163" s="58"/>
      <c r="C163" s="58"/>
      <c r="D163" s="58"/>
      <c r="E163" s="58"/>
      <c r="F163" s="58"/>
      <c r="G163" s="58"/>
      <c r="H163" s="58"/>
      <c r="I163" s="58"/>
      <c r="J163" s="58"/>
      <c r="K163" s="58"/>
      <c r="L163" s="58"/>
    </row>
    <row r="164" spans="1:12" s="1" customFormat="1">
      <c r="A164" s="58"/>
      <c r="B164" s="58"/>
      <c r="C164" s="58"/>
      <c r="D164" s="58"/>
      <c r="E164" s="58"/>
      <c r="F164" s="58"/>
      <c r="G164" s="58"/>
      <c r="H164" s="58"/>
      <c r="I164" s="58"/>
      <c r="J164" s="58"/>
      <c r="K164" s="58"/>
      <c r="L164" s="58"/>
    </row>
    <row r="165" spans="1:12" s="1" customFormat="1">
      <c r="A165" s="58"/>
      <c r="B165" s="58"/>
      <c r="C165" s="58"/>
      <c r="D165" s="58"/>
      <c r="E165" s="58"/>
      <c r="F165" s="58"/>
      <c r="G165" s="58"/>
      <c r="H165" s="58"/>
      <c r="I165" s="58"/>
      <c r="J165" s="58"/>
      <c r="K165" s="58"/>
      <c r="L165" s="58"/>
    </row>
    <row r="166" spans="1:12" s="1" customFormat="1">
      <c r="A166" s="58"/>
      <c r="B166" s="58"/>
      <c r="C166" s="58"/>
      <c r="D166" s="58"/>
      <c r="E166" s="58"/>
      <c r="F166" s="58"/>
      <c r="G166" s="58"/>
      <c r="H166" s="58"/>
      <c r="I166" s="58"/>
      <c r="J166" s="58"/>
      <c r="K166" s="58"/>
      <c r="L166" s="58"/>
    </row>
    <row r="167" spans="1:12" s="1" customFormat="1">
      <c r="A167" s="58"/>
      <c r="B167" s="58"/>
      <c r="C167" s="58"/>
      <c r="D167" s="58"/>
      <c r="E167" s="58"/>
      <c r="F167" s="58"/>
      <c r="G167" s="58"/>
      <c r="H167" s="58"/>
      <c r="I167" s="58"/>
      <c r="J167" s="58"/>
      <c r="K167" s="58"/>
      <c r="L167" s="58"/>
    </row>
    <row r="168" spans="1:12" s="1" customFormat="1">
      <c r="A168" s="58"/>
      <c r="B168" s="58"/>
      <c r="C168" s="58"/>
      <c r="D168" s="58"/>
      <c r="E168" s="58"/>
      <c r="F168" s="58"/>
      <c r="G168" s="58"/>
      <c r="H168" s="58"/>
      <c r="I168" s="58"/>
      <c r="J168" s="58"/>
      <c r="K168" s="58"/>
      <c r="L168" s="58"/>
    </row>
    <row r="169" spans="1:12" s="1" customFormat="1">
      <c r="A169" s="58"/>
      <c r="B169" s="58"/>
      <c r="C169" s="58"/>
      <c r="D169" s="58"/>
      <c r="E169" s="58"/>
      <c r="F169" s="58"/>
      <c r="G169" s="58"/>
      <c r="H169" s="58"/>
      <c r="I169" s="58"/>
      <c r="J169" s="58"/>
      <c r="K169" s="58"/>
      <c r="L169" s="58"/>
    </row>
    <row r="170" spans="1:12" s="1" customFormat="1">
      <c r="A170" s="58"/>
      <c r="B170" s="58"/>
      <c r="C170" s="58"/>
      <c r="D170" s="58"/>
      <c r="E170" s="58"/>
      <c r="F170" s="58"/>
      <c r="G170" s="58"/>
      <c r="H170" s="58"/>
      <c r="I170" s="58"/>
      <c r="J170" s="58"/>
      <c r="K170" s="58"/>
      <c r="L170" s="58"/>
    </row>
    <row r="171" spans="1:12" s="1" customFormat="1">
      <c r="A171" s="58"/>
      <c r="B171" s="58"/>
      <c r="C171" s="58"/>
      <c r="D171" s="58"/>
      <c r="E171" s="58"/>
      <c r="F171" s="58"/>
      <c r="G171" s="58"/>
      <c r="H171" s="58"/>
      <c r="I171" s="58"/>
      <c r="J171" s="58"/>
      <c r="K171" s="58"/>
      <c r="L171" s="58"/>
    </row>
    <row r="172" spans="1:12" s="1" customFormat="1">
      <c r="A172" s="58"/>
      <c r="B172" s="58"/>
      <c r="C172" s="58"/>
      <c r="D172" s="58"/>
      <c r="E172" s="58"/>
      <c r="F172" s="58"/>
      <c r="G172" s="58"/>
      <c r="H172" s="58"/>
      <c r="I172" s="58"/>
      <c r="J172" s="58"/>
      <c r="K172" s="58"/>
      <c r="L172" s="58"/>
    </row>
    <row r="173" spans="1:12" s="1" customFormat="1">
      <c r="A173" s="58"/>
      <c r="B173" s="58"/>
      <c r="C173" s="58"/>
      <c r="D173" s="58"/>
      <c r="E173" s="58"/>
      <c r="F173" s="58"/>
      <c r="G173" s="58"/>
      <c r="H173" s="58"/>
      <c r="I173" s="58"/>
      <c r="J173" s="58"/>
      <c r="K173" s="58"/>
      <c r="L173" s="58"/>
    </row>
    <row r="174" spans="1:12" s="1" customFormat="1">
      <c r="A174" s="58"/>
      <c r="B174" s="58"/>
      <c r="C174" s="58"/>
      <c r="D174" s="58"/>
      <c r="E174" s="58"/>
      <c r="F174" s="58"/>
      <c r="G174" s="58"/>
      <c r="H174" s="58"/>
      <c r="I174" s="58"/>
      <c r="J174" s="58"/>
      <c r="K174" s="58"/>
      <c r="L174" s="58"/>
    </row>
    <row r="175" spans="1:12" s="1" customFormat="1">
      <c r="A175" s="58"/>
      <c r="B175" s="58"/>
      <c r="C175" s="58"/>
      <c r="D175" s="58"/>
      <c r="E175" s="58"/>
      <c r="F175" s="58"/>
      <c r="G175" s="58"/>
      <c r="H175" s="58"/>
      <c r="I175" s="58"/>
      <c r="J175" s="58"/>
      <c r="K175" s="58"/>
      <c r="L175" s="58"/>
    </row>
    <row r="176" spans="1:12" s="1" customFormat="1">
      <c r="A176" s="58"/>
      <c r="B176" s="58"/>
      <c r="C176" s="58"/>
      <c r="D176" s="58"/>
      <c r="E176" s="58"/>
      <c r="F176" s="58"/>
      <c r="G176" s="58"/>
      <c r="H176" s="58"/>
      <c r="I176" s="58"/>
      <c r="J176" s="58"/>
      <c r="K176" s="58"/>
      <c r="L176" s="58"/>
    </row>
    <row r="177" spans="1:12" s="1" customFormat="1">
      <c r="A177" s="58"/>
      <c r="B177" s="58"/>
      <c r="C177" s="58"/>
      <c r="D177" s="58"/>
      <c r="E177" s="58"/>
      <c r="F177" s="58"/>
      <c r="G177" s="58"/>
      <c r="H177" s="58"/>
      <c r="I177" s="58"/>
      <c r="J177" s="58"/>
      <c r="K177" s="58"/>
      <c r="L177" s="58"/>
    </row>
    <row r="178" spans="1:12" s="1" customFormat="1">
      <c r="A178" s="58"/>
      <c r="B178" s="58"/>
      <c r="C178" s="58"/>
      <c r="D178" s="58"/>
      <c r="E178" s="58"/>
      <c r="F178" s="58"/>
      <c r="G178" s="58"/>
      <c r="H178" s="58"/>
      <c r="I178" s="58"/>
      <c r="J178" s="58"/>
      <c r="K178" s="58"/>
      <c r="L178" s="58"/>
    </row>
    <row r="179" spans="1:12" s="1" customFormat="1">
      <c r="A179" s="58"/>
      <c r="B179" s="58"/>
      <c r="C179" s="58"/>
      <c r="D179" s="58"/>
      <c r="E179" s="58"/>
      <c r="F179" s="58"/>
      <c r="G179" s="58"/>
      <c r="H179" s="58"/>
      <c r="I179" s="58"/>
      <c r="J179" s="58"/>
      <c r="K179" s="58"/>
      <c r="L179" s="58"/>
    </row>
    <row r="180" spans="1:12" s="1" customFormat="1">
      <c r="A180" s="58"/>
      <c r="B180" s="58"/>
      <c r="C180" s="58"/>
      <c r="D180" s="58"/>
      <c r="E180" s="58"/>
      <c r="F180" s="58"/>
      <c r="G180" s="58"/>
      <c r="H180" s="58"/>
      <c r="I180" s="58"/>
      <c r="J180" s="58"/>
      <c r="K180" s="58"/>
      <c r="L180" s="58"/>
    </row>
    <row r="181" spans="1:12" s="1" customFormat="1">
      <c r="A181" s="58"/>
      <c r="B181" s="58"/>
      <c r="C181" s="58"/>
      <c r="D181" s="58"/>
      <c r="E181" s="58"/>
      <c r="F181" s="58"/>
      <c r="G181" s="58"/>
      <c r="H181" s="58"/>
      <c r="I181" s="58"/>
      <c r="J181" s="58"/>
      <c r="K181" s="58"/>
      <c r="L181" s="58"/>
    </row>
    <row r="182" spans="1:12" s="1" customFormat="1">
      <c r="A182" s="58"/>
      <c r="B182" s="58"/>
      <c r="C182" s="58"/>
      <c r="D182" s="58"/>
      <c r="E182" s="58"/>
      <c r="F182" s="58"/>
      <c r="G182" s="58"/>
      <c r="H182" s="58"/>
      <c r="I182" s="58"/>
      <c r="J182" s="58"/>
      <c r="K182" s="58"/>
      <c r="L182" s="58"/>
    </row>
    <row r="183" spans="1:12" s="1" customFormat="1">
      <c r="A183" s="58"/>
      <c r="B183" s="58"/>
      <c r="C183" s="58"/>
      <c r="D183" s="58"/>
      <c r="E183" s="58"/>
      <c r="F183" s="58"/>
      <c r="G183" s="58"/>
      <c r="H183" s="58"/>
      <c r="I183" s="58"/>
      <c r="J183" s="58"/>
      <c r="K183" s="58"/>
      <c r="L183" s="58"/>
    </row>
    <row r="184" spans="1:12" s="1" customFormat="1">
      <c r="A184" s="58"/>
      <c r="B184" s="58"/>
      <c r="C184" s="58"/>
      <c r="D184" s="58"/>
      <c r="E184" s="58"/>
      <c r="F184" s="58"/>
      <c r="G184" s="58"/>
      <c r="H184" s="58"/>
      <c r="I184" s="58"/>
      <c r="J184" s="58"/>
      <c r="K184" s="58"/>
      <c r="L184" s="58"/>
    </row>
    <row r="185" spans="1:12" s="1" customFormat="1">
      <c r="A185" s="58"/>
      <c r="B185" s="58"/>
      <c r="C185" s="58"/>
      <c r="D185" s="58"/>
      <c r="E185" s="58"/>
      <c r="F185" s="58"/>
      <c r="G185" s="58"/>
      <c r="H185" s="58"/>
      <c r="I185" s="58"/>
      <c r="J185" s="58"/>
      <c r="K185" s="58"/>
      <c r="L185" s="58"/>
    </row>
    <row r="186" spans="1:12" s="1" customFormat="1">
      <c r="A186" s="58"/>
      <c r="B186" s="58"/>
      <c r="C186" s="58"/>
      <c r="D186" s="58"/>
      <c r="E186" s="58"/>
      <c r="F186" s="58"/>
      <c r="G186" s="58"/>
      <c r="H186" s="58"/>
      <c r="I186" s="58"/>
      <c r="J186" s="58"/>
      <c r="K186" s="58"/>
      <c r="L186" s="58"/>
    </row>
    <row r="187" spans="1:12" s="1" customFormat="1">
      <c r="A187" s="58"/>
      <c r="B187" s="58"/>
      <c r="C187" s="58"/>
      <c r="D187" s="58"/>
      <c r="E187" s="58"/>
      <c r="F187" s="58"/>
      <c r="G187" s="58"/>
      <c r="H187" s="58"/>
      <c r="I187" s="58"/>
      <c r="J187" s="58"/>
      <c r="K187" s="58"/>
      <c r="L187" s="58"/>
    </row>
    <row r="188" spans="1:12" s="1" customFormat="1">
      <c r="A188" s="58"/>
      <c r="B188" s="58"/>
      <c r="C188" s="58"/>
      <c r="D188" s="58"/>
      <c r="E188" s="58"/>
      <c r="F188" s="58"/>
      <c r="G188" s="58"/>
      <c r="H188" s="58"/>
      <c r="I188" s="58"/>
      <c r="J188" s="58"/>
      <c r="K188" s="58"/>
      <c r="L188" s="58"/>
    </row>
    <row r="189" spans="1:12" s="1" customFormat="1">
      <c r="A189" s="58"/>
      <c r="B189" s="58"/>
      <c r="C189" s="58"/>
      <c r="D189" s="58"/>
      <c r="E189" s="58"/>
      <c r="F189" s="58"/>
      <c r="G189" s="58"/>
      <c r="H189" s="58"/>
      <c r="I189" s="58"/>
      <c r="J189" s="58"/>
      <c r="K189" s="58"/>
      <c r="L189" s="58"/>
    </row>
    <row r="190" spans="1:12" s="1" customFormat="1">
      <c r="A190" s="58"/>
      <c r="B190" s="58"/>
      <c r="C190" s="58"/>
      <c r="D190" s="58"/>
      <c r="E190" s="58"/>
      <c r="F190" s="58"/>
      <c r="G190" s="58"/>
      <c r="H190" s="58"/>
      <c r="I190" s="58"/>
      <c r="J190" s="58"/>
      <c r="K190" s="58"/>
      <c r="L190" s="58"/>
    </row>
    <row r="191" spans="1:12" s="1" customFormat="1">
      <c r="A191" s="58"/>
      <c r="B191" s="58"/>
      <c r="C191" s="58"/>
      <c r="D191" s="58"/>
      <c r="E191" s="58"/>
      <c r="F191" s="58"/>
      <c r="G191" s="58"/>
      <c r="H191" s="58"/>
      <c r="I191" s="58"/>
      <c r="J191" s="58"/>
      <c r="K191" s="58"/>
      <c r="L191" s="58"/>
    </row>
    <row r="192" spans="1:12" s="1" customFormat="1">
      <c r="A192" s="58"/>
      <c r="B192" s="58"/>
      <c r="C192" s="58"/>
      <c r="D192" s="58"/>
      <c r="E192" s="58"/>
      <c r="F192" s="58"/>
      <c r="G192" s="58"/>
      <c r="H192" s="58"/>
      <c r="I192" s="58"/>
      <c r="J192" s="58"/>
      <c r="K192" s="58"/>
      <c r="L192" s="58"/>
    </row>
    <row r="193" spans="1:12" s="1" customFormat="1">
      <c r="A193" s="58"/>
      <c r="B193" s="58"/>
      <c r="C193" s="58"/>
      <c r="D193" s="58"/>
      <c r="E193" s="58"/>
      <c r="F193" s="58"/>
      <c r="G193" s="58"/>
      <c r="H193" s="58"/>
      <c r="I193" s="58"/>
      <c r="J193" s="58"/>
      <c r="K193" s="58"/>
      <c r="L193" s="58"/>
    </row>
    <row r="194" spans="1:12" s="1" customFormat="1">
      <c r="A194" s="58"/>
      <c r="B194" s="58"/>
      <c r="C194" s="58"/>
      <c r="D194" s="58"/>
      <c r="E194" s="58"/>
      <c r="F194" s="58"/>
      <c r="G194" s="58"/>
      <c r="H194" s="58"/>
      <c r="I194" s="58"/>
      <c r="J194" s="58"/>
      <c r="K194" s="58"/>
      <c r="L194" s="58"/>
    </row>
    <row r="195" spans="1:12" s="1" customFormat="1">
      <c r="A195" s="58"/>
      <c r="B195" s="58"/>
      <c r="C195" s="58"/>
      <c r="D195" s="58"/>
      <c r="E195" s="58"/>
      <c r="F195" s="58"/>
      <c r="G195" s="58"/>
      <c r="H195" s="58"/>
      <c r="I195" s="58"/>
      <c r="J195" s="58"/>
      <c r="K195" s="58"/>
      <c r="L195" s="58"/>
    </row>
    <row r="196" spans="1:12" s="1" customFormat="1">
      <c r="A196" s="58"/>
      <c r="B196" s="58"/>
      <c r="C196" s="58"/>
      <c r="D196" s="58"/>
      <c r="E196" s="58"/>
      <c r="F196" s="58"/>
      <c r="G196" s="58"/>
      <c r="H196" s="58"/>
      <c r="I196" s="58"/>
      <c r="J196" s="58"/>
      <c r="K196" s="58"/>
      <c r="L196" s="58"/>
    </row>
    <row r="197" spans="1:12" s="1" customFormat="1">
      <c r="A197" s="58"/>
      <c r="B197" s="58"/>
      <c r="C197" s="58"/>
      <c r="D197" s="58"/>
      <c r="E197" s="58"/>
      <c r="F197" s="58"/>
      <c r="G197" s="58"/>
      <c r="H197" s="58"/>
      <c r="I197" s="58"/>
      <c r="J197" s="58"/>
      <c r="K197" s="58"/>
      <c r="L197" s="58"/>
    </row>
    <row r="198" spans="1:12" s="1" customFormat="1">
      <c r="A198" s="58"/>
      <c r="B198" s="58"/>
      <c r="C198" s="58"/>
      <c r="D198" s="58"/>
      <c r="E198" s="58"/>
      <c r="F198" s="58"/>
      <c r="G198" s="58"/>
      <c r="H198" s="58"/>
      <c r="I198" s="58"/>
      <c r="J198" s="58"/>
      <c r="K198" s="58"/>
      <c r="L198" s="58"/>
    </row>
    <row r="199" spans="1:12" s="1" customFormat="1">
      <c r="A199" s="58"/>
      <c r="B199" s="58"/>
      <c r="C199" s="58"/>
      <c r="D199" s="58"/>
      <c r="E199" s="58"/>
      <c r="F199" s="58"/>
      <c r="G199" s="58"/>
      <c r="H199" s="58"/>
      <c r="I199" s="58"/>
      <c r="J199" s="58"/>
      <c r="K199" s="58"/>
      <c r="L199" s="58"/>
    </row>
    <row r="200" spans="1:12" s="1" customFormat="1">
      <c r="A200" s="58"/>
      <c r="B200" s="58"/>
      <c r="C200" s="58"/>
      <c r="D200" s="58"/>
      <c r="E200" s="58"/>
      <c r="F200" s="58"/>
      <c r="G200" s="58"/>
      <c r="H200" s="58"/>
      <c r="I200" s="58"/>
      <c r="J200" s="58"/>
      <c r="K200" s="58"/>
      <c r="L200" s="58"/>
    </row>
    <row r="201" spans="1:12" s="1" customFormat="1">
      <c r="A201" s="58"/>
      <c r="B201" s="58"/>
      <c r="C201" s="58"/>
      <c r="D201" s="58"/>
      <c r="E201" s="58"/>
      <c r="F201" s="58"/>
      <c r="G201" s="58"/>
      <c r="H201" s="58"/>
      <c r="I201" s="58"/>
      <c r="J201" s="58"/>
      <c r="K201" s="58"/>
      <c r="L201" s="58"/>
    </row>
    <row r="202" spans="1:12" s="1" customFormat="1">
      <c r="A202" s="58"/>
      <c r="B202" s="58"/>
      <c r="C202" s="58"/>
      <c r="D202" s="58"/>
      <c r="E202" s="58"/>
      <c r="F202" s="58"/>
      <c r="G202" s="58"/>
      <c r="H202" s="58"/>
      <c r="I202" s="58"/>
      <c r="J202" s="58"/>
      <c r="K202" s="58"/>
      <c r="L202" s="58"/>
    </row>
    <row r="203" spans="1:12" s="1" customFormat="1">
      <c r="A203" s="58"/>
      <c r="B203" s="58"/>
      <c r="C203" s="58"/>
      <c r="D203" s="58"/>
      <c r="E203" s="58"/>
      <c r="F203" s="58"/>
      <c r="G203" s="58"/>
      <c r="H203" s="58"/>
      <c r="I203" s="58"/>
      <c r="J203" s="58"/>
      <c r="K203" s="58"/>
      <c r="L203" s="58"/>
    </row>
    <row r="204" spans="1:12" s="1" customFormat="1">
      <c r="A204" s="58"/>
      <c r="B204" s="58"/>
      <c r="C204" s="58"/>
      <c r="D204" s="58"/>
      <c r="E204" s="58"/>
      <c r="F204" s="58"/>
      <c r="G204" s="58"/>
      <c r="H204" s="58"/>
      <c r="I204" s="58"/>
      <c r="J204" s="58"/>
      <c r="K204" s="58"/>
      <c r="L204" s="58"/>
    </row>
    <row r="205" spans="1:12" s="1" customFormat="1">
      <c r="A205" s="58"/>
      <c r="B205" s="58"/>
      <c r="C205" s="58"/>
      <c r="D205" s="58"/>
      <c r="E205" s="58"/>
      <c r="F205" s="58"/>
      <c r="G205" s="58"/>
      <c r="H205" s="58"/>
      <c r="I205" s="58"/>
      <c r="J205" s="58"/>
      <c r="K205" s="58"/>
      <c r="L205" s="58"/>
    </row>
    <row r="206" spans="1:12" s="1" customFormat="1">
      <c r="A206" s="58"/>
      <c r="B206" s="58"/>
      <c r="C206" s="58"/>
      <c r="D206" s="58"/>
      <c r="E206" s="58"/>
      <c r="F206" s="58"/>
      <c r="G206" s="58"/>
      <c r="H206" s="58"/>
      <c r="I206" s="58"/>
      <c r="J206" s="58"/>
      <c r="K206" s="58"/>
      <c r="L206" s="58"/>
    </row>
    <row r="207" spans="1:12" s="1" customFormat="1">
      <c r="A207" s="58"/>
      <c r="B207" s="58"/>
      <c r="C207" s="58"/>
      <c r="D207" s="58"/>
      <c r="E207" s="58"/>
      <c r="F207" s="58"/>
      <c r="G207" s="58"/>
      <c r="H207" s="58"/>
      <c r="I207" s="58"/>
      <c r="J207" s="58"/>
      <c r="K207" s="58"/>
      <c r="L207" s="58"/>
    </row>
    <row r="208" spans="1:12" s="1" customFormat="1">
      <c r="A208" s="58"/>
      <c r="B208" s="58"/>
      <c r="C208" s="58"/>
      <c r="D208" s="58"/>
      <c r="E208" s="58"/>
      <c r="F208" s="58"/>
      <c r="G208" s="58"/>
      <c r="H208" s="58"/>
      <c r="I208" s="58"/>
      <c r="J208" s="58"/>
      <c r="K208" s="58"/>
      <c r="L208" s="58"/>
    </row>
    <row r="209" spans="1:12" s="1" customFormat="1">
      <c r="A209" s="58"/>
      <c r="B209" s="58"/>
      <c r="C209" s="58"/>
      <c r="D209" s="58"/>
      <c r="E209" s="58"/>
      <c r="F209" s="58"/>
      <c r="G209" s="58"/>
      <c r="H209" s="58"/>
      <c r="I209" s="58"/>
      <c r="J209" s="58"/>
      <c r="K209" s="58"/>
      <c r="L209" s="58"/>
    </row>
    <row r="210" spans="1:12" s="1" customFormat="1">
      <c r="A210" s="58"/>
      <c r="B210" s="58"/>
      <c r="C210" s="58"/>
      <c r="D210" s="58"/>
      <c r="E210" s="58"/>
      <c r="F210" s="58"/>
      <c r="G210" s="58"/>
      <c r="H210" s="58"/>
      <c r="I210" s="58"/>
      <c r="J210" s="58"/>
      <c r="K210" s="58"/>
      <c r="L210" s="58"/>
    </row>
    <row r="211" spans="1:12" s="1" customFormat="1">
      <c r="A211" s="58"/>
      <c r="B211" s="58"/>
      <c r="C211" s="58"/>
      <c r="D211" s="58"/>
      <c r="E211" s="58"/>
      <c r="F211" s="58"/>
      <c r="G211" s="58"/>
      <c r="H211" s="58"/>
      <c r="I211" s="58"/>
      <c r="J211" s="58"/>
      <c r="K211" s="58"/>
      <c r="L211" s="58"/>
    </row>
    <row r="212" spans="1:12" s="1" customFormat="1">
      <c r="A212" s="58"/>
      <c r="B212" s="58"/>
      <c r="C212" s="58"/>
      <c r="D212" s="58"/>
      <c r="E212" s="58"/>
      <c r="F212" s="58"/>
      <c r="G212" s="58"/>
      <c r="H212" s="58"/>
      <c r="I212" s="58"/>
      <c r="J212" s="58"/>
      <c r="K212" s="58"/>
      <c r="L212" s="58"/>
    </row>
    <row r="213" spans="1:12" s="1" customFormat="1">
      <c r="A213" s="58"/>
      <c r="B213" s="58"/>
      <c r="C213" s="58"/>
      <c r="D213" s="58"/>
      <c r="E213" s="58"/>
      <c r="F213" s="58"/>
      <c r="G213" s="58"/>
      <c r="H213" s="58"/>
      <c r="I213" s="58"/>
      <c r="J213" s="58"/>
      <c r="K213" s="58"/>
      <c r="L213" s="58"/>
    </row>
    <row r="214" spans="1:12" s="1" customFormat="1">
      <c r="A214" s="58"/>
      <c r="B214" s="58"/>
      <c r="C214" s="58"/>
      <c r="D214" s="58"/>
      <c r="E214" s="58"/>
      <c r="F214" s="58"/>
      <c r="G214" s="58"/>
      <c r="H214" s="58"/>
      <c r="I214" s="58"/>
      <c r="J214" s="58"/>
      <c r="K214" s="58"/>
      <c r="L214" s="58"/>
    </row>
    <row r="215" spans="1:12" s="1" customFormat="1">
      <c r="A215" s="58"/>
      <c r="B215" s="58"/>
      <c r="C215" s="58"/>
      <c r="D215" s="58"/>
      <c r="E215" s="58"/>
      <c r="F215" s="58"/>
      <c r="G215" s="58"/>
      <c r="H215" s="58"/>
      <c r="I215" s="58"/>
      <c r="J215" s="58"/>
      <c r="K215" s="58"/>
      <c r="L215" s="58"/>
    </row>
    <row r="216" spans="1:12" s="1" customFormat="1">
      <c r="A216" s="58"/>
      <c r="B216" s="58"/>
      <c r="C216" s="58"/>
      <c r="D216" s="58"/>
      <c r="E216" s="58"/>
      <c r="F216" s="58"/>
      <c r="G216" s="58"/>
      <c r="H216" s="58"/>
      <c r="I216" s="58"/>
      <c r="J216" s="58"/>
      <c r="K216" s="58"/>
      <c r="L216" s="58"/>
    </row>
    <row r="217" spans="1:12" s="1" customFormat="1">
      <c r="A217" s="58"/>
      <c r="B217" s="58"/>
      <c r="C217" s="58"/>
      <c r="D217" s="58"/>
      <c r="E217" s="58"/>
      <c r="F217" s="58"/>
      <c r="G217" s="58"/>
      <c r="H217" s="58"/>
      <c r="I217" s="58"/>
      <c r="J217" s="58"/>
      <c r="K217" s="58"/>
      <c r="L217" s="58"/>
    </row>
    <row r="218" spans="1:12" s="1" customFormat="1">
      <c r="A218" s="58"/>
      <c r="B218" s="58"/>
      <c r="C218" s="58"/>
      <c r="D218" s="58"/>
      <c r="E218" s="58"/>
      <c r="F218" s="58"/>
      <c r="G218" s="58"/>
      <c r="H218" s="58"/>
      <c r="I218" s="58"/>
      <c r="J218" s="58"/>
      <c r="K218" s="58"/>
      <c r="L218" s="58"/>
    </row>
    <row r="219" spans="1:12" s="1" customFormat="1">
      <c r="A219" s="58"/>
      <c r="B219" s="58"/>
      <c r="C219" s="58"/>
      <c r="D219" s="58"/>
      <c r="E219" s="58"/>
      <c r="F219" s="58"/>
      <c r="G219" s="58"/>
      <c r="H219" s="58"/>
      <c r="I219" s="58"/>
      <c r="J219" s="58"/>
      <c r="K219" s="58"/>
      <c r="L219" s="58"/>
    </row>
    <row r="220" spans="1:12" s="1" customFormat="1">
      <c r="A220" s="58"/>
      <c r="B220" s="58"/>
      <c r="C220" s="58"/>
      <c r="D220" s="58"/>
      <c r="E220" s="58"/>
      <c r="F220" s="58"/>
      <c r="G220" s="58"/>
      <c r="H220" s="58"/>
      <c r="I220" s="58"/>
      <c r="J220" s="58"/>
      <c r="K220" s="58"/>
      <c r="L220" s="58"/>
    </row>
    <row r="221" spans="1:12" s="1" customFormat="1">
      <c r="A221" s="58"/>
      <c r="B221" s="58"/>
      <c r="C221" s="58"/>
      <c r="D221" s="58"/>
      <c r="E221" s="58"/>
      <c r="F221" s="58"/>
      <c r="G221" s="58"/>
      <c r="H221" s="58"/>
      <c r="I221" s="58"/>
      <c r="J221" s="58"/>
      <c r="K221" s="58"/>
      <c r="L221" s="58"/>
    </row>
    <row r="222" spans="1:12" s="1" customFormat="1">
      <c r="A222" s="58"/>
      <c r="B222" s="58"/>
      <c r="C222" s="58"/>
      <c r="D222" s="58"/>
      <c r="E222" s="58"/>
      <c r="F222" s="58"/>
      <c r="G222" s="58"/>
      <c r="H222" s="58"/>
      <c r="I222" s="58"/>
      <c r="J222" s="58"/>
      <c r="K222" s="58"/>
      <c r="L222" s="58"/>
    </row>
    <row r="223" spans="1:12" s="1" customFormat="1">
      <c r="A223" s="58"/>
      <c r="B223" s="58"/>
      <c r="C223" s="58"/>
      <c r="D223" s="58"/>
      <c r="E223" s="58"/>
      <c r="F223" s="58"/>
      <c r="G223" s="58"/>
      <c r="H223" s="58"/>
      <c r="I223" s="58"/>
      <c r="J223" s="58"/>
      <c r="K223" s="58"/>
      <c r="L223" s="58"/>
    </row>
    <row r="224" spans="1:12" s="1" customFormat="1">
      <c r="A224" s="58"/>
      <c r="B224" s="58"/>
      <c r="C224" s="58"/>
      <c r="D224" s="58"/>
      <c r="E224" s="58"/>
      <c r="F224" s="58"/>
      <c r="G224" s="58"/>
      <c r="H224" s="58"/>
      <c r="I224" s="58"/>
      <c r="J224" s="58"/>
      <c r="K224" s="58"/>
      <c r="L224" s="58"/>
    </row>
    <row r="225" spans="1:12" s="1" customFormat="1">
      <c r="A225" s="58"/>
      <c r="B225" s="58"/>
      <c r="C225" s="58"/>
      <c r="D225" s="58"/>
      <c r="E225" s="58"/>
      <c r="F225" s="58"/>
      <c r="G225" s="58"/>
      <c r="H225" s="58"/>
      <c r="I225" s="58"/>
      <c r="J225" s="58"/>
      <c r="K225" s="58"/>
      <c r="L225" s="58"/>
    </row>
    <row r="226" spans="1:12" s="1" customFormat="1">
      <c r="A226" s="58"/>
      <c r="B226" s="58"/>
      <c r="C226" s="58"/>
      <c r="D226" s="58"/>
      <c r="E226" s="58"/>
      <c r="F226" s="58"/>
      <c r="G226" s="58"/>
      <c r="H226" s="58"/>
      <c r="I226" s="58"/>
      <c r="J226" s="58"/>
      <c r="K226" s="58"/>
      <c r="L226" s="58"/>
    </row>
    <row r="227" spans="1:12" s="1" customFormat="1">
      <c r="A227" s="58"/>
      <c r="B227" s="58"/>
      <c r="C227" s="58"/>
      <c r="D227" s="58"/>
      <c r="E227" s="58"/>
      <c r="F227" s="58"/>
      <c r="G227" s="58"/>
      <c r="H227" s="58"/>
      <c r="I227" s="58"/>
      <c r="J227" s="58"/>
      <c r="K227" s="58"/>
      <c r="L227" s="58"/>
    </row>
    <row r="228" spans="1:12" s="1" customFormat="1">
      <c r="A228" s="58"/>
      <c r="B228" s="58"/>
      <c r="C228" s="58"/>
      <c r="D228" s="58"/>
      <c r="E228" s="58"/>
      <c r="F228" s="58"/>
      <c r="G228" s="58"/>
      <c r="H228" s="58"/>
      <c r="I228" s="58"/>
      <c r="J228" s="58"/>
      <c r="K228" s="58"/>
      <c r="L228" s="58"/>
    </row>
    <row r="229" spans="1:12" s="1" customFormat="1">
      <c r="A229" s="58"/>
      <c r="B229" s="58"/>
      <c r="C229" s="58"/>
      <c r="D229" s="58"/>
      <c r="E229" s="58"/>
      <c r="F229" s="58"/>
      <c r="G229" s="58"/>
      <c r="H229" s="58"/>
      <c r="I229" s="58"/>
      <c r="J229" s="58"/>
      <c r="K229" s="58"/>
      <c r="L229" s="58"/>
    </row>
    <row r="230" spans="1:12" s="1" customFormat="1">
      <c r="A230" s="58"/>
      <c r="B230" s="58"/>
      <c r="C230" s="58"/>
      <c r="D230" s="58"/>
      <c r="E230" s="58"/>
      <c r="F230" s="58"/>
      <c r="G230" s="58"/>
      <c r="H230" s="58"/>
      <c r="I230" s="58"/>
      <c r="J230" s="58"/>
      <c r="K230" s="58"/>
      <c r="L230" s="58"/>
    </row>
    <row r="231" spans="1:12" s="1" customFormat="1">
      <c r="A231" s="58"/>
      <c r="B231" s="58"/>
      <c r="C231" s="58"/>
      <c r="D231" s="58"/>
      <c r="E231" s="58"/>
      <c r="F231" s="58"/>
      <c r="G231" s="58"/>
      <c r="H231" s="58"/>
      <c r="I231" s="58"/>
      <c r="J231" s="58"/>
      <c r="K231" s="58"/>
      <c r="L231" s="58"/>
    </row>
    <row r="232" spans="1:12" s="1" customFormat="1">
      <c r="A232" s="58"/>
      <c r="B232" s="58"/>
      <c r="C232" s="58"/>
      <c r="D232" s="58"/>
      <c r="E232" s="58"/>
      <c r="F232" s="58"/>
      <c r="G232" s="58"/>
      <c r="H232" s="58"/>
      <c r="I232" s="58"/>
      <c r="J232" s="58"/>
      <c r="K232" s="58"/>
      <c r="L232" s="58"/>
    </row>
    <row r="233" spans="1:12" s="1" customFormat="1">
      <c r="A233" s="58"/>
      <c r="B233" s="58"/>
      <c r="C233" s="58"/>
      <c r="D233" s="58"/>
      <c r="E233" s="58"/>
      <c r="F233" s="58"/>
      <c r="G233" s="58"/>
      <c r="H233" s="58"/>
      <c r="I233" s="58"/>
      <c r="J233" s="58"/>
      <c r="K233" s="58"/>
      <c r="L233" s="58"/>
    </row>
    <row r="234" spans="1:12" s="1" customFormat="1">
      <c r="A234" s="58"/>
      <c r="B234" s="58"/>
      <c r="C234" s="58"/>
      <c r="D234" s="58"/>
      <c r="E234" s="58"/>
      <c r="F234" s="58"/>
      <c r="G234" s="58"/>
      <c r="H234" s="58"/>
      <c r="I234" s="58"/>
      <c r="J234" s="58"/>
      <c r="K234" s="58"/>
      <c r="L234" s="58"/>
    </row>
    <row r="235" spans="1:12" s="1" customFormat="1">
      <c r="A235" s="58"/>
      <c r="B235" s="58"/>
      <c r="C235" s="58"/>
      <c r="D235" s="58"/>
      <c r="E235" s="58"/>
      <c r="F235" s="58"/>
      <c r="G235" s="58"/>
      <c r="H235" s="58"/>
      <c r="I235" s="58"/>
      <c r="J235" s="58"/>
      <c r="K235" s="58"/>
      <c r="L235" s="58"/>
    </row>
    <row r="236" spans="1:12" s="1" customFormat="1">
      <c r="A236" s="58"/>
      <c r="B236" s="58"/>
      <c r="C236" s="58"/>
      <c r="D236" s="58"/>
      <c r="E236" s="58"/>
      <c r="F236" s="58"/>
      <c r="G236" s="58"/>
      <c r="H236" s="58"/>
      <c r="I236" s="58"/>
      <c r="J236" s="58"/>
      <c r="K236" s="58"/>
      <c r="L236" s="58"/>
    </row>
    <row r="237" spans="1:12" s="1" customFormat="1">
      <c r="A237" s="58"/>
      <c r="B237" s="58"/>
      <c r="C237" s="58"/>
      <c r="D237" s="58"/>
      <c r="E237" s="58"/>
      <c r="F237" s="58"/>
      <c r="G237" s="58"/>
      <c r="H237" s="58"/>
      <c r="I237" s="58"/>
      <c r="J237" s="58"/>
      <c r="K237" s="58"/>
      <c r="L237" s="58"/>
    </row>
    <row r="238" spans="1:12" s="1" customFormat="1">
      <c r="A238" s="58"/>
      <c r="B238" s="58"/>
      <c r="C238" s="58"/>
      <c r="D238" s="58"/>
      <c r="E238" s="58"/>
      <c r="F238" s="58"/>
      <c r="G238" s="58"/>
      <c r="H238" s="58"/>
      <c r="I238" s="58"/>
      <c r="J238" s="58"/>
      <c r="K238" s="58"/>
      <c r="L238" s="58"/>
    </row>
    <row r="239" spans="1:12" s="1" customFormat="1">
      <c r="A239" s="58"/>
      <c r="B239" s="58"/>
      <c r="C239" s="58"/>
      <c r="D239" s="58"/>
      <c r="E239" s="58"/>
      <c r="F239" s="58"/>
      <c r="G239" s="58"/>
      <c r="H239" s="58"/>
      <c r="I239" s="58"/>
      <c r="J239" s="58"/>
      <c r="K239" s="58"/>
      <c r="L239" s="58"/>
    </row>
    <row r="240" spans="1:12" s="1" customFormat="1">
      <c r="A240" s="58"/>
      <c r="B240" s="58"/>
      <c r="C240" s="58"/>
      <c r="D240" s="58"/>
      <c r="E240" s="58"/>
      <c r="F240" s="58"/>
      <c r="G240" s="58"/>
      <c r="H240" s="58"/>
      <c r="I240" s="58"/>
      <c r="J240" s="58"/>
      <c r="K240" s="58"/>
      <c r="L240" s="58"/>
    </row>
    <row r="241" spans="1:12" s="1" customFormat="1">
      <c r="A241" s="58"/>
      <c r="B241" s="58"/>
      <c r="C241" s="58"/>
      <c r="D241" s="58"/>
      <c r="E241" s="58"/>
      <c r="F241" s="58"/>
      <c r="G241" s="58"/>
      <c r="H241" s="58"/>
      <c r="I241" s="58"/>
      <c r="J241" s="58"/>
      <c r="K241" s="58"/>
      <c r="L241" s="58"/>
    </row>
    <row r="242" spans="1:12" s="1" customFormat="1">
      <c r="A242" s="58"/>
      <c r="B242" s="58"/>
      <c r="C242" s="58"/>
      <c r="D242" s="58"/>
      <c r="E242" s="58"/>
      <c r="F242" s="58"/>
      <c r="G242" s="58"/>
      <c r="H242" s="58"/>
      <c r="I242" s="58"/>
      <c r="J242" s="58"/>
      <c r="K242" s="58"/>
      <c r="L242" s="58"/>
    </row>
    <row r="243" spans="1:12" s="1" customFormat="1">
      <c r="A243" s="58"/>
      <c r="B243" s="58"/>
      <c r="C243" s="58"/>
      <c r="D243" s="58"/>
      <c r="E243" s="58"/>
      <c r="F243" s="58"/>
      <c r="G243" s="58"/>
      <c r="H243" s="58"/>
      <c r="I243" s="58"/>
      <c r="J243" s="58"/>
      <c r="K243" s="58"/>
      <c r="L243" s="58"/>
    </row>
    <row r="244" spans="1:12" s="1" customFormat="1">
      <c r="A244" s="58"/>
      <c r="B244" s="58"/>
      <c r="C244" s="58"/>
      <c r="D244" s="58"/>
      <c r="E244" s="58"/>
      <c r="F244" s="58"/>
      <c r="G244" s="58"/>
      <c r="H244" s="58"/>
      <c r="I244" s="58"/>
      <c r="J244" s="58"/>
      <c r="K244" s="58"/>
      <c r="L244" s="58"/>
    </row>
    <row r="245" spans="1:12" s="1" customFormat="1">
      <c r="A245" s="58"/>
      <c r="B245" s="58"/>
      <c r="C245" s="58"/>
      <c r="D245" s="58"/>
      <c r="E245" s="58"/>
      <c r="F245" s="58"/>
      <c r="G245" s="58"/>
      <c r="H245" s="58"/>
      <c r="I245" s="58"/>
      <c r="J245" s="58"/>
      <c r="K245" s="58"/>
      <c r="L245" s="58"/>
    </row>
    <row r="246" spans="1:12" s="1" customFormat="1">
      <c r="A246" s="58"/>
      <c r="B246" s="58"/>
      <c r="C246" s="58"/>
      <c r="D246" s="58"/>
      <c r="E246" s="58"/>
      <c r="F246" s="58"/>
      <c r="G246" s="58"/>
      <c r="H246" s="58"/>
      <c r="I246" s="58"/>
      <c r="J246" s="58"/>
      <c r="K246" s="58"/>
      <c r="L246" s="58"/>
    </row>
    <row r="247" spans="1:12" s="1" customFormat="1">
      <c r="A247" s="58"/>
      <c r="B247" s="58"/>
      <c r="C247" s="58"/>
      <c r="D247" s="58"/>
      <c r="E247" s="58"/>
      <c r="F247" s="58"/>
      <c r="G247" s="58"/>
      <c r="H247" s="58"/>
      <c r="I247" s="58"/>
      <c r="J247" s="58"/>
      <c r="K247" s="58"/>
      <c r="L247" s="58"/>
    </row>
    <row r="248" spans="1:12" s="1" customFormat="1">
      <c r="A248" s="58"/>
      <c r="B248" s="58"/>
      <c r="C248" s="58"/>
      <c r="D248" s="58"/>
      <c r="E248" s="58"/>
      <c r="F248" s="58"/>
      <c r="G248" s="58"/>
      <c r="H248" s="58"/>
      <c r="I248" s="58"/>
      <c r="J248" s="58"/>
      <c r="K248" s="58"/>
      <c r="L248" s="58"/>
    </row>
    <row r="249" spans="1:12" s="1" customFormat="1">
      <c r="A249" s="58"/>
      <c r="B249" s="58"/>
      <c r="C249" s="58"/>
      <c r="D249" s="58"/>
      <c r="E249" s="58"/>
      <c r="F249" s="58"/>
      <c r="G249" s="58"/>
      <c r="H249" s="58"/>
      <c r="I249" s="58"/>
      <c r="J249" s="58"/>
      <c r="K249" s="58"/>
      <c r="L249" s="58"/>
    </row>
    <row r="250" spans="1:12" s="1" customFormat="1">
      <c r="A250" s="58"/>
      <c r="B250" s="58"/>
      <c r="C250" s="58"/>
      <c r="D250" s="58"/>
      <c r="E250" s="58"/>
      <c r="F250" s="58"/>
      <c r="G250" s="58"/>
      <c r="H250" s="58"/>
      <c r="I250" s="58"/>
      <c r="J250" s="58"/>
      <c r="K250" s="58"/>
      <c r="L250" s="58"/>
    </row>
    <row r="251" spans="1:12" s="1" customFormat="1">
      <c r="A251" s="58"/>
      <c r="B251" s="58"/>
      <c r="C251" s="58"/>
      <c r="D251" s="58"/>
      <c r="E251" s="58"/>
      <c r="F251" s="58"/>
      <c r="G251" s="58"/>
      <c r="H251" s="58"/>
      <c r="I251" s="58"/>
      <c r="J251" s="58"/>
      <c r="K251" s="58"/>
      <c r="L251" s="58"/>
    </row>
    <row r="252" spans="1:12" s="1" customFormat="1">
      <c r="A252" s="58"/>
      <c r="B252" s="58"/>
      <c r="C252" s="58"/>
      <c r="D252" s="58"/>
      <c r="E252" s="58"/>
      <c r="F252" s="58"/>
      <c r="G252" s="58"/>
      <c r="H252" s="58"/>
      <c r="I252" s="58"/>
      <c r="J252" s="58"/>
      <c r="K252" s="58"/>
      <c r="L252" s="58"/>
    </row>
    <row r="253" spans="1:12" s="1" customFormat="1">
      <c r="A253" s="58"/>
      <c r="B253" s="58"/>
      <c r="C253" s="58"/>
      <c r="D253" s="58"/>
      <c r="E253" s="58"/>
      <c r="F253" s="58"/>
      <c r="G253" s="58"/>
      <c r="H253" s="58"/>
      <c r="I253" s="58"/>
      <c r="J253" s="58"/>
      <c r="K253" s="58"/>
      <c r="L253" s="58"/>
    </row>
    <row r="254" spans="1:12" s="1" customFormat="1">
      <c r="A254" s="58"/>
      <c r="B254" s="58"/>
      <c r="C254" s="58"/>
      <c r="D254" s="58"/>
      <c r="E254" s="58"/>
      <c r="F254" s="58"/>
      <c r="G254" s="58"/>
      <c r="H254" s="58"/>
      <c r="I254" s="58"/>
      <c r="J254" s="58"/>
      <c r="K254" s="58"/>
      <c r="L254" s="58"/>
    </row>
    <row r="255" spans="1:12" s="1" customFormat="1">
      <c r="A255" s="58"/>
      <c r="B255" s="58"/>
      <c r="C255" s="58"/>
      <c r="D255" s="58"/>
      <c r="E255" s="58"/>
      <c r="F255" s="58"/>
      <c r="G255" s="58"/>
      <c r="H255" s="58"/>
      <c r="I255" s="58"/>
      <c r="J255" s="58"/>
      <c r="K255" s="58"/>
      <c r="L255" s="58"/>
    </row>
    <row r="256" spans="1:12" s="1" customFormat="1">
      <c r="A256" s="58"/>
      <c r="B256" s="58"/>
      <c r="C256" s="58"/>
      <c r="D256" s="58"/>
      <c r="E256" s="58"/>
      <c r="F256" s="58"/>
      <c r="G256" s="58"/>
      <c r="H256" s="58"/>
      <c r="I256" s="58"/>
      <c r="J256" s="58"/>
      <c r="K256" s="58"/>
      <c r="L256" s="58"/>
    </row>
    <row r="257" spans="1:12" s="1" customFormat="1">
      <c r="A257" s="58"/>
      <c r="B257" s="58"/>
      <c r="C257" s="58"/>
      <c r="D257" s="58"/>
      <c r="E257" s="58"/>
      <c r="F257" s="58"/>
      <c r="G257" s="58"/>
      <c r="H257" s="58"/>
      <c r="I257" s="58"/>
      <c r="J257" s="58"/>
      <c r="K257" s="58"/>
      <c r="L257" s="58"/>
    </row>
    <row r="258" spans="1:12" s="1" customFormat="1">
      <c r="A258" s="58"/>
      <c r="B258" s="58"/>
      <c r="C258" s="58"/>
      <c r="D258" s="58"/>
      <c r="E258" s="58"/>
      <c r="F258" s="58"/>
      <c r="G258" s="58"/>
      <c r="H258" s="58"/>
      <c r="I258" s="58"/>
      <c r="J258" s="58"/>
      <c r="K258" s="58"/>
      <c r="L258" s="58"/>
    </row>
    <row r="259" spans="1:12" s="1" customFormat="1">
      <c r="A259" s="58"/>
      <c r="B259" s="58"/>
      <c r="C259" s="58"/>
      <c r="D259" s="58"/>
      <c r="E259" s="58"/>
      <c r="F259" s="58"/>
      <c r="G259" s="58"/>
      <c r="H259" s="58"/>
      <c r="I259" s="58"/>
      <c r="J259" s="58"/>
      <c r="K259" s="58"/>
      <c r="L259" s="58"/>
    </row>
    <row r="260" spans="1:12" s="1" customFormat="1">
      <c r="A260" s="58"/>
      <c r="B260" s="58"/>
      <c r="C260" s="58"/>
      <c r="D260" s="58"/>
      <c r="E260" s="58"/>
      <c r="F260" s="58"/>
      <c r="G260" s="58"/>
      <c r="H260" s="58"/>
      <c r="I260" s="58"/>
      <c r="J260" s="58"/>
      <c r="K260" s="58"/>
      <c r="L260" s="58"/>
    </row>
    <row r="261" spans="1:12" s="1" customFormat="1">
      <c r="A261" s="58"/>
      <c r="B261" s="58"/>
      <c r="C261" s="58"/>
      <c r="D261" s="58"/>
      <c r="E261" s="58"/>
      <c r="F261" s="58"/>
      <c r="G261" s="58"/>
      <c r="H261" s="58"/>
      <c r="I261" s="58"/>
      <c r="J261" s="58"/>
      <c r="K261" s="58"/>
      <c r="L261" s="58"/>
    </row>
    <row r="262" spans="1:12" s="1" customFormat="1">
      <c r="A262" s="58"/>
      <c r="B262" s="58"/>
      <c r="C262" s="58"/>
      <c r="D262" s="58"/>
      <c r="E262" s="58"/>
      <c r="F262" s="58"/>
      <c r="G262" s="58"/>
      <c r="H262" s="58"/>
      <c r="I262" s="58"/>
      <c r="J262" s="58"/>
      <c r="K262" s="58"/>
      <c r="L262" s="58"/>
    </row>
    <row r="263" spans="1:12" s="1" customFormat="1">
      <c r="A263" s="58"/>
      <c r="B263" s="58"/>
      <c r="C263" s="58"/>
      <c r="D263" s="58"/>
      <c r="E263" s="58"/>
      <c r="F263" s="58"/>
      <c r="G263" s="58"/>
      <c r="H263" s="58"/>
      <c r="I263" s="58"/>
      <c r="J263" s="58"/>
      <c r="K263" s="58"/>
      <c r="L263" s="58"/>
    </row>
    <row r="264" spans="1:12" s="1" customFormat="1">
      <c r="A264" s="58"/>
      <c r="B264" s="58"/>
      <c r="C264" s="58"/>
      <c r="D264" s="58"/>
      <c r="E264" s="58"/>
      <c r="F264" s="58"/>
      <c r="G264" s="58"/>
      <c r="H264" s="58"/>
      <c r="I264" s="58"/>
      <c r="J264" s="58"/>
      <c r="K264" s="58"/>
      <c r="L264" s="58"/>
    </row>
    <row r="265" spans="1:12" s="1" customFormat="1">
      <c r="A265" s="58"/>
      <c r="B265" s="58"/>
      <c r="C265" s="58"/>
      <c r="D265" s="58"/>
      <c r="E265" s="58"/>
      <c r="F265" s="58"/>
      <c r="G265" s="58"/>
      <c r="H265" s="58"/>
      <c r="I265" s="58"/>
      <c r="J265" s="58"/>
      <c r="K265" s="58"/>
      <c r="L265" s="58"/>
    </row>
    <row r="266" spans="1:12" s="1" customFormat="1">
      <c r="A266" s="58"/>
      <c r="B266" s="58"/>
      <c r="C266" s="58"/>
      <c r="D266" s="58"/>
      <c r="E266" s="58"/>
      <c r="F266" s="58"/>
      <c r="G266" s="58"/>
      <c r="H266" s="58"/>
      <c r="I266" s="58"/>
      <c r="J266" s="58"/>
      <c r="K266" s="58"/>
      <c r="L266" s="58"/>
    </row>
    <row r="267" spans="1:12" s="1" customFormat="1">
      <c r="A267" s="58"/>
      <c r="B267" s="58"/>
      <c r="C267" s="58"/>
      <c r="D267" s="58"/>
      <c r="E267" s="58"/>
      <c r="F267" s="58"/>
      <c r="G267" s="58"/>
      <c r="H267" s="58"/>
      <c r="I267" s="58"/>
      <c r="J267" s="58"/>
      <c r="K267" s="58"/>
      <c r="L267" s="58"/>
    </row>
    <row r="268" spans="1:12" s="1" customFormat="1">
      <c r="A268" s="58"/>
      <c r="B268" s="58"/>
      <c r="C268" s="58"/>
      <c r="D268" s="58"/>
      <c r="E268" s="58"/>
      <c r="F268" s="58"/>
      <c r="G268" s="58"/>
      <c r="H268" s="58"/>
      <c r="I268" s="58"/>
      <c r="J268" s="58"/>
      <c r="K268" s="58"/>
      <c r="L268" s="58"/>
    </row>
    <row r="269" spans="1:12" s="1" customFormat="1">
      <c r="A269" s="58"/>
      <c r="B269" s="58"/>
      <c r="C269" s="58"/>
      <c r="D269" s="58"/>
      <c r="E269" s="58"/>
      <c r="F269" s="58"/>
      <c r="G269" s="58"/>
      <c r="H269" s="58"/>
      <c r="I269" s="58"/>
      <c r="J269" s="58"/>
      <c r="K269" s="58"/>
      <c r="L269" s="58"/>
    </row>
    <row r="270" spans="1:12" s="1" customFormat="1">
      <c r="A270" s="58"/>
      <c r="B270" s="58"/>
      <c r="C270" s="58"/>
      <c r="D270" s="58"/>
      <c r="E270" s="58"/>
      <c r="F270" s="58"/>
      <c r="G270" s="58"/>
      <c r="H270" s="58"/>
      <c r="I270" s="58"/>
      <c r="J270" s="58"/>
      <c r="K270" s="58"/>
      <c r="L270" s="58"/>
    </row>
    <row r="271" spans="1:12" s="1" customFormat="1">
      <c r="A271" s="58"/>
      <c r="B271" s="58"/>
      <c r="C271" s="58"/>
      <c r="D271" s="58"/>
      <c r="E271" s="58"/>
      <c r="F271" s="58"/>
      <c r="G271" s="58"/>
      <c r="H271" s="58"/>
      <c r="I271" s="58"/>
      <c r="J271" s="58"/>
      <c r="K271" s="58"/>
      <c r="L271" s="58"/>
    </row>
    <row r="272" spans="1:12" s="1" customFormat="1">
      <c r="A272" s="58"/>
      <c r="B272" s="58"/>
      <c r="C272" s="58"/>
      <c r="D272" s="58"/>
      <c r="E272" s="58"/>
      <c r="F272" s="58"/>
      <c r="G272" s="58"/>
      <c r="H272" s="58"/>
      <c r="I272" s="58"/>
      <c r="J272" s="58"/>
      <c r="K272" s="58"/>
      <c r="L272" s="58"/>
    </row>
    <row r="273" spans="1:12" s="1" customFormat="1">
      <c r="A273" s="58"/>
      <c r="B273" s="58"/>
      <c r="C273" s="58"/>
      <c r="D273" s="58"/>
      <c r="E273" s="58"/>
      <c r="F273" s="58"/>
      <c r="G273" s="58"/>
      <c r="H273" s="58"/>
      <c r="I273" s="58"/>
      <c r="J273" s="58"/>
      <c r="K273" s="58"/>
      <c r="L273" s="58"/>
    </row>
    <row r="274" spans="1:12" s="1" customFormat="1">
      <c r="A274" s="58"/>
      <c r="B274" s="58"/>
      <c r="C274" s="58"/>
      <c r="D274" s="58"/>
      <c r="E274" s="58"/>
      <c r="F274" s="58"/>
      <c r="G274" s="58"/>
      <c r="H274" s="58"/>
      <c r="I274" s="58"/>
      <c r="J274" s="58"/>
      <c r="K274" s="58"/>
      <c r="L274" s="58"/>
    </row>
    <row r="275" spans="1:12" s="1" customFormat="1">
      <c r="A275" s="58"/>
      <c r="B275" s="58"/>
      <c r="C275" s="58"/>
      <c r="D275" s="58"/>
      <c r="E275" s="58"/>
      <c r="F275" s="58"/>
      <c r="G275" s="58"/>
      <c r="H275" s="58"/>
      <c r="I275" s="58"/>
      <c r="J275" s="58"/>
      <c r="K275" s="58"/>
      <c r="L275" s="58"/>
    </row>
    <row r="276" spans="1:12" s="1" customFormat="1">
      <c r="A276" s="58"/>
      <c r="B276" s="58"/>
      <c r="C276" s="58"/>
      <c r="D276" s="58"/>
      <c r="E276" s="58"/>
      <c r="F276" s="58"/>
      <c r="G276" s="58"/>
      <c r="H276" s="58"/>
      <c r="I276" s="58"/>
      <c r="J276" s="58"/>
      <c r="K276" s="58"/>
      <c r="L276" s="58"/>
    </row>
    <row r="277" spans="1:12" s="1" customFormat="1">
      <c r="A277" s="58"/>
      <c r="B277" s="58"/>
      <c r="C277" s="58"/>
      <c r="D277" s="58"/>
      <c r="E277" s="58"/>
      <c r="F277" s="58"/>
      <c r="G277" s="58"/>
      <c r="H277" s="58"/>
      <c r="I277" s="58"/>
      <c r="J277" s="58"/>
      <c r="K277" s="58"/>
      <c r="L277" s="58"/>
    </row>
    <row r="278" spans="1:12" s="1" customFormat="1">
      <c r="A278" s="58"/>
      <c r="B278" s="58"/>
      <c r="C278" s="58"/>
      <c r="D278" s="58"/>
      <c r="E278" s="58"/>
      <c r="F278" s="58"/>
      <c r="G278" s="58"/>
      <c r="H278" s="58"/>
      <c r="I278" s="58"/>
      <c r="J278" s="58"/>
      <c r="K278" s="58"/>
      <c r="L278" s="58"/>
    </row>
    <row r="279" spans="1:12" s="1" customFormat="1">
      <c r="A279" s="58"/>
      <c r="B279" s="58"/>
      <c r="C279" s="58"/>
      <c r="D279" s="58"/>
      <c r="E279" s="58"/>
      <c r="F279" s="58"/>
      <c r="G279" s="58"/>
      <c r="H279" s="58"/>
      <c r="I279" s="58"/>
      <c r="J279" s="58"/>
      <c r="K279" s="58"/>
      <c r="L279" s="58"/>
    </row>
    <row r="280" spans="1:12" s="1" customFormat="1">
      <c r="A280" s="58"/>
      <c r="B280" s="58"/>
      <c r="C280" s="58"/>
      <c r="D280" s="58"/>
      <c r="E280" s="58"/>
      <c r="F280" s="58"/>
      <c r="G280" s="58"/>
      <c r="H280" s="58"/>
      <c r="I280" s="58"/>
      <c r="J280" s="58"/>
      <c r="K280" s="58"/>
      <c r="L280" s="58"/>
    </row>
    <row r="281" spans="1:12" s="1" customFormat="1">
      <c r="A281" s="58"/>
      <c r="B281" s="58"/>
      <c r="C281" s="58"/>
      <c r="D281" s="58"/>
      <c r="E281" s="58"/>
      <c r="F281" s="58"/>
      <c r="G281" s="58"/>
      <c r="H281" s="58"/>
      <c r="I281" s="58"/>
      <c r="J281" s="58"/>
      <c r="K281" s="58"/>
      <c r="L281" s="58"/>
    </row>
    <row r="282" spans="1:12" s="1" customFormat="1">
      <c r="A282" s="58"/>
      <c r="B282" s="58"/>
      <c r="C282" s="58"/>
      <c r="D282" s="58"/>
      <c r="E282" s="58"/>
      <c r="F282" s="58"/>
      <c r="G282" s="58"/>
      <c r="H282" s="58"/>
      <c r="I282" s="58"/>
      <c r="J282" s="58"/>
      <c r="K282" s="58"/>
      <c r="L282" s="58"/>
    </row>
    <row r="283" spans="1:12" s="1" customFormat="1">
      <c r="A283" s="58"/>
      <c r="B283" s="58"/>
      <c r="C283" s="58"/>
      <c r="D283" s="58"/>
      <c r="E283" s="58"/>
      <c r="F283" s="58"/>
      <c r="G283" s="58"/>
      <c r="H283" s="58"/>
      <c r="I283" s="58"/>
      <c r="J283" s="58"/>
      <c r="K283" s="58"/>
      <c r="L283" s="58"/>
    </row>
    <row r="284" spans="1:12" s="1" customFormat="1">
      <c r="A284" s="58"/>
      <c r="B284" s="58"/>
      <c r="C284" s="58"/>
      <c r="D284" s="58"/>
      <c r="E284" s="58"/>
      <c r="F284" s="58"/>
      <c r="G284" s="58"/>
      <c r="H284" s="58"/>
      <c r="I284" s="58"/>
      <c r="J284" s="58"/>
      <c r="K284" s="58"/>
      <c r="L284" s="58"/>
    </row>
    <row r="285" spans="1:12" s="1" customFormat="1">
      <c r="A285" s="58"/>
      <c r="B285" s="58"/>
      <c r="C285" s="58"/>
      <c r="D285" s="58"/>
      <c r="E285" s="58"/>
      <c r="F285" s="58"/>
      <c r="G285" s="58"/>
      <c r="H285" s="58"/>
      <c r="I285" s="58"/>
      <c r="J285" s="58"/>
      <c r="K285" s="58"/>
      <c r="L285" s="58"/>
    </row>
    <row r="286" spans="1:12" s="1" customFormat="1">
      <c r="A286" s="58"/>
      <c r="B286" s="58"/>
      <c r="C286" s="58"/>
      <c r="D286" s="58"/>
      <c r="E286" s="58"/>
      <c r="F286" s="58"/>
      <c r="G286" s="58"/>
      <c r="H286" s="58"/>
      <c r="I286" s="58"/>
      <c r="J286" s="58"/>
      <c r="K286" s="58"/>
      <c r="L286" s="58"/>
    </row>
    <row r="287" spans="1:12" s="1" customFormat="1">
      <c r="A287" s="58"/>
      <c r="B287" s="58"/>
      <c r="C287" s="58"/>
      <c r="D287" s="58"/>
      <c r="E287" s="58"/>
      <c r="F287" s="58"/>
      <c r="G287" s="58"/>
      <c r="H287" s="58"/>
      <c r="I287" s="58"/>
      <c r="J287" s="58"/>
      <c r="K287" s="58"/>
      <c r="L287" s="58"/>
    </row>
    <row r="288" spans="1:12" s="1" customFormat="1">
      <c r="A288" s="58"/>
      <c r="B288" s="58"/>
      <c r="C288" s="58"/>
      <c r="D288" s="58"/>
      <c r="E288" s="58"/>
      <c r="F288" s="58"/>
      <c r="G288" s="58"/>
      <c r="H288" s="58"/>
      <c r="I288" s="58"/>
      <c r="J288" s="58"/>
      <c r="K288" s="58"/>
      <c r="L288" s="58"/>
    </row>
    <row r="289" spans="1:12" s="1" customFormat="1">
      <c r="A289" s="58"/>
      <c r="B289" s="58"/>
      <c r="C289" s="58"/>
      <c r="D289" s="58"/>
      <c r="E289" s="58"/>
      <c r="F289" s="58"/>
      <c r="G289" s="58"/>
      <c r="H289" s="58"/>
      <c r="I289" s="58"/>
      <c r="J289" s="58"/>
      <c r="K289" s="58"/>
      <c r="L289" s="58"/>
    </row>
    <row r="290" spans="1:12" s="1" customFormat="1">
      <c r="A290" s="58"/>
      <c r="B290" s="58"/>
      <c r="C290" s="58"/>
      <c r="D290" s="58"/>
      <c r="E290" s="58"/>
      <c r="F290" s="58"/>
      <c r="G290" s="58"/>
      <c r="H290" s="58"/>
      <c r="I290" s="58"/>
      <c r="J290" s="58"/>
      <c r="K290" s="58"/>
      <c r="L290" s="58"/>
    </row>
    <row r="291" spans="1:12" s="1" customFormat="1">
      <c r="A291" s="58"/>
      <c r="B291" s="58"/>
      <c r="C291" s="58"/>
      <c r="D291" s="58"/>
      <c r="E291" s="58"/>
      <c r="F291" s="58"/>
      <c r="G291" s="58"/>
      <c r="H291" s="58"/>
      <c r="I291" s="58"/>
      <c r="J291" s="58"/>
      <c r="K291" s="58"/>
      <c r="L291" s="58"/>
    </row>
    <row r="292" spans="1:12" s="1" customFormat="1">
      <c r="A292" s="58"/>
      <c r="B292" s="58"/>
      <c r="C292" s="58"/>
      <c r="D292" s="58"/>
      <c r="E292" s="58"/>
      <c r="F292" s="58"/>
      <c r="G292" s="58"/>
      <c r="H292" s="58"/>
      <c r="I292" s="58"/>
      <c r="J292" s="58"/>
      <c r="K292" s="58"/>
      <c r="L292" s="58"/>
    </row>
    <row r="293" spans="1:12" s="1" customFormat="1">
      <c r="A293" s="58"/>
      <c r="B293" s="58"/>
      <c r="C293" s="58"/>
      <c r="D293" s="58"/>
      <c r="E293" s="58"/>
      <c r="F293" s="58"/>
      <c r="G293" s="58"/>
      <c r="H293" s="58"/>
      <c r="I293" s="58"/>
      <c r="J293" s="58"/>
      <c r="K293" s="58"/>
      <c r="L293" s="58"/>
    </row>
    <row r="294" spans="1:12" s="1" customFormat="1">
      <c r="A294" s="58"/>
      <c r="B294" s="58"/>
      <c r="C294" s="58"/>
      <c r="D294" s="58"/>
      <c r="E294" s="58"/>
      <c r="F294" s="58"/>
      <c r="G294" s="58"/>
      <c r="H294" s="58"/>
      <c r="I294" s="58"/>
      <c r="J294" s="58"/>
      <c r="K294" s="58"/>
      <c r="L294" s="58"/>
    </row>
    <row r="295" spans="1:12" s="1" customFormat="1">
      <c r="A295" s="58"/>
      <c r="B295" s="58"/>
      <c r="C295" s="58"/>
      <c r="D295" s="58"/>
      <c r="E295" s="58"/>
      <c r="F295" s="58"/>
      <c r="G295" s="58"/>
      <c r="H295" s="58"/>
      <c r="I295" s="58"/>
      <c r="J295" s="58"/>
      <c r="K295" s="58"/>
      <c r="L295" s="58"/>
    </row>
    <row r="296" spans="1:12" s="1" customFormat="1">
      <c r="A296" s="58"/>
      <c r="B296" s="58"/>
      <c r="C296" s="58"/>
      <c r="D296" s="58"/>
      <c r="E296" s="58"/>
      <c r="F296" s="58"/>
      <c r="G296" s="58"/>
      <c r="H296" s="58"/>
      <c r="I296" s="58"/>
      <c r="J296" s="58"/>
      <c r="K296" s="58"/>
      <c r="L296" s="58"/>
    </row>
    <row r="297" spans="1:12" s="1" customFormat="1">
      <c r="A297" s="58"/>
      <c r="B297" s="58"/>
      <c r="C297" s="58"/>
      <c r="D297" s="58"/>
      <c r="E297" s="58"/>
      <c r="F297" s="58"/>
      <c r="G297" s="58"/>
      <c r="H297" s="58"/>
      <c r="I297" s="58"/>
      <c r="J297" s="58"/>
      <c r="K297" s="58"/>
      <c r="L297" s="58"/>
    </row>
    <row r="298" spans="1:12" s="1" customFormat="1">
      <c r="A298" s="58"/>
      <c r="B298" s="58"/>
      <c r="C298" s="58"/>
      <c r="D298" s="58"/>
      <c r="E298" s="58"/>
      <c r="F298" s="58"/>
      <c r="G298" s="58"/>
      <c r="H298" s="58"/>
      <c r="I298" s="58"/>
      <c r="J298" s="58"/>
      <c r="K298" s="58"/>
      <c r="L298" s="58"/>
    </row>
    <row r="299" spans="1:12" s="1" customFormat="1">
      <c r="A299" s="58"/>
      <c r="B299" s="58"/>
      <c r="C299" s="58"/>
      <c r="D299" s="58"/>
      <c r="E299" s="58"/>
      <c r="F299" s="58"/>
      <c r="G299" s="58"/>
      <c r="H299" s="58"/>
      <c r="I299" s="58"/>
      <c r="J299" s="58"/>
      <c r="K299" s="58"/>
      <c r="L299" s="58"/>
    </row>
    <row r="300" spans="1:12" s="1" customFormat="1">
      <c r="A300" s="58"/>
      <c r="B300" s="58"/>
      <c r="C300" s="58"/>
      <c r="D300" s="58"/>
      <c r="E300" s="58"/>
      <c r="F300" s="58"/>
      <c r="G300" s="58"/>
      <c r="H300" s="58"/>
      <c r="I300" s="58"/>
      <c r="J300" s="58"/>
      <c r="K300" s="58"/>
      <c r="L300" s="58"/>
    </row>
    <row r="301" spans="1:12" s="1" customFormat="1">
      <c r="A301" s="58"/>
      <c r="B301" s="58"/>
      <c r="C301" s="58"/>
      <c r="D301" s="58"/>
      <c r="E301" s="58"/>
      <c r="F301" s="58"/>
      <c r="G301" s="58"/>
      <c r="H301" s="58"/>
      <c r="I301" s="58"/>
      <c r="J301" s="58"/>
      <c r="K301" s="58"/>
      <c r="L301" s="58"/>
    </row>
    <row r="302" spans="1:12" s="1" customFormat="1">
      <c r="A302" s="58"/>
      <c r="B302" s="58"/>
      <c r="C302" s="58"/>
      <c r="D302" s="58"/>
      <c r="E302" s="58"/>
      <c r="F302" s="58"/>
      <c r="G302" s="58"/>
      <c r="H302" s="58"/>
      <c r="I302" s="58"/>
      <c r="J302" s="58"/>
      <c r="K302" s="58"/>
      <c r="L302" s="58"/>
    </row>
    <row r="303" spans="1:12" s="1" customFormat="1">
      <c r="A303" s="58"/>
      <c r="B303" s="58"/>
      <c r="C303" s="58"/>
      <c r="D303" s="58"/>
      <c r="E303" s="58"/>
      <c r="F303" s="58"/>
      <c r="G303" s="58"/>
      <c r="H303" s="58"/>
      <c r="I303" s="58"/>
      <c r="J303" s="58"/>
      <c r="K303" s="58"/>
      <c r="L303" s="58"/>
    </row>
    <row r="304" spans="1:12" s="1" customFormat="1">
      <c r="A304" s="58"/>
      <c r="B304" s="58"/>
      <c r="C304" s="58"/>
      <c r="D304" s="58"/>
      <c r="E304" s="58"/>
      <c r="F304" s="58"/>
      <c r="G304" s="58"/>
      <c r="H304" s="58"/>
      <c r="I304" s="58"/>
      <c r="J304" s="58"/>
      <c r="K304" s="58"/>
      <c r="L304" s="58"/>
    </row>
    <row r="305" spans="1:12" s="1" customFormat="1">
      <c r="A305" s="58"/>
      <c r="B305" s="58"/>
      <c r="C305" s="58"/>
      <c r="D305" s="58"/>
      <c r="E305" s="58"/>
      <c r="F305" s="58"/>
      <c r="G305" s="58"/>
      <c r="H305" s="58"/>
      <c r="I305" s="58"/>
      <c r="J305" s="58"/>
      <c r="K305" s="58"/>
      <c r="L305" s="58"/>
    </row>
    <row r="306" spans="1:12" s="1" customFormat="1">
      <c r="A306" s="58"/>
      <c r="B306" s="58"/>
      <c r="C306" s="58"/>
      <c r="D306" s="58"/>
      <c r="E306" s="58"/>
      <c r="F306" s="58"/>
      <c r="G306" s="58"/>
      <c r="H306" s="58"/>
      <c r="I306" s="58"/>
      <c r="J306" s="58"/>
      <c r="K306" s="58"/>
      <c r="L306" s="58"/>
    </row>
    <row r="307" spans="1:12" s="1" customFormat="1">
      <c r="A307" s="58"/>
      <c r="B307" s="58"/>
      <c r="C307" s="58"/>
      <c r="D307" s="58"/>
      <c r="E307" s="58"/>
      <c r="F307" s="58"/>
      <c r="G307" s="58"/>
      <c r="H307" s="58"/>
      <c r="I307" s="58"/>
      <c r="J307" s="58"/>
      <c r="K307" s="58"/>
      <c r="L307" s="58"/>
    </row>
    <row r="308" spans="1:12" s="1" customFormat="1">
      <c r="A308" s="58"/>
      <c r="B308" s="58"/>
      <c r="C308" s="58"/>
      <c r="D308" s="58"/>
      <c r="E308" s="58"/>
      <c r="F308" s="58"/>
      <c r="G308" s="58"/>
      <c r="H308" s="58"/>
      <c r="I308" s="58"/>
      <c r="J308" s="58"/>
      <c r="K308" s="58"/>
      <c r="L308" s="58"/>
    </row>
    <row r="309" spans="1:12" s="1" customFormat="1">
      <c r="A309" s="58"/>
      <c r="B309" s="58"/>
      <c r="C309" s="58"/>
      <c r="D309" s="58"/>
      <c r="E309" s="58"/>
      <c r="F309" s="58"/>
      <c r="G309" s="58"/>
      <c r="H309" s="58"/>
      <c r="I309" s="58"/>
      <c r="J309" s="58"/>
      <c r="K309" s="58"/>
      <c r="L309" s="58"/>
    </row>
    <row r="310" spans="1:12" s="1" customFormat="1">
      <c r="A310" s="58"/>
      <c r="B310" s="58"/>
      <c r="C310" s="58"/>
      <c r="D310" s="58"/>
      <c r="E310" s="58"/>
      <c r="F310" s="58"/>
      <c r="G310" s="58"/>
      <c r="H310" s="58"/>
      <c r="I310" s="58"/>
      <c r="J310" s="58"/>
      <c r="K310" s="58"/>
      <c r="L310" s="58"/>
    </row>
    <row r="311" spans="1:12" s="1" customFormat="1">
      <c r="A311" s="58"/>
      <c r="B311" s="58"/>
      <c r="C311" s="58"/>
      <c r="D311" s="58"/>
      <c r="E311" s="58"/>
      <c r="F311" s="58"/>
      <c r="G311" s="58"/>
      <c r="H311" s="58"/>
      <c r="I311" s="58"/>
      <c r="J311" s="58"/>
      <c r="K311" s="58"/>
      <c r="L311" s="58"/>
    </row>
    <row r="312" spans="1:12" s="1" customFormat="1">
      <c r="A312" s="58"/>
      <c r="B312" s="58"/>
      <c r="C312" s="58"/>
      <c r="D312" s="58"/>
      <c r="E312" s="58"/>
      <c r="F312" s="58"/>
      <c r="G312" s="58"/>
      <c r="H312" s="58"/>
      <c r="I312" s="58"/>
      <c r="J312" s="58"/>
      <c r="K312" s="58"/>
      <c r="L312" s="58"/>
    </row>
    <row r="313" spans="1:12" s="1" customFormat="1">
      <c r="A313" s="58"/>
      <c r="B313" s="58"/>
      <c r="C313" s="58"/>
      <c r="D313" s="58"/>
      <c r="E313" s="58"/>
      <c r="F313" s="58"/>
      <c r="G313" s="58"/>
      <c r="H313" s="58"/>
      <c r="I313" s="58"/>
      <c r="J313" s="58"/>
      <c r="K313" s="58"/>
      <c r="L313" s="58"/>
    </row>
    <row r="314" spans="1:12" s="1" customFormat="1">
      <c r="A314" s="58"/>
      <c r="B314" s="58"/>
      <c r="C314" s="58"/>
      <c r="D314" s="58"/>
      <c r="E314" s="58"/>
      <c r="F314" s="58"/>
      <c r="G314" s="58"/>
      <c r="H314" s="58"/>
      <c r="I314" s="58"/>
      <c r="J314" s="58"/>
      <c r="K314" s="58"/>
      <c r="L314" s="58"/>
    </row>
    <row r="315" spans="1:12" s="1" customFormat="1">
      <c r="A315" s="58"/>
      <c r="B315" s="58"/>
      <c r="C315" s="58"/>
      <c r="D315" s="58"/>
      <c r="E315" s="58"/>
      <c r="F315" s="58"/>
      <c r="G315" s="58"/>
      <c r="H315" s="58"/>
      <c r="I315" s="58"/>
      <c r="J315" s="58"/>
      <c r="K315" s="58"/>
      <c r="L315" s="58"/>
    </row>
    <row r="316" spans="1:12" s="1" customFormat="1">
      <c r="A316" s="58"/>
      <c r="B316" s="58"/>
      <c r="C316" s="58"/>
      <c r="D316" s="58"/>
      <c r="E316" s="58"/>
      <c r="F316" s="58"/>
      <c r="G316" s="58"/>
      <c r="H316" s="58"/>
      <c r="I316" s="58"/>
      <c r="J316" s="58"/>
      <c r="K316" s="58"/>
      <c r="L316" s="58"/>
    </row>
    <row r="317" spans="1:12" s="1" customFormat="1">
      <c r="A317" s="58"/>
      <c r="B317" s="58"/>
      <c r="C317" s="58"/>
      <c r="D317" s="58"/>
      <c r="E317" s="58"/>
      <c r="F317" s="58"/>
      <c r="G317" s="58"/>
      <c r="H317" s="58"/>
      <c r="I317" s="58"/>
      <c r="J317" s="58"/>
      <c r="K317" s="58"/>
      <c r="L317" s="58"/>
    </row>
    <row r="318" spans="1:12" s="1" customFormat="1">
      <c r="A318" s="58"/>
      <c r="B318" s="58"/>
      <c r="C318" s="58"/>
      <c r="D318" s="58"/>
      <c r="E318" s="58"/>
      <c r="F318" s="58"/>
      <c r="G318" s="58"/>
      <c r="H318" s="58"/>
      <c r="I318" s="58"/>
      <c r="J318" s="58"/>
      <c r="K318" s="58"/>
      <c r="L318" s="58"/>
    </row>
    <row r="319" spans="1:12" s="1" customFormat="1">
      <c r="A319" s="58"/>
      <c r="B319" s="58"/>
      <c r="C319" s="58"/>
      <c r="D319" s="58"/>
      <c r="E319" s="58"/>
      <c r="F319" s="58"/>
      <c r="G319" s="58"/>
      <c r="H319" s="58"/>
      <c r="I319" s="58"/>
      <c r="J319" s="58"/>
      <c r="K319" s="58"/>
      <c r="L319" s="58"/>
    </row>
    <row r="320" spans="1:12" s="1" customFormat="1">
      <c r="A320" s="58"/>
      <c r="B320" s="58"/>
      <c r="C320" s="58"/>
      <c r="D320" s="58"/>
      <c r="E320" s="58"/>
      <c r="F320" s="58"/>
      <c r="G320" s="58"/>
      <c r="H320" s="58"/>
      <c r="I320" s="58"/>
      <c r="J320" s="58"/>
      <c r="K320" s="58"/>
      <c r="L320" s="58"/>
    </row>
    <row r="321" spans="1:12" s="1" customFormat="1">
      <c r="A321" s="58"/>
      <c r="B321" s="58"/>
      <c r="C321" s="58"/>
      <c r="D321" s="58"/>
      <c r="E321" s="58"/>
      <c r="F321" s="58"/>
      <c r="G321" s="58"/>
      <c r="H321" s="58"/>
      <c r="I321" s="58"/>
      <c r="J321" s="58"/>
      <c r="K321" s="58"/>
      <c r="L321" s="58"/>
    </row>
    <row r="322" spans="1:12" s="1" customFormat="1">
      <c r="A322" s="58"/>
      <c r="B322" s="58"/>
      <c r="C322" s="58"/>
      <c r="D322" s="58"/>
      <c r="E322" s="58"/>
      <c r="F322" s="58"/>
      <c r="G322" s="58"/>
      <c r="H322" s="58"/>
      <c r="I322" s="58"/>
      <c r="J322" s="58"/>
      <c r="K322" s="58"/>
      <c r="L322" s="58"/>
    </row>
    <row r="323" spans="1:12" s="1" customFormat="1">
      <c r="A323" s="58"/>
      <c r="B323" s="58"/>
      <c r="C323" s="58"/>
      <c r="D323" s="58"/>
      <c r="E323" s="58"/>
      <c r="F323" s="58"/>
      <c r="G323" s="58"/>
      <c r="H323" s="58"/>
      <c r="I323" s="58"/>
      <c r="J323" s="58"/>
      <c r="K323" s="58"/>
      <c r="L323" s="58"/>
    </row>
    <row r="324" spans="1:12" s="1" customFormat="1">
      <c r="A324" s="58"/>
      <c r="B324" s="58"/>
      <c r="C324" s="58"/>
      <c r="D324" s="58"/>
      <c r="E324" s="58"/>
      <c r="F324" s="58"/>
      <c r="G324" s="58"/>
      <c r="H324" s="58"/>
      <c r="I324" s="58"/>
      <c r="J324" s="58"/>
      <c r="K324" s="58"/>
      <c r="L324" s="58"/>
    </row>
    <row r="325" spans="1:12" s="1" customFormat="1">
      <c r="A325" s="58"/>
      <c r="B325" s="58"/>
      <c r="C325" s="58"/>
      <c r="D325" s="58"/>
      <c r="E325" s="58"/>
      <c r="F325" s="58"/>
      <c r="G325" s="58"/>
      <c r="H325" s="58"/>
      <c r="I325" s="58"/>
      <c r="J325" s="58"/>
      <c r="K325" s="58"/>
      <c r="L325" s="58"/>
    </row>
    <row r="326" spans="1:12" s="1" customFormat="1">
      <c r="A326" s="58"/>
      <c r="B326" s="58"/>
      <c r="C326" s="58"/>
      <c r="D326" s="58"/>
      <c r="E326" s="58"/>
      <c r="F326" s="58"/>
      <c r="G326" s="58"/>
      <c r="H326" s="58"/>
      <c r="I326" s="58"/>
      <c r="J326" s="58"/>
      <c r="K326" s="58"/>
      <c r="L326" s="58"/>
    </row>
    <row r="327" spans="1:12" s="1" customFormat="1">
      <c r="A327" s="58"/>
      <c r="B327" s="58"/>
      <c r="C327" s="58"/>
      <c r="D327" s="58"/>
      <c r="E327" s="58"/>
      <c r="F327" s="58"/>
      <c r="G327" s="58"/>
      <c r="H327" s="58"/>
      <c r="I327" s="58"/>
      <c r="J327" s="58"/>
      <c r="K327" s="58"/>
      <c r="L327" s="58"/>
    </row>
    <row r="328" spans="1:12" s="1" customFormat="1">
      <c r="A328" s="58"/>
      <c r="B328" s="58"/>
      <c r="C328" s="58"/>
      <c r="D328" s="58"/>
      <c r="E328" s="58"/>
      <c r="F328" s="58"/>
      <c r="G328" s="58"/>
      <c r="H328" s="58"/>
      <c r="I328" s="58"/>
      <c r="J328" s="58"/>
      <c r="K328" s="58"/>
      <c r="L328" s="58"/>
    </row>
    <row r="329" spans="1:12" s="1" customFormat="1">
      <c r="A329" s="58"/>
      <c r="B329" s="58"/>
      <c r="C329" s="58"/>
      <c r="D329" s="58"/>
      <c r="E329" s="58"/>
      <c r="F329" s="58"/>
      <c r="G329" s="58"/>
      <c r="H329" s="58"/>
      <c r="I329" s="58"/>
      <c r="J329" s="58"/>
      <c r="K329" s="58"/>
      <c r="L329" s="58"/>
    </row>
    <row r="330" spans="1:12" s="1" customFormat="1">
      <c r="A330" s="58"/>
      <c r="B330" s="58"/>
      <c r="C330" s="58"/>
      <c r="D330" s="58"/>
      <c r="E330" s="58"/>
      <c r="F330" s="58"/>
      <c r="G330" s="58"/>
      <c r="H330" s="58"/>
      <c r="I330" s="58"/>
      <c r="J330" s="58"/>
      <c r="K330" s="58"/>
      <c r="L330" s="58"/>
    </row>
    <row r="331" spans="1:12" s="1" customFormat="1">
      <c r="A331" s="58"/>
      <c r="B331" s="58"/>
      <c r="C331" s="58"/>
      <c r="D331" s="58"/>
      <c r="E331" s="58"/>
      <c r="F331" s="58"/>
      <c r="G331" s="58"/>
      <c r="H331" s="58"/>
      <c r="I331" s="58"/>
      <c r="J331" s="58"/>
      <c r="K331" s="58"/>
      <c r="L331" s="58"/>
    </row>
    <row r="332" spans="1:12" s="1" customFormat="1">
      <c r="A332" s="58"/>
      <c r="B332" s="58"/>
      <c r="C332" s="58"/>
      <c r="D332" s="58"/>
      <c r="E332" s="58"/>
      <c r="F332" s="58"/>
      <c r="G332" s="58"/>
      <c r="H332" s="58"/>
      <c r="I332" s="58"/>
      <c r="J332" s="58"/>
      <c r="K332" s="58"/>
      <c r="L332" s="58"/>
    </row>
    <row r="333" spans="1:12" s="1" customFormat="1">
      <c r="A333" s="58"/>
      <c r="B333" s="58"/>
      <c r="C333" s="58"/>
      <c r="D333" s="58"/>
      <c r="E333" s="58"/>
      <c r="F333" s="58"/>
      <c r="G333" s="58"/>
      <c r="H333" s="58"/>
      <c r="I333" s="58"/>
      <c r="J333" s="58"/>
      <c r="K333" s="58"/>
      <c r="L333" s="58"/>
    </row>
    <row r="334" spans="1:12" s="1" customFormat="1">
      <c r="A334" s="58"/>
      <c r="B334" s="58"/>
      <c r="C334" s="58"/>
      <c r="D334" s="58"/>
      <c r="E334" s="58"/>
      <c r="F334" s="58"/>
      <c r="G334" s="58"/>
      <c r="H334" s="58"/>
      <c r="I334" s="58"/>
      <c r="J334" s="58"/>
      <c r="K334" s="58"/>
      <c r="L334" s="58"/>
    </row>
    <row r="335" spans="1:12" s="1" customFormat="1">
      <c r="A335" s="58"/>
      <c r="B335" s="58"/>
      <c r="C335" s="58"/>
      <c r="D335" s="58"/>
      <c r="E335" s="58"/>
      <c r="F335" s="58"/>
      <c r="G335" s="58"/>
      <c r="H335" s="58"/>
      <c r="I335" s="58"/>
      <c r="J335" s="58"/>
      <c r="K335" s="58"/>
      <c r="L335" s="58"/>
    </row>
    <row r="336" spans="1:12" s="1" customFormat="1">
      <c r="A336" s="58"/>
      <c r="B336" s="58"/>
      <c r="C336" s="58"/>
      <c r="D336" s="58"/>
      <c r="E336" s="58"/>
      <c r="F336" s="58"/>
      <c r="G336" s="58"/>
      <c r="H336" s="58"/>
      <c r="I336" s="58"/>
      <c r="J336" s="58"/>
      <c r="K336" s="58"/>
      <c r="L336" s="58"/>
    </row>
    <row r="337" spans="1:12" s="1" customFormat="1">
      <c r="A337" s="58"/>
      <c r="B337" s="58"/>
      <c r="C337" s="58"/>
      <c r="D337" s="58"/>
      <c r="E337" s="58"/>
      <c r="F337" s="58"/>
      <c r="G337" s="58"/>
      <c r="H337" s="58"/>
      <c r="I337" s="58"/>
      <c r="J337" s="58"/>
      <c r="K337" s="58"/>
      <c r="L337" s="58"/>
    </row>
    <row r="338" spans="1:12" s="1" customFormat="1">
      <c r="A338" s="58"/>
      <c r="B338" s="58"/>
      <c r="C338" s="58"/>
      <c r="D338" s="58"/>
      <c r="E338" s="58"/>
      <c r="F338" s="58"/>
      <c r="G338" s="58"/>
      <c r="H338" s="58"/>
      <c r="I338" s="58"/>
      <c r="J338" s="58"/>
      <c r="K338" s="58"/>
      <c r="L338" s="58"/>
    </row>
    <row r="339" spans="1:12" s="1" customFormat="1">
      <c r="A339" s="58"/>
      <c r="B339" s="58"/>
      <c r="C339" s="58"/>
      <c r="D339" s="58"/>
      <c r="E339" s="58"/>
      <c r="F339" s="58"/>
      <c r="G339" s="58"/>
      <c r="H339" s="58"/>
      <c r="I339" s="58"/>
      <c r="J339" s="58"/>
      <c r="K339" s="58"/>
      <c r="L339" s="58"/>
    </row>
    <row r="340" spans="1:12" s="1" customFormat="1">
      <c r="A340" s="58"/>
      <c r="B340" s="58"/>
      <c r="C340" s="58"/>
      <c r="D340" s="58"/>
      <c r="E340" s="58"/>
      <c r="F340" s="58"/>
      <c r="G340" s="58"/>
      <c r="H340" s="58"/>
      <c r="I340" s="58"/>
      <c r="J340" s="58"/>
      <c r="K340" s="58"/>
      <c r="L340" s="58"/>
    </row>
    <row r="341" spans="1:12" s="1" customFormat="1">
      <c r="A341" s="58"/>
      <c r="B341" s="58"/>
      <c r="C341" s="58"/>
      <c r="D341" s="58"/>
      <c r="E341" s="58"/>
      <c r="F341" s="58"/>
      <c r="G341" s="58"/>
      <c r="H341" s="58"/>
      <c r="I341" s="58"/>
      <c r="J341" s="58"/>
      <c r="K341" s="58"/>
      <c r="L341" s="58"/>
    </row>
    <row r="342" spans="1:12" s="1" customFormat="1">
      <c r="A342" s="58"/>
      <c r="B342" s="58"/>
      <c r="C342" s="58"/>
      <c r="D342" s="58"/>
      <c r="E342" s="58"/>
      <c r="F342" s="58"/>
      <c r="G342" s="58"/>
      <c r="H342" s="58"/>
      <c r="I342" s="58"/>
      <c r="J342" s="58"/>
      <c r="K342" s="58"/>
      <c r="L342" s="58"/>
    </row>
    <row r="343" spans="1:12" s="1" customFormat="1">
      <c r="A343" s="58"/>
      <c r="B343" s="58"/>
      <c r="C343" s="58"/>
      <c r="D343" s="58"/>
      <c r="E343" s="58"/>
      <c r="F343" s="58"/>
      <c r="G343" s="58"/>
      <c r="H343" s="58"/>
      <c r="I343" s="58"/>
      <c r="J343" s="58"/>
      <c r="K343" s="58"/>
      <c r="L343" s="58"/>
    </row>
    <row r="344" spans="1:12" s="1" customFormat="1">
      <c r="A344" s="58"/>
      <c r="B344" s="58"/>
      <c r="C344" s="58"/>
      <c r="D344" s="58"/>
      <c r="E344" s="58"/>
      <c r="F344" s="58"/>
      <c r="G344" s="58"/>
      <c r="H344" s="58"/>
      <c r="I344" s="58"/>
      <c r="J344" s="58"/>
      <c r="K344" s="58"/>
      <c r="L344" s="58"/>
    </row>
    <row r="345" spans="1:12" s="1" customFormat="1">
      <c r="A345" s="58"/>
      <c r="B345" s="58"/>
      <c r="C345" s="58"/>
      <c r="D345" s="58"/>
      <c r="E345" s="58"/>
      <c r="F345" s="58"/>
      <c r="G345" s="58"/>
      <c r="H345" s="58"/>
      <c r="I345" s="58"/>
      <c r="J345" s="58"/>
      <c r="K345" s="58"/>
      <c r="L345" s="58"/>
    </row>
    <row r="346" spans="1:12" s="1" customFormat="1">
      <c r="A346" s="58"/>
      <c r="B346" s="58"/>
      <c r="C346" s="58"/>
      <c r="D346" s="58"/>
      <c r="E346" s="58"/>
      <c r="F346" s="58"/>
      <c r="G346" s="58"/>
      <c r="H346" s="58"/>
      <c r="I346" s="58"/>
      <c r="J346" s="58"/>
      <c r="K346" s="58"/>
      <c r="L346" s="58"/>
    </row>
    <row r="347" spans="1:12" s="1" customFormat="1">
      <c r="A347" s="58"/>
      <c r="B347" s="58"/>
      <c r="C347" s="58"/>
      <c r="D347" s="58"/>
      <c r="E347" s="58"/>
      <c r="F347" s="58"/>
      <c r="G347" s="58"/>
      <c r="H347" s="58"/>
      <c r="I347" s="58"/>
      <c r="J347" s="58"/>
      <c r="K347" s="58"/>
      <c r="L347" s="58"/>
    </row>
    <row r="348" spans="1:12" s="1" customFormat="1">
      <c r="A348" s="58"/>
      <c r="B348" s="58"/>
      <c r="C348" s="58"/>
      <c r="D348" s="58"/>
      <c r="E348" s="58"/>
      <c r="F348" s="58"/>
      <c r="G348" s="58"/>
      <c r="H348" s="58"/>
      <c r="I348" s="58"/>
      <c r="J348" s="58"/>
      <c r="K348" s="58"/>
      <c r="L348" s="58"/>
    </row>
    <row r="349" spans="1:12" s="1" customFormat="1">
      <c r="A349" s="58"/>
      <c r="B349" s="58"/>
      <c r="C349" s="58"/>
      <c r="D349" s="58"/>
      <c r="E349" s="58"/>
      <c r="F349" s="58"/>
      <c r="G349" s="58"/>
      <c r="H349" s="58"/>
      <c r="I349" s="58"/>
      <c r="J349" s="58"/>
      <c r="K349" s="58"/>
      <c r="L349" s="58"/>
    </row>
    <row r="350" spans="1:12" s="1" customFormat="1">
      <c r="A350" s="58"/>
      <c r="B350" s="58"/>
      <c r="C350" s="58"/>
      <c r="D350" s="58"/>
      <c r="E350" s="58"/>
      <c r="F350" s="58"/>
      <c r="G350" s="58"/>
      <c r="H350" s="58"/>
      <c r="I350" s="58"/>
      <c r="J350" s="58"/>
      <c r="K350" s="58"/>
      <c r="L350" s="58"/>
    </row>
    <row r="351" spans="1:12" s="1" customFormat="1">
      <c r="A351" s="58"/>
      <c r="B351" s="58"/>
      <c r="C351" s="58"/>
      <c r="D351" s="58"/>
      <c r="E351" s="58"/>
      <c r="F351" s="58"/>
      <c r="G351" s="58"/>
      <c r="H351" s="58"/>
      <c r="I351" s="58"/>
      <c r="J351" s="58"/>
      <c r="K351" s="58"/>
      <c r="L351" s="58"/>
    </row>
    <row r="352" spans="1:12" s="1" customFormat="1">
      <c r="A352" s="58"/>
      <c r="B352" s="58"/>
      <c r="C352" s="58"/>
      <c r="D352" s="58"/>
      <c r="E352" s="58"/>
      <c r="F352" s="58"/>
      <c r="G352" s="58"/>
      <c r="H352" s="58"/>
      <c r="I352" s="58"/>
      <c r="J352" s="58"/>
      <c r="K352" s="58"/>
      <c r="L352" s="58"/>
    </row>
    <row r="353" spans="1:12" s="1" customFormat="1">
      <c r="A353" s="58"/>
      <c r="B353" s="58"/>
      <c r="C353" s="58"/>
      <c r="D353" s="58"/>
      <c r="E353" s="58"/>
      <c r="F353" s="58"/>
      <c r="G353" s="58"/>
      <c r="H353" s="58"/>
      <c r="I353" s="58"/>
      <c r="J353" s="58"/>
      <c r="K353" s="58"/>
      <c r="L353" s="58"/>
    </row>
    <row r="354" spans="1:12" s="1" customFormat="1">
      <c r="A354" s="58"/>
      <c r="B354" s="58"/>
      <c r="C354" s="58"/>
      <c r="D354" s="58"/>
      <c r="E354" s="58"/>
      <c r="F354" s="58"/>
      <c r="G354" s="58"/>
      <c r="H354" s="58"/>
      <c r="I354" s="58"/>
      <c r="J354" s="58"/>
      <c r="K354" s="58"/>
      <c r="L354" s="58"/>
    </row>
    <row r="355" spans="1:12" s="1" customFormat="1">
      <c r="A355" s="58"/>
      <c r="B355" s="58"/>
      <c r="C355" s="58"/>
      <c r="D355" s="58"/>
      <c r="E355" s="58"/>
      <c r="F355" s="58"/>
      <c r="G355" s="58"/>
      <c r="H355" s="58"/>
      <c r="I355" s="58"/>
      <c r="J355" s="58"/>
      <c r="K355" s="58"/>
      <c r="L355" s="58"/>
    </row>
    <row r="356" spans="1:12" s="1" customFormat="1">
      <c r="A356" s="58"/>
      <c r="B356" s="58"/>
      <c r="C356" s="58"/>
      <c r="D356" s="58"/>
      <c r="E356" s="58"/>
      <c r="F356" s="58"/>
      <c r="G356" s="58"/>
      <c r="H356" s="58"/>
      <c r="I356" s="58"/>
      <c r="J356" s="58"/>
      <c r="K356" s="58"/>
      <c r="L356" s="58"/>
    </row>
    <row r="357" spans="1:12" s="1" customFormat="1">
      <c r="A357" s="58"/>
      <c r="B357" s="58"/>
      <c r="C357" s="58"/>
      <c r="D357" s="58"/>
      <c r="E357" s="58"/>
      <c r="F357" s="58"/>
      <c r="G357" s="58"/>
      <c r="H357" s="58"/>
      <c r="I357" s="58"/>
      <c r="J357" s="58"/>
      <c r="K357" s="58"/>
      <c r="L357" s="58"/>
    </row>
    <row r="358" spans="1:12" s="1" customFormat="1">
      <c r="A358" s="58"/>
      <c r="B358" s="58"/>
      <c r="C358" s="58"/>
      <c r="D358" s="58"/>
      <c r="E358" s="58"/>
      <c r="F358" s="58"/>
      <c r="G358" s="58"/>
      <c r="H358" s="58"/>
      <c r="I358" s="58"/>
      <c r="J358" s="58"/>
      <c r="K358" s="58"/>
      <c r="L358" s="58"/>
    </row>
    <row r="359" spans="1:12" s="1" customFormat="1">
      <c r="A359" s="58"/>
      <c r="B359" s="58"/>
      <c r="C359" s="58"/>
      <c r="D359" s="58"/>
      <c r="E359" s="58"/>
      <c r="F359" s="58"/>
      <c r="G359" s="58"/>
      <c r="H359" s="58"/>
      <c r="I359" s="58"/>
      <c r="J359" s="58"/>
      <c r="K359" s="58"/>
      <c r="L359" s="58"/>
    </row>
    <row r="360" spans="1:12" s="1" customFormat="1">
      <c r="A360" s="58"/>
      <c r="B360" s="58"/>
      <c r="C360" s="58"/>
      <c r="D360" s="58"/>
      <c r="E360" s="58"/>
      <c r="F360" s="58"/>
      <c r="G360" s="58"/>
      <c r="H360" s="58"/>
      <c r="I360" s="58"/>
      <c r="J360" s="58"/>
      <c r="K360" s="58"/>
      <c r="L360" s="58"/>
    </row>
    <row r="361" spans="1:12" s="1" customFormat="1">
      <c r="A361" s="58"/>
      <c r="B361" s="58"/>
      <c r="C361" s="58"/>
      <c r="D361" s="58"/>
      <c r="E361" s="58"/>
      <c r="F361" s="58"/>
      <c r="G361" s="58"/>
      <c r="H361" s="58"/>
      <c r="I361" s="58"/>
      <c r="J361" s="58"/>
      <c r="K361" s="58"/>
      <c r="L361" s="58"/>
    </row>
    <row r="362" spans="1:12" s="1" customFormat="1">
      <c r="A362" s="58"/>
      <c r="B362" s="58"/>
      <c r="C362" s="58"/>
      <c r="D362" s="58"/>
      <c r="E362" s="58"/>
      <c r="F362" s="58"/>
      <c r="G362" s="58"/>
      <c r="H362" s="58"/>
      <c r="I362" s="58"/>
      <c r="J362" s="58"/>
      <c r="K362" s="58"/>
      <c r="L362" s="58"/>
    </row>
    <row r="363" spans="1:12" s="1" customFormat="1">
      <c r="A363" s="58"/>
      <c r="B363" s="58"/>
      <c r="C363" s="58"/>
      <c r="D363" s="58"/>
      <c r="E363" s="58"/>
      <c r="F363" s="58"/>
      <c r="G363" s="58"/>
      <c r="H363" s="58"/>
      <c r="I363" s="58"/>
      <c r="J363" s="58"/>
      <c r="K363" s="58"/>
      <c r="L363" s="58"/>
    </row>
    <row r="364" spans="1:12" s="1" customFormat="1">
      <c r="A364" s="58"/>
      <c r="B364" s="58"/>
      <c r="C364" s="58"/>
      <c r="D364" s="58"/>
      <c r="E364" s="58"/>
      <c r="F364" s="58"/>
      <c r="G364" s="58"/>
      <c r="H364" s="58"/>
      <c r="I364" s="58"/>
      <c r="J364" s="58"/>
      <c r="K364" s="58"/>
      <c r="L364" s="58"/>
    </row>
    <row r="365" spans="1:12" s="1" customFormat="1">
      <c r="A365" s="58"/>
      <c r="B365" s="58"/>
      <c r="C365" s="58"/>
      <c r="D365" s="58"/>
      <c r="E365" s="58"/>
      <c r="F365" s="58"/>
      <c r="G365" s="58"/>
      <c r="H365" s="58"/>
      <c r="I365" s="58"/>
      <c r="J365" s="58"/>
      <c r="K365" s="58"/>
      <c r="L365" s="58"/>
    </row>
    <row r="366" spans="1:12" s="1" customFormat="1">
      <c r="A366" s="58"/>
      <c r="B366" s="58"/>
      <c r="C366" s="58"/>
      <c r="D366" s="58"/>
      <c r="E366" s="58"/>
      <c r="F366" s="58"/>
      <c r="G366" s="58"/>
      <c r="H366" s="58"/>
      <c r="I366" s="58"/>
      <c r="J366" s="58"/>
      <c r="K366" s="58"/>
      <c r="L366" s="58"/>
    </row>
    <row r="367" spans="1:12" s="1" customFormat="1">
      <c r="A367" s="58"/>
      <c r="B367" s="58"/>
      <c r="C367" s="58"/>
      <c r="D367" s="58"/>
      <c r="E367" s="58"/>
      <c r="F367" s="58"/>
      <c r="G367" s="58"/>
      <c r="H367" s="58"/>
      <c r="I367" s="58"/>
      <c r="J367" s="58"/>
      <c r="K367" s="58"/>
      <c r="L367" s="58"/>
    </row>
    <row r="368" spans="1:12" s="1" customFormat="1">
      <c r="A368" s="58"/>
      <c r="B368" s="58"/>
      <c r="C368" s="58"/>
      <c r="D368" s="58"/>
      <c r="E368" s="58"/>
      <c r="F368" s="58"/>
      <c r="G368" s="58"/>
      <c r="H368" s="58"/>
      <c r="I368" s="58"/>
      <c r="J368" s="58"/>
      <c r="K368" s="58"/>
      <c r="L368" s="58"/>
    </row>
    <row r="369" spans="1:12" s="1" customFormat="1">
      <c r="A369" s="58"/>
      <c r="B369" s="58"/>
      <c r="C369" s="58"/>
      <c r="D369" s="58"/>
      <c r="E369" s="58"/>
      <c r="F369" s="58"/>
      <c r="G369" s="58"/>
      <c r="H369" s="58"/>
      <c r="I369" s="58"/>
      <c r="J369" s="58"/>
      <c r="K369" s="58"/>
      <c r="L369" s="58"/>
    </row>
    <row r="370" spans="1:12" s="1" customFormat="1">
      <c r="A370" s="58"/>
      <c r="B370" s="58"/>
      <c r="C370" s="58"/>
      <c r="D370" s="58"/>
      <c r="E370" s="58"/>
      <c r="F370" s="58"/>
      <c r="G370" s="58"/>
      <c r="H370" s="58"/>
      <c r="I370" s="58"/>
      <c r="J370" s="58"/>
      <c r="K370" s="58"/>
      <c r="L370" s="58"/>
    </row>
    <row r="371" spans="1:12" s="1" customFormat="1">
      <c r="A371" s="58"/>
      <c r="B371" s="58"/>
      <c r="C371" s="58"/>
      <c r="D371" s="58"/>
      <c r="E371" s="58"/>
      <c r="F371" s="58"/>
      <c r="G371" s="58"/>
      <c r="H371" s="58"/>
      <c r="I371" s="58"/>
      <c r="J371" s="58"/>
      <c r="K371" s="58"/>
      <c r="L371" s="58"/>
    </row>
    <row r="372" spans="1:12" s="1" customFormat="1">
      <c r="A372" s="58"/>
      <c r="B372" s="58"/>
      <c r="C372" s="58"/>
      <c r="D372" s="58"/>
      <c r="E372" s="58"/>
      <c r="F372" s="58"/>
      <c r="G372" s="58"/>
      <c r="H372" s="58"/>
      <c r="I372" s="58"/>
      <c r="J372" s="58"/>
      <c r="K372" s="58"/>
      <c r="L372" s="58"/>
    </row>
    <row r="373" spans="1:12" s="1" customFormat="1">
      <c r="A373" s="58"/>
      <c r="B373" s="58"/>
      <c r="C373" s="58"/>
      <c r="D373" s="58"/>
      <c r="E373" s="58"/>
      <c r="F373" s="58"/>
      <c r="G373" s="58"/>
      <c r="H373" s="58"/>
      <c r="I373" s="58"/>
      <c r="J373" s="58"/>
      <c r="K373" s="58"/>
      <c r="L373" s="58"/>
    </row>
    <row r="374" spans="1:12" s="1" customFormat="1">
      <c r="A374" s="58"/>
      <c r="B374" s="58"/>
      <c r="C374" s="58"/>
      <c r="D374" s="58"/>
      <c r="E374" s="58"/>
      <c r="F374" s="58"/>
      <c r="G374" s="58"/>
      <c r="H374" s="58"/>
      <c r="I374" s="58"/>
      <c r="J374" s="58"/>
      <c r="K374" s="58"/>
      <c r="L374" s="58"/>
    </row>
    <row r="375" spans="1:12" s="1" customFormat="1">
      <c r="A375" s="58"/>
      <c r="B375" s="58"/>
      <c r="C375" s="58"/>
      <c r="D375" s="58"/>
      <c r="E375" s="58"/>
      <c r="F375" s="58"/>
      <c r="G375" s="58"/>
      <c r="H375" s="58"/>
      <c r="I375" s="58"/>
      <c r="J375" s="58"/>
      <c r="K375" s="58"/>
      <c r="L375" s="58"/>
    </row>
    <row r="376" spans="1:12" s="1" customFormat="1">
      <c r="A376" s="58"/>
      <c r="B376" s="58"/>
      <c r="C376" s="58"/>
      <c r="D376" s="58"/>
      <c r="E376" s="58"/>
      <c r="F376" s="58"/>
      <c r="G376" s="58"/>
      <c r="H376" s="58"/>
      <c r="I376" s="58"/>
      <c r="J376" s="58"/>
      <c r="K376" s="58"/>
      <c r="L376" s="58"/>
    </row>
    <row r="377" spans="1:12" s="1" customFormat="1">
      <c r="A377" s="58"/>
      <c r="B377" s="58"/>
      <c r="C377" s="58"/>
      <c r="D377" s="58"/>
      <c r="E377" s="58"/>
      <c r="F377" s="58"/>
      <c r="G377" s="58"/>
      <c r="H377" s="58"/>
      <c r="I377" s="58"/>
      <c r="J377" s="58"/>
      <c r="K377" s="58"/>
      <c r="L377" s="58"/>
    </row>
    <row r="378" spans="1:12" s="1" customFormat="1">
      <c r="A378" s="58"/>
      <c r="B378" s="58"/>
      <c r="C378" s="58"/>
      <c r="D378" s="58"/>
      <c r="E378" s="58"/>
      <c r="F378" s="58"/>
      <c r="G378" s="58"/>
      <c r="H378" s="58"/>
      <c r="I378" s="58"/>
      <c r="J378" s="58"/>
      <c r="K378" s="58"/>
      <c r="L378" s="58"/>
    </row>
    <row r="379" spans="1:12" s="1" customFormat="1">
      <c r="A379" s="58"/>
      <c r="B379" s="58"/>
      <c r="C379" s="58"/>
      <c r="D379" s="58"/>
      <c r="E379" s="58"/>
      <c r="F379" s="58"/>
      <c r="G379" s="58"/>
      <c r="H379" s="58"/>
      <c r="I379" s="58"/>
      <c r="J379" s="58"/>
      <c r="K379" s="58"/>
      <c r="L379" s="58"/>
    </row>
    <row r="380" spans="1:12" s="1" customFormat="1">
      <c r="A380" s="58"/>
      <c r="B380" s="58"/>
      <c r="C380" s="58"/>
      <c r="D380" s="58"/>
      <c r="E380" s="58"/>
      <c r="F380" s="58"/>
      <c r="G380" s="58"/>
      <c r="H380" s="58"/>
      <c r="I380" s="58"/>
      <c r="J380" s="58"/>
      <c r="K380" s="58"/>
      <c r="L380" s="58"/>
    </row>
    <row r="381" spans="1:12" s="1" customFormat="1">
      <c r="A381" s="58"/>
      <c r="B381" s="58"/>
      <c r="C381" s="58"/>
      <c r="D381" s="58"/>
      <c r="E381" s="58"/>
      <c r="F381" s="58"/>
      <c r="G381" s="58"/>
      <c r="H381" s="58"/>
      <c r="I381" s="58"/>
      <c r="J381" s="58"/>
      <c r="K381" s="58"/>
      <c r="L381" s="58"/>
    </row>
    <row r="382" spans="1:12" s="1" customFormat="1">
      <c r="A382" s="58"/>
      <c r="B382" s="58"/>
      <c r="C382" s="58"/>
      <c r="D382" s="58"/>
      <c r="E382" s="58"/>
      <c r="F382" s="58"/>
      <c r="G382" s="58"/>
      <c r="H382" s="58"/>
      <c r="I382" s="58"/>
      <c r="J382" s="58"/>
      <c r="K382" s="58"/>
      <c r="L382" s="58"/>
    </row>
    <row r="383" spans="1:12" s="1" customFormat="1">
      <c r="A383" s="58"/>
      <c r="B383" s="58"/>
      <c r="C383" s="58"/>
      <c r="D383" s="58"/>
      <c r="E383" s="58"/>
      <c r="F383" s="58"/>
      <c r="G383" s="58"/>
      <c r="H383" s="58"/>
      <c r="I383" s="58"/>
      <c r="J383" s="58"/>
      <c r="K383" s="58"/>
      <c r="L383" s="58"/>
    </row>
    <row r="384" spans="1:12" s="1" customFormat="1">
      <c r="A384" s="58"/>
      <c r="B384" s="58"/>
      <c r="C384" s="58"/>
      <c r="D384" s="58"/>
      <c r="E384" s="58"/>
      <c r="F384" s="58"/>
      <c r="G384" s="58"/>
      <c r="H384" s="58"/>
      <c r="I384" s="58"/>
      <c r="J384" s="58"/>
      <c r="K384" s="58"/>
      <c r="L384" s="58"/>
    </row>
    <row r="385" spans="1:12" s="1" customFormat="1">
      <c r="A385" s="58"/>
      <c r="B385" s="58"/>
      <c r="C385" s="58"/>
      <c r="D385" s="58"/>
      <c r="E385" s="58"/>
      <c r="F385" s="58"/>
      <c r="G385" s="58"/>
      <c r="H385" s="58"/>
      <c r="I385" s="58"/>
      <c r="J385" s="58"/>
      <c r="K385" s="58"/>
      <c r="L385" s="58"/>
    </row>
    <row r="386" spans="1:12" s="1" customFormat="1">
      <c r="A386" s="58"/>
      <c r="B386" s="58"/>
      <c r="C386" s="58"/>
      <c r="D386" s="58"/>
      <c r="E386" s="58"/>
      <c r="F386" s="58"/>
      <c r="G386" s="58"/>
      <c r="H386" s="58"/>
      <c r="I386" s="58"/>
      <c r="J386" s="58"/>
      <c r="K386" s="58"/>
      <c r="L386" s="58"/>
    </row>
    <row r="387" spans="1:12" s="1" customFormat="1">
      <c r="A387" s="58"/>
      <c r="B387" s="58"/>
      <c r="C387" s="58"/>
      <c r="D387" s="58"/>
      <c r="E387" s="58"/>
      <c r="F387" s="58"/>
      <c r="G387" s="58"/>
      <c r="H387" s="58"/>
      <c r="I387" s="58"/>
      <c r="J387" s="58"/>
      <c r="K387" s="58"/>
      <c r="L387" s="58"/>
    </row>
    <row r="388" spans="1:12" s="1" customFormat="1">
      <c r="A388" s="58"/>
      <c r="B388" s="58"/>
      <c r="C388" s="58"/>
      <c r="D388" s="58"/>
      <c r="E388" s="58"/>
      <c r="F388" s="58"/>
      <c r="G388" s="58"/>
      <c r="H388" s="58"/>
      <c r="I388" s="58"/>
      <c r="J388" s="58"/>
      <c r="K388" s="58"/>
      <c r="L388" s="58"/>
    </row>
    <row r="389" spans="1:12" s="1" customFormat="1">
      <c r="A389" s="58"/>
      <c r="B389" s="58"/>
      <c r="C389" s="58"/>
      <c r="D389" s="58"/>
      <c r="E389" s="58"/>
      <c r="F389" s="58"/>
      <c r="G389" s="58"/>
      <c r="H389" s="58"/>
      <c r="I389" s="58"/>
      <c r="J389" s="58"/>
      <c r="K389" s="58"/>
      <c r="L389" s="58"/>
    </row>
    <row r="390" spans="1:12" s="1" customFormat="1">
      <c r="A390" s="58"/>
      <c r="B390" s="58"/>
      <c r="C390" s="58"/>
      <c r="D390" s="58"/>
      <c r="E390" s="58"/>
      <c r="F390" s="58"/>
      <c r="G390" s="58"/>
      <c r="H390" s="58"/>
      <c r="I390" s="58"/>
      <c r="J390" s="58"/>
      <c r="K390" s="58"/>
      <c r="L390" s="58"/>
    </row>
    <row r="391" spans="1:12" s="1" customFormat="1">
      <c r="A391" s="58"/>
      <c r="B391" s="58"/>
      <c r="C391" s="58"/>
      <c r="D391" s="58"/>
      <c r="E391" s="58"/>
      <c r="F391" s="58"/>
      <c r="G391" s="58"/>
      <c r="H391" s="58"/>
      <c r="I391" s="58"/>
      <c r="J391" s="58"/>
      <c r="K391" s="58"/>
      <c r="L391" s="58"/>
    </row>
    <row r="392" spans="1:12" s="1" customFormat="1">
      <c r="A392" s="58"/>
      <c r="B392" s="58"/>
      <c r="C392" s="58"/>
      <c r="D392" s="58"/>
      <c r="E392" s="58"/>
      <c r="F392" s="58"/>
      <c r="G392" s="58"/>
      <c r="H392" s="58"/>
      <c r="I392" s="58"/>
      <c r="J392" s="58"/>
      <c r="K392" s="58"/>
      <c r="L392" s="58"/>
    </row>
    <row r="393" spans="1:12" s="1" customFormat="1">
      <c r="A393" s="58"/>
      <c r="B393" s="58"/>
      <c r="C393" s="58"/>
      <c r="D393" s="58"/>
      <c r="E393" s="58"/>
      <c r="F393" s="58"/>
      <c r="G393" s="58"/>
      <c r="H393" s="58"/>
      <c r="I393" s="58"/>
      <c r="J393" s="58"/>
      <c r="K393" s="58"/>
      <c r="L393" s="58"/>
    </row>
    <row r="394" spans="1:12" s="1" customFormat="1">
      <c r="A394" s="58"/>
      <c r="B394" s="58"/>
      <c r="C394" s="58"/>
      <c r="D394" s="58"/>
      <c r="E394" s="58"/>
      <c r="F394" s="58"/>
      <c r="G394" s="58"/>
      <c r="H394" s="58"/>
      <c r="I394" s="58"/>
      <c r="J394" s="58"/>
      <c r="K394" s="58"/>
      <c r="L394" s="58"/>
    </row>
    <row r="395" spans="1:12" s="1" customFormat="1">
      <c r="A395" s="58"/>
      <c r="B395" s="58"/>
      <c r="C395" s="58"/>
      <c r="D395" s="58"/>
      <c r="E395" s="58"/>
      <c r="F395" s="58"/>
      <c r="G395" s="58"/>
      <c r="H395" s="58"/>
      <c r="I395" s="58"/>
      <c r="J395" s="58"/>
      <c r="K395" s="58"/>
      <c r="L395" s="58"/>
    </row>
    <row r="396" spans="1:12" s="1" customFormat="1">
      <c r="A396" s="58"/>
      <c r="B396" s="58"/>
      <c r="C396" s="58"/>
      <c r="D396" s="58"/>
      <c r="E396" s="58"/>
      <c r="F396" s="58"/>
      <c r="G396" s="58"/>
      <c r="H396" s="58"/>
      <c r="I396" s="58"/>
      <c r="J396" s="58"/>
      <c r="K396" s="58"/>
      <c r="L396" s="58"/>
    </row>
    <row r="397" spans="1:12" s="1" customFormat="1">
      <c r="A397" s="58"/>
      <c r="B397" s="58"/>
      <c r="C397" s="58"/>
      <c r="D397" s="58"/>
      <c r="E397" s="58"/>
      <c r="F397" s="58"/>
      <c r="G397" s="58"/>
      <c r="H397" s="58"/>
      <c r="I397" s="58"/>
      <c r="J397" s="58"/>
      <c r="K397" s="58"/>
      <c r="L397" s="58"/>
    </row>
    <row r="398" spans="1:12" s="1" customFormat="1">
      <c r="A398" s="58"/>
      <c r="B398" s="58"/>
      <c r="C398" s="58"/>
      <c r="D398" s="58"/>
      <c r="E398" s="58"/>
      <c r="F398" s="58"/>
      <c r="G398" s="58"/>
      <c r="H398" s="58"/>
      <c r="I398" s="58"/>
      <c r="J398" s="58"/>
      <c r="K398" s="58"/>
      <c r="L398" s="58"/>
    </row>
    <row r="399" spans="1:12" s="1" customFormat="1">
      <c r="A399" s="58"/>
      <c r="B399" s="58"/>
      <c r="C399" s="58"/>
      <c r="D399" s="58"/>
      <c r="E399" s="58"/>
      <c r="F399" s="58"/>
      <c r="G399" s="58"/>
      <c r="H399" s="58"/>
      <c r="I399" s="58"/>
      <c r="J399" s="58"/>
      <c r="K399" s="58"/>
      <c r="L399" s="58"/>
    </row>
    <row r="400" spans="1:12" s="1" customFormat="1">
      <c r="A400" s="58"/>
      <c r="B400" s="58"/>
      <c r="C400" s="58"/>
      <c r="D400" s="58"/>
      <c r="E400" s="58"/>
      <c r="F400" s="58"/>
      <c r="G400" s="58"/>
      <c r="H400" s="58"/>
      <c r="I400" s="58"/>
      <c r="J400" s="58"/>
      <c r="K400" s="58"/>
      <c r="L400" s="58"/>
    </row>
    <row r="401" spans="1:12" s="1" customFormat="1">
      <c r="A401" s="58"/>
      <c r="B401" s="58"/>
      <c r="C401" s="58"/>
      <c r="D401" s="58"/>
      <c r="E401" s="58"/>
      <c r="F401" s="58"/>
      <c r="G401" s="58"/>
      <c r="H401" s="58"/>
      <c r="I401" s="58"/>
      <c r="J401" s="58"/>
      <c r="K401" s="58"/>
      <c r="L401" s="58"/>
    </row>
    <row r="402" spans="1:12" s="1" customFormat="1">
      <c r="A402" s="58"/>
      <c r="B402" s="58"/>
      <c r="C402" s="58"/>
      <c r="D402" s="58"/>
      <c r="E402" s="58"/>
      <c r="F402" s="58"/>
      <c r="G402" s="58"/>
      <c r="H402" s="58"/>
      <c r="I402" s="58"/>
      <c r="J402" s="58"/>
      <c r="K402" s="58"/>
      <c r="L402" s="58"/>
    </row>
    <row r="403" spans="1:12" s="1" customFormat="1">
      <c r="A403" s="58"/>
      <c r="B403" s="58"/>
      <c r="C403" s="58"/>
      <c r="D403" s="58"/>
      <c r="E403" s="58"/>
      <c r="F403" s="58"/>
      <c r="G403" s="58"/>
      <c r="H403" s="58"/>
      <c r="I403" s="58"/>
      <c r="J403" s="58"/>
      <c r="K403" s="58"/>
      <c r="L403" s="58"/>
    </row>
    <row r="404" spans="1:12" s="1" customFormat="1">
      <c r="A404" s="58"/>
      <c r="B404" s="58"/>
      <c r="C404" s="58"/>
      <c r="D404" s="58"/>
      <c r="E404" s="58"/>
      <c r="F404" s="58"/>
      <c r="G404" s="58"/>
      <c r="H404" s="58"/>
      <c r="I404" s="58"/>
      <c r="J404" s="58"/>
      <c r="K404" s="58"/>
      <c r="L404" s="58"/>
    </row>
    <row r="405" spans="1:12" s="1" customFormat="1">
      <c r="A405" s="58"/>
      <c r="B405" s="58"/>
      <c r="C405" s="58"/>
      <c r="D405" s="58"/>
      <c r="E405" s="58"/>
      <c r="F405" s="58"/>
      <c r="G405" s="58"/>
      <c r="H405" s="58"/>
      <c r="I405" s="58"/>
      <c r="J405" s="58"/>
      <c r="K405" s="58"/>
      <c r="L405" s="58"/>
    </row>
    <row r="406" spans="1:12" s="1" customFormat="1">
      <c r="A406" s="58"/>
      <c r="B406" s="58"/>
      <c r="C406" s="58"/>
      <c r="D406" s="58"/>
      <c r="E406" s="58"/>
      <c r="F406" s="58"/>
      <c r="G406" s="58"/>
      <c r="H406" s="58"/>
      <c r="I406" s="58"/>
      <c r="J406" s="58"/>
      <c r="K406" s="58"/>
      <c r="L406" s="58"/>
    </row>
    <row r="407" spans="1:12" s="1" customFormat="1">
      <c r="A407" s="58"/>
      <c r="B407" s="58"/>
      <c r="C407" s="58"/>
      <c r="D407" s="58"/>
      <c r="E407" s="58"/>
      <c r="F407" s="58"/>
      <c r="G407" s="58"/>
      <c r="H407" s="58"/>
      <c r="I407" s="58"/>
      <c r="J407" s="58"/>
      <c r="K407" s="58"/>
      <c r="L407" s="58"/>
    </row>
    <row r="408" spans="1:12" s="1" customFormat="1">
      <c r="A408" s="58"/>
      <c r="B408" s="58"/>
      <c r="C408" s="58"/>
      <c r="D408" s="58"/>
      <c r="E408" s="58"/>
      <c r="F408" s="58"/>
      <c r="G408" s="58"/>
      <c r="H408" s="58"/>
      <c r="I408" s="58"/>
      <c r="J408" s="58"/>
      <c r="K408" s="58"/>
      <c r="L408" s="58"/>
    </row>
    <row r="409" spans="1:12" s="1" customFormat="1">
      <c r="A409" s="58"/>
      <c r="B409" s="58"/>
      <c r="C409" s="58"/>
      <c r="D409" s="58"/>
      <c r="E409" s="58"/>
      <c r="F409" s="58"/>
      <c r="G409" s="58"/>
      <c r="H409" s="58"/>
      <c r="I409" s="58"/>
      <c r="J409" s="58"/>
      <c r="K409" s="58"/>
      <c r="L409" s="58"/>
    </row>
    <row r="410" spans="1:12" s="1" customFormat="1">
      <c r="A410" s="58"/>
      <c r="B410" s="58"/>
      <c r="C410" s="58"/>
      <c r="D410" s="58"/>
      <c r="E410" s="58"/>
      <c r="F410" s="58"/>
      <c r="G410" s="58"/>
      <c r="H410" s="58"/>
      <c r="I410" s="58"/>
      <c r="J410" s="58"/>
      <c r="K410" s="58"/>
      <c r="L410" s="58"/>
    </row>
    <row r="411" spans="1:12" s="1" customFormat="1">
      <c r="A411" s="58"/>
      <c r="B411" s="58"/>
      <c r="C411" s="58"/>
      <c r="D411" s="58"/>
      <c r="E411" s="58"/>
      <c r="F411" s="58"/>
      <c r="G411" s="58"/>
      <c r="H411" s="58"/>
      <c r="I411" s="58"/>
      <c r="J411" s="58"/>
      <c r="K411" s="58"/>
      <c r="L411" s="58"/>
    </row>
    <row r="412" spans="1:12" s="1" customFormat="1">
      <c r="A412" s="58"/>
      <c r="B412" s="58"/>
      <c r="C412" s="58"/>
      <c r="D412" s="58"/>
      <c r="E412" s="58"/>
      <c r="F412" s="58"/>
      <c r="G412" s="58"/>
      <c r="H412" s="58"/>
      <c r="I412" s="58"/>
      <c r="J412" s="58"/>
      <c r="K412" s="58"/>
      <c r="L412" s="58"/>
    </row>
    <row r="413" spans="1:12" s="1" customFormat="1">
      <c r="A413" s="58"/>
      <c r="B413" s="58"/>
      <c r="C413" s="58"/>
      <c r="D413" s="58"/>
      <c r="E413" s="58"/>
      <c r="F413" s="58"/>
      <c r="G413" s="58"/>
      <c r="H413" s="58"/>
      <c r="I413" s="58"/>
      <c r="J413" s="58"/>
      <c r="K413" s="58"/>
      <c r="L413" s="58"/>
    </row>
    <row r="414" spans="1:12" s="1" customFormat="1">
      <c r="A414" s="58"/>
      <c r="B414" s="58"/>
      <c r="C414" s="58"/>
      <c r="D414" s="58"/>
      <c r="E414" s="58"/>
      <c r="F414" s="58"/>
      <c r="G414" s="58"/>
      <c r="H414" s="58"/>
      <c r="I414" s="58"/>
      <c r="J414" s="58"/>
      <c r="K414" s="58"/>
      <c r="L414" s="58"/>
    </row>
    <row r="415" spans="1:12" s="1" customFormat="1">
      <c r="A415" s="58"/>
      <c r="B415" s="58"/>
      <c r="C415" s="58"/>
      <c r="D415" s="58"/>
      <c r="E415" s="58"/>
      <c r="F415" s="58"/>
      <c r="G415" s="58"/>
      <c r="H415" s="58"/>
      <c r="I415" s="58"/>
      <c r="J415" s="58"/>
      <c r="K415" s="58"/>
      <c r="L415" s="58"/>
    </row>
    <row r="416" spans="1:12" s="1" customFormat="1">
      <c r="A416" s="58"/>
      <c r="B416" s="58"/>
      <c r="C416" s="58"/>
      <c r="D416" s="58"/>
      <c r="E416" s="58"/>
      <c r="F416" s="58"/>
      <c r="G416" s="58"/>
      <c r="H416" s="58"/>
      <c r="I416" s="58"/>
      <c r="J416" s="58"/>
      <c r="K416" s="58"/>
      <c r="L416" s="58"/>
    </row>
    <row r="417" spans="1:12" s="1" customFormat="1">
      <c r="A417" s="58"/>
      <c r="B417" s="58"/>
      <c r="C417" s="58"/>
      <c r="D417" s="58"/>
      <c r="E417" s="58"/>
      <c r="F417" s="58"/>
      <c r="G417" s="58"/>
      <c r="H417" s="58"/>
      <c r="I417" s="58"/>
      <c r="J417" s="58"/>
      <c r="K417" s="58"/>
      <c r="L417" s="58"/>
    </row>
    <row r="418" spans="1:12" s="1" customFormat="1">
      <c r="A418" s="58"/>
      <c r="B418" s="58"/>
      <c r="C418" s="58"/>
      <c r="D418" s="58"/>
      <c r="E418" s="58"/>
      <c r="F418" s="58"/>
      <c r="G418" s="58"/>
      <c r="H418" s="58"/>
      <c r="I418" s="58"/>
      <c r="J418" s="58"/>
      <c r="K418" s="58"/>
      <c r="L418" s="58"/>
    </row>
    <row r="419" spans="1:12" s="1" customFormat="1">
      <c r="A419" s="58"/>
      <c r="B419" s="58"/>
      <c r="C419" s="58"/>
      <c r="D419" s="58"/>
      <c r="E419" s="58"/>
      <c r="F419" s="58"/>
      <c r="G419" s="58"/>
      <c r="H419" s="58"/>
      <c r="I419" s="58"/>
      <c r="J419" s="58"/>
      <c r="K419" s="58"/>
      <c r="L419" s="58"/>
    </row>
    <row r="420" spans="1:12" s="1" customFormat="1">
      <c r="A420" s="58"/>
      <c r="B420" s="58"/>
      <c r="C420" s="58"/>
      <c r="D420" s="58"/>
      <c r="E420" s="58"/>
      <c r="F420" s="58"/>
      <c r="G420" s="58"/>
      <c r="H420" s="58"/>
      <c r="I420" s="58"/>
      <c r="J420" s="58"/>
      <c r="K420" s="58"/>
      <c r="L420" s="58"/>
    </row>
    <row r="421" spans="1:12" s="1" customFormat="1">
      <c r="A421" s="58"/>
      <c r="B421" s="58"/>
      <c r="C421" s="58"/>
      <c r="D421" s="58"/>
      <c r="E421" s="58"/>
      <c r="F421" s="58"/>
      <c r="G421" s="58"/>
      <c r="H421" s="58"/>
      <c r="I421" s="58"/>
      <c r="J421" s="58"/>
      <c r="K421" s="58"/>
      <c r="L421" s="58"/>
    </row>
    <row r="422" spans="1:12" s="1" customFormat="1">
      <c r="A422" s="58"/>
      <c r="B422" s="58"/>
      <c r="C422" s="58"/>
      <c r="D422" s="58"/>
      <c r="E422" s="58"/>
      <c r="F422" s="58"/>
      <c r="G422" s="58"/>
      <c r="H422" s="58"/>
      <c r="I422" s="58"/>
      <c r="J422" s="58"/>
      <c r="K422" s="58"/>
      <c r="L422" s="58"/>
    </row>
    <row r="423" spans="1:12" s="1" customFormat="1">
      <c r="A423" s="58"/>
      <c r="B423" s="58"/>
      <c r="C423" s="58"/>
      <c r="D423" s="58"/>
      <c r="E423" s="58"/>
      <c r="F423" s="58"/>
      <c r="G423" s="58"/>
      <c r="H423" s="58"/>
      <c r="I423" s="58"/>
      <c r="J423" s="58"/>
      <c r="K423" s="58"/>
      <c r="L423" s="58"/>
    </row>
    <row r="424" spans="1:12" s="1" customFormat="1">
      <c r="A424" s="58"/>
      <c r="B424" s="58"/>
      <c r="C424" s="58"/>
      <c r="D424" s="58"/>
      <c r="E424" s="58"/>
      <c r="F424" s="58"/>
      <c r="G424" s="58"/>
      <c r="H424" s="58"/>
      <c r="I424" s="58"/>
      <c r="J424" s="58"/>
      <c r="K424" s="58"/>
      <c r="L424" s="58"/>
    </row>
    <row r="425" spans="1:12" s="1" customFormat="1">
      <c r="A425" s="58"/>
      <c r="B425" s="58"/>
      <c r="C425" s="58"/>
      <c r="D425" s="58"/>
      <c r="E425" s="58"/>
      <c r="F425" s="58"/>
      <c r="G425" s="58"/>
      <c r="H425" s="58"/>
      <c r="I425" s="58"/>
      <c r="J425" s="58"/>
      <c r="K425" s="58"/>
      <c r="L425" s="58"/>
    </row>
    <row r="426" spans="1:12" s="1" customFormat="1">
      <c r="A426" s="58"/>
      <c r="B426" s="58"/>
      <c r="C426" s="58"/>
      <c r="D426" s="58"/>
      <c r="E426" s="58"/>
      <c r="F426" s="58"/>
      <c r="G426" s="58"/>
      <c r="H426" s="58"/>
      <c r="I426" s="58"/>
      <c r="J426" s="58"/>
      <c r="K426" s="58"/>
      <c r="L426" s="58"/>
    </row>
    <row r="427" spans="1:12" s="1" customFormat="1">
      <c r="A427" s="58"/>
      <c r="B427" s="58"/>
      <c r="C427" s="58"/>
      <c r="D427" s="58"/>
      <c r="E427" s="58"/>
      <c r="F427" s="58"/>
      <c r="G427" s="58"/>
      <c r="H427" s="58"/>
      <c r="I427" s="58"/>
      <c r="J427" s="58"/>
      <c r="K427" s="58"/>
      <c r="L427" s="58"/>
    </row>
    <row r="428" spans="1:12" s="1" customFormat="1">
      <c r="A428" s="58"/>
      <c r="B428" s="58"/>
      <c r="C428" s="58"/>
      <c r="D428" s="58"/>
      <c r="E428" s="58"/>
      <c r="F428" s="58"/>
      <c r="G428" s="58"/>
      <c r="H428" s="58"/>
      <c r="I428" s="58"/>
      <c r="J428" s="58"/>
      <c r="K428" s="58"/>
      <c r="L428" s="58"/>
    </row>
    <row r="429" spans="1:12" s="1" customFormat="1">
      <c r="A429" s="58"/>
      <c r="B429" s="58"/>
      <c r="C429" s="58"/>
      <c r="D429" s="58"/>
      <c r="E429" s="58"/>
      <c r="F429" s="58"/>
      <c r="G429" s="58"/>
      <c r="H429" s="58"/>
      <c r="I429" s="58"/>
      <c r="J429" s="58"/>
      <c r="K429" s="58"/>
      <c r="L429" s="58"/>
    </row>
    <row r="430" spans="1:12" s="1" customFormat="1">
      <c r="A430" s="58"/>
      <c r="B430" s="58"/>
      <c r="C430" s="58"/>
      <c r="D430" s="58"/>
      <c r="E430" s="58"/>
      <c r="F430" s="58"/>
      <c r="G430" s="58"/>
      <c r="H430" s="58"/>
      <c r="I430" s="58"/>
      <c r="J430" s="58"/>
      <c r="K430" s="58"/>
      <c r="L430" s="58"/>
    </row>
    <row r="431" spans="1:12" s="1" customFormat="1">
      <c r="A431" s="58"/>
      <c r="B431" s="58"/>
      <c r="C431" s="58"/>
      <c r="D431" s="58"/>
      <c r="E431" s="58"/>
      <c r="F431" s="58"/>
      <c r="G431" s="58"/>
      <c r="H431" s="58"/>
      <c r="I431" s="58"/>
      <c r="J431" s="58"/>
      <c r="K431" s="58"/>
      <c r="L431" s="58"/>
    </row>
    <row r="432" spans="1:12" s="1" customFormat="1">
      <c r="A432" s="58"/>
      <c r="B432" s="58"/>
      <c r="C432" s="58"/>
      <c r="D432" s="58"/>
      <c r="E432" s="58"/>
      <c r="F432" s="58"/>
      <c r="G432" s="58"/>
      <c r="H432" s="58"/>
      <c r="I432" s="58"/>
      <c r="J432" s="58"/>
      <c r="K432" s="58"/>
      <c r="L432" s="58"/>
    </row>
    <row r="433" spans="1:12" s="1" customFormat="1">
      <c r="A433" s="58"/>
      <c r="B433" s="58"/>
      <c r="C433" s="58"/>
      <c r="D433" s="58"/>
      <c r="E433" s="58"/>
      <c r="F433" s="58"/>
      <c r="G433" s="58"/>
      <c r="H433" s="58"/>
      <c r="I433" s="58"/>
      <c r="J433" s="58"/>
      <c r="K433" s="58"/>
      <c r="L433" s="58"/>
    </row>
    <row r="434" spans="1:12" s="1" customFormat="1">
      <c r="A434" s="58"/>
      <c r="B434" s="58"/>
      <c r="C434" s="58"/>
      <c r="D434" s="58"/>
      <c r="E434" s="58"/>
      <c r="F434" s="58"/>
      <c r="G434" s="58"/>
      <c r="H434" s="58"/>
      <c r="I434" s="58"/>
      <c r="J434" s="58"/>
      <c r="K434" s="58"/>
      <c r="L434" s="58"/>
    </row>
    <row r="435" spans="1:12" s="1" customFormat="1">
      <c r="A435" s="58"/>
      <c r="B435" s="58"/>
      <c r="C435" s="58"/>
      <c r="D435" s="58"/>
      <c r="E435" s="58"/>
      <c r="F435" s="58"/>
      <c r="G435" s="58"/>
      <c r="H435" s="58"/>
      <c r="I435" s="58"/>
      <c r="J435" s="58"/>
      <c r="K435" s="58"/>
      <c r="L435" s="58"/>
    </row>
    <row r="436" spans="1:12" s="1" customFormat="1">
      <c r="A436" s="58"/>
      <c r="B436" s="58"/>
      <c r="C436" s="58"/>
      <c r="D436" s="58"/>
      <c r="E436" s="58"/>
      <c r="F436" s="58"/>
      <c r="G436" s="58"/>
      <c r="H436" s="58"/>
      <c r="I436" s="58"/>
      <c r="J436" s="58"/>
      <c r="K436" s="58"/>
      <c r="L436" s="58"/>
    </row>
    <row r="437" spans="1:12" s="1" customFormat="1">
      <c r="A437" s="58"/>
      <c r="B437" s="58"/>
      <c r="C437" s="58"/>
      <c r="D437" s="58"/>
      <c r="E437" s="58"/>
      <c r="F437" s="58"/>
      <c r="G437" s="58"/>
      <c r="H437" s="58"/>
      <c r="I437" s="58"/>
      <c r="J437" s="58"/>
      <c r="K437" s="58"/>
      <c r="L437" s="58"/>
    </row>
    <row r="438" spans="1:12" s="1" customFormat="1">
      <c r="A438" s="58"/>
      <c r="B438" s="58"/>
      <c r="C438" s="58"/>
      <c r="D438" s="58"/>
      <c r="E438" s="58"/>
      <c r="F438" s="58"/>
      <c r="G438" s="58"/>
      <c r="H438" s="58"/>
      <c r="I438" s="58"/>
      <c r="J438" s="58"/>
      <c r="K438" s="58"/>
      <c r="L438" s="58"/>
    </row>
    <row r="439" spans="1:12" s="1" customFormat="1">
      <c r="A439" s="58"/>
      <c r="B439" s="58"/>
      <c r="C439" s="58"/>
      <c r="D439" s="58"/>
      <c r="E439" s="58"/>
      <c r="F439" s="58"/>
      <c r="G439" s="58"/>
      <c r="H439" s="58"/>
      <c r="I439" s="58"/>
      <c r="J439" s="58"/>
      <c r="K439" s="58"/>
      <c r="L439" s="58"/>
    </row>
    <row r="440" spans="1:12" s="1" customFormat="1">
      <c r="A440" s="58"/>
      <c r="B440" s="58"/>
      <c r="C440" s="58"/>
      <c r="D440" s="58"/>
      <c r="E440" s="58"/>
      <c r="F440" s="58"/>
      <c r="G440" s="58"/>
      <c r="H440" s="58"/>
      <c r="I440" s="58"/>
      <c r="J440" s="58"/>
      <c r="K440" s="58"/>
      <c r="L440" s="58"/>
    </row>
    <row r="441" spans="1:12" s="1" customFormat="1">
      <c r="A441" s="58"/>
      <c r="B441" s="58"/>
      <c r="C441" s="58"/>
      <c r="D441" s="58"/>
      <c r="E441" s="58"/>
      <c r="F441" s="58"/>
      <c r="G441" s="58"/>
      <c r="H441" s="58"/>
      <c r="I441" s="58"/>
      <c r="J441" s="58"/>
      <c r="K441" s="58"/>
      <c r="L441" s="58"/>
    </row>
    <row r="442" spans="1:12" s="1" customFormat="1">
      <c r="A442" s="58"/>
      <c r="B442" s="58"/>
      <c r="C442" s="58"/>
      <c r="D442" s="58"/>
      <c r="E442" s="58"/>
      <c r="F442" s="58"/>
      <c r="G442" s="58"/>
      <c r="H442" s="58"/>
      <c r="I442" s="58"/>
      <c r="J442" s="58"/>
      <c r="K442" s="58"/>
      <c r="L442" s="58"/>
    </row>
    <row r="443" spans="1:12" s="1" customFormat="1">
      <c r="A443" s="58"/>
      <c r="B443" s="58"/>
      <c r="C443" s="58"/>
      <c r="D443" s="58"/>
      <c r="E443" s="58"/>
      <c r="F443" s="58"/>
      <c r="G443" s="58"/>
      <c r="H443" s="58"/>
      <c r="I443" s="58"/>
      <c r="J443" s="58"/>
      <c r="K443" s="58"/>
      <c r="L443" s="58"/>
    </row>
    <row r="444" spans="1:12" s="1" customFormat="1">
      <c r="A444" s="58"/>
      <c r="B444" s="58"/>
      <c r="C444" s="58"/>
      <c r="D444" s="58"/>
      <c r="E444" s="58"/>
      <c r="F444" s="58"/>
      <c r="G444" s="58"/>
      <c r="H444" s="58"/>
      <c r="I444" s="58"/>
      <c r="J444" s="58"/>
      <c r="K444" s="58"/>
      <c r="L444" s="58"/>
    </row>
    <row r="445" spans="1:12" s="1" customFormat="1">
      <c r="A445" s="58"/>
      <c r="B445" s="58"/>
      <c r="C445" s="58"/>
      <c r="D445" s="58"/>
      <c r="E445" s="58"/>
      <c r="F445" s="58"/>
      <c r="G445" s="58"/>
      <c r="H445" s="58"/>
      <c r="I445" s="58"/>
      <c r="J445" s="58"/>
      <c r="K445" s="58"/>
      <c r="L445" s="58"/>
    </row>
    <row r="446" spans="1:12" s="1" customFormat="1">
      <c r="A446" s="58"/>
      <c r="B446" s="58"/>
      <c r="C446" s="58"/>
      <c r="D446" s="58"/>
      <c r="E446" s="58"/>
      <c r="F446" s="58"/>
      <c r="G446" s="58"/>
      <c r="H446" s="58"/>
      <c r="I446" s="58"/>
      <c r="J446" s="58"/>
      <c r="K446" s="58"/>
      <c r="L446" s="58"/>
    </row>
    <row r="447" spans="1:12" s="1" customFormat="1">
      <c r="A447" s="58"/>
      <c r="B447" s="58"/>
      <c r="C447" s="58"/>
      <c r="D447" s="58"/>
      <c r="E447" s="58"/>
      <c r="F447" s="58"/>
      <c r="G447" s="58"/>
      <c r="H447" s="58"/>
      <c r="I447" s="58"/>
      <c r="J447" s="58"/>
      <c r="K447" s="58"/>
      <c r="L447" s="58"/>
    </row>
    <row r="448" spans="1:12" s="1" customFormat="1">
      <c r="A448" s="58"/>
      <c r="B448" s="58"/>
      <c r="C448" s="58"/>
      <c r="D448" s="58"/>
      <c r="E448" s="58"/>
      <c r="F448" s="58"/>
      <c r="G448" s="58"/>
      <c r="H448" s="58"/>
      <c r="I448" s="58"/>
      <c r="J448" s="58"/>
      <c r="K448" s="58"/>
      <c r="L448" s="58"/>
    </row>
    <row r="449" spans="1:12" s="1" customFormat="1">
      <c r="A449" s="58"/>
      <c r="B449" s="58"/>
      <c r="C449" s="58"/>
      <c r="D449" s="58"/>
      <c r="E449" s="58"/>
      <c r="F449" s="58"/>
      <c r="G449" s="58"/>
      <c r="H449" s="58"/>
      <c r="I449" s="58"/>
      <c r="J449" s="58"/>
      <c r="K449" s="58"/>
      <c r="L449" s="58"/>
    </row>
    <row r="450" spans="1:12" s="1" customFormat="1">
      <c r="A450" s="58"/>
      <c r="B450" s="58"/>
      <c r="C450" s="58"/>
      <c r="D450" s="58"/>
      <c r="E450" s="58"/>
      <c r="F450" s="58"/>
      <c r="G450" s="58"/>
      <c r="H450" s="58"/>
      <c r="I450" s="58"/>
      <c r="J450" s="58"/>
      <c r="K450" s="58"/>
      <c r="L450" s="58"/>
    </row>
    <row r="451" spans="1:12" s="1" customFormat="1">
      <c r="A451" s="58"/>
      <c r="B451" s="58"/>
      <c r="C451" s="58"/>
      <c r="D451" s="58"/>
      <c r="E451" s="58"/>
      <c r="F451" s="58"/>
      <c r="G451" s="58"/>
      <c r="H451" s="58"/>
      <c r="I451" s="58"/>
      <c r="J451" s="58"/>
      <c r="K451" s="58"/>
      <c r="L451" s="58"/>
    </row>
    <row r="452" spans="1:12" s="1" customFormat="1">
      <c r="A452" s="58"/>
      <c r="B452" s="58"/>
      <c r="C452" s="58"/>
      <c r="D452" s="58"/>
      <c r="E452" s="58"/>
      <c r="F452" s="58"/>
      <c r="G452" s="58"/>
      <c r="H452" s="58"/>
      <c r="I452" s="58"/>
      <c r="J452" s="58"/>
      <c r="K452" s="58"/>
      <c r="L452" s="58"/>
    </row>
    <row r="453" spans="1:12" s="1" customFormat="1">
      <c r="A453" s="58"/>
      <c r="B453" s="58"/>
      <c r="C453" s="58"/>
      <c r="D453" s="58"/>
      <c r="E453" s="58"/>
      <c r="F453" s="58"/>
      <c r="G453" s="58"/>
      <c r="H453" s="58"/>
      <c r="I453" s="58"/>
      <c r="J453" s="58"/>
      <c r="K453" s="58"/>
      <c r="L453" s="58"/>
    </row>
    <row r="454" spans="1:12" s="1" customFormat="1">
      <c r="A454" s="58"/>
      <c r="B454" s="58"/>
      <c r="C454" s="58"/>
      <c r="D454" s="58"/>
      <c r="E454" s="58"/>
      <c r="F454" s="58"/>
      <c r="G454" s="58"/>
      <c r="H454" s="58"/>
      <c r="I454" s="58"/>
      <c r="J454" s="58"/>
      <c r="K454" s="58"/>
      <c r="L454" s="58"/>
    </row>
    <row r="455" spans="1:12" s="1" customFormat="1">
      <c r="A455" s="58"/>
      <c r="B455" s="58"/>
      <c r="C455" s="58"/>
      <c r="D455" s="58"/>
      <c r="E455" s="58"/>
      <c r="F455" s="58"/>
      <c r="G455" s="58"/>
      <c r="H455" s="58"/>
      <c r="I455" s="58"/>
      <c r="J455" s="58"/>
      <c r="K455" s="58"/>
      <c r="L455" s="58"/>
    </row>
    <row r="456" spans="1:12" s="1" customFormat="1">
      <c r="A456" s="58"/>
      <c r="B456" s="58"/>
      <c r="C456" s="58"/>
      <c r="D456" s="58"/>
      <c r="E456" s="58"/>
      <c r="F456" s="58"/>
      <c r="G456" s="58"/>
      <c r="H456" s="58"/>
      <c r="I456" s="58"/>
      <c r="J456" s="58"/>
      <c r="K456" s="58"/>
      <c r="L456" s="58"/>
    </row>
    <row r="457" spans="1:12" s="1" customFormat="1">
      <c r="A457" s="58"/>
      <c r="B457" s="58"/>
      <c r="C457" s="58"/>
      <c r="D457" s="58"/>
      <c r="E457" s="58"/>
      <c r="F457" s="58"/>
      <c r="G457" s="58"/>
      <c r="H457" s="58"/>
      <c r="I457" s="58"/>
      <c r="J457" s="58"/>
      <c r="K457" s="58"/>
      <c r="L457" s="58"/>
    </row>
    <row r="458" spans="1:12" s="1" customFormat="1">
      <c r="A458" s="58"/>
      <c r="B458" s="58"/>
      <c r="C458" s="58"/>
      <c r="D458" s="58"/>
      <c r="E458" s="58"/>
      <c r="F458" s="58"/>
      <c r="G458" s="58"/>
      <c r="H458" s="58"/>
      <c r="I458" s="58"/>
      <c r="J458" s="58"/>
      <c r="K458" s="58"/>
      <c r="L458" s="58"/>
    </row>
    <row r="459" spans="1:12" s="1" customFormat="1">
      <c r="A459" s="58"/>
      <c r="B459" s="58"/>
      <c r="C459" s="58"/>
      <c r="D459" s="58"/>
      <c r="E459" s="58"/>
      <c r="F459" s="58"/>
      <c r="G459" s="58"/>
      <c r="H459" s="58"/>
      <c r="I459" s="58"/>
      <c r="J459" s="58"/>
      <c r="K459" s="58"/>
      <c r="L459" s="58"/>
    </row>
    <row r="460" spans="1:12" s="1" customFormat="1">
      <c r="A460" s="58"/>
      <c r="B460" s="58"/>
      <c r="C460" s="58"/>
      <c r="D460" s="58"/>
      <c r="E460" s="58"/>
      <c r="F460" s="58"/>
      <c r="G460" s="58"/>
      <c r="H460" s="58"/>
      <c r="I460" s="58"/>
      <c r="J460" s="58"/>
      <c r="K460" s="58"/>
      <c r="L460" s="58"/>
    </row>
    <row r="461" spans="1:12" s="1" customFormat="1">
      <c r="A461" s="58"/>
      <c r="B461" s="58"/>
      <c r="C461" s="58"/>
      <c r="D461" s="58"/>
      <c r="E461" s="58"/>
      <c r="F461" s="58"/>
      <c r="G461" s="58"/>
      <c r="H461" s="58"/>
      <c r="I461" s="58"/>
      <c r="J461" s="58"/>
      <c r="K461" s="58"/>
      <c r="L461" s="58"/>
    </row>
    <row r="462" spans="1:12" s="1" customFormat="1">
      <c r="A462" s="58"/>
      <c r="B462" s="58"/>
      <c r="C462" s="58"/>
      <c r="D462" s="58"/>
      <c r="E462" s="58"/>
      <c r="F462" s="58"/>
      <c r="G462" s="58"/>
      <c r="H462" s="58"/>
      <c r="I462" s="58"/>
      <c r="J462" s="58"/>
      <c r="K462" s="58"/>
      <c r="L462" s="58"/>
    </row>
    <row r="463" spans="1:12" s="1" customFormat="1">
      <c r="A463" s="58"/>
      <c r="B463" s="58"/>
      <c r="C463" s="58"/>
      <c r="D463" s="58"/>
      <c r="E463" s="58"/>
      <c r="F463" s="58"/>
      <c r="G463" s="58"/>
      <c r="H463" s="58"/>
      <c r="I463" s="58"/>
      <c r="J463" s="58"/>
      <c r="K463" s="58"/>
      <c r="L463" s="58"/>
    </row>
    <row r="464" spans="1:12" s="1" customFormat="1">
      <c r="A464" s="58"/>
      <c r="B464" s="58"/>
      <c r="C464" s="58"/>
      <c r="D464" s="58"/>
      <c r="E464" s="58"/>
      <c r="F464" s="58"/>
      <c r="G464" s="58"/>
      <c r="H464" s="58"/>
      <c r="I464" s="58"/>
      <c r="J464" s="58"/>
      <c r="K464" s="58"/>
      <c r="L464" s="58"/>
    </row>
    <row r="465" spans="1:12" s="1" customFormat="1">
      <c r="A465" s="58"/>
      <c r="B465" s="58"/>
      <c r="C465" s="58"/>
      <c r="D465" s="58"/>
      <c r="E465" s="58"/>
      <c r="F465" s="58"/>
      <c r="G465" s="58"/>
      <c r="H465" s="58"/>
      <c r="I465" s="58"/>
      <c r="J465" s="58"/>
      <c r="K465" s="58"/>
      <c r="L465" s="58"/>
    </row>
    <row r="466" spans="1:12" s="1" customFormat="1">
      <c r="A466" s="58"/>
      <c r="B466" s="58"/>
      <c r="C466" s="58"/>
      <c r="D466" s="58"/>
      <c r="E466" s="58"/>
      <c r="F466" s="58"/>
      <c r="G466" s="58"/>
      <c r="H466" s="58"/>
      <c r="I466" s="58"/>
      <c r="J466" s="58"/>
      <c r="K466" s="58"/>
      <c r="L466" s="58"/>
    </row>
    <row r="467" spans="1:12" s="1" customFormat="1">
      <c r="A467" s="58"/>
      <c r="B467" s="58"/>
      <c r="C467" s="58"/>
      <c r="D467" s="58"/>
      <c r="E467" s="58"/>
      <c r="F467" s="58"/>
      <c r="G467" s="58"/>
      <c r="H467" s="58"/>
      <c r="I467" s="58"/>
      <c r="J467" s="58"/>
      <c r="K467" s="58"/>
      <c r="L467" s="58"/>
    </row>
    <row r="468" spans="1:12" s="1" customFormat="1">
      <c r="A468" s="58"/>
      <c r="B468" s="58"/>
      <c r="C468" s="58"/>
      <c r="D468" s="58"/>
      <c r="E468" s="58"/>
      <c r="F468" s="58"/>
      <c r="G468" s="58"/>
      <c r="H468" s="58"/>
      <c r="I468" s="58"/>
      <c r="J468" s="58"/>
      <c r="K468" s="58"/>
      <c r="L468" s="58"/>
    </row>
    <row r="469" spans="1:12" s="1" customFormat="1">
      <c r="A469" s="58"/>
      <c r="B469" s="58"/>
      <c r="C469" s="58"/>
      <c r="D469" s="58"/>
      <c r="E469" s="58"/>
      <c r="F469" s="58"/>
      <c r="G469" s="58"/>
      <c r="H469" s="58"/>
      <c r="I469" s="58"/>
      <c r="J469" s="58"/>
      <c r="K469" s="58"/>
      <c r="L469" s="58"/>
    </row>
    <row r="470" spans="1:12" s="1" customFormat="1">
      <c r="A470" s="58"/>
      <c r="B470" s="58"/>
      <c r="C470" s="58"/>
      <c r="D470" s="58"/>
      <c r="E470" s="58"/>
      <c r="F470" s="58"/>
      <c r="G470" s="58"/>
      <c r="H470" s="58"/>
      <c r="I470" s="58"/>
      <c r="J470" s="58"/>
      <c r="K470" s="58"/>
      <c r="L470" s="58"/>
    </row>
    <row r="471" spans="1:12" s="1" customFormat="1">
      <c r="A471" s="58"/>
      <c r="B471" s="58"/>
      <c r="C471" s="58"/>
      <c r="D471" s="58"/>
      <c r="E471" s="58"/>
      <c r="F471" s="58"/>
      <c r="G471" s="58"/>
      <c r="H471" s="58"/>
      <c r="I471" s="58"/>
      <c r="J471" s="58"/>
      <c r="K471" s="58"/>
      <c r="L471" s="58"/>
    </row>
    <row r="472" spans="1:12" s="1" customFormat="1">
      <c r="A472" s="58"/>
      <c r="B472" s="58"/>
      <c r="C472" s="58"/>
      <c r="D472" s="58"/>
      <c r="E472" s="58"/>
      <c r="F472" s="58"/>
      <c r="G472" s="58"/>
      <c r="H472" s="58"/>
      <c r="I472" s="58"/>
      <c r="J472" s="58"/>
      <c r="K472" s="58"/>
      <c r="L472" s="58"/>
    </row>
    <row r="473" spans="1:12" s="1" customFormat="1">
      <c r="A473" s="58"/>
      <c r="B473" s="58"/>
      <c r="C473" s="58"/>
      <c r="D473" s="58"/>
      <c r="E473" s="58"/>
      <c r="F473" s="58"/>
      <c r="G473" s="58"/>
      <c r="H473" s="58"/>
      <c r="I473" s="58"/>
      <c r="J473" s="58"/>
      <c r="K473" s="58"/>
      <c r="L473" s="58"/>
    </row>
    <row r="474" spans="1:12" s="1" customFormat="1">
      <c r="A474" s="58"/>
      <c r="B474" s="58"/>
      <c r="C474" s="58"/>
      <c r="D474" s="58"/>
      <c r="E474" s="58"/>
      <c r="F474" s="58"/>
      <c r="G474" s="58"/>
      <c r="H474" s="58"/>
      <c r="I474" s="58"/>
      <c r="J474" s="58"/>
      <c r="K474" s="58"/>
      <c r="L474" s="58"/>
    </row>
    <row r="475" spans="1:12" s="1" customFormat="1">
      <c r="A475" s="58"/>
      <c r="B475" s="58"/>
      <c r="C475" s="58"/>
      <c r="D475" s="58"/>
      <c r="E475" s="58"/>
      <c r="F475" s="58"/>
      <c r="G475" s="58"/>
      <c r="H475" s="58"/>
      <c r="I475" s="58"/>
      <c r="J475" s="58"/>
      <c r="K475" s="58"/>
      <c r="L475" s="58"/>
    </row>
    <row r="476" spans="1:12" s="1" customFormat="1">
      <c r="A476" s="58"/>
      <c r="B476" s="58"/>
      <c r="C476" s="58"/>
      <c r="D476" s="58"/>
      <c r="E476" s="58"/>
      <c r="F476" s="58"/>
      <c r="G476" s="58"/>
      <c r="H476" s="58"/>
      <c r="I476" s="58"/>
      <c r="J476" s="58"/>
      <c r="K476" s="58"/>
      <c r="L476" s="58"/>
    </row>
    <row r="477" spans="1:12" s="1" customFormat="1">
      <c r="A477" s="58"/>
      <c r="B477" s="58"/>
      <c r="C477" s="58"/>
      <c r="D477" s="58"/>
      <c r="E477" s="58"/>
      <c r="F477" s="58"/>
      <c r="G477" s="58"/>
      <c r="H477" s="58"/>
      <c r="I477" s="58"/>
      <c r="J477" s="58"/>
      <c r="K477" s="58"/>
      <c r="L477" s="58"/>
    </row>
    <row r="478" spans="1:12" s="1" customFormat="1">
      <c r="A478" s="58"/>
      <c r="B478" s="58"/>
      <c r="C478" s="58"/>
      <c r="D478" s="58"/>
      <c r="E478" s="58"/>
      <c r="F478" s="58"/>
      <c r="G478" s="58"/>
      <c r="H478" s="58"/>
      <c r="I478" s="58"/>
      <c r="J478" s="58"/>
      <c r="K478" s="58"/>
      <c r="L478" s="58"/>
    </row>
    <row r="479" spans="1:12" s="1" customFormat="1">
      <c r="A479" s="58"/>
      <c r="B479" s="58"/>
      <c r="C479" s="58"/>
      <c r="D479" s="58"/>
      <c r="E479" s="58"/>
      <c r="F479" s="58"/>
      <c r="G479" s="58"/>
      <c r="H479" s="58"/>
      <c r="I479" s="58"/>
      <c r="J479" s="58"/>
      <c r="K479" s="58"/>
      <c r="L479" s="58"/>
    </row>
    <row r="480" spans="1:12" s="1" customFormat="1">
      <c r="A480" s="58"/>
      <c r="B480" s="58"/>
      <c r="C480" s="58"/>
      <c r="D480" s="58"/>
      <c r="E480" s="58"/>
      <c r="F480" s="58"/>
      <c r="G480" s="58"/>
      <c r="H480" s="58"/>
      <c r="I480" s="58"/>
      <c r="J480" s="58"/>
      <c r="K480" s="58"/>
      <c r="L480" s="58"/>
    </row>
    <row r="481" spans="1:12" s="1" customFormat="1">
      <c r="A481" s="58"/>
      <c r="B481" s="58"/>
      <c r="C481" s="58"/>
      <c r="D481" s="58"/>
      <c r="E481" s="58"/>
      <c r="F481" s="58"/>
      <c r="G481" s="58"/>
      <c r="H481" s="58"/>
      <c r="I481" s="58"/>
      <c r="J481" s="58"/>
      <c r="K481" s="58"/>
      <c r="L481" s="58"/>
    </row>
    <row r="482" spans="1:12" s="1" customFormat="1">
      <c r="A482" s="58"/>
      <c r="B482" s="58"/>
      <c r="C482" s="58"/>
      <c r="D482" s="58"/>
      <c r="E482" s="58"/>
      <c r="F482" s="58"/>
      <c r="G482" s="58"/>
      <c r="H482" s="58"/>
      <c r="I482" s="58"/>
      <c r="J482" s="58"/>
      <c r="K482" s="58"/>
      <c r="L482" s="58"/>
    </row>
    <row r="483" spans="1:12" s="1" customFormat="1">
      <c r="A483" s="58"/>
      <c r="B483" s="58"/>
      <c r="C483" s="58"/>
      <c r="D483" s="58"/>
      <c r="E483" s="58"/>
      <c r="F483" s="58"/>
      <c r="G483" s="58"/>
      <c r="H483" s="58"/>
      <c r="I483" s="58"/>
      <c r="J483" s="58"/>
      <c r="K483" s="58"/>
      <c r="L483" s="58"/>
    </row>
    <row r="484" spans="1:12" s="1" customFormat="1">
      <c r="A484" s="58"/>
      <c r="B484" s="58"/>
      <c r="C484" s="58"/>
      <c r="D484" s="58"/>
      <c r="E484" s="58"/>
      <c r="F484" s="58"/>
      <c r="G484" s="58"/>
      <c r="H484" s="58"/>
      <c r="I484" s="58"/>
      <c r="J484" s="58"/>
      <c r="K484" s="58"/>
      <c r="L484" s="58"/>
    </row>
    <row r="485" spans="1:12" s="1" customFormat="1">
      <c r="A485" s="58"/>
      <c r="B485" s="58"/>
      <c r="C485" s="58"/>
      <c r="D485" s="58"/>
      <c r="E485" s="58"/>
      <c r="F485" s="58"/>
      <c r="G485" s="58"/>
      <c r="H485" s="58"/>
      <c r="I485" s="58"/>
      <c r="J485" s="58"/>
      <c r="K485" s="58"/>
      <c r="L485" s="58"/>
    </row>
    <row r="486" spans="1:12" s="1" customFormat="1">
      <c r="A486" s="58"/>
      <c r="B486" s="58"/>
      <c r="C486" s="58"/>
      <c r="D486" s="58"/>
      <c r="E486" s="58"/>
      <c r="F486" s="58"/>
      <c r="G486" s="58"/>
      <c r="H486" s="58"/>
      <c r="I486" s="58"/>
      <c r="J486" s="58"/>
      <c r="K486" s="58"/>
      <c r="L486" s="58"/>
    </row>
    <row r="487" spans="1:12" s="1" customFormat="1">
      <c r="A487" s="58"/>
      <c r="B487" s="58"/>
      <c r="C487" s="58"/>
      <c r="D487" s="58"/>
      <c r="E487" s="58"/>
      <c r="F487" s="58"/>
      <c r="G487" s="58"/>
      <c r="H487" s="58"/>
      <c r="I487" s="58"/>
      <c r="J487" s="58"/>
      <c r="K487" s="58"/>
      <c r="L487" s="58"/>
    </row>
    <row r="488" spans="1:12" s="1" customFormat="1">
      <c r="A488" s="58"/>
      <c r="B488" s="58"/>
      <c r="C488" s="58"/>
      <c r="D488" s="58"/>
      <c r="E488" s="58"/>
      <c r="F488" s="58"/>
      <c r="G488" s="58"/>
      <c r="H488" s="58"/>
      <c r="I488" s="58"/>
      <c r="J488" s="58"/>
      <c r="K488" s="58"/>
      <c r="L488" s="58"/>
    </row>
    <row r="489" spans="1:12" s="1" customFormat="1">
      <c r="A489" s="58"/>
      <c r="B489" s="58"/>
      <c r="C489" s="58"/>
      <c r="D489" s="58"/>
      <c r="E489" s="58"/>
      <c r="F489" s="58"/>
      <c r="G489" s="58"/>
      <c r="H489" s="58"/>
      <c r="I489" s="58"/>
      <c r="J489" s="58"/>
      <c r="K489" s="58"/>
      <c r="L489" s="58"/>
    </row>
    <row r="490" spans="1:12" s="1" customFormat="1">
      <c r="A490" s="58"/>
      <c r="B490" s="58"/>
      <c r="C490" s="58"/>
      <c r="D490" s="58"/>
      <c r="E490" s="58"/>
      <c r="F490" s="58"/>
      <c r="G490" s="58"/>
      <c r="H490" s="58"/>
      <c r="I490" s="58"/>
      <c r="J490" s="58"/>
      <c r="K490" s="58"/>
      <c r="L490" s="58"/>
    </row>
    <row r="491" spans="1:12" s="1" customFormat="1">
      <c r="A491" s="58"/>
      <c r="B491" s="58"/>
      <c r="C491" s="58"/>
      <c r="D491" s="58"/>
      <c r="E491" s="58"/>
      <c r="F491" s="58"/>
      <c r="G491" s="58"/>
      <c r="H491" s="58"/>
      <c r="I491" s="58"/>
      <c r="J491" s="58"/>
      <c r="K491" s="58"/>
      <c r="L491" s="58"/>
    </row>
    <row r="492" spans="1:12" s="1" customFormat="1">
      <c r="A492" s="58"/>
      <c r="B492" s="58"/>
      <c r="C492" s="58"/>
      <c r="D492" s="58"/>
      <c r="E492" s="58"/>
      <c r="F492" s="58"/>
      <c r="G492" s="58"/>
      <c r="H492" s="58"/>
      <c r="I492" s="58"/>
      <c r="J492" s="58"/>
      <c r="K492" s="58"/>
      <c r="L492" s="58"/>
    </row>
    <row r="493" spans="1:12" s="1" customFormat="1">
      <c r="A493" s="58"/>
      <c r="B493" s="58"/>
      <c r="C493" s="58"/>
      <c r="D493" s="58"/>
      <c r="E493" s="58"/>
      <c r="F493" s="58"/>
      <c r="G493" s="58"/>
      <c r="H493" s="58"/>
      <c r="I493" s="58"/>
      <c r="J493" s="58"/>
      <c r="K493" s="58"/>
      <c r="L493" s="58"/>
    </row>
    <row r="494" spans="1:12" s="1" customFormat="1">
      <c r="A494" s="58"/>
      <c r="B494" s="58"/>
      <c r="C494" s="58"/>
      <c r="D494" s="58"/>
      <c r="E494" s="58"/>
      <c r="F494" s="58"/>
      <c r="G494" s="58"/>
      <c r="H494" s="58"/>
      <c r="I494" s="58"/>
      <c r="J494" s="58"/>
      <c r="K494" s="58"/>
      <c r="L494" s="58"/>
    </row>
    <row r="495" spans="1:12" s="1" customFormat="1">
      <c r="A495" s="58"/>
      <c r="B495" s="58"/>
      <c r="C495" s="58"/>
      <c r="D495" s="58"/>
      <c r="E495" s="58"/>
      <c r="F495" s="58"/>
      <c r="G495" s="58"/>
      <c r="H495" s="58"/>
      <c r="I495" s="58"/>
      <c r="J495" s="58"/>
      <c r="K495" s="58"/>
      <c r="L495" s="58"/>
    </row>
    <row r="496" spans="1:12" s="1" customFormat="1">
      <c r="A496" s="58"/>
      <c r="B496" s="58"/>
      <c r="C496" s="58"/>
      <c r="D496" s="58"/>
      <c r="E496" s="58"/>
      <c r="F496" s="58"/>
      <c r="G496" s="58"/>
      <c r="H496" s="58"/>
      <c r="I496" s="58"/>
      <c r="J496" s="58"/>
      <c r="K496" s="58"/>
      <c r="L496" s="58"/>
    </row>
    <row r="497" spans="1:12" s="1" customFormat="1">
      <c r="A497" s="58"/>
      <c r="B497" s="58"/>
      <c r="C497" s="58"/>
      <c r="D497" s="58"/>
      <c r="E497" s="58"/>
      <c r="F497" s="58"/>
      <c r="G497" s="58"/>
      <c r="H497" s="58"/>
      <c r="I497" s="58"/>
      <c r="J497" s="58"/>
      <c r="K497" s="58"/>
      <c r="L497" s="58"/>
    </row>
    <row r="498" spans="1:12" s="1" customFormat="1">
      <c r="A498" s="58"/>
      <c r="B498" s="58"/>
      <c r="C498" s="58"/>
      <c r="D498" s="58"/>
      <c r="E498" s="58"/>
      <c r="F498" s="58"/>
      <c r="G498" s="58"/>
      <c r="H498" s="58"/>
      <c r="I498" s="58"/>
      <c r="J498" s="58"/>
      <c r="K498" s="58"/>
      <c r="L498" s="58"/>
    </row>
    <row r="499" spans="1:12" s="1" customFormat="1">
      <c r="A499" s="58"/>
      <c r="B499" s="58"/>
      <c r="C499" s="58"/>
      <c r="D499" s="58"/>
      <c r="E499" s="58"/>
      <c r="F499" s="58"/>
      <c r="G499" s="58"/>
      <c r="H499" s="58"/>
      <c r="I499" s="58"/>
      <c r="J499" s="58"/>
      <c r="K499" s="58"/>
      <c r="L499" s="58"/>
    </row>
    <row r="500" spans="1:12" s="1" customFormat="1">
      <c r="A500" s="58"/>
      <c r="B500" s="58"/>
      <c r="C500" s="58"/>
      <c r="D500" s="58"/>
      <c r="E500" s="58"/>
      <c r="F500" s="58"/>
      <c r="G500" s="58"/>
      <c r="H500" s="58"/>
      <c r="I500" s="58"/>
      <c r="J500" s="58"/>
      <c r="K500" s="58"/>
      <c r="L500" s="58"/>
    </row>
    <row r="501" spans="1:12" s="1" customFormat="1">
      <c r="A501" s="58"/>
      <c r="B501" s="58"/>
      <c r="C501" s="58"/>
      <c r="D501" s="58"/>
      <c r="E501" s="58"/>
      <c r="F501" s="58"/>
      <c r="G501" s="58"/>
      <c r="H501" s="58"/>
      <c r="I501" s="58"/>
      <c r="J501" s="58"/>
      <c r="K501" s="58"/>
      <c r="L501" s="58"/>
    </row>
    <row r="502" spans="1:12" s="1" customFormat="1">
      <c r="A502" s="58"/>
      <c r="B502" s="58"/>
      <c r="C502" s="58"/>
      <c r="D502" s="58"/>
      <c r="E502" s="58"/>
      <c r="F502" s="58"/>
      <c r="G502" s="58"/>
      <c r="H502" s="58"/>
      <c r="I502" s="58"/>
      <c r="J502" s="58"/>
      <c r="K502" s="58"/>
      <c r="L502" s="58"/>
    </row>
    <row r="503" spans="1:12" s="1" customFormat="1">
      <c r="A503" s="58"/>
      <c r="B503" s="58"/>
      <c r="C503" s="58"/>
      <c r="D503" s="58"/>
      <c r="E503" s="58"/>
      <c r="F503" s="58"/>
      <c r="G503" s="58"/>
      <c r="H503" s="58"/>
      <c r="I503" s="58"/>
      <c r="J503" s="58"/>
      <c r="K503" s="58"/>
      <c r="L503" s="58"/>
    </row>
    <row r="504" spans="1:12" s="1" customFormat="1">
      <c r="A504" s="58"/>
      <c r="B504" s="58"/>
      <c r="C504" s="58"/>
      <c r="D504" s="58"/>
      <c r="E504" s="58"/>
      <c r="F504" s="58"/>
      <c r="G504" s="58"/>
      <c r="H504" s="58"/>
      <c r="I504" s="58"/>
      <c r="J504" s="58"/>
      <c r="K504" s="58"/>
      <c r="L504" s="58"/>
    </row>
    <row r="505" spans="1:12" s="1" customFormat="1">
      <c r="A505" s="58"/>
      <c r="B505" s="58"/>
      <c r="C505" s="58"/>
      <c r="D505" s="58"/>
      <c r="E505" s="58"/>
      <c r="F505" s="58"/>
      <c r="G505" s="58"/>
      <c r="H505" s="58"/>
      <c r="I505" s="58"/>
      <c r="J505" s="58"/>
      <c r="K505" s="58"/>
      <c r="L505" s="58"/>
    </row>
    <row r="506" spans="1:12" s="1" customFormat="1">
      <c r="A506" s="58"/>
      <c r="B506" s="58"/>
      <c r="C506" s="58"/>
      <c r="D506" s="58"/>
      <c r="E506" s="58"/>
      <c r="F506" s="58"/>
      <c r="G506" s="58"/>
      <c r="H506" s="58"/>
      <c r="I506" s="58"/>
      <c r="J506" s="58"/>
      <c r="K506" s="58"/>
      <c r="L506" s="58"/>
    </row>
    <row r="507" spans="1:12" s="1" customFormat="1">
      <c r="A507" s="58"/>
      <c r="B507" s="58"/>
      <c r="C507" s="58"/>
      <c r="D507" s="58"/>
      <c r="E507" s="58"/>
      <c r="F507" s="58"/>
      <c r="G507" s="58"/>
      <c r="H507" s="58"/>
      <c r="I507" s="58"/>
      <c r="J507" s="58"/>
      <c r="K507" s="58"/>
      <c r="L507" s="58"/>
    </row>
    <row r="508" spans="1:12" s="1" customFormat="1">
      <c r="A508" s="58"/>
      <c r="B508" s="58"/>
      <c r="C508" s="58"/>
      <c r="D508" s="58"/>
      <c r="E508" s="58"/>
      <c r="F508" s="58"/>
      <c r="G508" s="58"/>
      <c r="H508" s="58"/>
      <c r="I508" s="58"/>
      <c r="J508" s="58"/>
      <c r="K508" s="58"/>
      <c r="L508" s="58"/>
    </row>
    <row r="509" spans="1:12" s="1" customFormat="1">
      <c r="A509" s="58"/>
      <c r="B509" s="58"/>
      <c r="C509" s="58"/>
      <c r="D509" s="58"/>
      <c r="E509" s="58"/>
      <c r="F509" s="58"/>
      <c r="G509" s="58"/>
      <c r="H509" s="58"/>
      <c r="I509" s="58"/>
      <c r="J509" s="58"/>
      <c r="K509" s="58"/>
      <c r="L509" s="58"/>
    </row>
    <row r="510" spans="1:12" s="1" customFormat="1">
      <c r="A510" s="58"/>
      <c r="B510" s="58"/>
      <c r="C510" s="58"/>
      <c r="D510" s="58"/>
      <c r="E510" s="58"/>
      <c r="F510" s="58"/>
      <c r="G510" s="58"/>
      <c r="H510" s="58"/>
      <c r="I510" s="58"/>
      <c r="J510" s="58"/>
      <c r="K510" s="58"/>
      <c r="L510" s="58"/>
    </row>
    <row r="511" spans="1:12" s="1" customFormat="1">
      <c r="A511" s="58"/>
      <c r="B511" s="58"/>
      <c r="C511" s="58"/>
      <c r="D511" s="58"/>
      <c r="E511" s="58"/>
      <c r="F511" s="58"/>
      <c r="G511" s="58"/>
      <c r="H511" s="58"/>
      <c r="I511" s="58"/>
      <c r="J511" s="58"/>
      <c r="K511" s="58"/>
      <c r="L511" s="58"/>
    </row>
    <row r="512" spans="1:12" s="1" customFormat="1">
      <c r="A512" s="58"/>
      <c r="B512" s="58"/>
      <c r="C512" s="58"/>
      <c r="D512" s="58"/>
      <c r="E512" s="58"/>
      <c r="F512" s="58"/>
      <c r="G512" s="58"/>
      <c r="H512" s="58"/>
      <c r="I512" s="58"/>
      <c r="J512" s="58"/>
      <c r="K512" s="58"/>
      <c r="L512" s="58"/>
    </row>
    <row r="513" spans="1:12" s="1" customFormat="1">
      <c r="A513" s="58"/>
      <c r="B513" s="58"/>
      <c r="C513" s="58"/>
      <c r="D513" s="58"/>
      <c r="E513" s="58"/>
      <c r="F513" s="58"/>
      <c r="G513" s="58"/>
      <c r="H513" s="58"/>
      <c r="I513" s="58"/>
      <c r="J513" s="58"/>
      <c r="K513" s="58"/>
      <c r="L513" s="58"/>
    </row>
    <row r="514" spans="1:12" s="1" customFormat="1">
      <c r="A514" s="58"/>
      <c r="B514" s="58"/>
      <c r="C514" s="58"/>
      <c r="D514" s="58"/>
      <c r="E514" s="58"/>
      <c r="F514" s="58"/>
      <c r="G514" s="58"/>
      <c r="H514" s="58"/>
      <c r="I514" s="58"/>
      <c r="J514" s="58"/>
      <c r="K514" s="58"/>
      <c r="L514" s="58"/>
    </row>
    <row r="515" spans="1:12" s="1" customFormat="1">
      <c r="A515" s="58"/>
      <c r="B515" s="58"/>
      <c r="C515" s="58"/>
      <c r="D515" s="58"/>
      <c r="E515" s="58"/>
      <c r="F515" s="58"/>
      <c r="G515" s="58"/>
      <c r="H515" s="58"/>
      <c r="I515" s="58"/>
      <c r="J515" s="58"/>
      <c r="K515" s="58"/>
      <c r="L515" s="58"/>
    </row>
    <row r="516" spans="1:12" s="1" customFormat="1">
      <c r="A516" s="58"/>
      <c r="B516" s="58"/>
      <c r="C516" s="58"/>
      <c r="D516" s="58"/>
      <c r="E516" s="58"/>
      <c r="F516" s="58"/>
      <c r="G516" s="58"/>
      <c r="H516" s="58"/>
      <c r="I516" s="58"/>
      <c r="J516" s="58"/>
      <c r="K516" s="58"/>
      <c r="L516" s="58"/>
    </row>
    <row r="517" spans="1:12" s="1" customFormat="1">
      <c r="A517" s="58"/>
      <c r="B517" s="58"/>
      <c r="C517" s="58"/>
      <c r="D517" s="58"/>
      <c r="E517" s="58"/>
      <c r="F517" s="58"/>
      <c r="G517" s="58"/>
      <c r="H517" s="58"/>
      <c r="I517" s="58"/>
      <c r="J517" s="58"/>
      <c r="K517" s="58"/>
      <c r="L517" s="58"/>
    </row>
    <row r="518" spans="1:12" s="1" customFormat="1">
      <c r="A518" s="58"/>
      <c r="B518" s="58"/>
      <c r="C518" s="58"/>
      <c r="D518" s="58"/>
      <c r="E518" s="58"/>
      <c r="F518" s="58"/>
      <c r="G518" s="58"/>
      <c r="H518" s="58"/>
      <c r="I518" s="58"/>
      <c r="J518" s="58"/>
      <c r="K518" s="58"/>
      <c r="L518" s="58"/>
    </row>
    <row r="519" spans="1:12" s="1" customFormat="1">
      <c r="A519" s="58"/>
      <c r="B519" s="58"/>
      <c r="C519" s="58"/>
      <c r="D519" s="58"/>
      <c r="E519" s="58"/>
      <c r="F519" s="58"/>
      <c r="G519" s="58"/>
      <c r="H519" s="58"/>
      <c r="I519" s="58"/>
      <c r="J519" s="58"/>
      <c r="K519" s="58"/>
      <c r="L519" s="58"/>
    </row>
    <row r="520" spans="1:12" s="1" customFormat="1">
      <c r="A520" s="58"/>
      <c r="B520" s="58"/>
      <c r="C520" s="58"/>
      <c r="D520" s="58"/>
      <c r="E520" s="58"/>
      <c r="F520" s="58"/>
      <c r="G520" s="58"/>
      <c r="H520" s="58"/>
      <c r="I520" s="58"/>
      <c r="J520" s="58"/>
      <c r="K520" s="58"/>
      <c r="L520" s="58"/>
    </row>
    <row r="521" spans="1:12" s="1" customFormat="1">
      <c r="A521" s="58"/>
      <c r="B521" s="58"/>
      <c r="C521" s="58"/>
      <c r="D521" s="58"/>
      <c r="E521" s="58"/>
      <c r="F521" s="58"/>
      <c r="G521" s="58"/>
      <c r="H521" s="58"/>
      <c r="I521" s="58"/>
      <c r="J521" s="58"/>
      <c r="K521" s="58"/>
      <c r="L521" s="58"/>
    </row>
    <row r="522" spans="1:12" s="1" customFormat="1">
      <c r="A522" s="58"/>
      <c r="B522" s="58"/>
      <c r="C522" s="58"/>
      <c r="D522" s="58"/>
      <c r="E522" s="58"/>
      <c r="F522" s="58"/>
      <c r="G522" s="58"/>
      <c r="H522" s="58"/>
      <c r="I522" s="58"/>
      <c r="J522" s="58"/>
      <c r="K522" s="58"/>
      <c r="L522" s="58"/>
    </row>
    <row r="523" spans="1:12" s="1" customFormat="1">
      <c r="A523" s="58"/>
      <c r="B523" s="58"/>
      <c r="C523" s="58"/>
      <c r="D523" s="58"/>
      <c r="E523" s="58"/>
      <c r="F523" s="58"/>
      <c r="G523" s="58"/>
      <c r="H523" s="58"/>
      <c r="I523" s="58"/>
      <c r="J523" s="58"/>
      <c r="K523" s="58"/>
      <c r="L523" s="58"/>
    </row>
    <row r="524" spans="1:12" s="1" customFormat="1">
      <c r="A524" s="58"/>
      <c r="B524" s="58"/>
      <c r="C524" s="58"/>
      <c r="D524" s="58"/>
      <c r="E524" s="58"/>
      <c r="F524" s="58"/>
      <c r="G524" s="58"/>
      <c r="H524" s="58"/>
      <c r="I524" s="58"/>
      <c r="J524" s="58"/>
      <c r="K524" s="58"/>
      <c r="L524" s="58"/>
    </row>
    <row r="525" spans="1:12" s="1" customFormat="1">
      <c r="A525" s="58"/>
      <c r="B525" s="58"/>
      <c r="C525" s="58"/>
      <c r="D525" s="58"/>
      <c r="E525" s="58"/>
      <c r="F525" s="58"/>
      <c r="G525" s="58"/>
      <c r="H525" s="58"/>
      <c r="I525" s="58"/>
      <c r="J525" s="58"/>
      <c r="K525" s="58"/>
      <c r="L525" s="58"/>
    </row>
    <row r="526" spans="1:12" s="1" customFormat="1">
      <c r="A526" s="58"/>
      <c r="B526" s="58"/>
      <c r="C526" s="58"/>
      <c r="D526" s="58"/>
      <c r="E526" s="58"/>
      <c r="F526" s="58"/>
      <c r="G526" s="58"/>
      <c r="H526" s="58"/>
      <c r="I526" s="58"/>
      <c r="J526" s="58"/>
      <c r="K526" s="58"/>
      <c r="L526" s="58"/>
    </row>
    <row r="527" spans="1:12" s="1" customFormat="1">
      <c r="A527" s="58"/>
      <c r="B527" s="58"/>
      <c r="C527" s="58"/>
      <c r="D527" s="58"/>
      <c r="E527" s="58"/>
      <c r="F527" s="58"/>
      <c r="G527" s="58"/>
      <c r="H527" s="58"/>
      <c r="I527" s="58"/>
      <c r="J527" s="58"/>
      <c r="K527" s="58"/>
      <c r="L527" s="58"/>
    </row>
    <row r="528" spans="1:12" s="1" customFormat="1">
      <c r="A528" s="58"/>
      <c r="B528" s="58"/>
      <c r="C528" s="58"/>
      <c r="D528" s="58"/>
      <c r="E528" s="58"/>
      <c r="F528" s="58"/>
      <c r="G528" s="58"/>
      <c r="H528" s="58"/>
      <c r="I528" s="58"/>
      <c r="J528" s="58"/>
      <c r="K528" s="58"/>
      <c r="L528" s="58"/>
    </row>
    <row r="529" spans="1:12" s="1" customFormat="1">
      <c r="A529" s="58"/>
      <c r="B529" s="58"/>
      <c r="C529" s="58"/>
      <c r="D529" s="58"/>
      <c r="E529" s="58"/>
      <c r="F529" s="58"/>
      <c r="G529" s="58"/>
      <c r="H529" s="58"/>
      <c r="I529" s="58"/>
      <c r="J529" s="58"/>
      <c r="K529" s="58"/>
      <c r="L529" s="58"/>
    </row>
    <row r="530" spans="1:12" s="1" customFormat="1">
      <c r="A530" s="58"/>
      <c r="B530" s="58"/>
      <c r="C530" s="58"/>
      <c r="D530" s="58"/>
      <c r="E530" s="58"/>
      <c r="F530" s="58"/>
      <c r="G530" s="58"/>
      <c r="H530" s="58"/>
      <c r="I530" s="58"/>
      <c r="J530" s="58"/>
      <c r="K530" s="58"/>
      <c r="L530" s="58"/>
    </row>
    <row r="531" spans="1:12" s="1" customFormat="1">
      <c r="A531" s="58"/>
      <c r="B531" s="58"/>
      <c r="C531" s="58"/>
      <c r="D531" s="58"/>
      <c r="E531" s="58"/>
      <c r="F531" s="58"/>
      <c r="G531" s="58"/>
      <c r="H531" s="58"/>
      <c r="I531" s="58"/>
      <c r="J531" s="58"/>
      <c r="K531" s="58"/>
      <c r="L531" s="58"/>
    </row>
    <row r="532" spans="1:12" s="1" customFormat="1">
      <c r="A532" s="58"/>
      <c r="B532" s="58"/>
      <c r="C532" s="58"/>
      <c r="D532" s="58"/>
      <c r="E532" s="58"/>
      <c r="F532" s="58"/>
      <c r="G532" s="58"/>
      <c r="H532" s="58"/>
      <c r="I532" s="58"/>
      <c r="J532" s="58"/>
      <c r="K532" s="58"/>
      <c r="L532" s="58"/>
    </row>
    <row r="533" spans="1:12" s="1" customFormat="1">
      <c r="A533" s="58"/>
      <c r="B533" s="58"/>
      <c r="C533" s="58"/>
      <c r="D533" s="58"/>
      <c r="E533" s="58"/>
      <c r="F533" s="58"/>
      <c r="G533" s="58"/>
      <c r="H533" s="58"/>
      <c r="I533" s="58"/>
      <c r="J533" s="58"/>
      <c r="K533" s="58"/>
      <c r="L533" s="58"/>
    </row>
    <row r="534" spans="1:12" s="1" customFormat="1">
      <c r="A534" s="58"/>
      <c r="B534" s="58"/>
      <c r="C534" s="58"/>
      <c r="D534" s="58"/>
      <c r="E534" s="58"/>
      <c r="F534" s="58"/>
      <c r="G534" s="58"/>
      <c r="H534" s="58"/>
      <c r="I534" s="58"/>
      <c r="J534" s="58"/>
      <c r="K534" s="58"/>
      <c r="L534" s="58"/>
    </row>
    <row r="535" spans="1:12" s="1" customFormat="1">
      <c r="A535" s="58"/>
      <c r="B535" s="58"/>
      <c r="C535" s="58"/>
      <c r="D535" s="58"/>
      <c r="E535" s="58"/>
      <c r="F535" s="58"/>
      <c r="G535" s="58"/>
      <c r="H535" s="58"/>
      <c r="I535" s="58"/>
      <c r="J535" s="58"/>
      <c r="K535" s="58"/>
      <c r="L535" s="58"/>
    </row>
    <row r="536" spans="1:12" s="1" customFormat="1">
      <c r="A536" s="58"/>
      <c r="B536" s="58"/>
      <c r="C536" s="58"/>
      <c r="D536" s="58"/>
      <c r="E536" s="58"/>
      <c r="F536" s="58"/>
      <c r="G536" s="58"/>
      <c r="H536" s="58"/>
      <c r="I536" s="58"/>
      <c r="J536" s="58"/>
      <c r="K536" s="58"/>
      <c r="L536" s="58"/>
    </row>
    <row r="537" spans="1:12" s="1" customFormat="1">
      <c r="A537" s="58"/>
      <c r="B537" s="58"/>
      <c r="C537" s="58"/>
      <c r="D537" s="58"/>
      <c r="E537" s="58"/>
      <c r="F537" s="58"/>
      <c r="G537" s="58"/>
      <c r="H537" s="58"/>
      <c r="I537" s="58"/>
      <c r="J537" s="58"/>
      <c r="K537" s="58"/>
      <c r="L537" s="58"/>
    </row>
    <row r="538" spans="1:12" s="1" customFormat="1">
      <c r="A538" s="58"/>
      <c r="B538" s="58"/>
      <c r="C538" s="58"/>
      <c r="D538" s="58"/>
      <c r="E538" s="58"/>
      <c r="F538" s="58"/>
      <c r="G538" s="58"/>
      <c r="H538" s="58"/>
      <c r="I538" s="58"/>
      <c r="J538" s="58"/>
      <c r="K538" s="58"/>
      <c r="L538" s="58"/>
    </row>
    <row r="539" spans="1:12" s="1" customFormat="1">
      <c r="A539" s="58"/>
      <c r="B539" s="58"/>
      <c r="C539" s="58"/>
      <c r="D539" s="58"/>
      <c r="E539" s="58"/>
      <c r="F539" s="58"/>
      <c r="G539" s="58"/>
      <c r="H539" s="58"/>
      <c r="I539" s="58"/>
      <c r="J539" s="58"/>
      <c r="K539" s="58"/>
      <c r="L539" s="58"/>
    </row>
    <row r="540" spans="1:12" s="1" customFormat="1">
      <c r="A540" s="58"/>
      <c r="B540" s="58"/>
      <c r="C540" s="58"/>
      <c r="D540" s="58"/>
      <c r="E540" s="58"/>
      <c r="F540" s="58"/>
      <c r="G540" s="58"/>
      <c r="H540" s="58"/>
      <c r="I540" s="58"/>
      <c r="J540" s="58"/>
      <c r="K540" s="58"/>
      <c r="L540" s="58"/>
    </row>
    <row r="541" spans="1:12" s="1" customFormat="1">
      <c r="A541" s="58"/>
      <c r="B541" s="58"/>
      <c r="C541" s="58"/>
      <c r="D541" s="58"/>
      <c r="E541" s="58"/>
      <c r="F541" s="58"/>
      <c r="G541" s="58"/>
      <c r="H541" s="58"/>
      <c r="I541" s="58"/>
      <c r="J541" s="58"/>
      <c r="K541" s="58"/>
      <c r="L541" s="58"/>
    </row>
    <row r="542" spans="1:12" s="1" customFormat="1">
      <c r="A542" s="58"/>
      <c r="B542" s="58"/>
      <c r="C542" s="58"/>
      <c r="D542" s="58"/>
      <c r="E542" s="58"/>
      <c r="F542" s="58"/>
      <c r="G542" s="58"/>
      <c r="H542" s="58"/>
      <c r="I542" s="58"/>
      <c r="J542" s="58"/>
      <c r="K542" s="58"/>
      <c r="L542" s="58"/>
    </row>
    <row r="543" spans="1:12" s="1" customFormat="1">
      <c r="A543" s="58"/>
      <c r="B543" s="58"/>
      <c r="C543" s="58"/>
      <c r="D543" s="58"/>
      <c r="E543" s="58"/>
      <c r="F543" s="58"/>
      <c r="G543" s="58"/>
      <c r="H543" s="58"/>
      <c r="I543" s="58"/>
      <c r="J543" s="58"/>
      <c r="K543" s="58"/>
      <c r="L543" s="58"/>
    </row>
    <row r="544" spans="1:12" s="1" customFormat="1">
      <c r="A544" s="58"/>
      <c r="B544" s="58"/>
      <c r="C544" s="58"/>
      <c r="D544" s="58"/>
      <c r="E544" s="58"/>
      <c r="F544" s="58"/>
      <c r="G544" s="58"/>
      <c r="H544" s="58"/>
      <c r="I544" s="58"/>
      <c r="J544" s="58"/>
      <c r="K544" s="58"/>
      <c r="L544" s="58"/>
    </row>
    <row r="545" spans="1:12" s="1" customFormat="1">
      <c r="A545" s="58"/>
      <c r="B545" s="58"/>
      <c r="C545" s="58"/>
      <c r="D545" s="58"/>
      <c r="E545" s="58"/>
      <c r="F545" s="58"/>
      <c r="G545" s="58"/>
      <c r="H545" s="58"/>
      <c r="I545" s="58"/>
      <c r="J545" s="58"/>
      <c r="K545" s="58"/>
      <c r="L545" s="58"/>
    </row>
    <row r="546" spans="1:12" s="1" customFormat="1">
      <c r="A546" s="58"/>
      <c r="B546" s="58"/>
      <c r="C546" s="58"/>
      <c r="D546" s="58"/>
      <c r="E546" s="58"/>
      <c r="F546" s="58"/>
      <c r="G546" s="58"/>
      <c r="H546" s="58"/>
      <c r="I546" s="58"/>
      <c r="J546" s="58"/>
      <c r="K546" s="58"/>
      <c r="L546" s="58"/>
    </row>
    <row r="547" spans="1:12" s="1" customFormat="1">
      <c r="A547" s="58"/>
      <c r="B547" s="58"/>
      <c r="C547" s="58"/>
      <c r="D547" s="58"/>
      <c r="E547" s="58"/>
      <c r="F547" s="58"/>
      <c r="G547" s="58"/>
      <c r="H547" s="58"/>
      <c r="I547" s="58"/>
      <c r="J547" s="58"/>
      <c r="K547" s="58"/>
      <c r="L547" s="58"/>
    </row>
    <row r="548" spans="1:12" s="1" customFormat="1">
      <c r="A548" s="58"/>
      <c r="B548" s="58"/>
      <c r="C548" s="58"/>
      <c r="D548" s="58"/>
      <c r="E548" s="58"/>
      <c r="F548" s="58"/>
      <c r="G548" s="58"/>
      <c r="H548" s="58"/>
      <c r="I548" s="58"/>
      <c r="J548" s="58"/>
      <c r="K548" s="58"/>
      <c r="L548" s="58"/>
    </row>
    <row r="549" spans="1:12" s="1" customFormat="1">
      <c r="A549" s="58"/>
      <c r="B549" s="58"/>
      <c r="C549" s="58"/>
      <c r="D549" s="58"/>
      <c r="E549" s="58"/>
      <c r="F549" s="58"/>
      <c r="G549" s="58"/>
      <c r="H549" s="58"/>
      <c r="I549" s="58"/>
      <c r="J549" s="58"/>
      <c r="K549" s="58"/>
      <c r="L549" s="58"/>
    </row>
    <row r="550" spans="1:12" s="1" customFormat="1">
      <c r="A550" s="58"/>
      <c r="B550" s="58"/>
      <c r="C550" s="58"/>
      <c r="D550" s="58"/>
      <c r="E550" s="58"/>
      <c r="F550" s="58"/>
      <c r="G550" s="58"/>
      <c r="H550" s="58"/>
      <c r="I550" s="58"/>
      <c r="J550" s="58"/>
      <c r="K550" s="58"/>
      <c r="L550" s="58"/>
    </row>
    <row r="551" spans="1:12" s="1" customFormat="1">
      <c r="A551" s="58"/>
      <c r="B551" s="58"/>
      <c r="C551" s="58"/>
      <c r="D551" s="58"/>
      <c r="E551" s="58"/>
      <c r="F551" s="58"/>
      <c r="G551" s="58"/>
      <c r="H551" s="58"/>
      <c r="I551" s="58"/>
      <c r="J551" s="58"/>
      <c r="K551" s="58"/>
      <c r="L551" s="58"/>
    </row>
    <row r="552" spans="1:12" s="1" customFormat="1">
      <c r="A552" s="58"/>
      <c r="B552" s="58"/>
      <c r="C552" s="58"/>
      <c r="D552" s="58"/>
      <c r="E552" s="58"/>
      <c r="F552" s="58"/>
      <c r="G552" s="58"/>
      <c r="H552" s="58"/>
      <c r="I552" s="58"/>
      <c r="J552" s="58"/>
      <c r="K552" s="58"/>
      <c r="L552" s="58"/>
    </row>
    <row r="553" spans="1:12" s="1" customFormat="1">
      <c r="A553" s="58"/>
      <c r="B553" s="58"/>
      <c r="C553" s="58"/>
      <c r="D553" s="58"/>
      <c r="E553" s="58"/>
      <c r="F553" s="58"/>
      <c r="G553" s="58"/>
      <c r="H553" s="58"/>
      <c r="I553" s="58"/>
      <c r="J553" s="58"/>
      <c r="K553" s="58"/>
      <c r="L553" s="58"/>
    </row>
    <row r="554" spans="1:12" s="1" customFormat="1">
      <c r="A554" s="58"/>
      <c r="B554" s="58"/>
      <c r="C554" s="58"/>
      <c r="D554" s="58"/>
      <c r="E554" s="58"/>
      <c r="F554" s="58"/>
      <c r="G554" s="58"/>
      <c r="H554" s="58"/>
      <c r="I554" s="58"/>
      <c r="J554" s="58"/>
      <c r="K554" s="58"/>
      <c r="L554" s="58"/>
    </row>
    <row r="555" spans="1:12" s="1" customFormat="1">
      <c r="A555" s="58"/>
      <c r="B555" s="58"/>
      <c r="C555" s="58"/>
      <c r="D555" s="58"/>
      <c r="E555" s="58"/>
      <c r="F555" s="58"/>
      <c r="G555" s="58"/>
      <c r="H555" s="58"/>
      <c r="I555" s="58"/>
      <c r="J555" s="58"/>
      <c r="K555" s="58"/>
      <c r="L555" s="58"/>
    </row>
    <row r="556" spans="1:12" s="1" customFormat="1">
      <c r="A556" s="58"/>
      <c r="B556" s="58"/>
      <c r="C556" s="58"/>
      <c r="D556" s="58"/>
      <c r="E556" s="58"/>
      <c r="F556" s="58"/>
      <c r="G556" s="58"/>
      <c r="H556" s="58"/>
      <c r="I556" s="58"/>
      <c r="J556" s="58"/>
      <c r="K556" s="58"/>
      <c r="L556" s="58"/>
    </row>
    <row r="557" spans="1:12" s="1" customFormat="1">
      <c r="A557" s="58"/>
      <c r="B557" s="58"/>
      <c r="C557" s="58"/>
      <c r="D557" s="58"/>
      <c r="E557" s="58"/>
      <c r="F557" s="58"/>
      <c r="G557" s="58"/>
      <c r="H557" s="58"/>
      <c r="I557" s="58"/>
      <c r="J557" s="58"/>
      <c r="K557" s="58"/>
      <c r="L557" s="58"/>
    </row>
    <row r="558" spans="1:12" s="1" customFormat="1">
      <c r="A558" s="58"/>
      <c r="B558" s="58"/>
      <c r="C558" s="58"/>
      <c r="D558" s="58"/>
      <c r="E558" s="58"/>
      <c r="F558" s="58"/>
      <c r="G558" s="58"/>
      <c r="H558" s="58"/>
      <c r="I558" s="58"/>
      <c r="J558" s="58"/>
      <c r="K558" s="58"/>
      <c r="L558" s="58"/>
    </row>
    <row r="559" spans="1:12" s="1" customFormat="1">
      <c r="A559" s="58"/>
      <c r="B559" s="58"/>
      <c r="C559" s="58"/>
      <c r="D559" s="58"/>
      <c r="E559" s="58"/>
      <c r="F559" s="58"/>
      <c r="G559" s="58"/>
      <c r="H559" s="58"/>
      <c r="I559" s="58"/>
      <c r="J559" s="58"/>
      <c r="K559" s="58"/>
      <c r="L559" s="58"/>
    </row>
    <row r="560" spans="1:12" s="1" customFormat="1">
      <c r="A560" s="58"/>
      <c r="B560" s="58"/>
      <c r="C560" s="58"/>
      <c r="D560" s="58"/>
      <c r="E560" s="58"/>
      <c r="F560" s="58"/>
      <c r="G560" s="58"/>
      <c r="H560" s="58"/>
      <c r="I560" s="58"/>
      <c r="J560" s="58"/>
      <c r="K560" s="58"/>
      <c r="L560" s="58"/>
    </row>
    <row r="561" spans="1:12" s="1" customFormat="1">
      <c r="A561" s="58"/>
      <c r="B561" s="58"/>
      <c r="C561" s="58"/>
      <c r="D561" s="58"/>
      <c r="E561" s="58"/>
      <c r="F561" s="58"/>
      <c r="G561" s="58"/>
      <c r="H561" s="58"/>
      <c r="I561" s="58"/>
      <c r="J561" s="58"/>
      <c r="K561" s="58"/>
      <c r="L561" s="58"/>
    </row>
    <row r="562" spans="1:12" s="1" customFormat="1">
      <c r="A562" s="58"/>
      <c r="B562" s="58"/>
      <c r="C562" s="58"/>
      <c r="D562" s="58"/>
      <c r="E562" s="58"/>
      <c r="F562" s="58"/>
      <c r="G562" s="58"/>
      <c r="H562" s="58"/>
      <c r="I562" s="58"/>
      <c r="J562" s="58"/>
      <c r="K562" s="58"/>
      <c r="L562" s="58"/>
    </row>
    <row r="563" spans="1:12" s="1" customFormat="1">
      <c r="A563" s="58"/>
      <c r="B563" s="58"/>
      <c r="C563" s="58"/>
      <c r="D563" s="58"/>
      <c r="E563" s="58"/>
      <c r="F563" s="58"/>
      <c r="G563" s="58"/>
      <c r="H563" s="58"/>
      <c r="I563" s="58"/>
      <c r="J563" s="58"/>
      <c r="K563" s="58"/>
      <c r="L563" s="58"/>
    </row>
    <row r="564" spans="1:12" s="1" customFormat="1">
      <c r="A564" s="58"/>
      <c r="B564" s="58"/>
      <c r="C564" s="58"/>
      <c r="D564" s="58"/>
      <c r="E564" s="58"/>
      <c r="F564" s="58"/>
      <c r="G564" s="58"/>
      <c r="H564" s="58"/>
      <c r="I564" s="58"/>
      <c r="J564" s="58"/>
      <c r="K564" s="58"/>
      <c r="L564" s="58"/>
    </row>
    <row r="565" spans="1:12" s="1" customFormat="1">
      <c r="A565" s="58"/>
      <c r="B565" s="58"/>
      <c r="C565" s="58"/>
      <c r="D565" s="58"/>
      <c r="E565" s="58"/>
      <c r="F565" s="58"/>
      <c r="G565" s="58"/>
      <c r="H565" s="58"/>
      <c r="I565" s="58"/>
      <c r="J565" s="58"/>
      <c r="K565" s="58"/>
      <c r="L565" s="58"/>
    </row>
    <row r="566" spans="1:12" s="1" customFormat="1">
      <c r="A566" s="58"/>
      <c r="B566" s="58"/>
      <c r="C566" s="58"/>
      <c r="D566" s="58"/>
      <c r="E566" s="58"/>
      <c r="F566" s="58"/>
      <c r="G566" s="58"/>
      <c r="H566" s="58"/>
      <c r="I566" s="58"/>
      <c r="J566" s="58"/>
      <c r="K566" s="58"/>
      <c r="L566" s="58"/>
    </row>
    <row r="567" spans="1:12" s="1" customFormat="1">
      <c r="A567" s="58"/>
      <c r="B567" s="58"/>
      <c r="C567" s="58"/>
      <c r="D567" s="58"/>
      <c r="E567" s="58"/>
      <c r="F567" s="58"/>
      <c r="G567" s="58"/>
      <c r="H567" s="58"/>
      <c r="I567" s="58"/>
      <c r="J567" s="58"/>
      <c r="K567" s="58"/>
      <c r="L567" s="58"/>
    </row>
    <row r="568" spans="1:12" s="1" customFormat="1">
      <c r="A568" s="58"/>
      <c r="B568" s="58"/>
      <c r="C568" s="58"/>
      <c r="D568" s="58"/>
      <c r="E568" s="58"/>
      <c r="F568" s="58"/>
      <c r="G568" s="58"/>
      <c r="H568" s="58"/>
      <c r="I568" s="58"/>
      <c r="J568" s="58"/>
      <c r="K568" s="58"/>
      <c r="L568" s="58"/>
    </row>
    <row r="569" spans="1:12" s="1" customFormat="1">
      <c r="A569" s="58"/>
      <c r="B569" s="58"/>
      <c r="C569" s="58"/>
      <c r="D569" s="58"/>
      <c r="E569" s="58"/>
      <c r="F569" s="58"/>
      <c r="G569" s="58"/>
      <c r="H569" s="58"/>
      <c r="I569" s="58"/>
      <c r="J569" s="58"/>
      <c r="K569" s="58"/>
      <c r="L569" s="58"/>
    </row>
    <row r="570" spans="1:12" s="1" customFormat="1">
      <c r="A570" s="58"/>
      <c r="B570" s="58"/>
      <c r="C570" s="58"/>
      <c r="D570" s="58"/>
      <c r="E570" s="58"/>
      <c r="F570" s="58"/>
      <c r="G570" s="58"/>
      <c r="H570" s="58"/>
      <c r="I570" s="58"/>
      <c r="J570" s="58"/>
      <c r="K570" s="58"/>
      <c r="L570" s="58"/>
    </row>
    <row r="571" spans="1:12" s="1" customFormat="1">
      <c r="A571" s="58"/>
      <c r="B571" s="58"/>
      <c r="C571" s="58"/>
      <c r="D571" s="58"/>
      <c r="E571" s="58"/>
      <c r="F571" s="58"/>
      <c r="G571" s="58"/>
      <c r="H571" s="58"/>
      <c r="I571" s="58"/>
      <c r="J571" s="58"/>
      <c r="K571" s="58"/>
      <c r="L571" s="58"/>
    </row>
    <row r="572" spans="1:12" s="1" customFormat="1">
      <c r="A572" s="58"/>
      <c r="B572" s="58"/>
      <c r="C572" s="58"/>
      <c r="D572" s="58"/>
      <c r="E572" s="58"/>
      <c r="F572" s="58"/>
      <c r="G572" s="58"/>
      <c r="H572" s="58"/>
      <c r="I572" s="58"/>
      <c r="J572" s="58"/>
      <c r="K572" s="58"/>
      <c r="L572" s="58"/>
    </row>
    <row r="573" spans="1:12" s="1" customFormat="1">
      <c r="A573" s="58"/>
      <c r="B573" s="58"/>
      <c r="C573" s="58"/>
      <c r="D573" s="58"/>
      <c r="E573" s="58"/>
      <c r="F573" s="58"/>
      <c r="G573" s="58"/>
      <c r="H573" s="58"/>
      <c r="I573" s="58"/>
      <c r="J573" s="58"/>
      <c r="K573" s="58"/>
      <c r="L573" s="58"/>
    </row>
    <row r="574" spans="1:12" s="1" customFormat="1">
      <c r="A574" s="58"/>
      <c r="B574" s="58"/>
      <c r="C574" s="58"/>
      <c r="D574" s="58"/>
      <c r="E574" s="58"/>
      <c r="F574" s="58"/>
      <c r="G574" s="58"/>
      <c r="H574" s="58"/>
      <c r="I574" s="58"/>
      <c r="J574" s="58"/>
      <c r="K574" s="58"/>
      <c r="L574" s="58"/>
    </row>
    <row r="575" spans="1:12" s="1" customFormat="1">
      <c r="A575" s="58"/>
      <c r="B575" s="58"/>
      <c r="C575" s="58"/>
      <c r="D575" s="58"/>
      <c r="E575" s="58"/>
      <c r="F575" s="58"/>
      <c r="G575" s="58"/>
      <c r="H575" s="58"/>
      <c r="I575" s="58"/>
      <c r="J575" s="58"/>
      <c r="K575" s="58"/>
      <c r="L575" s="58"/>
    </row>
    <row r="576" spans="1:12" s="1" customFormat="1">
      <c r="A576" s="58"/>
      <c r="B576" s="58"/>
      <c r="C576" s="58"/>
      <c r="D576" s="58"/>
      <c r="E576" s="58"/>
      <c r="F576" s="58"/>
      <c r="G576" s="58"/>
      <c r="H576" s="58"/>
      <c r="I576" s="58"/>
      <c r="J576" s="58"/>
      <c r="K576" s="58"/>
      <c r="L576" s="58"/>
    </row>
    <row r="577" spans="1:12" s="1" customFormat="1">
      <c r="A577" s="58"/>
      <c r="B577" s="58"/>
      <c r="C577" s="58"/>
      <c r="D577" s="58"/>
      <c r="E577" s="58"/>
      <c r="F577" s="58"/>
      <c r="G577" s="58"/>
      <c r="H577" s="58"/>
      <c r="I577" s="58"/>
      <c r="J577" s="58"/>
      <c r="K577" s="58"/>
      <c r="L577" s="58"/>
    </row>
    <row r="578" spans="1:12" s="1" customFormat="1">
      <c r="A578" s="58"/>
      <c r="B578" s="58"/>
      <c r="C578" s="58"/>
      <c r="D578" s="58"/>
      <c r="E578" s="58"/>
      <c r="F578" s="58"/>
      <c r="G578" s="58"/>
      <c r="H578" s="58"/>
      <c r="I578" s="58"/>
      <c r="J578" s="58"/>
      <c r="K578" s="58"/>
      <c r="L578" s="58"/>
    </row>
    <row r="579" spans="1:12" s="1" customFormat="1">
      <c r="A579" s="58"/>
      <c r="B579" s="58"/>
      <c r="C579" s="58"/>
      <c r="D579" s="58"/>
      <c r="E579" s="58"/>
      <c r="F579" s="58"/>
      <c r="G579" s="58"/>
      <c r="H579" s="58"/>
      <c r="I579" s="58"/>
      <c r="J579" s="58"/>
      <c r="K579" s="58"/>
      <c r="L579" s="58"/>
    </row>
    <row r="580" spans="1:12" s="1" customFormat="1">
      <c r="A580" s="58"/>
      <c r="B580" s="58"/>
      <c r="C580" s="58"/>
      <c r="D580" s="58"/>
      <c r="E580" s="58"/>
      <c r="F580" s="58"/>
      <c r="G580" s="58"/>
      <c r="H580" s="58"/>
      <c r="I580" s="58"/>
      <c r="J580" s="58"/>
      <c r="K580" s="58"/>
      <c r="L580" s="58"/>
    </row>
    <row r="581" spans="1:12" s="1" customFormat="1">
      <c r="A581" s="58"/>
      <c r="B581" s="58"/>
      <c r="C581" s="58"/>
      <c r="D581" s="58"/>
      <c r="E581" s="58"/>
      <c r="F581" s="58"/>
      <c r="G581" s="58"/>
      <c r="H581" s="58"/>
      <c r="I581" s="58"/>
      <c r="J581" s="58"/>
      <c r="K581" s="58"/>
      <c r="L581" s="58"/>
    </row>
    <row r="582" spans="1:12" s="1" customFormat="1">
      <c r="A582" s="58"/>
      <c r="B582" s="58"/>
      <c r="C582" s="58"/>
      <c r="D582" s="58"/>
      <c r="E582" s="58"/>
      <c r="F582" s="58"/>
      <c r="G582" s="58"/>
      <c r="H582" s="58"/>
      <c r="I582" s="58"/>
      <c r="J582" s="58"/>
      <c r="K582" s="58"/>
      <c r="L582" s="58"/>
    </row>
    <row r="583" spans="1:12" s="1" customFormat="1">
      <c r="A583" s="58"/>
      <c r="B583" s="58"/>
      <c r="C583" s="58"/>
      <c r="D583" s="58"/>
      <c r="E583" s="58"/>
      <c r="F583" s="58"/>
      <c r="G583" s="58"/>
      <c r="H583" s="58"/>
      <c r="I583" s="58"/>
      <c r="J583" s="58"/>
      <c r="K583" s="58"/>
      <c r="L583" s="58"/>
    </row>
    <row r="584" spans="1:12" s="1" customFormat="1">
      <c r="A584" s="58"/>
      <c r="B584" s="58"/>
      <c r="C584" s="58"/>
      <c r="D584" s="58"/>
      <c r="E584" s="58"/>
      <c r="F584" s="58"/>
      <c r="G584" s="58"/>
      <c r="H584" s="58"/>
      <c r="I584" s="58"/>
      <c r="J584" s="58"/>
      <c r="K584" s="58"/>
      <c r="L584" s="58"/>
    </row>
    <row r="585" spans="1:12" s="1" customFormat="1">
      <c r="A585" s="58"/>
      <c r="B585" s="58"/>
      <c r="C585" s="58"/>
      <c r="D585" s="58"/>
      <c r="E585" s="58"/>
      <c r="F585" s="58"/>
      <c r="G585" s="58"/>
      <c r="H585" s="58"/>
      <c r="I585" s="58"/>
      <c r="J585" s="58"/>
      <c r="K585" s="58"/>
      <c r="L585" s="58"/>
    </row>
    <row r="586" spans="1:12" s="1" customFormat="1">
      <c r="A586" s="58"/>
      <c r="B586" s="58"/>
      <c r="C586" s="58"/>
      <c r="D586" s="58"/>
      <c r="E586" s="58"/>
      <c r="F586" s="58"/>
      <c r="G586" s="58"/>
      <c r="H586" s="58"/>
      <c r="I586" s="58"/>
      <c r="J586" s="58"/>
      <c r="K586" s="58"/>
      <c r="L586" s="58"/>
    </row>
    <row r="587" spans="1:12" s="1" customFormat="1">
      <c r="A587" s="58"/>
      <c r="B587" s="58"/>
      <c r="C587" s="58"/>
      <c r="D587" s="58"/>
      <c r="E587" s="58"/>
      <c r="F587" s="58"/>
      <c r="G587" s="58"/>
      <c r="H587" s="58"/>
      <c r="I587" s="58"/>
      <c r="J587" s="58"/>
      <c r="K587" s="58"/>
      <c r="L587" s="58"/>
    </row>
    <row r="588" spans="1:12" s="1" customFormat="1">
      <c r="A588" s="58"/>
      <c r="B588" s="58"/>
      <c r="C588" s="58"/>
      <c r="D588" s="58"/>
      <c r="E588" s="58"/>
      <c r="F588" s="58"/>
      <c r="G588" s="58"/>
      <c r="H588" s="58"/>
      <c r="I588" s="58"/>
      <c r="J588" s="58"/>
      <c r="K588" s="58"/>
      <c r="L588" s="58"/>
    </row>
    <row r="589" spans="1:12" s="1" customFormat="1">
      <c r="A589" s="58"/>
      <c r="B589" s="58"/>
      <c r="C589" s="58"/>
      <c r="D589" s="58"/>
      <c r="E589" s="58"/>
      <c r="F589" s="58"/>
      <c r="G589" s="58"/>
      <c r="H589" s="58"/>
      <c r="I589" s="58"/>
      <c r="J589" s="58"/>
      <c r="K589" s="58"/>
      <c r="L589" s="58"/>
    </row>
    <row r="590" spans="1:12" s="1" customFormat="1">
      <c r="A590" s="58"/>
      <c r="B590" s="58"/>
      <c r="C590" s="58"/>
      <c r="D590" s="58"/>
      <c r="E590" s="58"/>
      <c r="F590" s="58"/>
      <c r="G590" s="58"/>
      <c r="H590" s="58"/>
      <c r="I590" s="58"/>
      <c r="J590" s="58"/>
      <c r="K590" s="58"/>
      <c r="L590" s="58"/>
    </row>
    <row r="591" spans="1:12" s="1" customFormat="1">
      <c r="A591" s="58"/>
      <c r="B591" s="58"/>
      <c r="C591" s="58"/>
      <c r="D591" s="58"/>
      <c r="E591" s="58"/>
      <c r="F591" s="58"/>
      <c r="G591" s="58"/>
      <c r="H591" s="58"/>
      <c r="I591" s="58"/>
      <c r="J591" s="58"/>
      <c r="K591" s="58"/>
      <c r="L591" s="58"/>
    </row>
    <row r="592" spans="1:12" s="1" customFormat="1">
      <c r="A592" s="58"/>
      <c r="B592" s="58"/>
      <c r="C592" s="58"/>
      <c r="D592" s="58"/>
      <c r="E592" s="58"/>
      <c r="F592" s="58"/>
      <c r="G592" s="58"/>
      <c r="H592" s="58"/>
      <c r="I592" s="58"/>
      <c r="J592" s="58"/>
      <c r="K592" s="58"/>
      <c r="L592" s="58"/>
    </row>
    <row r="593" spans="1:12" s="1" customFormat="1">
      <c r="A593" s="58"/>
      <c r="B593" s="58"/>
      <c r="C593" s="58"/>
      <c r="D593" s="58"/>
      <c r="E593" s="58"/>
      <c r="F593" s="58"/>
      <c r="G593" s="58"/>
      <c r="H593" s="58"/>
      <c r="I593" s="58"/>
      <c r="J593" s="58"/>
      <c r="K593" s="58"/>
      <c r="L593" s="58"/>
    </row>
    <row r="594" spans="1:12" s="1" customFormat="1">
      <c r="A594" s="58"/>
      <c r="B594" s="58"/>
      <c r="C594" s="58"/>
      <c r="D594" s="58"/>
      <c r="E594" s="58"/>
      <c r="F594" s="58"/>
      <c r="G594" s="58"/>
      <c r="H594" s="58"/>
      <c r="I594" s="58"/>
      <c r="J594" s="58"/>
      <c r="K594" s="58"/>
      <c r="L594" s="58"/>
    </row>
    <row r="595" spans="1:12" s="1" customFormat="1">
      <c r="A595" s="58"/>
      <c r="B595" s="58"/>
      <c r="C595" s="58"/>
      <c r="D595" s="58"/>
      <c r="E595" s="58"/>
      <c r="F595" s="58"/>
      <c r="G595" s="58"/>
      <c r="H595" s="58"/>
      <c r="I595" s="58"/>
      <c r="J595" s="58"/>
      <c r="K595" s="58"/>
      <c r="L595" s="58"/>
    </row>
    <row r="596" spans="1:12" s="1" customFormat="1">
      <c r="A596" s="58"/>
      <c r="B596" s="58"/>
      <c r="C596" s="58"/>
      <c r="D596" s="58"/>
      <c r="E596" s="58"/>
      <c r="F596" s="58"/>
      <c r="G596" s="58"/>
      <c r="H596" s="58"/>
      <c r="I596" s="58"/>
      <c r="J596" s="58"/>
      <c r="K596" s="58"/>
      <c r="L596" s="58"/>
    </row>
    <row r="597" spans="1:12" s="1" customFormat="1">
      <c r="A597" s="58"/>
      <c r="B597" s="58"/>
      <c r="C597" s="58"/>
      <c r="D597" s="58"/>
      <c r="E597" s="58"/>
      <c r="F597" s="58"/>
      <c r="G597" s="58"/>
      <c r="H597" s="58"/>
      <c r="I597" s="58"/>
      <c r="J597" s="58"/>
      <c r="K597" s="58"/>
      <c r="L597" s="58"/>
    </row>
    <row r="598" spans="1:12" s="1" customFormat="1">
      <c r="A598" s="58"/>
      <c r="B598" s="58"/>
      <c r="C598" s="58"/>
      <c r="D598" s="58"/>
      <c r="E598" s="58"/>
      <c r="F598" s="58"/>
      <c r="G598" s="58"/>
      <c r="H598" s="58"/>
      <c r="I598" s="58"/>
      <c r="J598" s="58"/>
      <c r="K598" s="58"/>
      <c r="L598" s="58"/>
    </row>
    <row r="599" spans="1:12" s="1" customFormat="1">
      <c r="A599" s="58"/>
      <c r="B599" s="58"/>
      <c r="C599" s="58"/>
      <c r="D599" s="58"/>
      <c r="E599" s="58"/>
      <c r="F599" s="58"/>
      <c r="G599" s="58"/>
      <c r="H599" s="58"/>
      <c r="I599" s="58"/>
      <c r="J599" s="58"/>
      <c r="K599" s="58"/>
      <c r="L599" s="58"/>
    </row>
    <row r="600" spans="1:12" s="1" customFormat="1">
      <c r="A600" s="58"/>
      <c r="B600" s="58"/>
      <c r="C600" s="58"/>
      <c r="D600" s="58"/>
      <c r="E600" s="58"/>
      <c r="F600" s="58"/>
      <c r="G600" s="58"/>
      <c r="H600" s="58"/>
      <c r="I600" s="58"/>
      <c r="J600" s="58"/>
      <c r="K600" s="58"/>
      <c r="L600" s="58"/>
    </row>
    <row r="601" spans="1:12" s="1" customFormat="1">
      <c r="A601" s="58"/>
      <c r="B601" s="58"/>
      <c r="C601" s="58"/>
      <c r="D601" s="58"/>
      <c r="E601" s="58"/>
      <c r="F601" s="58"/>
      <c r="G601" s="58"/>
      <c r="H601" s="58"/>
      <c r="I601" s="58"/>
      <c r="J601" s="58"/>
      <c r="K601" s="58"/>
      <c r="L601" s="58"/>
    </row>
    <row r="602" spans="1:12" s="1" customFormat="1">
      <c r="A602" s="58"/>
      <c r="B602" s="58"/>
      <c r="C602" s="58"/>
      <c r="D602" s="58"/>
      <c r="E602" s="58"/>
      <c r="F602" s="58"/>
      <c r="G602" s="58"/>
      <c r="H602" s="58"/>
      <c r="I602" s="58"/>
      <c r="J602" s="58"/>
      <c r="K602" s="58"/>
      <c r="L602" s="58"/>
    </row>
    <row r="603" spans="1:12" s="1" customFormat="1">
      <c r="A603" s="58"/>
      <c r="B603" s="58"/>
      <c r="C603" s="58"/>
      <c r="D603" s="58"/>
      <c r="E603" s="58"/>
      <c r="F603" s="58"/>
      <c r="G603" s="58"/>
      <c r="H603" s="58"/>
      <c r="I603" s="58"/>
      <c r="J603" s="58"/>
      <c r="K603" s="58"/>
      <c r="L603" s="58"/>
    </row>
    <row r="604" spans="1:12" s="1" customFormat="1">
      <c r="A604" s="58"/>
      <c r="B604" s="58"/>
      <c r="C604" s="58"/>
      <c r="D604" s="58"/>
      <c r="E604" s="58"/>
      <c r="F604" s="58"/>
      <c r="G604" s="58"/>
      <c r="H604" s="58"/>
      <c r="I604" s="58"/>
      <c r="J604" s="58"/>
      <c r="K604" s="58"/>
      <c r="L604" s="58"/>
    </row>
    <row r="605" spans="1:12" s="1" customFormat="1">
      <c r="A605" s="58"/>
      <c r="B605" s="58"/>
      <c r="C605" s="58"/>
      <c r="D605" s="58"/>
      <c r="E605" s="58"/>
      <c r="F605" s="58"/>
      <c r="G605" s="58"/>
      <c r="H605" s="58"/>
      <c r="I605" s="58"/>
      <c r="J605" s="58"/>
      <c r="K605" s="58"/>
      <c r="L605" s="58"/>
    </row>
    <row r="606" spans="1:12" s="1" customFormat="1">
      <c r="A606" s="58"/>
      <c r="B606" s="58"/>
      <c r="C606" s="58"/>
      <c r="D606" s="58"/>
      <c r="E606" s="58"/>
      <c r="F606" s="58"/>
      <c r="G606" s="58"/>
      <c r="H606" s="58"/>
      <c r="I606" s="58"/>
      <c r="J606" s="58"/>
      <c r="K606" s="58"/>
      <c r="L606" s="58"/>
    </row>
    <row r="607" spans="1:12" s="1" customFormat="1">
      <c r="A607" s="58"/>
      <c r="B607" s="58"/>
      <c r="C607" s="58"/>
      <c r="D607" s="58"/>
      <c r="E607" s="58"/>
      <c r="F607" s="58"/>
      <c r="G607" s="58"/>
      <c r="H607" s="58"/>
      <c r="I607" s="58"/>
      <c r="J607" s="58"/>
      <c r="K607" s="58"/>
      <c r="L607" s="58"/>
    </row>
    <row r="608" spans="1:12" s="1" customFormat="1">
      <c r="A608" s="58"/>
      <c r="B608" s="58"/>
      <c r="C608" s="58"/>
      <c r="D608" s="58"/>
      <c r="E608" s="58"/>
      <c r="F608" s="58"/>
      <c r="G608" s="58"/>
      <c r="H608" s="58"/>
      <c r="I608" s="58"/>
      <c r="J608" s="58"/>
      <c r="K608" s="58"/>
      <c r="L608" s="58"/>
    </row>
    <row r="609" spans="1:12" s="1" customFormat="1">
      <c r="A609" s="58"/>
      <c r="B609" s="58"/>
      <c r="C609" s="58"/>
      <c r="D609" s="58"/>
      <c r="E609" s="58"/>
      <c r="F609" s="58"/>
      <c r="G609" s="58"/>
      <c r="H609" s="58"/>
      <c r="I609" s="58"/>
      <c r="J609" s="58"/>
      <c r="K609" s="58"/>
      <c r="L609" s="58"/>
    </row>
    <row r="610" spans="1:12" s="1" customFormat="1">
      <c r="A610" s="58"/>
      <c r="B610" s="58"/>
      <c r="C610" s="58"/>
      <c r="D610" s="58"/>
      <c r="E610" s="58"/>
      <c r="F610" s="58"/>
      <c r="G610" s="58"/>
      <c r="H610" s="58"/>
      <c r="I610" s="58"/>
      <c r="J610" s="58"/>
      <c r="K610" s="58"/>
      <c r="L610" s="58"/>
    </row>
    <row r="611" spans="1:12" s="1" customFormat="1">
      <c r="A611" s="58"/>
      <c r="B611" s="58"/>
      <c r="C611" s="58"/>
      <c r="D611" s="58"/>
      <c r="E611" s="58"/>
      <c r="F611" s="58"/>
      <c r="G611" s="58"/>
      <c r="H611" s="58"/>
      <c r="I611" s="58"/>
      <c r="J611" s="58"/>
      <c r="K611" s="58"/>
      <c r="L611" s="58"/>
    </row>
    <row r="612" spans="1:12" s="1" customFormat="1">
      <c r="A612" s="58"/>
      <c r="B612" s="58"/>
      <c r="C612" s="58"/>
      <c r="D612" s="58"/>
      <c r="E612" s="58"/>
      <c r="F612" s="58"/>
      <c r="G612" s="58"/>
      <c r="H612" s="58"/>
      <c r="I612" s="58"/>
      <c r="J612" s="58"/>
      <c r="K612" s="58"/>
      <c r="L612" s="58"/>
    </row>
    <row r="613" spans="1:12" s="1" customFormat="1">
      <c r="A613" s="58"/>
      <c r="B613" s="58"/>
      <c r="C613" s="58"/>
      <c r="D613" s="58"/>
      <c r="E613" s="58"/>
      <c r="F613" s="58"/>
      <c r="G613" s="58"/>
      <c r="H613" s="58"/>
      <c r="I613" s="58"/>
      <c r="J613" s="58"/>
      <c r="K613" s="58"/>
      <c r="L613" s="58"/>
    </row>
    <row r="614" spans="1:12" s="1" customFormat="1">
      <c r="A614" s="58"/>
      <c r="B614" s="58"/>
      <c r="C614" s="58"/>
      <c r="D614" s="58"/>
      <c r="E614" s="58"/>
      <c r="F614" s="58"/>
      <c r="G614" s="58"/>
      <c r="H614" s="58"/>
      <c r="I614" s="58"/>
      <c r="J614" s="58"/>
      <c r="K614" s="58"/>
      <c r="L614" s="58"/>
    </row>
    <row r="615" spans="1:12" s="1" customFormat="1">
      <c r="A615" s="58"/>
      <c r="B615" s="58"/>
      <c r="C615" s="58"/>
      <c r="D615" s="58"/>
      <c r="E615" s="58"/>
      <c r="F615" s="58"/>
      <c r="G615" s="58"/>
      <c r="H615" s="58"/>
      <c r="I615" s="58"/>
      <c r="J615" s="58"/>
      <c r="K615" s="58"/>
      <c r="L615" s="58"/>
    </row>
    <row r="616" spans="1:12" s="1" customFormat="1">
      <c r="A616" s="58"/>
      <c r="B616" s="58"/>
      <c r="C616" s="58"/>
      <c r="D616" s="58"/>
      <c r="E616" s="58"/>
      <c r="F616" s="58"/>
      <c r="G616" s="58"/>
      <c r="H616" s="58"/>
      <c r="I616" s="58"/>
      <c r="J616" s="58"/>
      <c r="K616" s="58"/>
      <c r="L616" s="58"/>
    </row>
    <row r="617" spans="1:12" s="1" customFormat="1">
      <c r="A617" s="58"/>
      <c r="B617" s="58"/>
      <c r="C617" s="58"/>
      <c r="D617" s="58"/>
      <c r="E617" s="58"/>
      <c r="F617" s="58"/>
      <c r="G617" s="58"/>
      <c r="H617" s="58"/>
      <c r="I617" s="58"/>
      <c r="J617" s="58"/>
      <c r="K617" s="58"/>
      <c r="L617" s="58"/>
    </row>
    <row r="618" spans="1:12" s="1" customFormat="1">
      <c r="A618" s="58"/>
      <c r="B618" s="58"/>
      <c r="C618" s="58"/>
      <c r="D618" s="58"/>
      <c r="E618" s="58"/>
      <c r="F618" s="58"/>
      <c r="G618" s="58"/>
      <c r="H618" s="58"/>
      <c r="I618" s="58"/>
      <c r="J618" s="58"/>
      <c r="K618" s="58"/>
      <c r="L618" s="58"/>
    </row>
    <row r="619" spans="1:12" s="1" customFormat="1">
      <c r="A619" s="58"/>
      <c r="B619" s="58"/>
      <c r="C619" s="58"/>
      <c r="D619" s="58"/>
      <c r="E619" s="58"/>
      <c r="F619" s="58"/>
      <c r="G619" s="58"/>
      <c r="H619" s="58"/>
      <c r="I619" s="58"/>
      <c r="J619" s="58"/>
      <c r="K619" s="58"/>
      <c r="L619" s="58"/>
    </row>
    <row r="620" spans="1:12" s="1" customFormat="1">
      <c r="A620" s="58"/>
      <c r="B620" s="58"/>
      <c r="C620" s="58"/>
      <c r="D620" s="58"/>
      <c r="E620" s="58"/>
      <c r="F620" s="58"/>
      <c r="G620" s="58"/>
      <c r="H620" s="58"/>
      <c r="I620" s="58"/>
      <c r="J620" s="58"/>
      <c r="K620" s="58"/>
      <c r="L620" s="58"/>
    </row>
    <row r="621" spans="1:12" s="1" customFormat="1">
      <c r="A621" s="58"/>
      <c r="B621" s="58"/>
      <c r="C621" s="58"/>
      <c r="D621" s="58"/>
      <c r="E621" s="58"/>
      <c r="F621" s="58"/>
      <c r="G621" s="58"/>
      <c r="H621" s="58"/>
      <c r="I621" s="58"/>
      <c r="J621" s="58"/>
      <c r="K621" s="58"/>
      <c r="L621" s="58"/>
    </row>
    <row r="622" spans="1:12" s="1" customFormat="1">
      <c r="A622" s="58"/>
      <c r="B622" s="58"/>
      <c r="C622" s="58"/>
      <c r="D622" s="58"/>
      <c r="E622" s="58"/>
      <c r="F622" s="58"/>
      <c r="G622" s="58"/>
      <c r="H622" s="58"/>
      <c r="I622" s="58"/>
      <c r="J622" s="58"/>
      <c r="K622" s="58"/>
      <c r="L622" s="58"/>
    </row>
    <row r="623" spans="1:12" s="1" customFormat="1">
      <c r="A623" s="58"/>
      <c r="B623" s="58"/>
      <c r="C623" s="58"/>
      <c r="D623" s="58"/>
      <c r="E623" s="58"/>
      <c r="F623" s="58"/>
      <c r="G623" s="58"/>
      <c r="H623" s="58"/>
      <c r="I623" s="58"/>
      <c r="J623" s="58"/>
      <c r="K623" s="58"/>
      <c r="L623" s="58"/>
    </row>
    <row r="624" spans="1:12" s="1" customFormat="1">
      <c r="A624" s="58"/>
      <c r="B624" s="58"/>
      <c r="C624" s="58"/>
      <c r="D624" s="58"/>
      <c r="E624" s="58"/>
      <c r="F624" s="58"/>
      <c r="G624" s="58"/>
      <c r="H624" s="58"/>
      <c r="I624" s="58"/>
      <c r="J624" s="58"/>
      <c r="K624" s="58"/>
      <c r="L624" s="58"/>
    </row>
    <row r="625" spans="1:12" s="1" customFormat="1">
      <c r="A625" s="58"/>
      <c r="B625" s="58"/>
      <c r="C625" s="58"/>
      <c r="D625" s="58"/>
      <c r="E625" s="58"/>
      <c r="F625" s="58"/>
      <c r="G625" s="58"/>
      <c r="H625" s="58"/>
      <c r="I625" s="58"/>
      <c r="J625" s="58"/>
      <c r="K625" s="58"/>
      <c r="L625" s="58"/>
    </row>
    <row r="626" spans="1:12" s="1" customFormat="1">
      <c r="A626" s="58"/>
      <c r="B626" s="58"/>
      <c r="C626" s="58"/>
      <c r="D626" s="58"/>
      <c r="E626" s="58"/>
      <c r="F626" s="58"/>
      <c r="G626" s="58"/>
      <c r="H626" s="58"/>
      <c r="I626" s="58"/>
      <c r="J626" s="58"/>
      <c r="K626" s="58"/>
      <c r="L626" s="58"/>
    </row>
    <row r="627" spans="1:12" s="1" customFormat="1">
      <c r="A627" s="58"/>
      <c r="B627" s="58"/>
      <c r="C627" s="58"/>
      <c r="D627" s="58"/>
      <c r="E627" s="58"/>
      <c r="F627" s="58"/>
      <c r="G627" s="58"/>
      <c r="H627" s="58"/>
      <c r="I627" s="58"/>
      <c r="J627" s="58"/>
      <c r="K627" s="58"/>
      <c r="L627" s="58"/>
    </row>
    <row r="628" spans="1:12" s="1" customFormat="1">
      <c r="A628" s="58"/>
      <c r="B628" s="58"/>
      <c r="C628" s="58"/>
      <c r="D628" s="58"/>
      <c r="E628" s="58"/>
      <c r="F628" s="58"/>
      <c r="G628" s="58"/>
      <c r="H628" s="58"/>
      <c r="I628" s="58"/>
      <c r="J628" s="58"/>
      <c r="K628" s="58"/>
      <c r="L628" s="58"/>
    </row>
    <row r="629" spans="1:12" s="1" customFormat="1">
      <c r="A629" s="58"/>
      <c r="B629" s="58"/>
      <c r="C629" s="58"/>
      <c r="D629" s="58"/>
      <c r="E629" s="58"/>
      <c r="F629" s="58"/>
      <c r="G629" s="58"/>
      <c r="H629" s="58"/>
      <c r="I629" s="58"/>
      <c r="J629" s="58"/>
      <c r="K629" s="58"/>
      <c r="L629" s="58"/>
    </row>
    <row r="630" spans="1:12" s="1" customFormat="1">
      <c r="A630" s="58"/>
      <c r="B630" s="58"/>
      <c r="C630" s="58"/>
      <c r="D630" s="58"/>
      <c r="E630" s="58"/>
      <c r="F630" s="58"/>
      <c r="G630" s="58"/>
      <c r="H630" s="58"/>
      <c r="I630" s="58"/>
      <c r="J630" s="58"/>
      <c r="K630" s="58"/>
      <c r="L630" s="58"/>
    </row>
    <row r="631" spans="1:12" s="1" customFormat="1">
      <c r="A631" s="58"/>
      <c r="B631" s="58"/>
      <c r="C631" s="58"/>
      <c r="D631" s="58"/>
      <c r="E631" s="58"/>
      <c r="F631" s="58"/>
      <c r="G631" s="58"/>
      <c r="H631" s="58"/>
      <c r="I631" s="58"/>
      <c r="J631" s="58"/>
      <c r="K631" s="58"/>
      <c r="L631" s="58"/>
    </row>
    <row r="632" spans="1:12" s="1" customFormat="1">
      <c r="A632" s="58"/>
      <c r="B632" s="58"/>
      <c r="C632" s="58"/>
      <c r="D632" s="58"/>
      <c r="E632" s="58"/>
      <c r="F632" s="58"/>
      <c r="G632" s="58"/>
      <c r="H632" s="58"/>
      <c r="I632" s="58"/>
      <c r="J632" s="58"/>
      <c r="K632" s="58"/>
      <c r="L632" s="58"/>
    </row>
    <row r="633" spans="1:12" s="1" customFormat="1">
      <c r="A633" s="58"/>
      <c r="B633" s="58"/>
      <c r="C633" s="58"/>
      <c r="D633" s="58"/>
      <c r="E633" s="58"/>
      <c r="F633" s="58"/>
      <c r="G633" s="58"/>
      <c r="H633" s="58"/>
      <c r="I633" s="58"/>
      <c r="J633" s="58"/>
      <c r="K633" s="58"/>
      <c r="L633" s="58"/>
    </row>
    <row r="634" spans="1:12" s="1" customFormat="1">
      <c r="A634" s="58"/>
      <c r="B634" s="58"/>
      <c r="C634" s="58"/>
      <c r="D634" s="58"/>
      <c r="E634" s="58"/>
      <c r="F634" s="58"/>
      <c r="G634" s="58"/>
      <c r="H634" s="58"/>
      <c r="I634" s="58"/>
      <c r="J634" s="58"/>
      <c r="K634" s="58"/>
      <c r="L634" s="58"/>
    </row>
    <row r="635" spans="1:12" s="1" customFormat="1">
      <c r="A635" s="58"/>
      <c r="B635" s="58"/>
      <c r="C635" s="58"/>
      <c r="D635" s="58"/>
      <c r="E635" s="58"/>
      <c r="F635" s="58"/>
      <c r="G635" s="58"/>
      <c r="H635" s="58"/>
      <c r="I635" s="58"/>
      <c r="J635" s="58"/>
      <c r="K635" s="58"/>
      <c r="L635" s="58"/>
    </row>
    <row r="636" spans="1:12" s="1" customFormat="1">
      <c r="A636" s="58"/>
      <c r="B636" s="58"/>
      <c r="C636" s="58"/>
      <c r="D636" s="58"/>
      <c r="E636" s="58"/>
      <c r="F636" s="58"/>
      <c r="G636" s="58"/>
      <c r="H636" s="58"/>
      <c r="I636" s="58"/>
      <c r="J636" s="58"/>
      <c r="K636" s="58"/>
      <c r="L636" s="58"/>
    </row>
    <row r="637" spans="1:12" s="1" customFormat="1">
      <c r="A637" s="58"/>
      <c r="B637" s="58"/>
      <c r="C637" s="58"/>
      <c r="D637" s="58"/>
      <c r="E637" s="58"/>
      <c r="F637" s="58"/>
      <c r="G637" s="58"/>
      <c r="H637" s="58"/>
      <c r="I637" s="58"/>
      <c r="J637" s="58"/>
      <c r="K637" s="58"/>
      <c r="L637" s="58"/>
    </row>
    <row r="638" spans="1:12" s="1" customFormat="1">
      <c r="A638" s="58"/>
      <c r="B638" s="58"/>
      <c r="C638" s="58"/>
      <c r="D638" s="58"/>
      <c r="E638" s="58"/>
      <c r="F638" s="58"/>
      <c r="G638" s="58"/>
      <c r="H638" s="58"/>
      <c r="I638" s="58"/>
      <c r="J638" s="58"/>
      <c r="K638" s="58"/>
      <c r="L638" s="58"/>
    </row>
    <row r="639" spans="1:12" s="1" customFormat="1">
      <c r="A639" s="58"/>
      <c r="B639" s="58"/>
      <c r="C639" s="58"/>
      <c r="D639" s="58"/>
      <c r="E639" s="58"/>
      <c r="F639" s="58"/>
      <c r="G639" s="58"/>
      <c r="H639" s="58"/>
      <c r="I639" s="58"/>
      <c r="J639" s="58"/>
      <c r="K639" s="58"/>
      <c r="L639" s="58"/>
    </row>
    <row r="640" spans="1:12" s="1" customFormat="1">
      <c r="A640" s="58"/>
      <c r="B640" s="58"/>
      <c r="C640" s="58"/>
      <c r="D640" s="58"/>
      <c r="E640" s="58"/>
      <c r="F640" s="58"/>
      <c r="G640" s="58"/>
      <c r="H640" s="58"/>
      <c r="I640" s="58"/>
      <c r="J640" s="58"/>
      <c r="K640" s="58"/>
      <c r="L640" s="58"/>
    </row>
    <row r="641" spans="1:12" s="1" customFormat="1">
      <c r="A641" s="58"/>
      <c r="B641" s="58"/>
      <c r="C641" s="58"/>
      <c r="D641" s="58"/>
      <c r="E641" s="58"/>
      <c r="F641" s="58"/>
      <c r="G641" s="58"/>
      <c r="H641" s="58"/>
      <c r="I641" s="58"/>
      <c r="J641" s="58"/>
      <c r="K641" s="58"/>
      <c r="L641" s="58"/>
    </row>
    <row r="642" spans="1:12" s="1" customFormat="1">
      <c r="A642" s="58"/>
      <c r="B642" s="58"/>
      <c r="C642" s="58"/>
      <c r="D642" s="58"/>
      <c r="E642" s="58"/>
      <c r="F642" s="58"/>
      <c r="G642" s="58"/>
      <c r="H642" s="58"/>
      <c r="I642" s="58"/>
      <c r="J642" s="58"/>
      <c r="K642" s="58"/>
      <c r="L642" s="58"/>
    </row>
    <row r="643" spans="1:12" s="1" customFormat="1">
      <c r="A643" s="58"/>
      <c r="B643" s="58"/>
      <c r="C643" s="58"/>
      <c r="D643" s="58"/>
      <c r="E643" s="58"/>
      <c r="F643" s="58"/>
      <c r="G643" s="58"/>
      <c r="H643" s="58"/>
      <c r="I643" s="58"/>
      <c r="J643" s="58"/>
      <c r="K643" s="58"/>
      <c r="L643" s="58"/>
    </row>
    <row r="644" spans="1:12" s="1" customFormat="1">
      <c r="A644" s="58"/>
      <c r="B644" s="58"/>
      <c r="C644" s="58"/>
      <c r="D644" s="58"/>
      <c r="E644" s="58"/>
      <c r="F644" s="58"/>
      <c r="G644" s="58"/>
      <c r="H644" s="58"/>
      <c r="I644" s="58"/>
      <c r="J644" s="58"/>
      <c r="K644" s="58"/>
      <c r="L644" s="58"/>
    </row>
    <row r="645" spans="1:12" s="1" customFormat="1">
      <c r="A645" s="58"/>
      <c r="B645" s="58"/>
      <c r="C645" s="58"/>
      <c r="D645" s="58"/>
      <c r="E645" s="58"/>
      <c r="F645" s="58"/>
      <c r="G645" s="58"/>
      <c r="H645" s="58"/>
      <c r="I645" s="58"/>
      <c r="J645" s="58"/>
      <c r="K645" s="58"/>
      <c r="L645" s="58"/>
    </row>
    <row r="646" spans="1:12" s="1" customFormat="1">
      <c r="A646" s="58"/>
      <c r="B646" s="58"/>
      <c r="C646" s="58"/>
      <c r="D646" s="58"/>
      <c r="E646" s="58"/>
      <c r="F646" s="58"/>
      <c r="G646" s="58"/>
      <c r="H646" s="58"/>
      <c r="I646" s="58"/>
      <c r="J646" s="58"/>
      <c r="K646" s="58"/>
      <c r="L646" s="58"/>
    </row>
    <row r="647" spans="1:12" s="1" customFormat="1">
      <c r="A647" s="58"/>
      <c r="B647" s="58"/>
      <c r="C647" s="58"/>
      <c r="D647" s="58"/>
      <c r="E647" s="58"/>
      <c r="F647" s="58"/>
      <c r="G647" s="58"/>
      <c r="H647" s="58"/>
      <c r="I647" s="58"/>
      <c r="J647" s="58"/>
      <c r="K647" s="58"/>
      <c r="L647" s="58"/>
    </row>
    <row r="648" spans="1:12" s="1" customFormat="1">
      <c r="A648" s="58"/>
      <c r="B648" s="58"/>
      <c r="C648" s="58"/>
      <c r="D648" s="58"/>
      <c r="E648" s="58"/>
      <c r="F648" s="58"/>
      <c r="G648" s="58"/>
      <c r="H648" s="58"/>
      <c r="I648" s="58"/>
      <c r="J648" s="58"/>
      <c r="K648" s="58"/>
      <c r="L648" s="58"/>
    </row>
    <row r="649" spans="1:12" s="1" customFormat="1">
      <c r="A649" s="58"/>
      <c r="B649" s="58"/>
      <c r="C649" s="58"/>
      <c r="D649" s="58"/>
      <c r="E649" s="58"/>
      <c r="F649" s="58"/>
      <c r="G649" s="58"/>
      <c r="H649" s="58"/>
      <c r="I649" s="58"/>
      <c r="J649" s="58"/>
      <c r="K649" s="58"/>
      <c r="L649" s="58"/>
    </row>
    <row r="650" spans="1:12" s="1" customFormat="1">
      <c r="A650" s="58"/>
      <c r="B650" s="58"/>
      <c r="C650" s="58"/>
      <c r="D650" s="58"/>
      <c r="E650" s="58"/>
      <c r="F650" s="58"/>
      <c r="G650" s="58"/>
      <c r="H650" s="58"/>
      <c r="I650" s="58"/>
      <c r="J650" s="58"/>
      <c r="K650" s="58"/>
      <c r="L650" s="58"/>
    </row>
    <row r="651" spans="1:12" s="1" customFormat="1">
      <c r="A651" s="58"/>
      <c r="B651" s="58"/>
      <c r="C651" s="58"/>
      <c r="D651" s="58"/>
      <c r="E651" s="58"/>
      <c r="F651" s="58"/>
      <c r="G651" s="58"/>
      <c r="H651" s="58"/>
      <c r="I651" s="58"/>
      <c r="J651" s="58"/>
      <c r="K651" s="58"/>
      <c r="L651" s="58"/>
    </row>
    <row r="652" spans="1:12" s="1" customFormat="1">
      <c r="A652" s="58"/>
      <c r="B652" s="58"/>
      <c r="C652" s="58"/>
      <c r="D652" s="58"/>
      <c r="E652" s="58"/>
      <c r="F652" s="58"/>
      <c r="G652" s="58"/>
      <c r="H652" s="58"/>
      <c r="I652" s="58"/>
      <c r="J652" s="58"/>
      <c r="K652" s="58"/>
      <c r="L652" s="58"/>
    </row>
    <row r="653" spans="1:12" s="1" customFormat="1">
      <c r="A653" s="58"/>
      <c r="B653" s="58"/>
      <c r="C653" s="58"/>
      <c r="D653" s="58"/>
      <c r="E653" s="58"/>
      <c r="F653" s="58"/>
      <c r="G653" s="58"/>
      <c r="H653" s="58"/>
      <c r="I653" s="58"/>
      <c r="J653" s="58"/>
      <c r="K653" s="58"/>
      <c r="L653" s="58"/>
    </row>
    <row r="654" spans="1:12" s="1" customFormat="1">
      <c r="A654" s="58"/>
      <c r="B654" s="58"/>
      <c r="C654" s="58"/>
      <c r="D654" s="58"/>
      <c r="E654" s="58"/>
      <c r="F654" s="58"/>
      <c r="G654" s="58"/>
      <c r="H654" s="58"/>
      <c r="I654" s="58"/>
      <c r="J654" s="58"/>
      <c r="K654" s="58"/>
      <c r="L654" s="58"/>
    </row>
    <row r="655" spans="1:12" s="1" customFormat="1">
      <c r="A655" s="58"/>
      <c r="B655" s="58"/>
      <c r="C655" s="58"/>
      <c r="D655" s="58"/>
      <c r="E655" s="58"/>
      <c r="F655" s="58"/>
      <c r="G655" s="58"/>
      <c r="H655" s="58"/>
      <c r="I655" s="58"/>
      <c r="J655" s="58"/>
      <c r="K655" s="58"/>
      <c r="L655" s="58"/>
    </row>
    <row r="656" spans="1:12" s="1" customFormat="1">
      <c r="A656" s="58"/>
      <c r="B656" s="58"/>
      <c r="C656" s="58"/>
      <c r="D656" s="58"/>
      <c r="E656" s="58"/>
      <c r="F656" s="58"/>
      <c r="G656" s="58"/>
      <c r="H656" s="58"/>
      <c r="I656" s="58"/>
      <c r="J656" s="58"/>
      <c r="K656" s="58"/>
      <c r="L656" s="58"/>
    </row>
    <row r="657" spans="1:12" s="1" customFormat="1">
      <c r="A657" s="58"/>
      <c r="B657" s="58"/>
      <c r="C657" s="58"/>
      <c r="D657" s="58"/>
      <c r="E657" s="58"/>
      <c r="F657" s="58"/>
      <c r="G657" s="58"/>
      <c r="H657" s="58"/>
      <c r="I657" s="58"/>
      <c r="J657" s="58"/>
      <c r="K657" s="58"/>
      <c r="L657" s="58"/>
    </row>
    <row r="658" spans="1:12" s="1" customFormat="1">
      <c r="A658" s="58"/>
      <c r="B658" s="58"/>
      <c r="C658" s="58"/>
      <c r="D658" s="58"/>
      <c r="E658" s="58"/>
      <c r="F658" s="58"/>
      <c r="G658" s="58"/>
      <c r="H658" s="58"/>
      <c r="I658" s="58"/>
      <c r="J658" s="58"/>
      <c r="K658" s="58"/>
      <c r="L658" s="58"/>
    </row>
    <row r="659" spans="1:12" s="1" customFormat="1">
      <c r="A659" s="58"/>
      <c r="B659" s="58"/>
      <c r="C659" s="58"/>
      <c r="D659" s="58"/>
      <c r="E659" s="58"/>
      <c r="F659" s="58"/>
      <c r="G659" s="58"/>
      <c r="H659" s="58"/>
      <c r="I659" s="58"/>
      <c r="J659" s="58"/>
      <c r="K659" s="58"/>
      <c r="L659" s="58"/>
    </row>
    <row r="660" spans="1:12" s="1" customFormat="1">
      <c r="A660" s="58"/>
      <c r="B660" s="58"/>
      <c r="C660" s="58"/>
      <c r="D660" s="58"/>
      <c r="E660" s="58"/>
      <c r="F660" s="58"/>
      <c r="G660" s="58"/>
      <c r="H660" s="58"/>
      <c r="I660" s="58"/>
      <c r="J660" s="58"/>
      <c r="K660" s="58"/>
      <c r="L660" s="58"/>
    </row>
    <row r="661" spans="1:12" s="1" customFormat="1">
      <c r="A661" s="58"/>
      <c r="B661" s="58"/>
      <c r="C661" s="58"/>
      <c r="D661" s="58"/>
      <c r="E661" s="58"/>
      <c r="F661" s="58"/>
      <c r="G661" s="58"/>
      <c r="H661" s="58"/>
      <c r="I661" s="58"/>
      <c r="J661" s="58"/>
      <c r="K661" s="58"/>
      <c r="L661" s="58"/>
    </row>
    <row r="662" spans="1:12" s="1" customFormat="1">
      <c r="A662" s="58"/>
      <c r="B662" s="58"/>
      <c r="C662" s="58"/>
      <c r="D662" s="58"/>
      <c r="E662" s="58"/>
      <c r="F662" s="58"/>
      <c r="G662" s="58"/>
      <c r="H662" s="58"/>
      <c r="I662" s="58"/>
      <c r="J662" s="58"/>
      <c r="K662" s="58"/>
      <c r="L662" s="58"/>
    </row>
    <row r="663" spans="1:12" s="1" customFormat="1">
      <c r="A663" s="58"/>
      <c r="B663" s="58"/>
      <c r="C663" s="58"/>
      <c r="D663" s="58"/>
      <c r="E663" s="58"/>
      <c r="F663" s="58"/>
      <c r="G663" s="58"/>
      <c r="H663" s="58"/>
      <c r="I663" s="58"/>
      <c r="J663" s="58"/>
      <c r="K663" s="58"/>
      <c r="L663" s="58"/>
    </row>
    <row r="664" spans="1:12" s="1" customFormat="1">
      <c r="A664" s="58"/>
      <c r="B664" s="58"/>
      <c r="C664" s="58"/>
      <c r="D664" s="58"/>
      <c r="E664" s="58"/>
      <c r="F664" s="58"/>
      <c r="G664" s="58"/>
      <c r="H664" s="58"/>
      <c r="I664" s="58"/>
      <c r="J664" s="58"/>
      <c r="K664" s="58"/>
      <c r="L664" s="58"/>
    </row>
    <row r="665" spans="1:12" s="1" customFormat="1">
      <c r="A665" s="58"/>
      <c r="B665" s="58"/>
      <c r="C665" s="58"/>
      <c r="D665" s="58"/>
      <c r="E665" s="58"/>
      <c r="F665" s="58"/>
      <c r="G665" s="58"/>
      <c r="H665" s="58"/>
      <c r="I665" s="58"/>
      <c r="J665" s="58"/>
      <c r="K665" s="58"/>
      <c r="L665" s="58"/>
    </row>
    <row r="666" spans="1:12" s="1" customFormat="1">
      <c r="A666" s="58"/>
      <c r="B666" s="58"/>
      <c r="C666" s="58"/>
      <c r="D666" s="58"/>
      <c r="E666" s="58"/>
      <c r="F666" s="58"/>
      <c r="G666" s="58"/>
      <c r="H666" s="58"/>
      <c r="I666" s="58"/>
      <c r="J666" s="58"/>
      <c r="K666" s="58"/>
      <c r="L666" s="58"/>
    </row>
    <row r="667" spans="1:12" s="1" customFormat="1">
      <c r="A667" s="58"/>
      <c r="B667" s="58"/>
      <c r="C667" s="58"/>
      <c r="D667" s="58"/>
      <c r="E667" s="58"/>
      <c r="F667" s="58"/>
      <c r="G667" s="58"/>
      <c r="H667" s="58"/>
      <c r="I667" s="58"/>
      <c r="J667" s="58"/>
      <c r="K667" s="58"/>
      <c r="L667" s="58"/>
    </row>
    <row r="668" spans="1:12" s="1" customFormat="1">
      <c r="A668" s="58"/>
      <c r="B668" s="58"/>
      <c r="C668" s="58"/>
      <c r="D668" s="58"/>
      <c r="E668" s="58"/>
      <c r="F668" s="58"/>
      <c r="G668" s="58"/>
      <c r="H668" s="58"/>
      <c r="I668" s="58"/>
      <c r="J668" s="58"/>
      <c r="K668" s="58"/>
      <c r="L668" s="58"/>
    </row>
    <row r="669" spans="1:12" s="1" customFormat="1">
      <c r="A669" s="58"/>
      <c r="B669" s="58"/>
      <c r="C669" s="58"/>
      <c r="D669" s="58"/>
      <c r="E669" s="58"/>
      <c r="F669" s="58"/>
      <c r="G669" s="58"/>
      <c r="H669" s="58"/>
      <c r="I669" s="58"/>
      <c r="J669" s="58"/>
      <c r="K669" s="58"/>
      <c r="L669" s="58"/>
    </row>
    <row r="670" spans="1:12" s="1" customFormat="1">
      <c r="A670" s="58"/>
      <c r="B670" s="58"/>
      <c r="C670" s="58"/>
      <c r="D670" s="58"/>
      <c r="E670" s="58"/>
      <c r="F670" s="58"/>
      <c r="G670" s="58"/>
      <c r="H670" s="58"/>
      <c r="I670" s="58"/>
      <c r="J670" s="58"/>
      <c r="K670" s="58"/>
      <c r="L670" s="58"/>
    </row>
    <row r="671" spans="1:12" s="1" customFormat="1">
      <c r="A671" s="58"/>
      <c r="B671" s="58"/>
      <c r="C671" s="58"/>
      <c r="D671" s="58"/>
      <c r="E671" s="58"/>
      <c r="F671" s="58"/>
      <c r="G671" s="58"/>
      <c r="H671" s="58"/>
      <c r="I671" s="58"/>
      <c r="J671" s="58"/>
      <c r="K671" s="58"/>
      <c r="L671" s="58"/>
    </row>
    <row r="672" spans="1:12" s="1" customFormat="1">
      <c r="A672" s="58"/>
      <c r="B672" s="58"/>
      <c r="C672" s="58"/>
      <c r="D672" s="58"/>
      <c r="E672" s="58"/>
      <c r="F672" s="58"/>
      <c r="G672" s="58"/>
      <c r="H672" s="58"/>
      <c r="I672" s="58"/>
      <c r="J672" s="58"/>
      <c r="K672" s="58"/>
      <c r="L672" s="58"/>
    </row>
    <row r="673" spans="1:12" s="1" customFormat="1">
      <c r="A673" s="58"/>
      <c r="B673" s="58"/>
      <c r="C673" s="58"/>
      <c r="D673" s="58"/>
      <c r="E673" s="58"/>
      <c r="F673" s="58"/>
      <c r="G673" s="58"/>
      <c r="H673" s="58"/>
      <c r="I673" s="58"/>
      <c r="J673" s="58"/>
      <c r="K673" s="58"/>
      <c r="L673" s="58"/>
    </row>
    <row r="674" spans="1:12" s="1" customFormat="1">
      <c r="A674" s="58"/>
      <c r="B674" s="58"/>
      <c r="C674" s="58"/>
      <c r="D674" s="58"/>
      <c r="E674" s="58"/>
      <c r="F674" s="58"/>
      <c r="G674" s="58"/>
      <c r="H674" s="58"/>
      <c r="I674" s="58"/>
      <c r="J674" s="58"/>
      <c r="K674" s="58"/>
      <c r="L674" s="58"/>
    </row>
    <row r="675" spans="1:12" s="1" customFormat="1">
      <c r="A675" s="58"/>
      <c r="B675" s="58"/>
      <c r="C675" s="58"/>
      <c r="D675" s="58"/>
      <c r="E675" s="58"/>
      <c r="F675" s="58"/>
      <c r="G675" s="58"/>
      <c r="H675" s="58"/>
      <c r="I675" s="58"/>
      <c r="J675" s="58"/>
      <c r="K675" s="58"/>
      <c r="L675" s="58"/>
    </row>
    <row r="676" spans="1:12" s="1" customFormat="1">
      <c r="A676" s="58"/>
      <c r="B676" s="58"/>
      <c r="C676" s="58"/>
      <c r="D676" s="58"/>
      <c r="E676" s="58"/>
      <c r="F676" s="58"/>
      <c r="G676" s="58"/>
      <c r="H676" s="58"/>
      <c r="I676" s="58"/>
      <c r="J676" s="58"/>
      <c r="K676" s="58"/>
      <c r="L676" s="58"/>
    </row>
    <row r="677" spans="1:12" s="1" customFormat="1">
      <c r="A677" s="58"/>
      <c r="B677" s="58"/>
      <c r="C677" s="58"/>
      <c r="D677" s="58"/>
      <c r="E677" s="58"/>
      <c r="F677" s="58"/>
      <c r="G677" s="58"/>
      <c r="H677" s="58"/>
      <c r="I677" s="58"/>
      <c r="J677" s="58"/>
      <c r="K677" s="58"/>
      <c r="L677" s="58"/>
    </row>
    <row r="678" spans="1:12" s="1" customFormat="1">
      <c r="A678" s="58"/>
      <c r="B678" s="58"/>
      <c r="C678" s="58"/>
      <c r="D678" s="58"/>
      <c r="E678" s="58"/>
      <c r="F678" s="58"/>
      <c r="G678" s="58"/>
      <c r="H678" s="58"/>
      <c r="I678" s="58"/>
      <c r="J678" s="58"/>
      <c r="K678" s="58"/>
      <c r="L678" s="58"/>
    </row>
    <row r="679" spans="1:12" s="1" customFormat="1">
      <c r="A679" s="58"/>
      <c r="B679" s="58"/>
      <c r="C679" s="58"/>
      <c r="D679" s="58"/>
      <c r="E679" s="58"/>
      <c r="F679" s="58"/>
      <c r="G679" s="58"/>
      <c r="H679" s="58"/>
      <c r="I679" s="58"/>
      <c r="J679" s="58"/>
      <c r="K679" s="58"/>
      <c r="L679" s="58"/>
    </row>
    <row r="680" spans="1:12" s="1" customFormat="1">
      <c r="A680" s="58"/>
      <c r="B680" s="58"/>
      <c r="C680" s="58"/>
      <c r="D680" s="58"/>
      <c r="E680" s="58"/>
      <c r="F680" s="58"/>
      <c r="G680" s="58"/>
      <c r="H680" s="58"/>
      <c r="I680" s="58"/>
      <c r="J680" s="58"/>
      <c r="K680" s="58"/>
      <c r="L680" s="58"/>
    </row>
    <row r="681" spans="1:12" s="1" customFormat="1">
      <c r="A681" s="58"/>
      <c r="B681" s="58"/>
      <c r="C681" s="58"/>
      <c r="D681" s="58"/>
      <c r="E681" s="58"/>
      <c r="F681" s="58"/>
      <c r="G681" s="58"/>
      <c r="H681" s="58"/>
      <c r="I681" s="58"/>
      <c r="J681" s="58"/>
      <c r="K681" s="58"/>
      <c r="L681" s="58"/>
    </row>
    <row r="682" spans="1:12" s="1" customFormat="1">
      <c r="A682" s="58"/>
      <c r="B682" s="58"/>
      <c r="C682" s="58"/>
      <c r="D682" s="58"/>
      <c r="E682" s="58"/>
      <c r="F682" s="58"/>
      <c r="G682" s="58"/>
      <c r="H682" s="58"/>
      <c r="I682" s="58"/>
      <c r="J682" s="58"/>
      <c r="K682" s="58"/>
      <c r="L682" s="58"/>
    </row>
    <row r="683" spans="1:12" s="1" customFormat="1">
      <c r="A683" s="58"/>
      <c r="B683" s="58"/>
      <c r="C683" s="58"/>
      <c r="D683" s="58"/>
      <c r="E683" s="58"/>
      <c r="F683" s="58"/>
      <c r="G683" s="58"/>
      <c r="H683" s="58"/>
      <c r="I683" s="58"/>
      <c r="J683" s="58"/>
      <c r="K683" s="58"/>
      <c r="L683" s="58"/>
    </row>
    <row r="684" spans="1:12" s="1" customFormat="1">
      <c r="A684" s="58"/>
      <c r="B684" s="58"/>
      <c r="C684" s="58"/>
      <c r="D684" s="58"/>
      <c r="E684" s="58"/>
      <c r="F684" s="58"/>
      <c r="G684" s="58"/>
      <c r="H684" s="58"/>
      <c r="I684" s="58"/>
      <c r="J684" s="58"/>
      <c r="K684" s="58"/>
      <c r="L684" s="58"/>
    </row>
    <row r="685" spans="1:12" s="1" customFormat="1">
      <c r="A685" s="58"/>
      <c r="B685" s="58"/>
      <c r="C685" s="58"/>
      <c r="D685" s="58"/>
      <c r="E685" s="58"/>
      <c r="F685" s="58"/>
      <c r="G685" s="58"/>
      <c r="H685" s="58"/>
      <c r="I685" s="58"/>
      <c r="J685" s="58"/>
      <c r="K685" s="58"/>
      <c r="L685" s="58"/>
    </row>
    <row r="686" spans="1:12" s="1" customFormat="1">
      <c r="A686" s="58"/>
      <c r="B686" s="58"/>
      <c r="C686" s="58"/>
      <c r="D686" s="58"/>
      <c r="E686" s="58"/>
      <c r="F686" s="58"/>
      <c r="G686" s="58"/>
      <c r="H686" s="58"/>
      <c r="I686" s="58"/>
      <c r="J686" s="58"/>
      <c r="K686" s="58"/>
      <c r="L686" s="58"/>
    </row>
    <row r="687" spans="1:12" s="1" customFormat="1">
      <c r="A687" s="58"/>
      <c r="B687" s="58"/>
      <c r="C687" s="58"/>
      <c r="D687" s="58"/>
      <c r="E687" s="58"/>
      <c r="F687" s="58"/>
      <c r="G687" s="58"/>
      <c r="H687" s="58"/>
      <c r="I687" s="58"/>
      <c r="J687" s="58"/>
      <c r="K687" s="58"/>
      <c r="L687" s="58"/>
    </row>
    <row r="688" spans="1:12" s="1" customFormat="1">
      <c r="A688" s="58"/>
      <c r="B688" s="58"/>
      <c r="C688" s="58"/>
      <c r="D688" s="58"/>
      <c r="E688" s="58"/>
      <c r="F688" s="58"/>
      <c r="G688" s="58"/>
      <c r="H688" s="58"/>
      <c r="I688" s="58"/>
      <c r="J688" s="58"/>
      <c r="K688" s="58"/>
      <c r="L688" s="58"/>
    </row>
    <row r="689" spans="1:12" s="1" customFormat="1">
      <c r="A689" s="58"/>
      <c r="B689" s="58"/>
      <c r="C689" s="58"/>
      <c r="D689" s="58"/>
      <c r="E689" s="58"/>
      <c r="F689" s="58"/>
      <c r="G689" s="58"/>
      <c r="H689" s="58"/>
      <c r="I689" s="58"/>
      <c r="J689" s="58"/>
      <c r="K689" s="58"/>
      <c r="L689" s="58"/>
    </row>
    <row r="690" spans="1:12" s="1" customFormat="1">
      <c r="A690" s="58"/>
      <c r="B690" s="58"/>
      <c r="C690" s="58"/>
      <c r="D690" s="58"/>
      <c r="E690" s="58"/>
      <c r="F690" s="58"/>
      <c r="G690" s="58"/>
      <c r="H690" s="58"/>
      <c r="I690" s="58"/>
      <c r="J690" s="58"/>
      <c r="K690" s="58"/>
      <c r="L690" s="58"/>
    </row>
    <row r="691" spans="1:12" s="1" customFormat="1">
      <c r="A691" s="58"/>
      <c r="B691" s="58"/>
      <c r="C691" s="58"/>
      <c r="D691" s="58"/>
      <c r="E691" s="58"/>
      <c r="F691" s="58"/>
      <c r="G691" s="58"/>
      <c r="H691" s="58"/>
      <c r="I691" s="58"/>
      <c r="J691" s="58"/>
      <c r="K691" s="58"/>
      <c r="L691" s="58"/>
    </row>
    <row r="692" spans="1:12" s="1" customFormat="1">
      <c r="A692" s="58"/>
      <c r="B692" s="58"/>
      <c r="C692" s="58"/>
      <c r="D692" s="58"/>
      <c r="E692" s="58"/>
      <c r="F692" s="58"/>
      <c r="G692" s="58"/>
      <c r="H692" s="58"/>
      <c r="I692" s="58"/>
      <c r="J692" s="58"/>
      <c r="K692" s="58"/>
      <c r="L692" s="58"/>
    </row>
    <row r="693" spans="1:12" s="1" customFormat="1">
      <c r="A693" s="58"/>
      <c r="B693" s="58"/>
      <c r="C693" s="58"/>
      <c r="D693" s="58"/>
      <c r="E693" s="58"/>
      <c r="F693" s="58"/>
      <c r="G693" s="58"/>
      <c r="H693" s="58"/>
      <c r="I693" s="58"/>
      <c r="J693" s="58"/>
      <c r="K693" s="58"/>
      <c r="L693" s="58"/>
    </row>
    <row r="694" spans="1:12" s="1" customFormat="1">
      <c r="A694" s="58"/>
      <c r="B694" s="58"/>
      <c r="C694" s="58"/>
      <c r="D694" s="58"/>
      <c r="E694" s="58"/>
      <c r="F694" s="58"/>
      <c r="G694" s="58"/>
      <c r="H694" s="58"/>
      <c r="I694" s="58"/>
      <c r="J694" s="58"/>
      <c r="K694" s="58"/>
      <c r="L694" s="58"/>
    </row>
    <row r="695" spans="1:12" s="1" customFormat="1">
      <c r="A695" s="58"/>
      <c r="B695" s="58"/>
      <c r="C695" s="58"/>
      <c r="D695" s="58"/>
      <c r="E695" s="58"/>
      <c r="F695" s="58"/>
      <c r="G695" s="58"/>
      <c r="H695" s="58"/>
      <c r="I695" s="58"/>
      <c r="J695" s="58"/>
      <c r="K695" s="58"/>
      <c r="L695" s="58"/>
    </row>
    <row r="696" spans="1:12" s="1" customFormat="1">
      <c r="A696" s="58"/>
      <c r="B696" s="58"/>
      <c r="C696" s="58"/>
      <c r="D696" s="58"/>
      <c r="E696" s="58"/>
      <c r="F696" s="58"/>
      <c r="G696" s="58"/>
      <c r="H696" s="58"/>
      <c r="I696" s="58"/>
      <c r="J696" s="58"/>
      <c r="K696" s="58"/>
      <c r="L696" s="58"/>
    </row>
    <row r="697" spans="1:12" s="1" customFormat="1">
      <c r="A697" s="58"/>
      <c r="B697" s="58"/>
      <c r="C697" s="58"/>
      <c r="D697" s="58"/>
      <c r="E697" s="58"/>
      <c r="F697" s="58"/>
      <c r="G697" s="58"/>
      <c r="H697" s="58"/>
      <c r="I697" s="58"/>
      <c r="J697" s="58"/>
      <c r="K697" s="58"/>
      <c r="L697" s="58"/>
    </row>
    <row r="698" spans="1:12" s="1" customFormat="1">
      <c r="A698" s="58"/>
      <c r="B698" s="58"/>
      <c r="C698" s="58"/>
      <c r="D698" s="58"/>
      <c r="E698" s="58"/>
      <c r="F698" s="58"/>
      <c r="G698" s="58"/>
      <c r="H698" s="58"/>
      <c r="I698" s="58"/>
      <c r="J698" s="58"/>
      <c r="K698" s="58"/>
      <c r="L698" s="58"/>
    </row>
    <row r="699" spans="1:12" s="1" customFormat="1">
      <c r="A699" s="58"/>
      <c r="B699" s="58"/>
      <c r="C699" s="58"/>
      <c r="D699" s="58"/>
      <c r="E699" s="58"/>
      <c r="F699" s="58"/>
      <c r="G699" s="58"/>
      <c r="H699" s="58"/>
      <c r="I699" s="58"/>
      <c r="J699" s="58"/>
      <c r="K699" s="58"/>
      <c r="L699" s="58"/>
    </row>
    <row r="700" spans="1:12" s="1" customFormat="1">
      <c r="A700" s="58"/>
      <c r="B700" s="58"/>
      <c r="C700" s="58"/>
      <c r="D700" s="58"/>
      <c r="E700" s="58"/>
      <c r="F700" s="58"/>
      <c r="G700" s="58"/>
      <c r="H700" s="58"/>
      <c r="I700" s="58"/>
      <c r="J700" s="58"/>
      <c r="K700" s="58"/>
      <c r="L700" s="58"/>
    </row>
    <row r="701" spans="1:12" s="1" customFormat="1">
      <c r="A701" s="58"/>
      <c r="B701" s="58"/>
      <c r="C701" s="58"/>
      <c r="D701" s="58"/>
      <c r="E701" s="58"/>
      <c r="F701" s="58"/>
      <c r="G701" s="58"/>
      <c r="H701" s="58"/>
      <c r="I701" s="58"/>
      <c r="J701" s="58"/>
      <c r="K701" s="58"/>
      <c r="L701" s="58"/>
    </row>
    <row r="702" spans="1:12" s="1" customFormat="1">
      <c r="A702" s="58"/>
      <c r="B702" s="58"/>
      <c r="C702" s="58"/>
      <c r="D702" s="58"/>
      <c r="E702" s="58"/>
      <c r="F702" s="58"/>
      <c r="G702" s="58"/>
      <c r="H702" s="58"/>
      <c r="I702" s="58"/>
      <c r="J702" s="58"/>
      <c r="K702" s="58"/>
      <c r="L702" s="58"/>
    </row>
    <row r="703" spans="1:12" s="1" customFormat="1">
      <c r="A703" s="58"/>
      <c r="B703" s="58"/>
      <c r="C703" s="58"/>
      <c r="D703" s="58"/>
      <c r="E703" s="58"/>
      <c r="F703" s="58"/>
      <c r="G703" s="58"/>
      <c r="H703" s="58"/>
      <c r="I703" s="58"/>
      <c r="J703" s="58"/>
      <c r="K703" s="58"/>
      <c r="L703" s="58"/>
    </row>
    <row r="704" spans="1:12" s="1" customFormat="1">
      <c r="A704" s="58"/>
      <c r="B704" s="58"/>
      <c r="C704" s="58"/>
      <c r="D704" s="58"/>
      <c r="E704" s="58"/>
      <c r="F704" s="58"/>
      <c r="G704" s="58"/>
      <c r="H704" s="58"/>
      <c r="I704" s="58"/>
      <c r="J704" s="58"/>
      <c r="K704" s="58"/>
      <c r="L704" s="58"/>
    </row>
    <row r="705" spans="1:12" s="1" customFormat="1">
      <c r="A705" s="58"/>
      <c r="B705" s="58"/>
      <c r="C705" s="58"/>
      <c r="D705" s="58"/>
      <c r="E705" s="58"/>
      <c r="F705" s="58"/>
      <c r="G705" s="58"/>
      <c r="H705" s="58"/>
      <c r="I705" s="58"/>
      <c r="J705" s="58"/>
      <c r="K705" s="58"/>
      <c r="L705" s="58"/>
    </row>
    <row r="706" spans="1:12" s="1" customFormat="1">
      <c r="A706" s="58"/>
      <c r="B706" s="58"/>
      <c r="C706" s="58"/>
      <c r="D706" s="58"/>
      <c r="E706" s="58"/>
      <c r="F706" s="58"/>
      <c r="G706" s="58"/>
      <c r="H706" s="58"/>
      <c r="I706" s="58"/>
      <c r="J706" s="58"/>
      <c r="K706" s="58"/>
      <c r="L706" s="58"/>
    </row>
    <row r="707" spans="1:12" s="1" customFormat="1">
      <c r="A707" s="58"/>
      <c r="B707" s="58"/>
      <c r="C707" s="58"/>
      <c r="D707" s="58"/>
      <c r="E707" s="58"/>
      <c r="F707" s="58"/>
      <c r="G707" s="58"/>
      <c r="H707" s="58"/>
      <c r="I707" s="58"/>
      <c r="J707" s="58"/>
      <c r="K707" s="58"/>
      <c r="L707" s="58"/>
    </row>
    <row r="708" spans="1:12" s="1" customFormat="1">
      <c r="A708" s="58"/>
      <c r="B708" s="58"/>
      <c r="C708" s="58"/>
      <c r="D708" s="58"/>
      <c r="E708" s="58"/>
      <c r="F708" s="58"/>
      <c r="G708" s="58"/>
      <c r="H708" s="58"/>
      <c r="I708" s="58"/>
      <c r="J708" s="58"/>
      <c r="K708" s="58"/>
      <c r="L708" s="58"/>
    </row>
    <row r="709" spans="1:12" s="1" customFormat="1">
      <c r="A709" s="58"/>
      <c r="B709" s="58"/>
      <c r="C709" s="58"/>
      <c r="D709" s="58"/>
      <c r="E709" s="58"/>
      <c r="F709" s="58"/>
      <c r="G709" s="58"/>
      <c r="H709" s="58"/>
      <c r="I709" s="58"/>
      <c r="J709" s="58"/>
      <c r="K709" s="58"/>
      <c r="L709" s="58"/>
    </row>
    <row r="710" spans="1:12" s="1" customFormat="1">
      <c r="A710" s="58"/>
      <c r="B710" s="58"/>
      <c r="C710" s="58"/>
      <c r="D710" s="58"/>
      <c r="E710" s="58"/>
      <c r="F710" s="58"/>
      <c r="G710" s="58"/>
      <c r="H710" s="58"/>
      <c r="I710" s="58"/>
      <c r="J710" s="58"/>
      <c r="K710" s="58"/>
      <c r="L710" s="58"/>
    </row>
    <row r="711" spans="1:12" s="1" customFormat="1">
      <c r="A711" s="58"/>
      <c r="B711" s="58"/>
      <c r="C711" s="58"/>
      <c r="D711" s="58"/>
      <c r="E711" s="58"/>
      <c r="F711" s="58"/>
      <c r="G711" s="58"/>
      <c r="H711" s="58"/>
      <c r="I711" s="58"/>
      <c r="J711" s="58"/>
      <c r="K711" s="58"/>
      <c r="L711" s="58"/>
    </row>
    <row r="712" spans="1:12" s="1" customFormat="1">
      <c r="A712" s="58"/>
      <c r="B712" s="58"/>
      <c r="C712" s="58"/>
      <c r="D712" s="58"/>
      <c r="E712" s="58"/>
      <c r="F712" s="58"/>
      <c r="G712" s="58"/>
      <c r="H712" s="58"/>
      <c r="I712" s="58"/>
      <c r="J712" s="58"/>
      <c r="K712" s="58"/>
      <c r="L712" s="58"/>
    </row>
    <row r="713" spans="1:12" s="1" customFormat="1">
      <c r="A713" s="58"/>
      <c r="B713" s="58"/>
      <c r="C713" s="58"/>
      <c r="D713" s="58"/>
      <c r="E713" s="58"/>
      <c r="F713" s="58"/>
      <c r="G713" s="58"/>
      <c r="H713" s="58"/>
      <c r="I713" s="58"/>
      <c r="J713" s="58"/>
      <c r="K713" s="58"/>
      <c r="L713" s="58"/>
    </row>
    <row r="714" spans="1:12" s="1" customFormat="1">
      <c r="A714" s="58"/>
      <c r="B714" s="58"/>
      <c r="C714" s="58"/>
      <c r="D714" s="58"/>
      <c r="E714" s="58"/>
      <c r="F714" s="58"/>
      <c r="G714" s="58"/>
      <c r="H714" s="58"/>
      <c r="I714" s="58"/>
      <c r="J714" s="58"/>
      <c r="K714" s="58"/>
      <c r="L714" s="58"/>
    </row>
    <row r="715" spans="1:12" s="1" customFormat="1">
      <c r="A715" s="58"/>
      <c r="B715" s="58"/>
      <c r="C715" s="58"/>
      <c r="D715" s="58"/>
      <c r="E715" s="58"/>
      <c r="F715" s="58"/>
      <c r="G715" s="58"/>
      <c r="H715" s="58"/>
      <c r="I715" s="58"/>
      <c r="J715" s="58"/>
      <c r="K715" s="58"/>
      <c r="L715" s="58"/>
    </row>
    <row r="716" spans="1:12" s="1" customFormat="1">
      <c r="A716" s="58"/>
      <c r="B716" s="58"/>
      <c r="C716" s="58"/>
      <c r="D716" s="58"/>
      <c r="E716" s="58"/>
      <c r="F716" s="58"/>
      <c r="G716" s="58"/>
      <c r="H716" s="58"/>
      <c r="I716" s="58"/>
      <c r="J716" s="58"/>
      <c r="K716" s="58"/>
      <c r="L716" s="58"/>
    </row>
    <row r="717" spans="1:12" s="1" customFormat="1">
      <c r="A717" s="58"/>
      <c r="B717" s="58"/>
      <c r="C717" s="58"/>
      <c r="D717" s="58"/>
      <c r="E717" s="58"/>
      <c r="F717" s="58"/>
      <c r="G717" s="58"/>
      <c r="H717" s="58"/>
      <c r="I717" s="58"/>
      <c r="J717" s="58"/>
      <c r="K717" s="58"/>
      <c r="L717" s="58"/>
    </row>
    <row r="718" spans="1:12" s="1" customFormat="1">
      <c r="A718" s="58"/>
      <c r="B718" s="58"/>
      <c r="C718" s="58"/>
      <c r="D718" s="58"/>
      <c r="E718" s="58"/>
      <c r="F718" s="58"/>
      <c r="G718" s="58"/>
      <c r="H718" s="58"/>
      <c r="I718" s="58"/>
      <c r="J718" s="58"/>
      <c r="K718" s="58"/>
      <c r="L718" s="58"/>
    </row>
    <row r="719" spans="1:12" s="1" customFormat="1">
      <c r="A719" s="58"/>
      <c r="B719" s="58"/>
      <c r="C719" s="58"/>
      <c r="D719" s="58"/>
      <c r="E719" s="58"/>
      <c r="F719" s="58"/>
      <c r="G719" s="58"/>
      <c r="H719" s="58"/>
      <c r="I719" s="58"/>
      <c r="J719" s="58"/>
      <c r="K719" s="58"/>
      <c r="L719" s="58"/>
    </row>
    <row r="720" spans="1:12" s="1" customFormat="1">
      <c r="A720" s="58"/>
      <c r="B720" s="58"/>
      <c r="C720" s="58"/>
      <c r="D720" s="58"/>
      <c r="E720" s="58"/>
      <c r="F720" s="58"/>
      <c r="G720" s="58"/>
      <c r="H720" s="58"/>
      <c r="I720" s="58"/>
      <c r="J720" s="58"/>
      <c r="K720" s="58"/>
      <c r="L720" s="58"/>
    </row>
    <row r="721" spans="1:12" s="1" customFormat="1">
      <c r="A721" s="58"/>
      <c r="B721" s="58"/>
      <c r="C721" s="58"/>
      <c r="D721" s="58"/>
      <c r="E721" s="58"/>
      <c r="F721" s="58"/>
      <c r="G721" s="58"/>
      <c r="H721" s="58"/>
      <c r="I721" s="58"/>
      <c r="J721" s="58"/>
      <c r="K721" s="58"/>
      <c r="L721" s="58"/>
    </row>
    <row r="722" spans="1:12" s="1" customFormat="1">
      <c r="A722" s="58"/>
      <c r="B722" s="58"/>
      <c r="C722" s="58"/>
      <c r="D722" s="58"/>
      <c r="E722" s="58"/>
      <c r="F722" s="58"/>
      <c r="G722" s="58"/>
      <c r="H722" s="58"/>
      <c r="I722" s="58"/>
      <c r="J722" s="58"/>
      <c r="K722" s="58"/>
      <c r="L722" s="58"/>
    </row>
    <row r="723" spans="1:12" s="1" customFormat="1">
      <c r="A723" s="58"/>
      <c r="B723" s="58"/>
      <c r="C723" s="58"/>
      <c r="D723" s="58"/>
      <c r="E723" s="58"/>
      <c r="F723" s="58"/>
      <c r="G723" s="58"/>
      <c r="H723" s="58"/>
      <c r="I723" s="58"/>
      <c r="J723" s="58"/>
      <c r="K723" s="58"/>
      <c r="L723" s="58"/>
    </row>
    <row r="724" spans="1:12" s="1" customFormat="1">
      <c r="A724" s="58"/>
      <c r="B724" s="58"/>
      <c r="C724" s="58"/>
      <c r="D724" s="58"/>
      <c r="E724" s="58"/>
      <c r="F724" s="58"/>
      <c r="G724" s="58"/>
      <c r="H724" s="58"/>
      <c r="I724" s="58"/>
      <c r="J724" s="58"/>
      <c r="K724" s="58"/>
      <c r="L724" s="58"/>
    </row>
    <row r="725" spans="1:12" s="1" customFormat="1">
      <c r="A725" s="58"/>
      <c r="B725" s="58"/>
      <c r="C725" s="58"/>
      <c r="D725" s="58"/>
      <c r="E725" s="58"/>
      <c r="F725" s="58"/>
      <c r="G725" s="58"/>
      <c r="H725" s="58"/>
      <c r="I725" s="58"/>
      <c r="J725" s="58"/>
      <c r="K725" s="58"/>
      <c r="L725" s="58"/>
    </row>
    <row r="726" spans="1:12" s="1" customFormat="1">
      <c r="A726" s="58"/>
      <c r="B726" s="58"/>
      <c r="C726" s="58"/>
      <c r="D726" s="58"/>
      <c r="E726" s="58"/>
      <c r="F726" s="58"/>
      <c r="G726" s="58"/>
      <c r="H726" s="58"/>
      <c r="I726" s="58"/>
      <c r="J726" s="58"/>
      <c r="K726" s="58"/>
      <c r="L726" s="58"/>
    </row>
    <row r="727" spans="1:12" s="1" customFormat="1">
      <c r="A727" s="58"/>
      <c r="B727" s="58"/>
      <c r="C727" s="58"/>
      <c r="D727" s="58"/>
      <c r="E727" s="58"/>
      <c r="F727" s="58"/>
      <c r="G727" s="58"/>
      <c r="H727" s="58"/>
      <c r="I727" s="58"/>
      <c r="J727" s="58"/>
      <c r="K727" s="58"/>
      <c r="L727" s="58"/>
    </row>
    <row r="728" spans="1:12" s="1" customFormat="1">
      <c r="A728" s="58"/>
      <c r="B728" s="58"/>
      <c r="C728" s="58"/>
      <c r="D728" s="58"/>
      <c r="E728" s="58"/>
      <c r="F728" s="58"/>
      <c r="G728" s="58"/>
      <c r="H728" s="58"/>
      <c r="I728" s="58"/>
      <c r="J728" s="58"/>
      <c r="K728" s="58"/>
      <c r="L728" s="58"/>
    </row>
    <row r="729" spans="1:12" s="1" customFormat="1">
      <c r="A729" s="58"/>
      <c r="B729" s="58"/>
      <c r="C729" s="58"/>
      <c r="D729" s="58"/>
      <c r="E729" s="58"/>
      <c r="F729" s="58"/>
      <c r="G729" s="58"/>
      <c r="H729" s="58"/>
      <c r="I729" s="58"/>
      <c r="J729" s="58"/>
      <c r="K729" s="58"/>
      <c r="L729" s="58"/>
    </row>
    <row r="730" spans="1:12" s="1" customFormat="1">
      <c r="A730" s="58"/>
      <c r="B730" s="58"/>
      <c r="C730" s="58"/>
      <c r="D730" s="58"/>
      <c r="E730" s="58"/>
      <c r="F730" s="58"/>
      <c r="G730" s="58"/>
      <c r="H730" s="58"/>
      <c r="I730" s="58"/>
      <c r="J730" s="58"/>
      <c r="K730" s="58"/>
      <c r="L730" s="58"/>
    </row>
    <row r="731" spans="1:12" s="1" customFormat="1">
      <c r="A731" s="58"/>
      <c r="B731" s="58"/>
      <c r="C731" s="58"/>
      <c r="D731" s="58"/>
      <c r="E731" s="58"/>
      <c r="F731" s="58"/>
      <c r="G731" s="58"/>
      <c r="H731" s="58"/>
      <c r="I731" s="58"/>
      <c r="J731" s="58"/>
      <c r="K731" s="58"/>
      <c r="L731" s="58"/>
    </row>
    <row r="732" spans="1:12" s="1" customFormat="1">
      <c r="A732" s="58"/>
      <c r="B732" s="58"/>
      <c r="C732" s="58"/>
      <c r="D732" s="58"/>
      <c r="E732" s="58"/>
      <c r="F732" s="58"/>
      <c r="G732" s="58"/>
      <c r="H732" s="58"/>
      <c r="I732" s="58"/>
      <c r="J732" s="58"/>
      <c r="K732" s="58"/>
      <c r="L732" s="58"/>
    </row>
    <row r="733" spans="1:12" s="1" customFormat="1">
      <c r="A733" s="58"/>
      <c r="B733" s="58"/>
      <c r="C733" s="58"/>
      <c r="D733" s="58"/>
      <c r="E733" s="58"/>
      <c r="F733" s="58"/>
      <c r="G733" s="58"/>
      <c r="H733" s="58"/>
      <c r="I733" s="58"/>
      <c r="J733" s="58"/>
      <c r="K733" s="58"/>
      <c r="L733" s="58"/>
    </row>
    <row r="734" spans="1:12" s="1" customFormat="1">
      <c r="A734" s="58"/>
      <c r="B734" s="58"/>
      <c r="C734" s="58"/>
      <c r="D734" s="58"/>
      <c r="E734" s="58"/>
      <c r="F734" s="58"/>
      <c r="G734" s="58"/>
      <c r="H734" s="58"/>
      <c r="I734" s="58"/>
      <c r="J734" s="58"/>
      <c r="K734" s="58"/>
      <c r="L734" s="58"/>
    </row>
    <row r="735" spans="1:12" s="1" customFormat="1">
      <c r="A735" s="58"/>
      <c r="B735" s="58"/>
      <c r="C735" s="58"/>
      <c r="D735" s="58"/>
      <c r="E735" s="58"/>
      <c r="F735" s="58"/>
      <c r="G735" s="58"/>
      <c r="H735" s="58"/>
      <c r="I735" s="58"/>
      <c r="J735" s="58"/>
      <c r="K735" s="58"/>
      <c r="L735" s="58"/>
    </row>
    <row r="736" spans="1:12" s="1" customFormat="1">
      <c r="A736" s="58"/>
      <c r="B736" s="58"/>
      <c r="C736" s="58"/>
      <c r="D736" s="58"/>
      <c r="E736" s="58"/>
      <c r="F736" s="58"/>
      <c r="G736" s="58"/>
      <c r="H736" s="58"/>
      <c r="I736" s="58"/>
      <c r="J736" s="58"/>
      <c r="K736" s="58"/>
      <c r="L736" s="58"/>
    </row>
    <row r="737" s="1" customFormat="1"/>
    <row r="738" s="1" customFormat="1"/>
  </sheetData>
  <sheetProtection formatColumns="0" formatRows="0"/>
  <customSheetViews>
    <customSheetView guid="{21F2E024-704F-4E93-AC63-213755ECFFE0}" scale="70" showPageBreaks="1" showGridLines="0" fitToPage="1" printArea="1" view="pageBreakPreview">
      <pane ySplit="6" topLeftCell="A7" activePane="bottomLeft" state="frozen"/>
      <selection pane="bottomLeft" activeCell="H34" sqref="H34"/>
      <pageMargins left="0.70866141732283472" right="0.70866141732283472" top="0.74803149606299213" bottom="0.74803149606299213" header="0.31496062992125984" footer="0.31496062992125984"/>
      <pageSetup paperSize="9" scale="57"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25">
    <mergeCell ref="H25:K25"/>
    <mergeCell ref="H36:I36"/>
    <mergeCell ref="H29:I29"/>
    <mergeCell ref="H26:K26"/>
    <mergeCell ref="H30:I30"/>
    <mergeCell ref="H31:I31"/>
    <mergeCell ref="H34:I34"/>
    <mergeCell ref="H35:I35"/>
    <mergeCell ref="H44:I44"/>
    <mergeCell ref="H39:I39"/>
    <mergeCell ref="H32:I32"/>
    <mergeCell ref="H33:I33"/>
    <mergeCell ref="H40:I40"/>
    <mergeCell ref="H41:I41"/>
    <mergeCell ref="H43:I43"/>
    <mergeCell ref="H37:I37"/>
    <mergeCell ref="H38:I38"/>
    <mergeCell ref="H42:I42"/>
    <mergeCell ref="J2:K2"/>
    <mergeCell ref="J3:K3"/>
    <mergeCell ref="H22:K22"/>
    <mergeCell ref="H23:K23"/>
    <mergeCell ref="H24:K24"/>
    <mergeCell ref="H21:K21"/>
    <mergeCell ref="A5:K5"/>
  </mergeCells>
  <dataValidations disablePrompts="1" count="1">
    <dataValidation type="list" allowBlank="1" showInputMessage="1" showErrorMessage="1" sqref="G30:G45">
      <formula1>dd_opexsalescapex</formula1>
    </dataValidation>
  </dataValidations>
  <pageMargins left="0.31496062992125984" right="0.31496062992125984" top="0.74803149606299213" bottom="0.74803149606299213" header="0.31496062992125984" footer="0.31496062992125984"/>
  <pageSetup paperSize="9" scale="60" fitToWidth="0" orientation="landscape" r:id="rId2"/>
  <headerFooter alignWithMargins="0">
    <oddHeader>&amp;C&amp;"Arial"&amp;10 Commerce Commission Information Disclosure Template</oddHeader>
    <oddFooter>&amp;L&amp;"Arial"&amp;10 &amp;F&amp;C&amp;"Arial"&amp;10 &amp;A&amp;R&amp;"Arial"&amp;10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pageSetUpPr fitToPage="1"/>
  </sheetPr>
  <dimension ref="A1:AE1146"/>
  <sheetViews>
    <sheetView showGridLines="0" topLeftCell="F1" zoomScaleNormal="100" zoomScaleSheetLayoutView="55" workbookViewId="0">
      <pane ySplit="6" topLeftCell="A82" activePane="bottomLeft" state="frozen"/>
      <selection pane="bottomLeft" activeCell="O85" sqref="O85"/>
    </sheetView>
  </sheetViews>
  <sheetFormatPr defaultRowHeight="12.75"/>
  <cols>
    <col min="1" max="1" width="5.5703125" style="35" customWidth="1"/>
    <col min="2" max="2" width="2.7109375" style="35" customWidth="1"/>
    <col min="3" max="3" width="3" style="35" customWidth="1"/>
    <col min="4" max="4" width="2.28515625" style="34" customWidth="1"/>
    <col min="5" max="5" width="2.28515625" style="47" customWidth="1"/>
    <col min="6" max="6" width="49.28515625" style="47" customWidth="1"/>
    <col min="7" max="7" width="3" style="47" customWidth="1"/>
    <col min="8" max="8" width="11.42578125" style="47" customWidth="1"/>
    <col min="9" max="10" width="15.7109375" style="47" customWidth="1"/>
    <col min="11" max="14" width="15.7109375" style="70" customWidth="1"/>
    <col min="15" max="17" width="15.7109375" style="47" customWidth="1"/>
    <col min="18" max="22" width="15.7109375" style="35" customWidth="1"/>
    <col min="23" max="23" width="9.140625" style="35" customWidth="1"/>
    <col min="24" max="16384" width="9.140625" style="35"/>
  </cols>
  <sheetData>
    <row r="1" spans="1:28" s="18" customFormat="1" ht="15" customHeight="1" thickBot="1">
      <c r="A1" s="96"/>
      <c r="B1" s="97"/>
      <c r="C1" s="97"/>
      <c r="D1" s="97"/>
      <c r="E1" s="97"/>
      <c r="F1" s="97"/>
      <c r="G1" s="97"/>
      <c r="H1" s="97"/>
      <c r="I1" s="97"/>
      <c r="J1" s="97"/>
      <c r="K1" s="97"/>
      <c r="L1" s="97"/>
      <c r="M1" s="97"/>
      <c r="N1" s="97"/>
      <c r="O1" s="97"/>
      <c r="P1" s="97"/>
      <c r="Q1" s="97"/>
      <c r="R1" s="97"/>
      <c r="S1" s="97"/>
      <c r="T1" s="97"/>
      <c r="U1" s="97"/>
      <c r="V1" s="97"/>
      <c r="W1" s="115"/>
      <c r="X1"/>
      <c r="Y1"/>
      <c r="Z1"/>
      <c r="AA1"/>
      <c r="AB1"/>
    </row>
    <row r="2" spans="1:28" s="18" customFormat="1" ht="16.5" customHeight="1">
      <c r="A2" s="100"/>
      <c r="B2" s="101"/>
      <c r="C2" s="101"/>
      <c r="D2" s="101"/>
      <c r="E2" s="101"/>
      <c r="F2" s="101"/>
      <c r="G2" s="101"/>
      <c r="H2" s="101"/>
      <c r="I2" s="101"/>
      <c r="J2" s="101"/>
      <c r="K2" s="101"/>
      <c r="L2" s="101"/>
      <c r="M2" s="101"/>
      <c r="N2" s="101"/>
      <c r="O2" s="101"/>
      <c r="P2" s="101"/>
      <c r="Q2" s="101"/>
      <c r="R2" s="101"/>
      <c r="S2" s="102" t="s">
        <v>5</v>
      </c>
      <c r="T2" s="2136" t="str">
        <f>IF(NOT(ISBLANK(CoverSheet!$C$8)),CoverSheet!$C$8,"")</f>
        <v>Transpower New Zealand Limited</v>
      </c>
      <c r="U2" s="2137"/>
      <c r="V2" s="2138"/>
      <c r="W2" s="116"/>
      <c r="X2"/>
      <c r="Y2"/>
      <c r="Z2"/>
      <c r="AA2"/>
      <c r="AB2"/>
    </row>
    <row r="3" spans="1:28" s="18" customFormat="1" ht="19.5" customHeight="1" thickBot="1">
      <c r="A3" s="100"/>
      <c r="B3" s="101"/>
      <c r="C3" s="101"/>
      <c r="D3" s="101"/>
      <c r="E3" s="101"/>
      <c r="F3" s="101"/>
      <c r="G3" s="101"/>
      <c r="H3" s="101"/>
      <c r="I3" s="101"/>
      <c r="J3" s="101"/>
      <c r="K3" s="101"/>
      <c r="L3" s="101"/>
      <c r="M3" s="101"/>
      <c r="N3" s="101"/>
      <c r="O3" s="101"/>
      <c r="P3" s="101"/>
      <c r="Q3" s="101"/>
      <c r="R3" s="101"/>
      <c r="S3" s="102" t="s">
        <v>440</v>
      </c>
      <c r="T3" s="2101">
        <f>IF(ISNUMBER(CoverSheet!$C$12),CoverSheet!$C$12,"")</f>
        <v>42185</v>
      </c>
      <c r="U3" s="2102"/>
      <c r="V3" s="2103"/>
      <c r="W3" s="116"/>
      <c r="X3"/>
      <c r="Y3"/>
      <c r="Z3"/>
      <c r="AA3"/>
      <c r="AB3"/>
    </row>
    <row r="4" spans="1:28" s="18" customFormat="1" ht="20.25" customHeight="1">
      <c r="A4" s="104" t="s">
        <v>692</v>
      </c>
      <c r="B4" s="101"/>
      <c r="C4" s="101"/>
      <c r="D4" s="101"/>
      <c r="E4" s="101"/>
      <c r="F4" s="101"/>
      <c r="G4" s="101"/>
      <c r="H4" s="101"/>
      <c r="I4" s="101"/>
      <c r="J4" s="101"/>
      <c r="K4" s="101"/>
      <c r="L4" s="101"/>
      <c r="M4" s="101"/>
      <c r="N4" s="101"/>
      <c r="O4" s="101"/>
      <c r="P4" s="101"/>
      <c r="Q4" s="101"/>
      <c r="R4" s="101"/>
      <c r="S4" s="107"/>
      <c r="T4" s="101"/>
      <c r="U4" s="101"/>
      <c r="V4" s="101"/>
      <c r="W4" s="116"/>
      <c r="X4"/>
      <c r="Y4"/>
      <c r="Z4"/>
      <c r="AA4"/>
      <c r="AB4"/>
    </row>
    <row r="5" spans="1:28" s="47" customFormat="1" ht="29.25" customHeight="1">
      <c r="A5" s="2139" t="s">
        <v>1556</v>
      </c>
      <c r="B5" s="2140"/>
      <c r="C5" s="2140"/>
      <c r="D5" s="2140"/>
      <c r="E5" s="2140"/>
      <c r="F5" s="2140"/>
      <c r="G5" s="2140"/>
      <c r="H5" s="2140"/>
      <c r="I5" s="2140"/>
      <c r="J5" s="2140"/>
      <c r="K5" s="2140"/>
      <c r="L5" s="2140"/>
      <c r="M5" s="2140"/>
      <c r="N5" s="2140"/>
      <c r="O5" s="2140"/>
      <c r="P5" s="2140"/>
      <c r="Q5" s="2140"/>
      <c r="R5" s="2140"/>
      <c r="S5" s="2140"/>
      <c r="T5" s="2140"/>
      <c r="U5" s="2140"/>
      <c r="V5" s="2140"/>
      <c r="W5" s="2141"/>
    </row>
    <row r="6" spans="1:28" s="18" customFormat="1" ht="15" customHeight="1">
      <c r="A6" s="109" t="s">
        <v>6</v>
      </c>
      <c r="B6" s="110" t="s">
        <v>393</v>
      </c>
      <c r="C6" s="111"/>
      <c r="D6" s="112"/>
      <c r="E6" s="112"/>
      <c r="F6" s="112"/>
      <c r="G6" s="112"/>
      <c r="H6" s="112"/>
      <c r="I6" s="112"/>
      <c r="J6" s="112"/>
      <c r="K6" s="112"/>
      <c r="L6" s="112"/>
      <c r="M6" s="112"/>
      <c r="N6" s="112"/>
      <c r="O6" s="112"/>
      <c r="P6" s="112"/>
      <c r="Q6" s="112"/>
      <c r="R6" s="112"/>
      <c r="S6" s="112"/>
      <c r="T6" s="112"/>
      <c r="U6" s="112"/>
      <c r="V6" s="112"/>
      <c r="W6" s="117"/>
      <c r="X6"/>
      <c r="Y6"/>
      <c r="Z6"/>
      <c r="AA6"/>
      <c r="AB6"/>
    </row>
    <row r="7" spans="1:28" ht="30" customHeight="1">
      <c r="A7" s="118">
        <f>ROW()</f>
        <v>7</v>
      </c>
      <c r="B7" s="78"/>
      <c r="C7" s="86" t="s">
        <v>700</v>
      </c>
      <c r="D7" s="78"/>
      <c r="E7" s="78"/>
      <c r="F7" s="78"/>
      <c r="G7" s="78"/>
      <c r="H7" s="78"/>
      <c r="I7" s="78"/>
      <c r="J7" s="78"/>
      <c r="K7" s="198"/>
      <c r="L7" s="198"/>
      <c r="M7" s="198"/>
      <c r="N7" s="198"/>
      <c r="O7" s="78"/>
      <c r="P7" s="78"/>
      <c r="Q7" s="78"/>
      <c r="R7" s="330"/>
      <c r="W7" s="120"/>
      <c r="X7"/>
      <c r="Y7"/>
      <c r="Z7"/>
      <c r="AA7"/>
      <c r="AB7"/>
    </row>
    <row r="8" spans="1:28" s="70" customFormat="1" ht="15.75" customHeight="1">
      <c r="A8" s="329">
        <f>ROW()</f>
        <v>8</v>
      </c>
      <c r="B8" s="648"/>
      <c r="C8" s="641"/>
      <c r="D8" s="648"/>
      <c r="E8" s="648"/>
      <c r="F8" s="648"/>
      <c r="G8" s="648"/>
      <c r="H8" s="648"/>
      <c r="I8" s="648"/>
      <c r="J8" s="648"/>
      <c r="K8" s="648"/>
      <c r="L8" s="667" t="s">
        <v>202</v>
      </c>
      <c r="M8" s="667" t="s">
        <v>202</v>
      </c>
      <c r="N8" s="667" t="s">
        <v>202</v>
      </c>
      <c r="O8" s="667" t="s">
        <v>202</v>
      </c>
      <c r="P8" s="667" t="s">
        <v>202</v>
      </c>
      <c r="Q8" s="648"/>
      <c r="W8" s="120"/>
    </row>
    <row r="9" spans="1:28" ht="15.95" customHeight="1">
      <c r="A9" s="118">
        <f>ROW()</f>
        <v>9</v>
      </c>
      <c r="B9" s="78"/>
      <c r="C9" s="78"/>
      <c r="D9" s="78"/>
      <c r="E9" s="78"/>
      <c r="F9" s="78"/>
      <c r="G9" s="78"/>
      <c r="H9" s="78"/>
      <c r="I9" s="78"/>
      <c r="J9" s="78"/>
      <c r="K9" s="198"/>
      <c r="L9" s="667" t="s">
        <v>206</v>
      </c>
      <c r="M9" s="667" t="s">
        <v>207</v>
      </c>
      <c r="N9" s="667" t="s">
        <v>184</v>
      </c>
      <c r="O9" s="667" t="s">
        <v>185</v>
      </c>
      <c r="P9" s="667" t="s">
        <v>205</v>
      </c>
      <c r="Q9" s="78"/>
      <c r="W9" s="120"/>
      <c r="X9"/>
      <c r="Y9"/>
      <c r="Z9"/>
      <c r="AA9"/>
      <c r="AB9"/>
    </row>
    <row r="10" spans="1:28" ht="15.95" customHeight="1">
      <c r="A10" s="118">
        <f>ROW()</f>
        <v>10</v>
      </c>
      <c r="B10" s="78"/>
      <c r="C10" s="78"/>
      <c r="D10" s="78"/>
      <c r="E10" s="78"/>
      <c r="F10" s="83"/>
      <c r="G10" s="78"/>
      <c r="H10" s="78"/>
      <c r="I10" s="78"/>
      <c r="J10" s="78"/>
      <c r="K10" s="198"/>
      <c r="L10" s="669" t="s">
        <v>1221</v>
      </c>
      <c r="M10" s="669" t="s">
        <v>1221</v>
      </c>
      <c r="N10" s="669" t="s">
        <v>1221</v>
      </c>
      <c r="O10" s="669" t="s">
        <v>1221</v>
      </c>
      <c r="P10" s="669" t="s">
        <v>1221</v>
      </c>
      <c r="Q10" s="78"/>
      <c r="W10" s="120"/>
      <c r="X10"/>
      <c r="Y10"/>
      <c r="Z10"/>
      <c r="AA10"/>
      <c r="AB10"/>
    </row>
    <row r="11" spans="1:28" ht="15.95" customHeight="1">
      <c r="A11" s="118">
        <f>ROW()</f>
        <v>11</v>
      </c>
      <c r="B11" s="78"/>
      <c r="C11" s="78"/>
      <c r="D11" s="78"/>
      <c r="E11" s="650" t="s">
        <v>453</v>
      </c>
      <c r="F11" s="80"/>
      <c r="G11" s="78"/>
      <c r="H11" s="78"/>
      <c r="I11" s="78"/>
      <c r="J11" s="78"/>
      <c r="K11" s="198"/>
      <c r="L11" s="1858">
        <v>0</v>
      </c>
      <c r="M11" s="1859">
        <f>L18</f>
        <v>0</v>
      </c>
      <c r="N11" s="1859">
        <f>M18</f>
        <v>0</v>
      </c>
      <c r="O11" s="1859">
        <f>N18</f>
        <v>0</v>
      </c>
      <c r="P11" s="1860">
        <f>O18</f>
        <v>0</v>
      </c>
      <c r="Q11" s="78"/>
      <c r="W11" s="120"/>
      <c r="X11"/>
      <c r="Y11"/>
      <c r="Z11"/>
      <c r="AA11"/>
      <c r="AB11"/>
    </row>
    <row r="12" spans="1:28" ht="15.95" customHeight="1">
      <c r="A12" s="118">
        <f>ROW()</f>
        <v>12</v>
      </c>
      <c r="B12" s="78"/>
      <c r="C12" s="84"/>
      <c r="D12" s="661" t="s">
        <v>3</v>
      </c>
      <c r="E12" s="2122" t="s">
        <v>694</v>
      </c>
      <c r="F12" s="2122"/>
      <c r="G12" s="2122"/>
      <c r="H12" s="2122"/>
      <c r="I12" s="2122"/>
      <c r="J12" s="2122"/>
      <c r="K12" s="198"/>
      <c r="L12" s="1787"/>
      <c r="M12" s="1787"/>
      <c r="N12" s="1787"/>
      <c r="O12" s="1787"/>
      <c r="P12" s="1861">
        <f>+V39</f>
        <v>0</v>
      </c>
      <c r="Q12" s="78"/>
      <c r="W12" s="120"/>
      <c r="X12"/>
      <c r="Y12"/>
      <c r="Z12"/>
      <c r="AA12"/>
      <c r="AB12"/>
    </row>
    <row r="13" spans="1:28" ht="15.95" customHeight="1">
      <c r="A13" s="118">
        <f>ROW()</f>
        <v>13</v>
      </c>
      <c r="B13" s="78"/>
      <c r="C13" s="84"/>
      <c r="D13" s="661" t="s">
        <v>2</v>
      </c>
      <c r="E13" s="2122" t="s">
        <v>696</v>
      </c>
      <c r="F13" s="2122"/>
      <c r="G13" s="2122"/>
      <c r="H13" s="2122"/>
      <c r="I13" s="2122"/>
      <c r="J13" s="2122"/>
      <c r="K13" s="198"/>
      <c r="L13" s="1779"/>
      <c r="M13" s="1779"/>
      <c r="N13" s="1779"/>
      <c r="O13" s="1779"/>
      <c r="P13" s="1861">
        <f>+V40</f>
        <v>0</v>
      </c>
      <c r="Q13" s="78"/>
      <c r="W13" s="120"/>
      <c r="X13"/>
      <c r="Y13"/>
      <c r="Z13"/>
      <c r="AA13"/>
      <c r="AB13"/>
    </row>
    <row r="14" spans="1:28" s="1" customFormat="1" ht="15.95" customHeight="1">
      <c r="A14" s="118">
        <f>ROW()</f>
        <v>14</v>
      </c>
      <c r="B14" s="78"/>
      <c r="C14" s="84"/>
      <c r="D14" s="661" t="s">
        <v>2</v>
      </c>
      <c r="E14" s="2125" t="s">
        <v>697</v>
      </c>
      <c r="F14" s="2125"/>
      <c r="G14" s="2125"/>
      <c r="H14" s="2125"/>
      <c r="I14" s="2125"/>
      <c r="J14" s="2125"/>
      <c r="K14" s="198"/>
      <c r="L14" s="1779"/>
      <c r="M14" s="1779"/>
      <c r="N14" s="1779"/>
      <c r="O14" s="1779"/>
      <c r="P14" s="1861">
        <f>+V41</f>
        <v>0</v>
      </c>
      <c r="Q14" s="78"/>
      <c r="W14" s="120"/>
      <c r="X14"/>
      <c r="Y14"/>
      <c r="Z14"/>
      <c r="AA14"/>
      <c r="AB14"/>
    </row>
    <row r="15" spans="1:28" s="1" customFormat="1" ht="15.95" customHeight="1">
      <c r="A15" s="329">
        <f>ROW()</f>
        <v>15</v>
      </c>
      <c r="B15" s="78"/>
      <c r="C15" s="84"/>
      <c r="D15" s="661" t="s">
        <v>2</v>
      </c>
      <c r="E15" s="2122" t="s">
        <v>204</v>
      </c>
      <c r="F15" s="2122"/>
      <c r="G15" s="2122"/>
      <c r="H15" s="2122"/>
      <c r="I15" s="2122"/>
      <c r="J15" s="2122"/>
      <c r="K15" s="198"/>
      <c r="L15" s="1779"/>
      <c r="M15" s="1779"/>
      <c r="N15" s="1779"/>
      <c r="O15" s="1779"/>
      <c r="P15" s="1861">
        <f>+V42</f>
        <v>0</v>
      </c>
      <c r="Q15" s="78"/>
      <c r="W15" s="120"/>
      <c r="X15"/>
      <c r="Y15"/>
      <c r="Z15"/>
      <c r="AA15"/>
      <c r="AB15"/>
    </row>
    <row r="16" spans="1:28" s="1" customFormat="1" ht="15.95" customHeight="1">
      <c r="A16" s="329">
        <f>ROW()</f>
        <v>16</v>
      </c>
      <c r="B16" s="187"/>
      <c r="C16" s="84"/>
      <c r="D16" s="661" t="s">
        <v>3</v>
      </c>
      <c r="E16" s="2122" t="s">
        <v>701</v>
      </c>
      <c r="F16" s="2122"/>
      <c r="G16" s="2122"/>
      <c r="H16" s="2122"/>
      <c r="I16" s="2122"/>
      <c r="J16" s="2122"/>
      <c r="K16" s="2122"/>
      <c r="L16" s="1779"/>
      <c r="M16" s="1779"/>
      <c r="N16" s="1779"/>
      <c r="O16" s="1779"/>
      <c r="P16" s="1861">
        <f>+V43</f>
        <v>0</v>
      </c>
      <c r="Q16" s="187"/>
      <c r="W16" s="120"/>
      <c r="X16" s="70"/>
      <c r="Y16" s="70"/>
      <c r="Z16" s="70"/>
      <c r="AA16" s="70"/>
      <c r="AB16" s="70"/>
    </row>
    <row r="17" spans="1:29" s="1" customFormat="1" ht="15.95" customHeight="1" thickBot="1">
      <c r="A17" s="118">
        <f>ROW()</f>
        <v>17</v>
      </c>
      <c r="B17" s="187"/>
      <c r="C17" s="84"/>
      <c r="D17" s="661" t="s">
        <v>3</v>
      </c>
      <c r="E17" s="665" t="s">
        <v>698</v>
      </c>
      <c r="F17" s="650"/>
      <c r="G17" s="187"/>
      <c r="H17" s="187"/>
      <c r="I17" s="187"/>
      <c r="J17" s="187"/>
      <c r="K17" s="198"/>
      <c r="L17" s="1779"/>
      <c r="M17" s="1779"/>
      <c r="N17" s="1779"/>
      <c r="O17" s="1779"/>
      <c r="P17" s="1779"/>
      <c r="Q17" s="187"/>
      <c r="W17" s="120"/>
      <c r="X17" s="70"/>
      <c r="Y17" s="70"/>
      <c r="Z17" s="70"/>
      <c r="AA17" s="70"/>
      <c r="AB17" s="70"/>
    </row>
    <row r="18" spans="1:29" s="1" customFormat="1" ht="15.95" customHeight="1" thickBot="1">
      <c r="A18" s="118">
        <f>ROW()</f>
        <v>18</v>
      </c>
      <c r="B18" s="78"/>
      <c r="C18" s="89"/>
      <c r="D18" s="670"/>
      <c r="E18" s="2106" t="s">
        <v>459</v>
      </c>
      <c r="F18" s="2106"/>
      <c r="G18" s="2106"/>
      <c r="H18" s="2106"/>
      <c r="I18" s="2106"/>
      <c r="J18" s="2106"/>
      <c r="K18" s="198"/>
      <c r="L18" s="1862">
        <f>+L11+L12-L13-L14-L15+L16+L17</f>
        <v>0</v>
      </c>
      <c r="M18" s="1863">
        <f>+M11+M12-M13-M14-M15+M16+M17</f>
        <v>0</v>
      </c>
      <c r="N18" s="1863">
        <f>+N11+N12-N13-N14-N15+N16+N17</f>
        <v>0</v>
      </c>
      <c r="O18" s="1863">
        <f>+O11+O12-O13-O14-O15+O16+O17</f>
        <v>0</v>
      </c>
      <c r="P18" s="1864">
        <f>+P11+P12-P13-P14-P15+P16+P17</f>
        <v>0</v>
      </c>
      <c r="Q18" s="1028"/>
      <c r="W18" s="120"/>
      <c r="X18"/>
      <c r="Y18"/>
      <c r="Z18"/>
      <c r="AA18"/>
      <c r="AB18"/>
    </row>
    <row r="19" spans="1:29" s="1" customFormat="1" ht="15.95" customHeight="1">
      <c r="A19" s="118">
        <f>ROW()</f>
        <v>19</v>
      </c>
      <c r="B19" s="78"/>
      <c r="C19" s="89"/>
      <c r="D19" s="78"/>
      <c r="E19" s="78"/>
      <c r="F19" s="83"/>
      <c r="G19" s="78"/>
      <c r="H19" s="78"/>
      <c r="I19" s="78"/>
      <c r="J19" s="78"/>
      <c r="K19" s="198"/>
      <c r="L19" s="328"/>
      <c r="M19" s="81"/>
      <c r="N19" s="81"/>
      <c r="O19" s="81"/>
      <c r="P19" s="81"/>
      <c r="Q19" s="78"/>
      <c r="W19" s="120"/>
      <c r="X19"/>
      <c r="Y19"/>
      <c r="Z19"/>
      <c r="AA19"/>
      <c r="AB19"/>
    </row>
    <row r="20" spans="1:29" s="47" customFormat="1" ht="15.95" customHeight="1">
      <c r="A20" s="118">
        <f>ROW()</f>
        <v>20</v>
      </c>
      <c r="B20" s="78"/>
      <c r="C20" s="86" t="s">
        <v>635</v>
      </c>
      <c r="D20" s="78"/>
      <c r="E20" s="78"/>
      <c r="F20" s="78"/>
      <c r="G20" s="78"/>
      <c r="H20" s="78"/>
      <c r="I20" s="78"/>
      <c r="J20" s="78"/>
      <c r="K20" s="198"/>
      <c r="L20" s="331"/>
      <c r="Q20" s="78"/>
      <c r="W20" s="120"/>
    </row>
    <row r="21" spans="1:29" s="70" customFormat="1" ht="15.95" customHeight="1">
      <c r="A21" s="329">
        <f>ROW()</f>
        <v>21</v>
      </c>
      <c r="B21" s="648"/>
      <c r="C21" s="641"/>
      <c r="D21" s="648"/>
      <c r="E21" s="648"/>
      <c r="F21" s="648"/>
      <c r="G21" s="648"/>
      <c r="H21" s="648"/>
      <c r="I21" s="648"/>
      <c r="J21" s="648"/>
      <c r="K21" s="648"/>
      <c r="L21" s="672" t="s">
        <v>452</v>
      </c>
      <c r="M21" s="672" t="s">
        <v>452</v>
      </c>
      <c r="N21" s="672" t="s">
        <v>452</v>
      </c>
      <c r="O21" s="672" t="s">
        <v>452</v>
      </c>
      <c r="P21" s="672" t="s">
        <v>452</v>
      </c>
      <c r="Q21" s="648"/>
      <c r="W21" s="120"/>
    </row>
    <row r="22" spans="1:29" ht="15.95" customHeight="1">
      <c r="A22" s="118">
        <f>ROW()</f>
        <v>22</v>
      </c>
      <c r="B22" s="81"/>
      <c r="C22" s="81"/>
      <c r="D22" s="78"/>
      <c r="E22" s="78"/>
      <c r="F22" s="83"/>
      <c r="G22" s="78"/>
      <c r="H22" s="78"/>
      <c r="I22" s="78"/>
      <c r="J22" s="78"/>
      <c r="K22" s="198"/>
      <c r="L22" s="667" t="str">
        <f>+L9</f>
        <v>CY-4</v>
      </c>
      <c r="M22" s="667" t="str">
        <f>+M9</f>
        <v>CY-3</v>
      </c>
      <c r="N22" s="667" t="str">
        <f>+N9</f>
        <v>CY-2</v>
      </c>
      <c r="O22" s="667" t="str">
        <f>+O9</f>
        <v>CY-1</v>
      </c>
      <c r="P22" s="667" t="str">
        <f>+P9</f>
        <v>CY</v>
      </c>
      <c r="Q22" s="78"/>
      <c r="W22" s="120"/>
      <c r="X22"/>
      <c r="Y22"/>
      <c r="Z22"/>
      <c r="AA22"/>
      <c r="AB22"/>
    </row>
    <row r="23" spans="1:29" ht="15.95" customHeight="1">
      <c r="A23" s="118">
        <f>ROW()</f>
        <v>23</v>
      </c>
      <c r="B23" s="78"/>
      <c r="C23" s="78"/>
      <c r="D23" s="78"/>
      <c r="E23" s="78"/>
      <c r="F23" s="83"/>
      <c r="G23" s="78"/>
      <c r="H23" s="78"/>
      <c r="I23" s="78"/>
      <c r="J23" s="78"/>
      <c r="K23" s="198"/>
      <c r="L23" s="669" t="s">
        <v>1221</v>
      </c>
      <c r="M23" s="669" t="s">
        <v>1221</v>
      </c>
      <c r="N23" s="669" t="s">
        <v>1221</v>
      </c>
      <c r="O23" s="669" t="s">
        <v>1221</v>
      </c>
      <c r="P23" s="669" t="s">
        <v>1221</v>
      </c>
      <c r="Q23" s="78"/>
      <c r="W23" s="120"/>
      <c r="X23"/>
      <c r="Y23"/>
      <c r="Z23"/>
      <c r="AA23"/>
      <c r="AB23"/>
    </row>
    <row r="24" spans="1:29" ht="15.95" customHeight="1">
      <c r="A24" s="118">
        <f>ROW()</f>
        <v>24</v>
      </c>
      <c r="B24" s="78"/>
      <c r="C24" s="78"/>
      <c r="D24" s="78"/>
      <c r="E24" s="650" t="s">
        <v>455</v>
      </c>
      <c r="F24" s="650"/>
      <c r="G24" s="78"/>
      <c r="H24" s="78"/>
      <c r="I24" s="78"/>
      <c r="J24" s="78"/>
      <c r="K24" s="198"/>
      <c r="L24" s="1865"/>
      <c r="M24" s="1865"/>
      <c r="N24" s="1865"/>
      <c r="O24" s="1865"/>
      <c r="P24" s="1866">
        <f>+O31</f>
        <v>0</v>
      </c>
      <c r="Q24" s="78"/>
      <c r="W24" s="120"/>
      <c r="X24"/>
      <c r="Y24"/>
      <c r="Z24"/>
      <c r="AA24"/>
      <c r="AB24"/>
    </row>
    <row r="25" spans="1:29" ht="15.95" customHeight="1">
      <c r="A25" s="118">
        <f>ROW()</f>
        <v>25</v>
      </c>
      <c r="B25" s="78"/>
      <c r="C25" s="78"/>
      <c r="D25" s="84" t="s">
        <v>3</v>
      </c>
      <c r="E25" s="665" t="s">
        <v>458</v>
      </c>
      <c r="F25" s="650"/>
      <c r="G25" s="78"/>
      <c r="H25" s="78"/>
      <c r="I25" s="78"/>
      <c r="J25" s="78"/>
      <c r="K25" s="198"/>
      <c r="L25" s="1867"/>
      <c r="M25" s="1867"/>
      <c r="N25" s="1867"/>
      <c r="O25" s="1867"/>
      <c r="P25" s="1868">
        <f>+V51</f>
        <v>0</v>
      </c>
      <c r="Q25" s="78"/>
      <c r="W25" s="120"/>
      <c r="X25"/>
      <c r="Y25"/>
      <c r="Z25"/>
      <c r="AA25"/>
      <c r="AB25"/>
    </row>
    <row r="26" spans="1:29" s="36" customFormat="1" ht="15.95" customHeight="1">
      <c r="A26" s="118">
        <f>ROW()</f>
        <v>26</v>
      </c>
      <c r="B26" s="78"/>
      <c r="C26" s="78"/>
      <c r="D26" s="84" t="s">
        <v>2</v>
      </c>
      <c r="E26" s="665" t="s">
        <v>517</v>
      </c>
      <c r="F26" s="651"/>
      <c r="G26" s="78"/>
      <c r="H26" s="78"/>
      <c r="I26" s="78"/>
      <c r="J26" s="78"/>
      <c r="K26" s="198"/>
      <c r="L26" s="1869"/>
      <c r="M26" s="1869"/>
      <c r="N26" s="1869"/>
      <c r="O26" s="1869"/>
      <c r="P26" s="1868">
        <f>SUM(V60:V63)</f>
        <v>0</v>
      </c>
      <c r="Q26" s="78"/>
      <c r="W26" s="120"/>
      <c r="X26"/>
      <c r="Y26"/>
      <c r="Z26"/>
      <c r="AA26"/>
      <c r="AB26"/>
      <c r="AC26" s="41"/>
    </row>
    <row r="27" spans="1:29" s="36" customFormat="1" ht="15.95" customHeight="1">
      <c r="A27" s="118">
        <f>ROW()</f>
        <v>27</v>
      </c>
      <c r="B27" s="78"/>
      <c r="C27" s="78"/>
      <c r="D27" s="84" t="s">
        <v>2</v>
      </c>
      <c r="E27" s="891" t="s">
        <v>794</v>
      </c>
      <c r="F27" s="651"/>
      <c r="G27" s="78"/>
      <c r="H27" s="78"/>
      <c r="I27" s="78"/>
      <c r="J27" s="78"/>
      <c r="K27" s="198"/>
      <c r="L27" s="1869"/>
      <c r="M27" s="1869"/>
      <c r="N27" s="1869"/>
      <c r="O27" s="1869"/>
      <c r="P27" s="1868">
        <f>+V69</f>
        <v>0</v>
      </c>
      <c r="Q27" s="78"/>
      <c r="W27" s="120"/>
      <c r="X27"/>
      <c r="Y27"/>
      <c r="Z27"/>
      <c r="AA27"/>
      <c r="AB27"/>
      <c r="AC27" s="41"/>
    </row>
    <row r="28" spans="1:29" s="36" customFormat="1" ht="15.95" customHeight="1">
      <c r="A28" s="118">
        <f>ROW()</f>
        <v>28</v>
      </c>
      <c r="B28" s="78"/>
      <c r="C28" s="78"/>
      <c r="D28" s="84" t="s">
        <v>2</v>
      </c>
      <c r="E28" s="665" t="s">
        <v>204</v>
      </c>
      <c r="F28" s="651"/>
      <c r="G28" s="78"/>
      <c r="H28" s="78"/>
      <c r="I28" s="78"/>
      <c r="J28" s="78"/>
      <c r="K28" s="198"/>
      <c r="L28" s="1869"/>
      <c r="M28" s="1869"/>
      <c r="N28" s="1869"/>
      <c r="O28" s="1869"/>
      <c r="P28" s="1868">
        <f>+V75</f>
        <v>0</v>
      </c>
      <c r="Q28" s="78"/>
      <c r="W28" s="120"/>
      <c r="X28"/>
      <c r="Y28"/>
      <c r="Z28"/>
      <c r="AA28"/>
      <c r="AB28"/>
      <c r="AC28" s="41"/>
    </row>
    <row r="29" spans="1:29" s="36" customFormat="1" ht="15.95" customHeight="1">
      <c r="A29" s="118">
        <f>ROW()</f>
        <v>29</v>
      </c>
      <c r="B29" s="78"/>
      <c r="C29" s="78"/>
      <c r="D29" s="84" t="s">
        <v>3</v>
      </c>
      <c r="E29" s="665" t="s">
        <v>217</v>
      </c>
      <c r="F29" s="651"/>
      <c r="G29" s="78"/>
      <c r="H29" s="78"/>
      <c r="I29" s="78"/>
      <c r="J29" s="78"/>
      <c r="K29" s="198"/>
      <c r="L29" s="1869"/>
      <c r="M29" s="1869"/>
      <c r="N29" s="1869"/>
      <c r="O29" s="1869"/>
      <c r="P29" s="1868">
        <f>+V81</f>
        <v>0</v>
      </c>
      <c r="Q29" s="78"/>
      <c r="W29" s="120"/>
      <c r="X29"/>
      <c r="Y29"/>
      <c r="Z29"/>
      <c r="AA29"/>
      <c r="AB29"/>
      <c r="AC29" s="41"/>
    </row>
    <row r="30" spans="1:29" ht="15.95" customHeight="1" thickBot="1">
      <c r="A30" s="118">
        <f>ROW()</f>
        <v>30</v>
      </c>
      <c r="B30" s="78"/>
      <c r="C30" s="119"/>
      <c r="D30" s="84" t="s">
        <v>3</v>
      </c>
      <c r="E30" s="665" t="s">
        <v>698</v>
      </c>
      <c r="F30" s="651"/>
      <c r="G30" s="240"/>
      <c r="H30" s="240"/>
      <c r="I30" s="78"/>
      <c r="J30" s="78"/>
      <c r="K30" s="198"/>
      <c r="L30" s="1869"/>
      <c r="M30" s="1869"/>
      <c r="N30" s="1869"/>
      <c r="O30" s="1869"/>
      <c r="P30" s="1869"/>
      <c r="Q30" s="78"/>
      <c r="W30" s="120"/>
      <c r="X30"/>
      <c r="Y30"/>
      <c r="Z30"/>
      <c r="AA30"/>
      <c r="AB30"/>
    </row>
    <row r="31" spans="1:29" ht="15.95" customHeight="1" thickBot="1">
      <c r="A31" s="118">
        <f>ROW()</f>
        <v>31</v>
      </c>
      <c r="B31" s="78"/>
      <c r="C31" s="80"/>
      <c r="D31" s="78"/>
      <c r="E31" s="650" t="s">
        <v>454</v>
      </c>
      <c r="F31" s="651"/>
      <c r="G31" s="78"/>
      <c r="H31" s="78"/>
      <c r="I31" s="78"/>
      <c r="J31" s="78"/>
      <c r="K31" s="198"/>
      <c r="L31" s="1870">
        <f>+L24+L25-L26-L27-L28+L29+L30</f>
        <v>0</v>
      </c>
      <c r="M31" s="1871">
        <f>+M24+M25-M26-M27-M28+M29+M30</f>
        <v>0</v>
      </c>
      <c r="N31" s="1871">
        <f>+N24+N25-N26-N27-N28+N29+N30</f>
        <v>0</v>
      </c>
      <c r="O31" s="1871">
        <f>+O24+O25-O26-O27-O28+O29+O30</f>
        <v>0</v>
      </c>
      <c r="P31" s="1872">
        <f>+P24+P25-P26-P27-P28+P29+P30</f>
        <v>0</v>
      </c>
      <c r="Q31" s="78"/>
      <c r="W31" s="120"/>
    </row>
    <row r="32" spans="1:29" s="70" customFormat="1" ht="15.95" customHeight="1" thickBot="1">
      <c r="A32" s="118">
        <f>ROW()</f>
        <v>32</v>
      </c>
      <c r="B32" s="198"/>
      <c r="C32" s="80"/>
      <c r="D32" s="198"/>
      <c r="E32" s="650"/>
      <c r="F32" s="651"/>
      <c r="G32" s="198"/>
      <c r="H32" s="198"/>
      <c r="I32" s="198"/>
      <c r="J32" s="198"/>
      <c r="K32" s="198"/>
      <c r="L32" s="1873"/>
      <c r="M32" s="1873"/>
      <c r="N32" s="1873"/>
      <c r="O32" s="1873"/>
      <c r="P32" s="1873"/>
      <c r="Q32" s="198"/>
      <c r="W32" s="120"/>
    </row>
    <row r="33" spans="1:28" s="1" customFormat="1" ht="15.95" customHeight="1" thickBot="1">
      <c r="A33" s="118">
        <f>ROW()</f>
        <v>33</v>
      </c>
      <c r="B33" s="198"/>
      <c r="C33" s="89"/>
      <c r="D33" s="198"/>
      <c r="E33" s="671" t="s">
        <v>1082</v>
      </c>
      <c r="F33" s="392"/>
      <c r="G33" s="198"/>
      <c r="H33" s="198"/>
      <c r="I33" s="198"/>
      <c r="J33" s="198"/>
      <c r="K33" s="198"/>
      <c r="L33" s="1870">
        <f>IF(L18=0,0,L11/L24)</f>
        <v>0</v>
      </c>
      <c r="M33" s="1874">
        <f>IF(M18=0,0,M11/M24)</f>
        <v>0</v>
      </c>
      <c r="N33" s="1871">
        <f>IF(N18=0,0,N11/N24)</f>
        <v>0</v>
      </c>
      <c r="O33" s="1871">
        <f>IF(O18=0,0,O11/O24)</f>
        <v>0</v>
      </c>
      <c r="P33" s="1872">
        <f>IF(P18=0,0,P11/P24)</f>
        <v>0</v>
      </c>
      <c r="Q33" s="198"/>
      <c r="W33" s="120"/>
      <c r="X33" s="70"/>
      <c r="Y33" s="70"/>
      <c r="Z33" s="70"/>
      <c r="AA33" s="70"/>
      <c r="AB33" s="70"/>
    </row>
    <row r="34" spans="1:28" s="1" customFormat="1" ht="15.95" customHeight="1">
      <c r="A34" s="118">
        <f>ROW()</f>
        <v>34</v>
      </c>
      <c r="B34" s="187"/>
      <c r="C34" s="89"/>
      <c r="D34" s="187"/>
      <c r="E34" s="187"/>
      <c r="F34" s="83"/>
      <c r="G34" s="187"/>
      <c r="H34" s="187"/>
      <c r="I34" s="187"/>
      <c r="J34" s="187"/>
      <c r="K34" s="198"/>
      <c r="L34" s="198"/>
      <c r="M34" s="198"/>
      <c r="N34" s="198"/>
      <c r="O34" s="187"/>
      <c r="P34" s="187"/>
      <c r="Q34" s="187"/>
      <c r="R34" s="185"/>
      <c r="S34" s="185"/>
      <c r="T34" s="185"/>
      <c r="U34" s="185"/>
      <c r="V34" s="185"/>
      <c r="W34" s="120"/>
      <c r="X34" s="70"/>
      <c r="Y34" s="70"/>
      <c r="Z34" s="70"/>
      <c r="AA34" s="70"/>
      <c r="AB34" s="70"/>
    </row>
    <row r="35" spans="1:28" ht="25.5" customHeight="1">
      <c r="A35" s="118">
        <f>ROW()</f>
        <v>35</v>
      </c>
      <c r="B35" s="78"/>
      <c r="C35" s="186" t="s">
        <v>636</v>
      </c>
      <c r="D35" s="187"/>
      <c r="E35" s="187"/>
      <c r="F35" s="187"/>
      <c r="G35" s="187"/>
      <c r="H35" s="187"/>
      <c r="I35" s="35"/>
      <c r="J35" s="35"/>
      <c r="K35" s="35"/>
      <c r="L35" s="35"/>
      <c r="M35" s="35"/>
      <c r="N35" s="35"/>
      <c r="O35" s="35"/>
      <c r="P35" s="35"/>
      <c r="Q35" s="35"/>
      <c r="W35" s="82"/>
      <c r="X35"/>
      <c r="Y35"/>
      <c r="Z35"/>
      <c r="AA35"/>
      <c r="AB35"/>
    </row>
    <row r="36" spans="1:28" s="70" customFormat="1" ht="30" customHeight="1">
      <c r="A36" s="329">
        <f>ROW()</f>
        <v>36</v>
      </c>
      <c r="B36" s="648"/>
      <c r="C36" s="681"/>
      <c r="D36" s="651"/>
      <c r="E36" s="651"/>
      <c r="F36" s="651"/>
      <c r="G36" s="651"/>
      <c r="H36" s="651"/>
      <c r="I36" s="667" t="s">
        <v>408</v>
      </c>
      <c r="J36" s="667" t="s">
        <v>410</v>
      </c>
      <c r="K36" s="667" t="s">
        <v>447</v>
      </c>
      <c r="L36" s="667" t="s">
        <v>449</v>
      </c>
      <c r="M36" s="667" t="s">
        <v>409</v>
      </c>
      <c r="N36" s="667" t="s">
        <v>411</v>
      </c>
      <c r="O36" s="667" t="s">
        <v>448</v>
      </c>
      <c r="P36" s="667" t="s">
        <v>876</v>
      </c>
      <c r="Q36" s="667" t="s">
        <v>456</v>
      </c>
      <c r="R36" s="667" t="s">
        <v>457</v>
      </c>
      <c r="S36" s="667" t="s">
        <v>424</v>
      </c>
      <c r="T36" s="667" t="s">
        <v>432</v>
      </c>
      <c r="U36" s="667" t="s">
        <v>451</v>
      </c>
      <c r="V36" s="667" t="s">
        <v>27</v>
      </c>
      <c r="W36" s="385"/>
    </row>
    <row r="37" spans="1:28" s="70" customFormat="1" ht="15.95" customHeight="1" thickBot="1">
      <c r="A37" s="118">
        <f>ROW()</f>
        <v>37</v>
      </c>
      <c r="B37" s="187"/>
      <c r="C37" s="651"/>
      <c r="D37" s="651"/>
      <c r="E37" s="651"/>
      <c r="F37" s="392"/>
      <c r="G37" s="651"/>
      <c r="H37" s="651"/>
      <c r="I37" s="669" t="s">
        <v>1221</v>
      </c>
      <c r="J37" s="669" t="s">
        <v>1221</v>
      </c>
      <c r="K37" s="669" t="s">
        <v>1221</v>
      </c>
      <c r="L37" s="669" t="s">
        <v>1221</v>
      </c>
      <c r="M37" s="669" t="s">
        <v>1221</v>
      </c>
      <c r="N37" s="669" t="s">
        <v>1221</v>
      </c>
      <c r="O37" s="669" t="s">
        <v>1221</v>
      </c>
      <c r="P37" s="669" t="s">
        <v>1221</v>
      </c>
      <c r="Q37" s="669" t="s">
        <v>1221</v>
      </c>
      <c r="R37" s="669" t="s">
        <v>1221</v>
      </c>
      <c r="S37" s="669" t="s">
        <v>1221</v>
      </c>
      <c r="T37" s="669" t="s">
        <v>1221</v>
      </c>
      <c r="U37" s="669" t="s">
        <v>1221</v>
      </c>
      <c r="V37" s="669" t="s">
        <v>1221</v>
      </c>
      <c r="W37" s="120"/>
    </row>
    <row r="38" spans="1:28" s="70" customFormat="1" ht="15.95" customHeight="1">
      <c r="A38" s="118">
        <f>ROW()</f>
        <v>38</v>
      </c>
      <c r="B38" s="187"/>
      <c r="C38" s="670"/>
      <c r="D38" s="651"/>
      <c r="E38" s="650" t="s">
        <v>802</v>
      </c>
      <c r="F38" s="651"/>
      <c r="G38" s="651"/>
      <c r="H38" s="651"/>
      <c r="I38" s="1867"/>
      <c r="J38" s="1867"/>
      <c r="K38" s="1867"/>
      <c r="L38" s="1875"/>
      <c r="M38" s="1876"/>
      <c r="N38" s="1867"/>
      <c r="O38" s="1867"/>
      <c r="P38" s="1875"/>
      <c r="Q38" s="1876"/>
      <c r="R38" s="1867"/>
      <c r="S38" s="1867"/>
      <c r="T38" s="1867"/>
      <c r="U38" s="1875"/>
      <c r="V38" s="1877">
        <f>SUM(I38:U38)</f>
        <v>0</v>
      </c>
      <c r="W38" s="82"/>
    </row>
    <row r="39" spans="1:28" s="70" customFormat="1" ht="15.95" customHeight="1">
      <c r="A39" s="118">
        <f>ROW()</f>
        <v>39</v>
      </c>
      <c r="B39" s="187"/>
      <c r="C39" s="682" t="s">
        <v>3</v>
      </c>
      <c r="D39" s="670"/>
      <c r="E39" s="650"/>
      <c r="F39" s="651" t="str">
        <f t="shared" ref="F39:F44" si="0">+E25</f>
        <v>Found assets</v>
      </c>
      <c r="G39" s="670"/>
      <c r="H39" s="670"/>
      <c r="I39" s="1861">
        <f>+I50</f>
        <v>0</v>
      </c>
      <c r="J39" s="1861">
        <f t="shared" ref="J39:U39" si="1">+J50</f>
        <v>0</v>
      </c>
      <c r="K39" s="1861">
        <f t="shared" si="1"/>
        <v>0</v>
      </c>
      <c r="L39" s="1878">
        <f t="shared" si="1"/>
        <v>0</v>
      </c>
      <c r="M39" s="1879">
        <f t="shared" si="1"/>
        <v>0</v>
      </c>
      <c r="N39" s="1861">
        <f t="shared" si="1"/>
        <v>0</v>
      </c>
      <c r="O39" s="1861">
        <f t="shared" si="1"/>
        <v>0</v>
      </c>
      <c r="P39" s="1878">
        <f t="shared" si="1"/>
        <v>0</v>
      </c>
      <c r="Q39" s="1879">
        <f t="shared" si="1"/>
        <v>0</v>
      </c>
      <c r="R39" s="1861">
        <f t="shared" si="1"/>
        <v>0</v>
      </c>
      <c r="S39" s="1861">
        <f t="shared" si="1"/>
        <v>0</v>
      </c>
      <c r="T39" s="1861">
        <f t="shared" si="1"/>
        <v>0</v>
      </c>
      <c r="U39" s="1878">
        <f t="shared" si="1"/>
        <v>0</v>
      </c>
      <c r="V39" s="1880">
        <f>IF(SUM(I39:U39)=V50,V50,"ERROR")</f>
        <v>0</v>
      </c>
      <c r="W39" s="82"/>
    </row>
    <row r="40" spans="1:28" s="70" customFormat="1" ht="15.95" customHeight="1">
      <c r="A40" s="118">
        <f>ROW()</f>
        <v>40</v>
      </c>
      <c r="B40" s="187"/>
      <c r="C40" s="682" t="s">
        <v>2</v>
      </c>
      <c r="D40" s="670"/>
      <c r="E40" s="650"/>
      <c r="F40" s="651" t="str">
        <f t="shared" si="0"/>
        <v>Asset disposals</v>
      </c>
      <c r="G40" s="670"/>
      <c r="H40" s="670"/>
      <c r="I40" s="1861">
        <f>SUM(I56:I59)</f>
        <v>0</v>
      </c>
      <c r="J40" s="1861">
        <f t="shared" ref="J40:U40" si="2">SUM(J56:J59)</f>
        <v>0</v>
      </c>
      <c r="K40" s="1861">
        <f t="shared" si="2"/>
        <v>0</v>
      </c>
      <c r="L40" s="1878">
        <f t="shared" si="2"/>
        <v>0</v>
      </c>
      <c r="M40" s="1879">
        <f t="shared" si="2"/>
        <v>0</v>
      </c>
      <c r="N40" s="1861">
        <f t="shared" si="2"/>
        <v>0</v>
      </c>
      <c r="O40" s="1861">
        <f t="shared" si="2"/>
        <v>0</v>
      </c>
      <c r="P40" s="1878">
        <f t="shared" si="2"/>
        <v>0</v>
      </c>
      <c r="Q40" s="1879">
        <f t="shared" si="2"/>
        <v>0</v>
      </c>
      <c r="R40" s="1861">
        <f t="shared" si="2"/>
        <v>0</v>
      </c>
      <c r="S40" s="1861">
        <f t="shared" si="2"/>
        <v>0</v>
      </c>
      <c r="T40" s="1861">
        <f t="shared" si="2"/>
        <v>0</v>
      </c>
      <c r="U40" s="1878">
        <f t="shared" si="2"/>
        <v>0</v>
      </c>
      <c r="V40" s="1880">
        <f>IF(SUM(I40:U40)=SUM(V56:V59),SUM(V56:V59),"ERROR")</f>
        <v>0</v>
      </c>
      <c r="W40" s="82"/>
    </row>
    <row r="41" spans="1:28" s="70" customFormat="1" ht="15.95" customHeight="1">
      <c r="A41" s="118">
        <f>ROW()</f>
        <v>41</v>
      </c>
      <c r="B41" s="187"/>
      <c r="C41" s="682" t="s">
        <v>2</v>
      </c>
      <c r="D41" s="670"/>
      <c r="E41" s="650"/>
      <c r="F41" s="651" t="str">
        <f t="shared" si="0"/>
        <v>Lost Assets</v>
      </c>
      <c r="G41" s="670"/>
      <c r="H41" s="670"/>
      <c r="I41" s="1861">
        <f>+I68</f>
        <v>0</v>
      </c>
      <c r="J41" s="1861">
        <f t="shared" ref="J41:U41" si="3">+J68</f>
        <v>0</v>
      </c>
      <c r="K41" s="1861">
        <f t="shared" si="3"/>
        <v>0</v>
      </c>
      <c r="L41" s="1878">
        <f t="shared" si="3"/>
        <v>0</v>
      </c>
      <c r="M41" s="1879">
        <f t="shared" si="3"/>
        <v>0</v>
      </c>
      <c r="N41" s="1861">
        <f t="shared" si="3"/>
        <v>0</v>
      </c>
      <c r="O41" s="1861">
        <f t="shared" si="3"/>
        <v>0</v>
      </c>
      <c r="P41" s="1878">
        <f t="shared" si="3"/>
        <v>0</v>
      </c>
      <c r="Q41" s="1879">
        <f t="shared" si="3"/>
        <v>0</v>
      </c>
      <c r="R41" s="1861">
        <f t="shared" si="3"/>
        <v>0</v>
      </c>
      <c r="S41" s="1861">
        <f t="shared" si="3"/>
        <v>0</v>
      </c>
      <c r="T41" s="1861">
        <f t="shared" si="3"/>
        <v>0</v>
      </c>
      <c r="U41" s="1878">
        <f t="shared" si="3"/>
        <v>0</v>
      </c>
      <c r="V41" s="1880">
        <f>IF(SUM(I41:U41)=V68,V68,"ERROR")</f>
        <v>0</v>
      </c>
      <c r="W41" s="82"/>
    </row>
    <row r="42" spans="1:28" s="70" customFormat="1" ht="15.95" customHeight="1">
      <c r="A42" s="118">
        <f>ROW()</f>
        <v>42</v>
      </c>
      <c r="B42" s="187"/>
      <c r="C42" s="682" t="s">
        <v>2</v>
      </c>
      <c r="D42" s="670"/>
      <c r="E42" s="650"/>
      <c r="F42" s="651" t="str">
        <f t="shared" si="0"/>
        <v>Total depreciation</v>
      </c>
      <c r="G42" s="670"/>
      <c r="H42" s="670"/>
      <c r="I42" s="1861">
        <f>I74</f>
        <v>0</v>
      </c>
      <c r="J42" s="1861">
        <f t="shared" ref="J42:V42" si="4">J74</f>
        <v>0</v>
      </c>
      <c r="K42" s="1861">
        <f t="shared" si="4"/>
        <v>0</v>
      </c>
      <c r="L42" s="1878">
        <f t="shared" si="4"/>
        <v>0</v>
      </c>
      <c r="M42" s="1879">
        <f t="shared" si="4"/>
        <v>0</v>
      </c>
      <c r="N42" s="1861">
        <f t="shared" si="4"/>
        <v>0</v>
      </c>
      <c r="O42" s="1861">
        <f t="shared" si="4"/>
        <v>0</v>
      </c>
      <c r="P42" s="1878">
        <f t="shared" si="4"/>
        <v>0</v>
      </c>
      <c r="Q42" s="1879">
        <f t="shared" si="4"/>
        <v>0</v>
      </c>
      <c r="R42" s="1861">
        <f t="shared" si="4"/>
        <v>0</v>
      </c>
      <c r="S42" s="1861">
        <f t="shared" si="4"/>
        <v>0</v>
      </c>
      <c r="T42" s="1861">
        <f t="shared" si="4"/>
        <v>0</v>
      </c>
      <c r="U42" s="1878">
        <f t="shared" si="4"/>
        <v>0</v>
      </c>
      <c r="V42" s="1881">
        <f t="shared" si="4"/>
        <v>0</v>
      </c>
      <c r="W42" s="82"/>
    </row>
    <row r="43" spans="1:28" s="70" customFormat="1" ht="15.95" customHeight="1">
      <c r="A43" s="118">
        <f>ROW()</f>
        <v>43</v>
      </c>
      <c r="B43" s="187"/>
      <c r="C43" s="682" t="s">
        <v>3</v>
      </c>
      <c r="D43" s="670"/>
      <c r="E43" s="650"/>
      <c r="F43" s="651" t="str">
        <f t="shared" si="0"/>
        <v xml:space="preserve">Assets commissioned  </v>
      </c>
      <c r="G43" s="670"/>
      <c r="H43" s="670"/>
      <c r="I43" s="1861">
        <f>+I80</f>
        <v>0</v>
      </c>
      <c r="J43" s="1861">
        <f t="shared" ref="J43:U43" si="5">+J80</f>
        <v>0</v>
      </c>
      <c r="K43" s="1861">
        <f t="shared" si="5"/>
        <v>0</v>
      </c>
      <c r="L43" s="1878">
        <f t="shared" si="5"/>
        <v>0</v>
      </c>
      <c r="M43" s="1879">
        <f t="shared" si="5"/>
        <v>0</v>
      </c>
      <c r="N43" s="1861">
        <f t="shared" si="5"/>
        <v>0</v>
      </c>
      <c r="O43" s="1861">
        <f t="shared" si="5"/>
        <v>0</v>
      </c>
      <c r="P43" s="1878">
        <f t="shared" si="5"/>
        <v>0</v>
      </c>
      <c r="Q43" s="1879">
        <f t="shared" si="5"/>
        <v>0</v>
      </c>
      <c r="R43" s="1861">
        <f t="shared" si="5"/>
        <v>0</v>
      </c>
      <c r="S43" s="1861">
        <f t="shared" si="5"/>
        <v>0</v>
      </c>
      <c r="T43" s="1861">
        <f t="shared" si="5"/>
        <v>0</v>
      </c>
      <c r="U43" s="1878">
        <f t="shared" si="5"/>
        <v>0</v>
      </c>
      <c r="V43" s="1880">
        <f>IF(SUM(I43:U43)=V80,V80,"ERROR")</f>
        <v>0</v>
      </c>
      <c r="W43" s="82"/>
    </row>
    <row r="44" spans="1:28" s="70" customFormat="1" ht="15.95" customHeight="1" thickBot="1">
      <c r="A44" s="118">
        <f>ROW()</f>
        <v>44</v>
      </c>
      <c r="B44" s="198"/>
      <c r="C44" s="682" t="s">
        <v>2</v>
      </c>
      <c r="D44" s="670"/>
      <c r="E44" s="650"/>
      <c r="F44" s="651" t="str">
        <f t="shared" si="0"/>
        <v>Adjustment to opening RAB resulting from change in cost allocation</v>
      </c>
      <c r="G44" s="670"/>
      <c r="H44" s="670"/>
      <c r="I44" s="1787"/>
      <c r="J44" s="1787"/>
      <c r="K44" s="1787"/>
      <c r="L44" s="1882"/>
      <c r="M44" s="1883"/>
      <c r="N44" s="1787"/>
      <c r="O44" s="1787"/>
      <c r="P44" s="1882"/>
      <c r="Q44" s="1883"/>
      <c r="R44" s="1787"/>
      <c r="S44" s="1787"/>
      <c r="T44" s="1787"/>
      <c r="U44" s="1882"/>
      <c r="V44" s="1884">
        <f>SUM(I44:U44)</f>
        <v>0</v>
      </c>
      <c r="W44" s="82"/>
    </row>
    <row r="45" spans="1:28" s="70" customFormat="1" ht="15.95" customHeight="1" thickBot="1">
      <c r="A45" s="118">
        <f>ROW()</f>
        <v>45</v>
      </c>
      <c r="B45" s="187"/>
      <c r="C45" s="670"/>
      <c r="D45" s="651"/>
      <c r="E45" s="650" t="s">
        <v>803</v>
      </c>
      <c r="F45" s="392"/>
      <c r="G45" s="651"/>
      <c r="H45" s="651"/>
      <c r="I45" s="1885">
        <f t="shared" ref="I45:V45" si="6">+I38+I39-I40-I41-I42+I43-I44</f>
        <v>0</v>
      </c>
      <c r="J45" s="1886">
        <f t="shared" si="6"/>
        <v>0</v>
      </c>
      <c r="K45" s="1886">
        <f t="shared" si="6"/>
        <v>0</v>
      </c>
      <c r="L45" s="1887">
        <f t="shared" si="6"/>
        <v>0</v>
      </c>
      <c r="M45" s="1888">
        <f t="shared" si="6"/>
        <v>0</v>
      </c>
      <c r="N45" s="1886">
        <f t="shared" si="6"/>
        <v>0</v>
      </c>
      <c r="O45" s="1886">
        <f t="shared" si="6"/>
        <v>0</v>
      </c>
      <c r="P45" s="1887">
        <f t="shared" si="6"/>
        <v>0</v>
      </c>
      <c r="Q45" s="1888">
        <f t="shared" si="6"/>
        <v>0</v>
      </c>
      <c r="R45" s="1886">
        <f t="shared" si="6"/>
        <v>0</v>
      </c>
      <c r="S45" s="1886">
        <f t="shared" si="6"/>
        <v>0</v>
      </c>
      <c r="T45" s="1886">
        <f t="shared" si="6"/>
        <v>0</v>
      </c>
      <c r="U45" s="1887">
        <f t="shared" si="6"/>
        <v>0</v>
      </c>
      <c r="V45" s="1889">
        <f t="shared" si="6"/>
        <v>0</v>
      </c>
      <c r="W45" s="82"/>
    </row>
    <row r="46" spans="1:28" s="70" customFormat="1" ht="15.95" customHeight="1">
      <c r="A46" s="118">
        <f>ROW()</f>
        <v>46</v>
      </c>
      <c r="B46" s="187"/>
      <c r="C46" s="89"/>
      <c r="D46" s="187"/>
      <c r="E46" s="80"/>
      <c r="F46" s="83"/>
      <c r="G46" s="187"/>
      <c r="H46" s="187"/>
      <c r="I46" s="185"/>
      <c r="J46" s="185"/>
      <c r="K46" s="196"/>
      <c r="L46" s="196"/>
      <c r="M46" s="196"/>
      <c r="N46" s="196"/>
      <c r="O46" s="185"/>
      <c r="P46" s="185"/>
      <c r="Q46" s="185"/>
      <c r="R46" s="185"/>
      <c r="S46" s="185"/>
      <c r="T46" s="185"/>
      <c r="U46" s="185"/>
      <c r="V46" s="185"/>
      <c r="W46" s="82"/>
    </row>
    <row r="47" spans="1:28" s="70" customFormat="1" ht="25.5" customHeight="1">
      <c r="A47" s="118">
        <f>ROW()</f>
        <v>47</v>
      </c>
      <c r="B47" s="198"/>
      <c r="C47" s="197" t="s">
        <v>639</v>
      </c>
      <c r="D47" s="195"/>
      <c r="E47" s="195"/>
      <c r="F47" s="202"/>
      <c r="G47" s="202"/>
      <c r="H47" s="201"/>
      <c r="W47" s="82"/>
    </row>
    <row r="48" spans="1:28" s="70" customFormat="1" ht="33" customHeight="1">
      <c r="A48" s="329">
        <f>ROW()</f>
        <v>48</v>
      </c>
      <c r="B48" s="648"/>
      <c r="C48" s="641"/>
      <c r="D48" s="645"/>
      <c r="E48" s="645"/>
      <c r="F48" s="644"/>
      <c r="G48" s="644"/>
      <c r="H48" s="643"/>
      <c r="I48" s="667" t="str">
        <f t="shared" ref="I48:V48" si="7">+I36</f>
        <v>HVAC Substations</v>
      </c>
      <c r="J48" s="667" t="str">
        <f t="shared" si="7"/>
        <v>HVAC Lines</v>
      </c>
      <c r="K48" s="667" t="str">
        <f t="shared" si="7"/>
        <v>HVAC Cables</v>
      </c>
      <c r="L48" s="667" t="str">
        <f t="shared" si="7"/>
        <v>HVAC Protection &amp; Metering</v>
      </c>
      <c r="M48" s="667" t="str">
        <f t="shared" si="7"/>
        <v>HVDC Substations</v>
      </c>
      <c r="N48" s="667" t="str">
        <f t="shared" si="7"/>
        <v>HVDC Lines</v>
      </c>
      <c r="O48" s="667" t="str">
        <f t="shared" si="7"/>
        <v>HVDC Cables</v>
      </c>
      <c r="P48" s="667" t="s">
        <v>876</v>
      </c>
      <c r="Q48" s="667" t="str">
        <f t="shared" si="7"/>
        <v>Easements</v>
      </c>
      <c r="R48" s="667" t="str">
        <f t="shared" si="7"/>
        <v>Intangibles</v>
      </c>
      <c r="S48" s="667" t="str">
        <f t="shared" si="7"/>
        <v>IST</v>
      </c>
      <c r="T48" s="667" t="str">
        <f t="shared" si="7"/>
        <v>Business Support</v>
      </c>
      <c r="U48" s="667" t="str">
        <f t="shared" si="7"/>
        <v>Pseudo Assets</v>
      </c>
      <c r="V48" s="667" t="str">
        <f t="shared" si="7"/>
        <v xml:space="preserve">Total </v>
      </c>
      <c r="W48" s="385"/>
    </row>
    <row r="49" spans="1:23" s="70" customFormat="1" ht="15.75" customHeight="1" thickBot="1">
      <c r="A49" s="118">
        <f>ROW()</f>
        <v>49</v>
      </c>
      <c r="B49" s="198"/>
      <c r="C49" s="195"/>
      <c r="D49" s="195"/>
      <c r="E49" s="195"/>
      <c r="F49" s="202"/>
      <c r="G49" s="202"/>
      <c r="H49" s="201"/>
      <c r="I49" s="669" t="str">
        <f t="shared" ref="I49:V49" si="8">+I37</f>
        <v>($M)</v>
      </c>
      <c r="J49" s="669" t="str">
        <f t="shared" si="8"/>
        <v>($M)</v>
      </c>
      <c r="K49" s="669" t="str">
        <f t="shared" si="8"/>
        <v>($M)</v>
      </c>
      <c r="L49" s="669" t="str">
        <f t="shared" si="8"/>
        <v>($M)</v>
      </c>
      <c r="M49" s="669" t="str">
        <f t="shared" si="8"/>
        <v>($M)</v>
      </c>
      <c r="N49" s="669" t="str">
        <f t="shared" si="8"/>
        <v>($M)</v>
      </c>
      <c r="O49" s="669" t="str">
        <f t="shared" si="8"/>
        <v>($M)</v>
      </c>
      <c r="P49" s="669" t="str">
        <f t="shared" si="8"/>
        <v>($M)</v>
      </c>
      <c r="Q49" s="669" t="str">
        <f t="shared" si="8"/>
        <v>($M)</v>
      </c>
      <c r="R49" s="669" t="str">
        <f t="shared" si="8"/>
        <v>($M)</v>
      </c>
      <c r="S49" s="669" t="str">
        <f t="shared" si="8"/>
        <v>($M)</v>
      </c>
      <c r="T49" s="669" t="str">
        <f t="shared" si="8"/>
        <v>($M)</v>
      </c>
      <c r="U49" s="669" t="str">
        <f t="shared" si="8"/>
        <v>($M)</v>
      </c>
      <c r="V49" s="669" t="str">
        <f t="shared" si="8"/>
        <v>($M)</v>
      </c>
      <c r="W49" s="82"/>
    </row>
    <row r="50" spans="1:23" s="70" customFormat="1" ht="15.95" customHeight="1" thickBot="1">
      <c r="A50" s="118">
        <f>ROW()</f>
        <v>50</v>
      </c>
      <c r="B50" s="198"/>
      <c r="C50" s="195"/>
      <c r="D50" s="195"/>
      <c r="E50" s="195"/>
      <c r="F50" s="680" t="s">
        <v>804</v>
      </c>
      <c r="G50" s="202"/>
      <c r="H50" s="201"/>
      <c r="I50" s="1890"/>
      <c r="J50" s="1890"/>
      <c r="K50" s="1890"/>
      <c r="L50" s="1890"/>
      <c r="M50" s="1890"/>
      <c r="N50" s="1890"/>
      <c r="O50" s="1890"/>
      <c r="P50" s="1890"/>
      <c r="Q50" s="1890"/>
      <c r="R50" s="1890"/>
      <c r="S50" s="1890"/>
      <c r="T50" s="1890"/>
      <c r="U50" s="1890"/>
      <c r="V50" s="1891">
        <f>SUM(I50:U50)</f>
        <v>0</v>
      </c>
      <c r="W50" s="82"/>
    </row>
    <row r="51" spans="1:23" s="70" customFormat="1" ht="15.95" customHeight="1" thickTop="1" thickBot="1">
      <c r="A51" s="118">
        <f>ROW()</f>
        <v>51</v>
      </c>
      <c r="B51" s="198"/>
      <c r="C51" s="195"/>
      <c r="D51" s="195"/>
      <c r="E51" s="195"/>
      <c r="F51" s="680" t="s">
        <v>805</v>
      </c>
      <c r="G51" s="202"/>
      <c r="H51" s="201"/>
      <c r="I51" s="1892"/>
      <c r="J51" s="1892"/>
      <c r="K51" s="1892"/>
      <c r="L51" s="1892"/>
      <c r="M51" s="1892"/>
      <c r="N51" s="1892"/>
      <c r="O51" s="1892"/>
      <c r="P51" s="1892"/>
      <c r="Q51" s="1892"/>
      <c r="R51" s="1892"/>
      <c r="S51" s="1892"/>
      <c r="T51" s="1892"/>
      <c r="U51" s="1893"/>
      <c r="V51" s="1894">
        <f>SUM(I51:U51)</f>
        <v>0</v>
      </c>
      <c r="W51" s="82"/>
    </row>
    <row r="52" spans="1:23" s="70" customFormat="1" ht="15.95" customHeight="1">
      <c r="A52" s="118">
        <f>ROW()</f>
        <v>52</v>
      </c>
      <c r="B52" s="198"/>
      <c r="C52" s="195"/>
      <c r="D52" s="195"/>
      <c r="E52" s="195"/>
      <c r="F52" s="202"/>
      <c r="G52" s="202"/>
      <c r="H52" s="201"/>
      <c r="I52" s="195"/>
      <c r="J52" s="195"/>
      <c r="K52" s="195"/>
      <c r="L52" s="195"/>
      <c r="M52" s="195"/>
      <c r="N52" s="195"/>
      <c r="O52" s="195"/>
      <c r="P52" s="195"/>
      <c r="Q52" s="195"/>
      <c r="R52" s="195"/>
      <c r="S52" s="195"/>
      <c r="T52" s="195"/>
      <c r="U52" s="195"/>
      <c r="V52" s="198"/>
      <c r="W52" s="82"/>
    </row>
    <row r="53" spans="1:23" s="70" customFormat="1" ht="27.75" customHeight="1">
      <c r="A53" s="118">
        <f>ROW()</f>
        <v>53</v>
      </c>
      <c r="B53" s="198"/>
      <c r="C53" s="197" t="s">
        <v>646</v>
      </c>
      <c r="D53" s="195"/>
      <c r="E53" s="195"/>
      <c r="F53" s="202"/>
      <c r="G53" s="202"/>
      <c r="H53" s="201"/>
      <c r="W53" s="82"/>
    </row>
    <row r="54" spans="1:23" s="70" customFormat="1" ht="27.75" customHeight="1">
      <c r="A54" s="329">
        <f>ROW()</f>
        <v>54</v>
      </c>
      <c r="B54" s="648"/>
      <c r="C54" s="641"/>
      <c r="D54" s="645"/>
      <c r="E54" s="645"/>
      <c r="F54" s="644"/>
      <c r="G54" s="644"/>
      <c r="H54" s="643"/>
      <c r="I54" s="667" t="str">
        <f t="shared" ref="I54:V54" si="9">+I48</f>
        <v>HVAC Substations</v>
      </c>
      <c r="J54" s="667" t="str">
        <f t="shared" si="9"/>
        <v>HVAC Lines</v>
      </c>
      <c r="K54" s="667" t="str">
        <f t="shared" si="9"/>
        <v>HVAC Cables</v>
      </c>
      <c r="L54" s="667" t="str">
        <f t="shared" si="9"/>
        <v>HVAC Protection &amp; Metering</v>
      </c>
      <c r="M54" s="667" t="str">
        <f t="shared" si="9"/>
        <v>HVDC Substations</v>
      </c>
      <c r="N54" s="667" t="str">
        <f t="shared" si="9"/>
        <v>HVDC Lines</v>
      </c>
      <c r="O54" s="667" t="str">
        <f t="shared" si="9"/>
        <v>HVDC Cables</v>
      </c>
      <c r="P54" s="667" t="s">
        <v>876</v>
      </c>
      <c r="Q54" s="667" t="str">
        <f t="shared" si="9"/>
        <v>Easements</v>
      </c>
      <c r="R54" s="667" t="str">
        <f t="shared" si="9"/>
        <v>Intangibles</v>
      </c>
      <c r="S54" s="667" t="str">
        <f t="shared" si="9"/>
        <v>IST</v>
      </c>
      <c r="T54" s="667" t="str">
        <f t="shared" si="9"/>
        <v>Business Support</v>
      </c>
      <c r="U54" s="667" t="str">
        <f t="shared" si="9"/>
        <v>Pseudo Assets</v>
      </c>
      <c r="V54" s="667" t="str">
        <f t="shared" si="9"/>
        <v xml:space="preserve">Total </v>
      </c>
      <c r="W54" s="385"/>
    </row>
    <row r="55" spans="1:23" s="70" customFormat="1" ht="15.95" customHeight="1" thickBot="1">
      <c r="A55" s="118">
        <f>ROW()</f>
        <v>55</v>
      </c>
      <c r="B55" s="198"/>
      <c r="C55" s="195"/>
      <c r="D55" s="195"/>
      <c r="E55" s="195"/>
      <c r="F55" s="202"/>
      <c r="G55" s="202"/>
      <c r="H55" s="201"/>
      <c r="I55" s="669" t="str">
        <f>+I49</f>
        <v>($M)</v>
      </c>
      <c r="J55" s="669" t="str">
        <f t="shared" ref="J55:V55" si="10">+J49</f>
        <v>($M)</v>
      </c>
      <c r="K55" s="669" t="str">
        <f t="shared" si="10"/>
        <v>($M)</v>
      </c>
      <c r="L55" s="669" t="str">
        <f t="shared" si="10"/>
        <v>($M)</v>
      </c>
      <c r="M55" s="669" t="str">
        <f t="shared" si="10"/>
        <v>($M)</v>
      </c>
      <c r="N55" s="669" t="str">
        <f t="shared" si="10"/>
        <v>($M)</v>
      </c>
      <c r="O55" s="669" t="str">
        <f t="shared" si="10"/>
        <v>($M)</v>
      </c>
      <c r="P55" s="669" t="str">
        <f t="shared" si="10"/>
        <v>($M)</v>
      </c>
      <c r="Q55" s="669" t="str">
        <f t="shared" si="10"/>
        <v>($M)</v>
      </c>
      <c r="R55" s="669" t="str">
        <f t="shared" si="10"/>
        <v>($M)</v>
      </c>
      <c r="S55" s="669" t="str">
        <f t="shared" si="10"/>
        <v>($M)</v>
      </c>
      <c r="T55" s="669" t="str">
        <f t="shared" si="10"/>
        <v>($M)</v>
      </c>
      <c r="U55" s="669" t="str">
        <f t="shared" si="10"/>
        <v>($M)</v>
      </c>
      <c r="V55" s="669" t="str">
        <f t="shared" si="10"/>
        <v>($M)</v>
      </c>
      <c r="W55" s="82"/>
    </row>
    <row r="56" spans="1:23" s="70" customFormat="1" ht="15.95" customHeight="1" thickBot="1">
      <c r="A56" s="118">
        <f>ROW()</f>
        <v>56</v>
      </c>
      <c r="B56" s="198"/>
      <c r="C56" s="195"/>
      <c r="D56" s="195"/>
      <c r="E56" s="195"/>
      <c r="F56" s="680" t="s">
        <v>806</v>
      </c>
      <c r="G56" s="202"/>
      <c r="H56" s="201"/>
      <c r="I56" s="1895"/>
      <c r="J56" s="1895"/>
      <c r="K56" s="1895"/>
      <c r="L56" s="1896"/>
      <c r="M56" s="1897"/>
      <c r="N56" s="1895"/>
      <c r="O56" s="1895"/>
      <c r="P56" s="1896"/>
      <c r="Q56" s="1897"/>
      <c r="R56" s="1895"/>
      <c r="S56" s="1895"/>
      <c r="T56" s="1895"/>
      <c r="U56" s="1896"/>
      <c r="V56" s="1898">
        <f>SUM(I56:U56)</f>
        <v>0</v>
      </c>
      <c r="W56" s="82"/>
    </row>
    <row r="57" spans="1:23" s="70" customFormat="1" ht="15.95" customHeight="1" thickBot="1">
      <c r="A57" s="118">
        <f>ROW()</f>
        <v>57</v>
      </c>
      <c r="B57" s="198"/>
      <c r="C57" s="195"/>
      <c r="D57" s="195"/>
      <c r="E57" s="195"/>
      <c r="F57" s="680" t="s">
        <v>807</v>
      </c>
      <c r="G57" s="202"/>
      <c r="H57" s="201"/>
      <c r="I57" s="1895"/>
      <c r="J57" s="1895"/>
      <c r="K57" s="1895"/>
      <c r="L57" s="1896"/>
      <c r="M57" s="1897"/>
      <c r="N57" s="1895"/>
      <c r="O57" s="1895"/>
      <c r="P57" s="1896"/>
      <c r="Q57" s="1897"/>
      <c r="R57" s="1895"/>
      <c r="S57" s="1895"/>
      <c r="T57" s="1896"/>
      <c r="U57" s="1895"/>
      <c r="V57" s="1898">
        <f t="shared" ref="V57:V63" si="11">SUM(I57:U57)</f>
        <v>0</v>
      </c>
      <c r="W57" s="82"/>
    </row>
    <row r="58" spans="1:23" s="70" customFormat="1" ht="15.95" customHeight="1" thickBot="1">
      <c r="A58" s="118">
        <f>ROW()</f>
        <v>58</v>
      </c>
      <c r="B58" s="198"/>
      <c r="C58" s="195"/>
      <c r="D58" s="195"/>
      <c r="E58" s="195"/>
      <c r="F58" s="680" t="s">
        <v>808</v>
      </c>
      <c r="G58" s="202"/>
      <c r="H58" s="201"/>
      <c r="I58" s="1895"/>
      <c r="J58" s="1895"/>
      <c r="K58" s="1895"/>
      <c r="L58" s="1896"/>
      <c r="M58" s="1897"/>
      <c r="N58" s="1895"/>
      <c r="O58" s="1895"/>
      <c r="P58" s="1896"/>
      <c r="Q58" s="1897"/>
      <c r="R58" s="1895"/>
      <c r="S58" s="1895"/>
      <c r="T58" s="1896"/>
      <c r="U58" s="1896"/>
      <c r="V58" s="1898">
        <f t="shared" si="11"/>
        <v>0</v>
      </c>
      <c r="W58" s="82"/>
    </row>
    <row r="59" spans="1:23" s="70" customFormat="1" ht="15.95" customHeight="1" thickBot="1">
      <c r="A59" s="118">
        <f>ROW()</f>
        <v>59</v>
      </c>
      <c r="B59" s="198"/>
      <c r="C59" s="195"/>
      <c r="D59" s="195"/>
      <c r="E59" s="195"/>
      <c r="F59" s="680" t="s">
        <v>809</v>
      </c>
      <c r="G59" s="202"/>
      <c r="H59" s="201"/>
      <c r="I59" s="1890"/>
      <c r="J59" s="1890"/>
      <c r="K59" s="1890"/>
      <c r="L59" s="1899"/>
      <c r="M59" s="1900"/>
      <c r="N59" s="1890"/>
      <c r="O59" s="1890"/>
      <c r="P59" s="1899"/>
      <c r="Q59" s="1900"/>
      <c r="R59" s="1890"/>
      <c r="S59" s="1890"/>
      <c r="T59" s="1899"/>
      <c r="U59" s="1899"/>
      <c r="V59" s="1901">
        <f t="shared" si="11"/>
        <v>0</v>
      </c>
      <c r="W59" s="82"/>
    </row>
    <row r="60" spans="1:23" s="70" customFormat="1" ht="15.95" customHeight="1" thickTop="1" thickBot="1">
      <c r="A60" s="118">
        <f>ROW()</f>
        <v>60</v>
      </c>
      <c r="B60" s="198"/>
      <c r="C60" s="195"/>
      <c r="D60" s="195"/>
      <c r="E60" s="195"/>
      <c r="F60" s="680" t="s">
        <v>810</v>
      </c>
      <c r="G60" s="202"/>
      <c r="H60" s="201"/>
      <c r="I60" s="1892"/>
      <c r="J60" s="1892"/>
      <c r="K60" s="1892"/>
      <c r="L60" s="1893"/>
      <c r="M60" s="1902"/>
      <c r="N60" s="1892"/>
      <c r="O60" s="1892"/>
      <c r="P60" s="1893"/>
      <c r="Q60" s="1902"/>
      <c r="R60" s="1892"/>
      <c r="S60" s="1892"/>
      <c r="T60" s="1893"/>
      <c r="U60" s="1892"/>
      <c r="V60" s="1903">
        <f t="shared" si="11"/>
        <v>0</v>
      </c>
      <c r="W60" s="82"/>
    </row>
    <row r="61" spans="1:23" s="70" customFormat="1" ht="15.95" customHeight="1" thickBot="1">
      <c r="A61" s="118">
        <f>ROW()</f>
        <v>61</v>
      </c>
      <c r="B61" s="198"/>
      <c r="C61" s="195"/>
      <c r="D61" s="195"/>
      <c r="E61" s="195"/>
      <c r="F61" s="680" t="s">
        <v>811</v>
      </c>
      <c r="G61" s="202"/>
      <c r="H61" s="201"/>
      <c r="I61" s="1895"/>
      <c r="J61" s="1895"/>
      <c r="K61" s="1895"/>
      <c r="L61" s="1896"/>
      <c r="M61" s="1897"/>
      <c r="N61" s="1895"/>
      <c r="O61" s="1895"/>
      <c r="P61" s="1896"/>
      <c r="Q61" s="1897"/>
      <c r="R61" s="1895"/>
      <c r="S61" s="1895"/>
      <c r="T61" s="1895"/>
      <c r="U61" s="1896"/>
      <c r="V61" s="1898">
        <f t="shared" si="11"/>
        <v>0</v>
      </c>
      <c r="W61" s="82"/>
    </row>
    <row r="62" spans="1:23" s="70" customFormat="1" ht="15.95" customHeight="1" thickBot="1">
      <c r="A62" s="118">
        <f>ROW()</f>
        <v>62</v>
      </c>
      <c r="B62" s="198"/>
      <c r="C62" s="195"/>
      <c r="D62" s="195"/>
      <c r="E62" s="195"/>
      <c r="F62" s="680" t="s">
        <v>812</v>
      </c>
      <c r="G62" s="202"/>
      <c r="H62" s="201"/>
      <c r="I62" s="1895"/>
      <c r="J62" s="1895"/>
      <c r="K62" s="1895"/>
      <c r="L62" s="1896"/>
      <c r="M62" s="1897"/>
      <c r="N62" s="1895"/>
      <c r="O62" s="1895"/>
      <c r="P62" s="1896"/>
      <c r="Q62" s="1897"/>
      <c r="R62" s="1895"/>
      <c r="S62" s="1895"/>
      <c r="T62" s="1895"/>
      <c r="U62" s="1896"/>
      <c r="V62" s="1898">
        <f t="shared" si="11"/>
        <v>0</v>
      </c>
      <c r="W62" s="82"/>
    </row>
    <row r="63" spans="1:23" s="70" customFormat="1" ht="15.95" customHeight="1" thickBot="1">
      <c r="A63" s="118">
        <f>ROW()</f>
        <v>63</v>
      </c>
      <c r="B63" s="198"/>
      <c r="C63" s="195"/>
      <c r="D63" s="195"/>
      <c r="E63" s="195"/>
      <c r="F63" s="680" t="s">
        <v>813</v>
      </c>
      <c r="G63" s="202"/>
      <c r="H63" s="201"/>
      <c r="I63" s="1895"/>
      <c r="J63" s="1895"/>
      <c r="K63" s="1895"/>
      <c r="L63" s="1896"/>
      <c r="M63" s="1897"/>
      <c r="N63" s="1895"/>
      <c r="O63" s="1895"/>
      <c r="P63" s="1896"/>
      <c r="Q63" s="1897"/>
      <c r="R63" s="1895"/>
      <c r="S63" s="1895"/>
      <c r="T63" s="1895"/>
      <c r="U63" s="1896"/>
      <c r="V63" s="1898">
        <f t="shared" si="11"/>
        <v>0</v>
      </c>
      <c r="W63" s="82"/>
    </row>
    <row r="64" spans="1:23" s="70" customFormat="1" ht="15.95" customHeight="1">
      <c r="A64" s="329">
        <f>ROW()</f>
        <v>64</v>
      </c>
      <c r="B64" s="596"/>
      <c r="C64" s="595"/>
      <c r="D64" s="595"/>
      <c r="E64" s="595"/>
      <c r="F64" s="592"/>
      <c r="G64" s="594"/>
      <c r="H64" s="593"/>
      <c r="I64" s="595"/>
      <c r="J64" s="595"/>
      <c r="K64" s="595"/>
      <c r="L64" s="595"/>
      <c r="M64" s="595"/>
      <c r="N64" s="595"/>
      <c r="O64" s="595"/>
      <c r="P64" s="595"/>
      <c r="Q64" s="595"/>
      <c r="R64" s="595"/>
      <c r="S64" s="595"/>
      <c r="T64" s="595"/>
      <c r="U64" s="595"/>
      <c r="V64" s="599"/>
      <c r="W64" s="385"/>
    </row>
    <row r="65" spans="1:28" s="70" customFormat="1" ht="24" customHeight="1">
      <c r="A65" s="118">
        <f>ROW()</f>
        <v>65</v>
      </c>
      <c r="B65" s="198"/>
      <c r="C65" s="197" t="s">
        <v>640</v>
      </c>
      <c r="D65" s="195"/>
      <c r="E65" s="195"/>
      <c r="F65" s="202"/>
      <c r="G65" s="202"/>
      <c r="H65" s="201"/>
      <c r="W65" s="82"/>
    </row>
    <row r="66" spans="1:28" s="70" customFormat="1" ht="34.5" customHeight="1">
      <c r="A66" s="329">
        <f>ROW()</f>
        <v>66</v>
      </c>
      <c r="B66" s="648"/>
      <c r="C66" s="641"/>
      <c r="D66" s="645"/>
      <c r="E66" s="645"/>
      <c r="F66" s="644"/>
      <c r="G66" s="644"/>
      <c r="H66" s="643"/>
      <c r="I66" s="667" t="str">
        <f t="shared" ref="I66:O67" si="12">+I54</f>
        <v>HVAC Substations</v>
      </c>
      <c r="J66" s="667" t="str">
        <f t="shared" si="12"/>
        <v>HVAC Lines</v>
      </c>
      <c r="K66" s="667" t="str">
        <f t="shared" si="12"/>
        <v>HVAC Cables</v>
      </c>
      <c r="L66" s="667" t="str">
        <f t="shared" si="12"/>
        <v>HVAC Protection &amp; Metering</v>
      </c>
      <c r="M66" s="667" t="str">
        <f t="shared" si="12"/>
        <v>HVDC Substations</v>
      </c>
      <c r="N66" s="667" t="str">
        <f t="shared" si="12"/>
        <v>HVDC Lines</v>
      </c>
      <c r="O66" s="667" t="str">
        <f t="shared" si="12"/>
        <v>HVDC Cables</v>
      </c>
      <c r="P66" s="667" t="s">
        <v>876</v>
      </c>
      <c r="Q66" s="667" t="str">
        <f t="shared" ref="Q66:V67" si="13">+Q54</f>
        <v>Easements</v>
      </c>
      <c r="R66" s="667" t="str">
        <f t="shared" si="13"/>
        <v>Intangibles</v>
      </c>
      <c r="S66" s="667" t="str">
        <f t="shared" si="13"/>
        <v>IST</v>
      </c>
      <c r="T66" s="667" t="str">
        <f t="shared" si="13"/>
        <v>Business Support</v>
      </c>
      <c r="U66" s="667" t="str">
        <f t="shared" si="13"/>
        <v>Pseudo Assets</v>
      </c>
      <c r="V66" s="667" t="str">
        <f t="shared" si="13"/>
        <v xml:space="preserve">Total </v>
      </c>
      <c r="W66" s="385"/>
    </row>
    <row r="67" spans="1:28" s="70" customFormat="1" ht="15.95" customHeight="1" thickBot="1">
      <c r="A67" s="118">
        <f>ROW()</f>
        <v>67</v>
      </c>
      <c r="B67" s="198"/>
      <c r="C67" s="195"/>
      <c r="D67" s="195"/>
      <c r="E67" s="195"/>
      <c r="F67" s="202"/>
      <c r="G67" s="202"/>
      <c r="H67" s="201"/>
      <c r="I67" s="669" t="str">
        <f t="shared" si="12"/>
        <v>($M)</v>
      </c>
      <c r="J67" s="669" t="str">
        <f t="shared" si="12"/>
        <v>($M)</v>
      </c>
      <c r="K67" s="669" t="str">
        <f t="shared" si="12"/>
        <v>($M)</v>
      </c>
      <c r="L67" s="669" t="str">
        <f t="shared" si="12"/>
        <v>($M)</v>
      </c>
      <c r="M67" s="669" t="str">
        <f t="shared" si="12"/>
        <v>($M)</v>
      </c>
      <c r="N67" s="669" t="str">
        <f t="shared" si="12"/>
        <v>($M)</v>
      </c>
      <c r="O67" s="669" t="str">
        <f t="shared" si="12"/>
        <v>($M)</v>
      </c>
      <c r="P67" s="669" t="str">
        <f>+P55</f>
        <v>($M)</v>
      </c>
      <c r="Q67" s="669" t="str">
        <f t="shared" si="13"/>
        <v>($M)</v>
      </c>
      <c r="R67" s="669" t="str">
        <f t="shared" si="13"/>
        <v>($M)</v>
      </c>
      <c r="S67" s="669" t="str">
        <f t="shared" si="13"/>
        <v>($M)</v>
      </c>
      <c r="T67" s="669" t="str">
        <f t="shared" si="13"/>
        <v>($M)</v>
      </c>
      <c r="U67" s="669" t="str">
        <f t="shared" si="13"/>
        <v>($M)</v>
      </c>
      <c r="V67" s="669" t="str">
        <f t="shared" si="13"/>
        <v>($M)</v>
      </c>
      <c r="W67" s="82"/>
    </row>
    <row r="68" spans="1:28" s="70" customFormat="1" ht="15.95" customHeight="1" thickBot="1">
      <c r="A68" s="118">
        <f>ROW()</f>
        <v>68</v>
      </c>
      <c r="B68" s="198"/>
      <c r="C68" s="195"/>
      <c r="D68" s="195"/>
      <c r="E68" s="195"/>
      <c r="F68" s="680" t="s">
        <v>804</v>
      </c>
      <c r="G68" s="202"/>
      <c r="H68" s="201"/>
      <c r="I68" s="1904"/>
      <c r="J68" s="1904"/>
      <c r="K68" s="1904"/>
      <c r="L68" s="1905"/>
      <c r="M68" s="1906"/>
      <c r="N68" s="1904"/>
      <c r="O68" s="1904"/>
      <c r="P68" s="1905"/>
      <c r="Q68" s="1906"/>
      <c r="R68" s="1904"/>
      <c r="S68" s="1904"/>
      <c r="T68" s="1904"/>
      <c r="U68" s="1905"/>
      <c r="V68" s="1901">
        <f>SUM(I68:U68)</f>
        <v>0</v>
      </c>
      <c r="W68" s="82"/>
    </row>
    <row r="69" spans="1:28" s="70" customFormat="1" ht="15.95" customHeight="1" thickTop="1" thickBot="1">
      <c r="A69" s="118">
        <f>ROW()</f>
        <v>69</v>
      </c>
      <c r="B69" s="198"/>
      <c r="C69" s="195"/>
      <c r="D69" s="195"/>
      <c r="E69" s="195"/>
      <c r="F69" s="680" t="s">
        <v>805</v>
      </c>
      <c r="G69" s="202"/>
      <c r="H69" s="201"/>
      <c r="I69" s="1907"/>
      <c r="J69" s="1907"/>
      <c r="K69" s="1907"/>
      <c r="L69" s="1908"/>
      <c r="M69" s="1909"/>
      <c r="N69" s="1907"/>
      <c r="O69" s="1907"/>
      <c r="P69" s="1908"/>
      <c r="Q69" s="1909"/>
      <c r="R69" s="1907"/>
      <c r="S69" s="1907"/>
      <c r="T69" s="1907"/>
      <c r="U69" s="1908"/>
      <c r="V69" s="1903">
        <f>SUM(I69:U69)</f>
        <v>0</v>
      </c>
      <c r="W69" s="82"/>
    </row>
    <row r="70" spans="1:28" s="70" customFormat="1" ht="15.95" customHeight="1">
      <c r="A70" s="118">
        <f>ROW()</f>
        <v>70</v>
      </c>
      <c r="B70" s="198"/>
      <c r="C70" s="195"/>
      <c r="D70" s="195"/>
      <c r="E70" s="195"/>
      <c r="F70" s="202"/>
      <c r="G70" s="202"/>
      <c r="H70" s="201"/>
      <c r="I70" s="1487"/>
      <c r="J70" s="1487"/>
      <c r="K70" s="1487"/>
      <c r="L70" s="1487"/>
      <c r="M70" s="1487"/>
      <c r="N70" s="1487"/>
      <c r="O70" s="1487"/>
      <c r="P70" s="1487"/>
      <c r="Q70" s="1487"/>
      <c r="R70" s="1487"/>
      <c r="S70" s="1487"/>
      <c r="T70" s="1487"/>
      <c r="U70" s="1487"/>
      <c r="V70" s="1488"/>
      <c r="W70" s="82"/>
    </row>
    <row r="71" spans="1:28" s="47" customFormat="1" ht="45" customHeight="1">
      <c r="A71" s="118">
        <f>ROW()</f>
        <v>71</v>
      </c>
      <c r="B71" s="78"/>
      <c r="C71" s="86" t="s">
        <v>645</v>
      </c>
      <c r="D71" s="78"/>
      <c r="E71" s="78"/>
      <c r="F71" s="78"/>
      <c r="G71" s="78"/>
      <c r="H71" s="78"/>
      <c r="I71" s="1489"/>
      <c r="J71" s="1489"/>
      <c r="K71" s="1489"/>
      <c r="L71" s="1489"/>
      <c r="M71" s="1489"/>
      <c r="N71" s="1489"/>
      <c r="O71" s="1489"/>
      <c r="P71" s="1489"/>
      <c r="Q71" s="1489"/>
      <c r="R71" s="1489"/>
      <c r="S71" s="1489"/>
      <c r="T71" s="1489"/>
      <c r="U71" s="1489"/>
      <c r="V71" s="1489"/>
      <c r="W71" s="120"/>
    </row>
    <row r="72" spans="1:28" s="70" customFormat="1" ht="33.75" customHeight="1">
      <c r="A72" s="329">
        <f>ROW()</f>
        <v>72</v>
      </c>
      <c r="B72" s="648"/>
      <c r="C72" s="641"/>
      <c r="D72" s="648"/>
      <c r="E72" s="648"/>
      <c r="F72" s="648"/>
      <c r="G72" s="648"/>
      <c r="H72" s="648"/>
      <c r="I72" s="1490" t="str">
        <f t="shared" ref="I72:V72" si="14">+I36</f>
        <v>HVAC Substations</v>
      </c>
      <c r="J72" s="1490" t="str">
        <f t="shared" si="14"/>
        <v>HVAC Lines</v>
      </c>
      <c r="K72" s="1490" t="str">
        <f t="shared" si="14"/>
        <v>HVAC Cables</v>
      </c>
      <c r="L72" s="1490" t="str">
        <f t="shared" si="14"/>
        <v>HVAC Protection &amp; Metering</v>
      </c>
      <c r="M72" s="1490" t="str">
        <f t="shared" si="14"/>
        <v>HVDC Substations</v>
      </c>
      <c r="N72" s="1490" t="str">
        <f t="shared" si="14"/>
        <v>HVDC Lines</v>
      </c>
      <c r="O72" s="1490" t="str">
        <f t="shared" si="14"/>
        <v>HVDC Cables</v>
      </c>
      <c r="P72" s="1490" t="str">
        <f t="shared" si="14"/>
        <v xml:space="preserve">HVDC Controls &amp; Protection </v>
      </c>
      <c r="Q72" s="1490" t="str">
        <f t="shared" si="14"/>
        <v>Easements</v>
      </c>
      <c r="R72" s="1490" t="str">
        <f t="shared" si="14"/>
        <v>Intangibles</v>
      </c>
      <c r="S72" s="1490" t="str">
        <f t="shared" si="14"/>
        <v>IST</v>
      </c>
      <c r="T72" s="1490" t="str">
        <f t="shared" si="14"/>
        <v>Business Support</v>
      </c>
      <c r="U72" s="1490" t="str">
        <f t="shared" si="14"/>
        <v>Pseudo Assets</v>
      </c>
      <c r="V72" s="1490" t="str">
        <f t="shared" si="14"/>
        <v xml:space="preserve">Total </v>
      </c>
      <c r="W72" s="120"/>
    </row>
    <row r="73" spans="1:28" s="70" customFormat="1" ht="15.95" customHeight="1" thickBot="1">
      <c r="A73" s="118">
        <f>ROW()</f>
        <v>73</v>
      </c>
      <c r="B73" s="187"/>
      <c r="C73" s="187"/>
      <c r="D73" s="187"/>
      <c r="E73" s="187"/>
      <c r="F73" s="83"/>
      <c r="G73" s="187"/>
      <c r="H73" s="187"/>
      <c r="I73" s="1491" t="s">
        <v>1221</v>
      </c>
      <c r="J73" s="1491" t="s">
        <v>1221</v>
      </c>
      <c r="K73" s="1491" t="s">
        <v>1221</v>
      </c>
      <c r="L73" s="1491" t="s">
        <v>1221</v>
      </c>
      <c r="M73" s="1491" t="s">
        <v>1221</v>
      </c>
      <c r="N73" s="1491" t="s">
        <v>1221</v>
      </c>
      <c r="O73" s="1491" t="s">
        <v>1221</v>
      </c>
      <c r="P73" s="1491" t="s">
        <v>1221</v>
      </c>
      <c r="Q73" s="1491" t="s">
        <v>1221</v>
      </c>
      <c r="R73" s="1491" t="s">
        <v>1221</v>
      </c>
      <c r="S73" s="1491" t="s">
        <v>1221</v>
      </c>
      <c r="T73" s="1491" t="s">
        <v>1221</v>
      </c>
      <c r="U73" s="1491" t="s">
        <v>1221</v>
      </c>
      <c r="V73" s="1491" t="s">
        <v>1221</v>
      </c>
      <c r="W73" s="120"/>
    </row>
    <row r="74" spans="1:28" ht="15.95" customHeight="1" thickBot="1">
      <c r="A74" s="118">
        <f>ROW()</f>
        <v>74</v>
      </c>
      <c r="B74" s="78"/>
      <c r="C74" s="78"/>
      <c r="D74" s="78"/>
      <c r="E74" s="78"/>
      <c r="F74" s="675" t="s">
        <v>814</v>
      </c>
      <c r="G74" s="78"/>
      <c r="H74" s="78"/>
      <c r="I74" s="1910"/>
      <c r="J74" s="1910"/>
      <c r="K74" s="1910"/>
      <c r="L74" s="1911"/>
      <c r="M74" s="1912"/>
      <c r="N74" s="1910"/>
      <c r="O74" s="1910"/>
      <c r="P74" s="1911"/>
      <c r="Q74" s="1912"/>
      <c r="R74" s="1910"/>
      <c r="S74" s="1913"/>
      <c r="T74" s="1913"/>
      <c r="U74" s="1914"/>
      <c r="V74" s="1915">
        <f>SUM(I74:U74)</f>
        <v>0</v>
      </c>
      <c r="W74" s="120"/>
      <c r="X74"/>
      <c r="Y74"/>
      <c r="Z74"/>
      <c r="AA74"/>
      <c r="AB74"/>
    </row>
    <row r="75" spans="1:28" s="70" customFormat="1" ht="15.95" customHeight="1" thickTop="1" thickBot="1">
      <c r="A75" s="329">
        <f>ROW()</f>
        <v>75</v>
      </c>
      <c r="B75" s="198"/>
      <c r="C75" s="198"/>
      <c r="D75" s="198"/>
      <c r="F75" s="679" t="s">
        <v>815</v>
      </c>
      <c r="G75" s="198"/>
      <c r="H75" s="198"/>
      <c r="I75" s="1916"/>
      <c r="J75" s="1916"/>
      <c r="K75" s="1916"/>
      <c r="L75" s="1917"/>
      <c r="M75" s="1918"/>
      <c r="N75" s="1916"/>
      <c r="O75" s="1916"/>
      <c r="P75" s="1917"/>
      <c r="Q75" s="1918"/>
      <c r="R75" s="1916"/>
      <c r="S75" s="1916"/>
      <c r="T75" s="1916"/>
      <c r="U75" s="1917"/>
      <c r="V75" s="1919">
        <f>SUM(I75:U75)</f>
        <v>0</v>
      </c>
      <c r="W75" s="120"/>
    </row>
    <row r="76" spans="1:28" s="70" customFormat="1" ht="15.95" customHeight="1">
      <c r="A76" s="329">
        <f>ROW()</f>
        <v>76</v>
      </c>
      <c r="B76" s="198"/>
      <c r="C76" s="198"/>
      <c r="D76" s="198"/>
      <c r="E76" s="80"/>
      <c r="F76" s="198"/>
      <c r="G76" s="198"/>
      <c r="H76" s="198"/>
      <c r="I76" s="198"/>
      <c r="J76" s="198"/>
      <c r="K76" s="198"/>
      <c r="L76" s="198"/>
      <c r="M76" s="198"/>
      <c r="N76" s="198"/>
      <c r="O76" s="198"/>
      <c r="P76" s="198"/>
      <c r="Q76" s="198"/>
      <c r="R76" s="198"/>
      <c r="S76" s="198"/>
      <c r="T76" s="198"/>
      <c r="U76" s="198"/>
      <c r="V76" s="194"/>
      <c r="W76" s="120"/>
    </row>
    <row r="77" spans="1:28" s="71" customFormat="1" ht="24" customHeight="1">
      <c r="A77" s="329">
        <f>ROW()</f>
        <v>77</v>
      </c>
      <c r="B77" s="148"/>
      <c r="C77" s="197" t="s">
        <v>693</v>
      </c>
      <c r="D77" s="148"/>
      <c r="E77" s="148"/>
      <c r="F77" s="148"/>
      <c r="G77" s="148"/>
      <c r="H77" s="148"/>
      <c r="W77" s="82"/>
    </row>
    <row r="78" spans="1:28" s="602" customFormat="1" ht="34.5" customHeight="1">
      <c r="A78" s="329">
        <f>ROW()</f>
        <v>78</v>
      </c>
      <c r="B78" s="648"/>
      <c r="C78" s="641"/>
      <c r="D78" s="648"/>
      <c r="E78" s="648"/>
      <c r="F78" s="648"/>
      <c r="G78" s="648"/>
      <c r="H78" s="648"/>
      <c r="I78" s="667" t="str">
        <f t="shared" ref="I78:V78" si="15">+I72</f>
        <v>HVAC Substations</v>
      </c>
      <c r="J78" s="667" t="str">
        <f t="shared" si="15"/>
        <v>HVAC Lines</v>
      </c>
      <c r="K78" s="667" t="str">
        <f t="shared" si="15"/>
        <v>HVAC Cables</v>
      </c>
      <c r="L78" s="667" t="str">
        <f t="shared" si="15"/>
        <v>HVAC Protection &amp; Metering</v>
      </c>
      <c r="M78" s="667" t="str">
        <f t="shared" si="15"/>
        <v>HVDC Substations</v>
      </c>
      <c r="N78" s="667" t="str">
        <f t="shared" si="15"/>
        <v>HVDC Lines</v>
      </c>
      <c r="O78" s="667" t="str">
        <f t="shared" si="15"/>
        <v>HVDC Cables</v>
      </c>
      <c r="P78" s="667" t="str">
        <f t="shared" si="15"/>
        <v xml:space="preserve">HVDC Controls &amp; Protection </v>
      </c>
      <c r="Q78" s="667" t="str">
        <f t="shared" si="15"/>
        <v>Easements</v>
      </c>
      <c r="R78" s="667" t="str">
        <f t="shared" si="15"/>
        <v>Intangibles</v>
      </c>
      <c r="S78" s="667" t="str">
        <f t="shared" si="15"/>
        <v>IST</v>
      </c>
      <c r="T78" s="667" t="str">
        <f t="shared" si="15"/>
        <v>Business Support</v>
      </c>
      <c r="U78" s="667" t="str">
        <f t="shared" si="15"/>
        <v>Pseudo Assets</v>
      </c>
      <c r="V78" s="667" t="str">
        <f t="shared" si="15"/>
        <v xml:space="preserve">Total </v>
      </c>
      <c r="W78" s="385"/>
    </row>
    <row r="79" spans="1:28" s="71" customFormat="1" ht="15.95" customHeight="1" thickBot="1">
      <c r="A79" s="329">
        <f>ROW()</f>
        <v>79</v>
      </c>
      <c r="B79" s="148"/>
      <c r="C79" s="89"/>
      <c r="D79" s="148"/>
      <c r="E79" s="148"/>
      <c r="F79" s="148"/>
      <c r="G79" s="148"/>
      <c r="H79" s="148"/>
      <c r="I79" s="674" t="str">
        <f t="shared" ref="I79:V79" si="16">+I73</f>
        <v>($M)</v>
      </c>
      <c r="J79" s="674" t="str">
        <f t="shared" si="16"/>
        <v>($M)</v>
      </c>
      <c r="K79" s="674" t="str">
        <f t="shared" si="16"/>
        <v>($M)</v>
      </c>
      <c r="L79" s="674" t="str">
        <f t="shared" si="16"/>
        <v>($M)</v>
      </c>
      <c r="M79" s="674" t="str">
        <f t="shared" si="16"/>
        <v>($M)</v>
      </c>
      <c r="N79" s="674" t="str">
        <f t="shared" si="16"/>
        <v>($M)</v>
      </c>
      <c r="O79" s="674" t="str">
        <f t="shared" si="16"/>
        <v>($M)</v>
      </c>
      <c r="P79" s="674" t="str">
        <f t="shared" si="16"/>
        <v>($M)</v>
      </c>
      <c r="Q79" s="674" t="str">
        <f t="shared" si="16"/>
        <v>($M)</v>
      </c>
      <c r="R79" s="674" t="str">
        <f t="shared" si="16"/>
        <v>($M)</v>
      </c>
      <c r="S79" s="674" t="str">
        <f t="shared" si="16"/>
        <v>($M)</v>
      </c>
      <c r="T79" s="674" t="str">
        <f t="shared" si="16"/>
        <v>($M)</v>
      </c>
      <c r="U79" s="674" t="str">
        <f t="shared" si="16"/>
        <v>($M)</v>
      </c>
      <c r="V79" s="674" t="str">
        <f t="shared" si="16"/>
        <v>($M)</v>
      </c>
      <c r="W79" s="82"/>
    </row>
    <row r="80" spans="1:28" s="71" customFormat="1" ht="15.95" customHeight="1" thickBot="1">
      <c r="A80" s="329">
        <f>ROW()</f>
        <v>80</v>
      </c>
      <c r="B80" s="198"/>
      <c r="C80" s="89"/>
      <c r="D80" s="198"/>
      <c r="E80" s="198"/>
      <c r="F80" s="675" t="s">
        <v>804</v>
      </c>
      <c r="G80" s="198"/>
      <c r="H80" s="198"/>
      <c r="I80" s="1839"/>
      <c r="J80" s="1786"/>
      <c r="K80" s="1786"/>
      <c r="L80" s="1840"/>
      <c r="M80" s="1841"/>
      <c r="N80" s="1786"/>
      <c r="O80" s="1786"/>
      <c r="P80" s="1840"/>
      <c r="Q80" s="1841"/>
      <c r="R80" s="1786"/>
      <c r="S80" s="1786"/>
      <c r="T80" s="1786"/>
      <c r="U80" s="1840"/>
      <c r="V80" s="1842">
        <f>SUM(I80:U80)</f>
        <v>0</v>
      </c>
      <c r="W80" s="82"/>
    </row>
    <row r="81" spans="1:23" s="71" customFormat="1" ht="15.95" customHeight="1" thickTop="1" thickBot="1">
      <c r="A81" s="329">
        <f>ROW()</f>
        <v>81</v>
      </c>
      <c r="B81" s="198"/>
      <c r="C81" s="89"/>
      <c r="D81" s="198"/>
      <c r="E81" s="198"/>
      <c r="F81" s="675" t="s">
        <v>805</v>
      </c>
      <c r="G81" s="198"/>
      <c r="H81" s="198"/>
      <c r="I81" s="1843"/>
      <c r="J81" s="1844"/>
      <c r="K81" s="1844"/>
      <c r="L81" s="1845"/>
      <c r="M81" s="1846"/>
      <c r="N81" s="1844"/>
      <c r="O81" s="1844"/>
      <c r="P81" s="1845"/>
      <c r="Q81" s="1846"/>
      <c r="R81" s="1844"/>
      <c r="S81" s="1844"/>
      <c r="T81" s="1844"/>
      <c r="U81" s="1845"/>
      <c r="V81" s="1847">
        <f>SUM(I81:U81)</f>
        <v>0</v>
      </c>
      <c r="W81" s="82"/>
    </row>
    <row r="82" spans="1:23" s="71" customFormat="1" ht="15.95" customHeight="1">
      <c r="A82" s="329">
        <f>ROW()</f>
        <v>82</v>
      </c>
      <c r="B82" s="148"/>
      <c r="C82" s="89"/>
      <c r="D82" s="148"/>
      <c r="E82" s="148"/>
      <c r="G82" s="148"/>
      <c r="H82" s="148"/>
      <c r="W82" s="82"/>
    </row>
    <row r="83" spans="1:23" s="71" customFormat="1" ht="15.95" customHeight="1">
      <c r="A83" s="329">
        <f>ROW()</f>
        <v>83</v>
      </c>
      <c r="B83" s="148"/>
      <c r="C83" s="89"/>
      <c r="D83" s="148"/>
      <c r="E83" s="148"/>
      <c r="F83" s="651"/>
      <c r="G83" s="651"/>
      <c r="H83" s="651"/>
      <c r="I83" s="2152" t="s">
        <v>816</v>
      </c>
      <c r="J83" s="2152"/>
      <c r="K83" s="2152"/>
      <c r="L83" s="677"/>
      <c r="M83" s="2150" t="s">
        <v>555</v>
      </c>
      <c r="N83" s="677"/>
      <c r="O83" s="2127" t="s">
        <v>1352</v>
      </c>
      <c r="P83" s="2127"/>
      <c r="Q83" s="2127"/>
      <c r="V83" s="147"/>
      <c r="W83" s="82"/>
    </row>
    <row r="84" spans="1:23" s="71" customFormat="1" ht="15.95" customHeight="1">
      <c r="A84" s="329">
        <f>ROW()</f>
        <v>84</v>
      </c>
      <c r="B84" s="148"/>
      <c r="C84" s="89"/>
      <c r="D84" s="148"/>
      <c r="E84" s="148"/>
      <c r="F84" s="671" t="s">
        <v>446</v>
      </c>
      <c r="G84" s="651"/>
      <c r="H84" s="651"/>
      <c r="I84" s="676" t="s">
        <v>1222</v>
      </c>
      <c r="J84" s="676" t="s">
        <v>1223</v>
      </c>
      <c r="K84" s="676" t="s">
        <v>1224</v>
      </c>
      <c r="L84" s="677"/>
      <c r="M84" s="2151"/>
      <c r="N84" s="677"/>
      <c r="O84" s="676" t="s">
        <v>1222</v>
      </c>
      <c r="P84" s="676" t="s">
        <v>1223</v>
      </c>
      <c r="Q84" s="676" t="s">
        <v>1224</v>
      </c>
      <c r="R84" s="164"/>
      <c r="V84" s="147"/>
      <c r="W84" s="82"/>
    </row>
    <row r="85" spans="1:23" s="71" customFormat="1" ht="15.95" customHeight="1">
      <c r="A85" s="329">
        <f>ROW()</f>
        <v>85</v>
      </c>
      <c r="B85" s="148"/>
      <c r="C85" s="89"/>
      <c r="D85" s="148"/>
      <c r="E85" s="148"/>
      <c r="F85" s="651" t="s">
        <v>195</v>
      </c>
      <c r="G85" s="651"/>
      <c r="H85" s="651"/>
      <c r="I85" s="1787"/>
      <c r="J85" s="1787">
        <v>0</v>
      </c>
      <c r="K85" s="1838">
        <f>I85+J85</f>
        <v>0</v>
      </c>
      <c r="L85" s="677"/>
      <c r="M85" s="2065">
        <v>11.5</v>
      </c>
      <c r="N85" s="677"/>
      <c r="O85" s="1833">
        <f>I85*(M85/12)</f>
        <v>0</v>
      </c>
      <c r="P85" s="1833">
        <f>J85*(M85/12)</f>
        <v>0</v>
      </c>
      <c r="Q85" s="1834">
        <f>O85+P85</f>
        <v>0</v>
      </c>
      <c r="V85" s="147"/>
      <c r="W85" s="82"/>
    </row>
    <row r="86" spans="1:23" s="71" customFormat="1" ht="15.95" customHeight="1">
      <c r="A86" s="329">
        <f>ROW()</f>
        <v>86</v>
      </c>
      <c r="B86" s="148"/>
      <c r="C86" s="89"/>
      <c r="D86" s="148"/>
      <c r="E86" s="148"/>
      <c r="F86" s="651" t="s">
        <v>196</v>
      </c>
      <c r="G86" s="651"/>
      <c r="H86" s="651"/>
      <c r="I86" s="1787"/>
      <c r="J86" s="1787">
        <v>0</v>
      </c>
      <c r="K86" s="1838">
        <f t="shared" ref="K86:K96" si="17">I86+J86</f>
        <v>0</v>
      </c>
      <c r="L86" s="677"/>
      <c r="M86" s="2065">
        <v>10.5</v>
      </c>
      <c r="N86" s="677"/>
      <c r="O86" s="1833">
        <f t="shared" ref="O86:O96" si="18">I86*(M86/12)</f>
        <v>0</v>
      </c>
      <c r="P86" s="1833">
        <f t="shared" ref="P86:P96" si="19">J86*(M86/12)</f>
        <v>0</v>
      </c>
      <c r="Q86" s="1834">
        <f t="shared" ref="Q86:Q96" si="20">O86+P86</f>
        <v>0</v>
      </c>
      <c r="V86" s="147"/>
      <c r="W86" s="82"/>
    </row>
    <row r="87" spans="1:23" s="71" customFormat="1" ht="15.95" customHeight="1">
      <c r="A87" s="329">
        <f>ROW()</f>
        <v>87</v>
      </c>
      <c r="B87" s="148"/>
      <c r="C87" s="89"/>
      <c r="D87" s="148"/>
      <c r="E87" s="148"/>
      <c r="F87" s="651" t="s">
        <v>197</v>
      </c>
      <c r="G87" s="651"/>
      <c r="H87" s="651"/>
      <c r="I87" s="1787"/>
      <c r="J87" s="1787">
        <v>0</v>
      </c>
      <c r="K87" s="1838">
        <f t="shared" si="17"/>
        <v>0</v>
      </c>
      <c r="L87" s="677"/>
      <c r="M87" s="2065">
        <v>9.5</v>
      </c>
      <c r="N87" s="677"/>
      <c r="O87" s="1833">
        <f t="shared" si="18"/>
        <v>0</v>
      </c>
      <c r="P87" s="1833">
        <f t="shared" si="19"/>
        <v>0</v>
      </c>
      <c r="Q87" s="1834">
        <f t="shared" si="20"/>
        <v>0</v>
      </c>
      <c r="V87" s="147"/>
      <c r="W87" s="82"/>
    </row>
    <row r="88" spans="1:23" s="71" customFormat="1" ht="15.95" customHeight="1">
      <c r="A88" s="329">
        <f>ROW()</f>
        <v>88</v>
      </c>
      <c r="B88" s="148"/>
      <c r="C88" s="89"/>
      <c r="D88" s="148"/>
      <c r="E88" s="148"/>
      <c r="F88" s="651" t="s">
        <v>445</v>
      </c>
      <c r="G88" s="651"/>
      <c r="H88" s="651"/>
      <c r="I88" s="1787"/>
      <c r="J88" s="1787">
        <v>0</v>
      </c>
      <c r="K88" s="1838">
        <f t="shared" si="17"/>
        <v>0</v>
      </c>
      <c r="L88" s="677"/>
      <c r="M88" s="2065">
        <v>8.5</v>
      </c>
      <c r="N88" s="677"/>
      <c r="O88" s="1833">
        <f t="shared" si="18"/>
        <v>0</v>
      </c>
      <c r="P88" s="1833">
        <f t="shared" si="19"/>
        <v>0</v>
      </c>
      <c r="Q88" s="1834">
        <f t="shared" si="20"/>
        <v>0</v>
      </c>
      <c r="V88" s="147"/>
      <c r="W88" s="82"/>
    </row>
    <row r="89" spans="1:23" s="71" customFormat="1" ht="15.95" customHeight="1">
      <c r="A89" s="329">
        <f>ROW()</f>
        <v>89</v>
      </c>
      <c r="B89" s="148"/>
      <c r="C89" s="89"/>
      <c r="D89" s="148"/>
      <c r="E89" s="148"/>
      <c r="F89" s="651" t="s">
        <v>198</v>
      </c>
      <c r="G89" s="651"/>
      <c r="H89" s="651"/>
      <c r="I89" s="1787"/>
      <c r="J89" s="1787">
        <v>0</v>
      </c>
      <c r="K89" s="1838">
        <f t="shared" si="17"/>
        <v>0</v>
      </c>
      <c r="L89" s="677"/>
      <c r="M89" s="2065">
        <v>7.5</v>
      </c>
      <c r="N89" s="677"/>
      <c r="O89" s="1833">
        <f t="shared" si="18"/>
        <v>0</v>
      </c>
      <c r="P89" s="1833">
        <f t="shared" si="19"/>
        <v>0</v>
      </c>
      <c r="Q89" s="1834">
        <f t="shared" si="20"/>
        <v>0</v>
      </c>
      <c r="V89" s="147"/>
      <c r="W89" s="82"/>
    </row>
    <row r="90" spans="1:23" s="71" customFormat="1" ht="15.95" customHeight="1">
      <c r="A90" s="329">
        <f>ROW()</f>
        <v>90</v>
      </c>
      <c r="B90" s="148"/>
      <c r="C90" s="89"/>
      <c r="D90" s="148"/>
      <c r="E90" s="148"/>
      <c r="F90" s="651" t="s">
        <v>199</v>
      </c>
      <c r="G90" s="651"/>
      <c r="H90" s="651"/>
      <c r="I90" s="1787"/>
      <c r="J90" s="1787">
        <v>0</v>
      </c>
      <c r="K90" s="1838">
        <f t="shared" si="17"/>
        <v>0</v>
      </c>
      <c r="L90" s="677"/>
      <c r="M90" s="2065">
        <v>6.5</v>
      </c>
      <c r="N90" s="677"/>
      <c r="O90" s="1833">
        <f t="shared" si="18"/>
        <v>0</v>
      </c>
      <c r="P90" s="1833">
        <f t="shared" si="19"/>
        <v>0</v>
      </c>
      <c r="Q90" s="1834">
        <f t="shared" si="20"/>
        <v>0</v>
      </c>
      <c r="V90" s="147"/>
      <c r="W90" s="82"/>
    </row>
    <row r="91" spans="1:23" s="71" customFormat="1" ht="15.95" customHeight="1">
      <c r="A91" s="329">
        <f>ROW()</f>
        <v>91</v>
      </c>
      <c r="B91" s="148"/>
      <c r="C91" s="89"/>
      <c r="D91" s="148"/>
      <c r="E91" s="148"/>
      <c r="F91" s="651" t="s">
        <v>444</v>
      </c>
      <c r="G91" s="651"/>
      <c r="H91" s="651"/>
      <c r="I91" s="1787"/>
      <c r="J91" s="1787">
        <v>0</v>
      </c>
      <c r="K91" s="1838">
        <f t="shared" si="17"/>
        <v>0</v>
      </c>
      <c r="L91" s="677"/>
      <c r="M91" s="2065">
        <v>5.5</v>
      </c>
      <c r="N91" s="677"/>
      <c r="O91" s="1833">
        <f t="shared" si="18"/>
        <v>0</v>
      </c>
      <c r="P91" s="1833">
        <f t="shared" si="19"/>
        <v>0</v>
      </c>
      <c r="Q91" s="1834">
        <f t="shared" si="20"/>
        <v>0</v>
      </c>
      <c r="V91" s="147"/>
      <c r="W91" s="82"/>
    </row>
    <row r="92" spans="1:23" s="71" customFormat="1" ht="15.95" customHeight="1">
      <c r="A92" s="329">
        <f>ROW()</f>
        <v>92</v>
      </c>
      <c r="B92" s="148"/>
      <c r="C92" s="89"/>
      <c r="D92" s="148"/>
      <c r="E92" s="148"/>
      <c r="F92" s="651" t="s">
        <v>200</v>
      </c>
      <c r="G92" s="651"/>
      <c r="H92" s="651"/>
      <c r="I92" s="1787"/>
      <c r="J92" s="1787">
        <v>0</v>
      </c>
      <c r="K92" s="1838">
        <f t="shared" si="17"/>
        <v>0</v>
      </c>
      <c r="L92" s="677"/>
      <c r="M92" s="2065">
        <v>4.5</v>
      </c>
      <c r="N92" s="677"/>
      <c r="O92" s="1833">
        <f t="shared" si="18"/>
        <v>0</v>
      </c>
      <c r="P92" s="1833">
        <f t="shared" si="19"/>
        <v>0</v>
      </c>
      <c r="Q92" s="1834">
        <f t="shared" si="20"/>
        <v>0</v>
      </c>
      <c r="V92" s="147"/>
      <c r="W92" s="82"/>
    </row>
    <row r="93" spans="1:23" s="71" customFormat="1" ht="15.95" customHeight="1">
      <c r="A93" s="329">
        <f>ROW()</f>
        <v>93</v>
      </c>
      <c r="B93" s="148"/>
      <c r="C93" s="89"/>
      <c r="D93" s="148"/>
      <c r="E93" s="148"/>
      <c r="F93" s="651" t="s">
        <v>201</v>
      </c>
      <c r="G93" s="651"/>
      <c r="H93" s="651"/>
      <c r="I93" s="1787"/>
      <c r="J93" s="1787">
        <v>0</v>
      </c>
      <c r="K93" s="1838">
        <f t="shared" si="17"/>
        <v>0</v>
      </c>
      <c r="L93" s="677"/>
      <c r="M93" s="2065">
        <v>3.5</v>
      </c>
      <c r="N93" s="677"/>
      <c r="O93" s="1833">
        <f t="shared" si="18"/>
        <v>0</v>
      </c>
      <c r="P93" s="1833">
        <f t="shared" si="19"/>
        <v>0</v>
      </c>
      <c r="Q93" s="1834">
        <f t="shared" si="20"/>
        <v>0</v>
      </c>
      <c r="V93" s="147"/>
      <c r="W93" s="82"/>
    </row>
    <row r="94" spans="1:23" s="71" customFormat="1" ht="15.95" customHeight="1">
      <c r="A94" s="329">
        <f>ROW()</f>
        <v>94</v>
      </c>
      <c r="B94" s="148"/>
      <c r="C94" s="89"/>
      <c r="D94" s="148"/>
      <c r="E94" s="148"/>
      <c r="F94" s="651" t="s">
        <v>192</v>
      </c>
      <c r="G94" s="651"/>
      <c r="H94" s="651"/>
      <c r="I94" s="1787"/>
      <c r="J94" s="1787">
        <v>0</v>
      </c>
      <c r="K94" s="1838">
        <f t="shared" si="17"/>
        <v>0</v>
      </c>
      <c r="L94" s="677"/>
      <c r="M94" s="2065">
        <v>2.5</v>
      </c>
      <c r="N94" s="677"/>
      <c r="O94" s="1833">
        <f t="shared" si="18"/>
        <v>0</v>
      </c>
      <c r="P94" s="1833">
        <f t="shared" si="19"/>
        <v>0</v>
      </c>
      <c r="Q94" s="1834">
        <f t="shared" si="20"/>
        <v>0</v>
      </c>
      <c r="V94" s="147"/>
      <c r="W94" s="82"/>
    </row>
    <row r="95" spans="1:23" s="71" customFormat="1" ht="15.95" customHeight="1">
      <c r="A95" s="329">
        <f>ROW()</f>
        <v>95</v>
      </c>
      <c r="B95" s="148"/>
      <c r="C95" s="89"/>
      <c r="D95" s="148"/>
      <c r="E95" s="148"/>
      <c r="F95" s="651" t="s">
        <v>193</v>
      </c>
      <c r="G95" s="651"/>
      <c r="H95" s="651"/>
      <c r="I95" s="1787"/>
      <c r="J95" s="1787">
        <v>0</v>
      </c>
      <c r="K95" s="1838">
        <f t="shared" si="17"/>
        <v>0</v>
      </c>
      <c r="L95" s="677"/>
      <c r="M95" s="2065">
        <v>1.5</v>
      </c>
      <c r="N95" s="677"/>
      <c r="O95" s="1833">
        <f t="shared" si="18"/>
        <v>0</v>
      </c>
      <c r="P95" s="1833">
        <f t="shared" si="19"/>
        <v>0</v>
      </c>
      <c r="Q95" s="1834">
        <f t="shared" si="20"/>
        <v>0</v>
      </c>
      <c r="V95" s="147"/>
      <c r="W95" s="82"/>
    </row>
    <row r="96" spans="1:23" s="71" customFormat="1" ht="15.95" customHeight="1" thickBot="1">
      <c r="A96" s="329">
        <f>ROW()</f>
        <v>96</v>
      </c>
      <c r="B96" s="148"/>
      <c r="C96" s="89"/>
      <c r="D96" s="148"/>
      <c r="E96" s="148"/>
      <c r="F96" s="651" t="s">
        <v>194</v>
      </c>
      <c r="G96" s="651"/>
      <c r="H96" s="651"/>
      <c r="I96" s="1787"/>
      <c r="J96" s="1787">
        <v>0</v>
      </c>
      <c r="K96" s="1838">
        <f t="shared" si="17"/>
        <v>0</v>
      </c>
      <c r="L96" s="677"/>
      <c r="M96" s="2065">
        <v>0.5</v>
      </c>
      <c r="N96" s="677"/>
      <c r="O96" s="1833">
        <f t="shared" si="18"/>
        <v>0</v>
      </c>
      <c r="P96" s="1833">
        <f t="shared" si="19"/>
        <v>0</v>
      </c>
      <c r="Q96" s="1834">
        <f t="shared" si="20"/>
        <v>0</v>
      </c>
      <c r="V96" s="147"/>
      <c r="W96" s="82"/>
    </row>
    <row r="97" spans="1:31" s="71" customFormat="1" ht="15.95" customHeight="1" thickBot="1">
      <c r="A97" s="329">
        <f>ROW()</f>
        <v>97</v>
      </c>
      <c r="B97" s="148"/>
      <c r="C97" s="89"/>
      <c r="D97" s="148"/>
      <c r="E97" s="148"/>
      <c r="F97" s="671" t="s">
        <v>699</v>
      </c>
      <c r="G97" s="651"/>
      <c r="H97" s="651"/>
      <c r="I97" s="1835">
        <f>SUM(I85:I96)</f>
        <v>0</v>
      </c>
      <c r="J97" s="1836">
        <f>SUM(J85:J96)</f>
        <v>0</v>
      </c>
      <c r="K97" s="1837">
        <f>SUM(K85:K96)</f>
        <v>0</v>
      </c>
      <c r="L97" s="677"/>
      <c r="M97" s="677"/>
      <c r="N97" s="677"/>
      <c r="O97" s="1835">
        <f>SUM(O85:O96)</f>
        <v>0</v>
      </c>
      <c r="P97" s="1836">
        <f>SUM(P85:P96)</f>
        <v>0</v>
      </c>
      <c r="Q97" s="1837">
        <f>SUM(Q85:Q96)</f>
        <v>0</v>
      </c>
      <c r="V97" s="147"/>
      <c r="W97" s="82"/>
    </row>
    <row r="98" spans="1:31" s="162" customFormat="1" ht="32.25" customHeight="1">
      <c r="A98" s="329">
        <f>ROW()</f>
        <v>98</v>
      </c>
      <c r="B98" s="413"/>
      <c r="C98" s="89"/>
      <c r="D98" s="413"/>
      <c r="E98" s="413"/>
      <c r="F98" s="142"/>
      <c r="G98" s="413"/>
      <c r="H98" s="413"/>
      <c r="I98" s="285"/>
      <c r="J98" s="285"/>
      <c r="K98" s="285"/>
      <c r="O98" s="2153" t="s">
        <v>822</v>
      </c>
      <c r="P98" s="2153"/>
      <c r="Q98" s="2153"/>
      <c r="V98" s="412"/>
      <c r="W98" s="385"/>
    </row>
    <row r="99" spans="1:31" s="71" customFormat="1" ht="15.95" customHeight="1">
      <c r="A99" s="329">
        <f>ROW()</f>
        <v>99</v>
      </c>
      <c r="B99" s="148"/>
      <c r="C99" s="89"/>
      <c r="D99" s="148"/>
      <c r="E99" s="148"/>
      <c r="F99" s="148"/>
      <c r="G99" s="148"/>
      <c r="H99" s="148"/>
      <c r="I99" s="161"/>
      <c r="J99" s="161"/>
      <c r="K99" s="161"/>
      <c r="L99" s="161"/>
      <c r="M99" s="161"/>
      <c r="N99" s="161"/>
      <c r="O99" s="161"/>
      <c r="P99" s="161"/>
      <c r="Q99" s="161"/>
      <c r="R99" s="161"/>
      <c r="S99" s="161"/>
      <c r="T99" s="161"/>
      <c r="U99" s="161"/>
      <c r="V99" s="147"/>
      <c r="W99" s="82"/>
    </row>
    <row r="100" spans="1:31" s="64" customFormat="1" ht="20.25" customHeight="1">
      <c r="A100" s="329">
        <f>ROW()</f>
        <v>100</v>
      </c>
      <c r="B100" s="240"/>
      <c r="C100" s="239" t="s">
        <v>1353</v>
      </c>
      <c r="D100" s="240"/>
      <c r="E100" s="240"/>
      <c r="F100" s="119"/>
      <c r="G100" s="240"/>
      <c r="H100" s="240"/>
      <c r="W100" s="120"/>
      <c r="X100" s="71"/>
      <c r="Y100" s="71"/>
      <c r="Z100" s="71"/>
      <c r="AA100" s="71"/>
      <c r="AB100" s="71"/>
      <c r="AC100" s="71"/>
      <c r="AD100" s="71"/>
      <c r="AE100" s="71"/>
    </row>
    <row r="101" spans="1:31" s="807" customFormat="1" ht="15.75" customHeight="1">
      <c r="A101" s="329">
        <f>ROW()</f>
        <v>101</v>
      </c>
      <c r="B101" s="956"/>
      <c r="C101" s="1571"/>
      <c r="D101" s="956"/>
      <c r="E101" s="956"/>
      <c r="F101" s="119"/>
      <c r="G101" s="956"/>
      <c r="H101" s="956"/>
      <c r="W101" s="120"/>
      <c r="X101" s="1570"/>
      <c r="Y101" s="1570"/>
      <c r="Z101" s="1570"/>
      <c r="AA101" s="1570"/>
      <c r="AB101" s="1570"/>
      <c r="AC101" s="1570"/>
      <c r="AD101" s="1570"/>
      <c r="AE101" s="1570"/>
    </row>
    <row r="102" spans="1:31" s="64" customFormat="1" ht="15.95" customHeight="1">
      <c r="A102" s="329">
        <f>ROW()</f>
        <v>102</v>
      </c>
      <c r="B102" s="240"/>
      <c r="C102" s="239"/>
      <c r="D102" s="240"/>
      <c r="E102" s="673" t="s">
        <v>817</v>
      </c>
      <c r="F102" s="70"/>
      <c r="G102" s="195"/>
      <c r="H102" s="195"/>
      <c r="I102" s="1457"/>
      <c r="J102" s="1457"/>
      <c r="K102" s="1457"/>
      <c r="L102" s="1482"/>
      <c r="M102" s="1482"/>
      <c r="N102" s="1482"/>
      <c r="O102" s="1482"/>
      <c r="P102" s="1482"/>
      <c r="Q102" s="1482"/>
      <c r="R102" s="1482"/>
      <c r="S102" s="1482"/>
      <c r="T102" s="1482"/>
      <c r="U102" s="1482"/>
      <c r="V102" s="1483"/>
      <c r="W102" s="1481"/>
      <c r="X102" s="71"/>
      <c r="Y102" s="71"/>
      <c r="Z102" s="71"/>
      <c r="AA102" s="71"/>
      <c r="AB102" s="71"/>
      <c r="AC102" s="71"/>
      <c r="AD102" s="71"/>
      <c r="AE102" s="71"/>
    </row>
    <row r="103" spans="1:31" s="64" customFormat="1" ht="32.25" customHeight="1">
      <c r="A103" s="329">
        <f>ROW()</f>
        <v>103</v>
      </c>
      <c r="B103" s="648"/>
      <c r="C103" s="641"/>
      <c r="D103" s="648"/>
      <c r="E103" s="673"/>
      <c r="F103" s="70"/>
      <c r="G103" s="645"/>
      <c r="H103" s="645"/>
      <c r="I103" s="1484" t="s">
        <v>818</v>
      </c>
      <c r="J103" s="1484" t="s">
        <v>819</v>
      </c>
      <c r="K103" s="1484" t="s">
        <v>821</v>
      </c>
      <c r="L103" s="1484" t="s">
        <v>820</v>
      </c>
      <c r="M103" s="1482"/>
      <c r="N103" s="1482"/>
      <c r="O103" s="1482"/>
      <c r="P103" s="1482"/>
      <c r="Q103" s="1482"/>
      <c r="R103" s="1482"/>
      <c r="S103" s="1482"/>
      <c r="T103" s="1482"/>
      <c r="U103" s="1482"/>
      <c r="V103" s="1482"/>
      <c r="W103" s="1481"/>
      <c r="X103" s="602"/>
      <c r="Y103" s="602"/>
      <c r="Z103" s="602"/>
      <c r="AA103" s="602"/>
      <c r="AB103" s="602"/>
      <c r="AC103" s="602"/>
      <c r="AD103" s="602"/>
      <c r="AE103" s="602"/>
    </row>
    <row r="104" spans="1:31" s="64" customFormat="1" ht="15.95" customHeight="1">
      <c r="A104" s="329">
        <f>ROW()</f>
        <v>104</v>
      </c>
      <c r="B104" s="240"/>
      <c r="C104" s="239"/>
      <c r="D104" s="240"/>
      <c r="E104" s="195"/>
      <c r="F104" s="2149"/>
      <c r="G104" s="2149"/>
      <c r="H104" s="195"/>
      <c r="I104" s="1485" t="s">
        <v>1221</v>
      </c>
      <c r="J104" s="1485" t="s">
        <v>1221</v>
      </c>
      <c r="K104" s="1485" t="s">
        <v>1221</v>
      </c>
      <c r="L104" s="1485" t="s">
        <v>1221</v>
      </c>
      <c r="M104" s="1482"/>
      <c r="N104" s="1482"/>
      <c r="O104" s="1482"/>
      <c r="P104" s="1482"/>
      <c r="Q104" s="1482"/>
      <c r="R104" s="1482"/>
      <c r="S104" s="1482"/>
      <c r="T104" s="1482"/>
      <c r="U104" s="1482"/>
      <c r="V104" s="1482"/>
      <c r="W104" s="1481"/>
      <c r="X104" s="71"/>
      <c r="Y104" s="71"/>
      <c r="Z104" s="71"/>
      <c r="AA104" s="71"/>
      <c r="AB104" s="71"/>
      <c r="AC104" s="71"/>
      <c r="AD104" s="71"/>
      <c r="AE104" s="71"/>
    </row>
    <row r="105" spans="1:31" s="64" customFormat="1" ht="15.95" customHeight="1">
      <c r="A105" s="329">
        <f>ROW()</f>
        <v>105</v>
      </c>
      <c r="B105" s="240"/>
      <c r="C105" s="240"/>
      <c r="D105" s="240"/>
      <c r="E105" s="195"/>
      <c r="F105" s="2147" t="str">
        <f>+I36</f>
        <v>HVAC Substations</v>
      </c>
      <c r="G105" s="2147"/>
      <c r="H105" s="195"/>
      <c r="I105" s="1848"/>
      <c r="J105" s="1849"/>
      <c r="K105" s="1849"/>
      <c r="L105" s="1850"/>
      <c r="M105" s="1482"/>
      <c r="N105" s="1482"/>
      <c r="O105" s="1482"/>
      <c r="P105" s="1482"/>
      <c r="Q105" s="1482"/>
      <c r="R105" s="1482"/>
      <c r="S105" s="1482"/>
      <c r="T105" s="1482"/>
      <c r="U105" s="1482"/>
      <c r="V105" s="1482"/>
      <c r="W105" s="1481"/>
      <c r="X105" s="71"/>
      <c r="Y105" s="71"/>
      <c r="Z105" s="71"/>
      <c r="AA105" s="71"/>
      <c r="AB105" s="71"/>
      <c r="AC105" s="71"/>
      <c r="AD105" s="71"/>
      <c r="AE105" s="71"/>
    </row>
    <row r="106" spans="1:31" s="64" customFormat="1" ht="15.95" customHeight="1">
      <c r="A106" s="329">
        <f>ROW()</f>
        <v>106</v>
      </c>
      <c r="B106" s="240"/>
      <c r="C106" s="240"/>
      <c r="D106" s="240"/>
      <c r="E106" s="195"/>
      <c r="F106" s="2147" t="str">
        <f>+J36</f>
        <v>HVAC Lines</v>
      </c>
      <c r="G106" s="2147"/>
      <c r="H106" s="195"/>
      <c r="I106" s="1848"/>
      <c r="J106" s="1849"/>
      <c r="K106" s="1849"/>
      <c r="L106" s="1850"/>
      <c r="M106" s="1482"/>
      <c r="N106" s="1482"/>
      <c r="O106" s="1482"/>
      <c r="P106" s="1482"/>
      <c r="Q106" s="1482"/>
      <c r="R106" s="1482"/>
      <c r="S106" s="1482"/>
      <c r="T106" s="1482"/>
      <c r="U106" s="1482"/>
      <c r="V106" s="1482"/>
      <c r="W106" s="1481"/>
      <c r="X106" s="71"/>
      <c r="Y106" s="71"/>
      <c r="Z106" s="71"/>
      <c r="AA106" s="71"/>
      <c r="AB106" s="71"/>
      <c r="AC106" s="71"/>
      <c r="AD106" s="71"/>
      <c r="AE106" s="71"/>
    </row>
    <row r="107" spans="1:31" s="64" customFormat="1" ht="15.95" customHeight="1">
      <c r="A107" s="329">
        <f>ROW()</f>
        <v>107</v>
      </c>
      <c r="B107" s="240"/>
      <c r="C107" s="240"/>
      <c r="D107" s="240"/>
      <c r="E107" s="195"/>
      <c r="F107" s="2147" t="str">
        <f>+K36</f>
        <v>HVAC Cables</v>
      </c>
      <c r="G107" s="2147"/>
      <c r="H107" s="195"/>
      <c r="I107" s="1848"/>
      <c r="J107" s="1849"/>
      <c r="K107" s="1849"/>
      <c r="L107" s="1850"/>
      <c r="M107" s="1482"/>
      <c r="N107" s="1482"/>
      <c r="O107" s="1482"/>
      <c r="P107" s="1482"/>
      <c r="Q107" s="1482"/>
      <c r="R107" s="1482"/>
      <c r="S107" s="1482"/>
      <c r="T107" s="1482"/>
      <c r="U107" s="1482"/>
      <c r="V107" s="1482"/>
      <c r="W107" s="1481"/>
      <c r="X107" s="71"/>
      <c r="Y107" s="71"/>
      <c r="Z107" s="71"/>
      <c r="AA107" s="71"/>
      <c r="AB107" s="71"/>
      <c r="AC107" s="71"/>
      <c r="AD107" s="71"/>
      <c r="AE107" s="71"/>
    </row>
    <row r="108" spans="1:31" s="64" customFormat="1" ht="15.95" customHeight="1">
      <c r="A108" s="329">
        <f>ROW()</f>
        <v>108</v>
      </c>
      <c r="B108" s="240"/>
      <c r="C108" s="240"/>
      <c r="D108" s="240"/>
      <c r="E108" s="195"/>
      <c r="F108" s="2147" t="str">
        <f>+L36</f>
        <v>HVAC Protection &amp; Metering</v>
      </c>
      <c r="G108" s="2147"/>
      <c r="H108" s="195"/>
      <c r="I108" s="1848"/>
      <c r="J108" s="1849"/>
      <c r="K108" s="1849"/>
      <c r="L108" s="1850"/>
      <c r="M108" s="1482"/>
      <c r="N108" s="1482"/>
      <c r="O108" s="1482"/>
      <c r="P108" s="1482"/>
      <c r="Q108" s="1482"/>
      <c r="R108" s="1482"/>
      <c r="S108" s="1482"/>
      <c r="T108" s="1482"/>
      <c r="U108" s="1482"/>
      <c r="V108" s="1482"/>
      <c r="W108" s="1481"/>
      <c r="X108" s="71"/>
      <c r="Y108" s="71"/>
      <c r="Z108" s="71"/>
      <c r="AA108" s="71"/>
      <c r="AB108" s="71"/>
      <c r="AC108" s="71"/>
      <c r="AD108" s="71"/>
      <c r="AE108" s="71"/>
    </row>
    <row r="109" spans="1:31" s="64" customFormat="1" ht="15.95" customHeight="1">
      <c r="A109" s="329">
        <f>ROW()</f>
        <v>109</v>
      </c>
      <c r="B109" s="240"/>
      <c r="C109" s="240"/>
      <c r="D109" s="240"/>
      <c r="E109" s="195"/>
      <c r="F109" s="2147" t="str">
        <f>+M36</f>
        <v>HVDC Substations</v>
      </c>
      <c r="G109" s="2147"/>
      <c r="H109" s="195"/>
      <c r="I109" s="1848"/>
      <c r="J109" s="1849"/>
      <c r="K109" s="1849"/>
      <c r="L109" s="1850"/>
      <c r="M109" s="1482"/>
      <c r="N109" s="1482"/>
      <c r="O109" s="1482"/>
      <c r="P109" s="1482"/>
      <c r="Q109" s="1482"/>
      <c r="R109" s="1482"/>
      <c r="S109" s="1482"/>
      <c r="T109" s="1482"/>
      <c r="U109" s="1482"/>
      <c r="V109" s="1482"/>
      <c r="W109" s="1481"/>
      <c r="X109" s="71"/>
      <c r="Y109" s="71"/>
      <c r="Z109" s="71"/>
      <c r="AA109" s="71"/>
      <c r="AB109" s="71"/>
      <c r="AC109" s="71"/>
      <c r="AD109" s="71"/>
      <c r="AE109" s="71"/>
    </row>
    <row r="110" spans="1:31" s="64" customFormat="1" ht="15.95" customHeight="1">
      <c r="A110" s="329">
        <f>ROW()</f>
        <v>110</v>
      </c>
      <c r="B110" s="240"/>
      <c r="C110" s="240"/>
      <c r="D110" s="240"/>
      <c r="E110" s="195"/>
      <c r="F110" s="2147" t="str">
        <f>+N36</f>
        <v>HVDC Lines</v>
      </c>
      <c r="G110" s="2147"/>
      <c r="H110" s="195"/>
      <c r="I110" s="1848"/>
      <c r="J110" s="1849"/>
      <c r="K110" s="1849"/>
      <c r="L110" s="1850"/>
      <c r="M110" s="1482"/>
      <c r="N110" s="1482"/>
      <c r="O110" s="1482"/>
      <c r="P110" s="1482"/>
      <c r="Q110" s="1482"/>
      <c r="R110" s="1482"/>
      <c r="S110" s="1482"/>
      <c r="T110" s="1482"/>
      <c r="U110" s="1482"/>
      <c r="V110" s="1482"/>
      <c r="W110" s="1481"/>
      <c r="X110" s="71"/>
      <c r="Y110" s="71"/>
      <c r="Z110" s="71"/>
      <c r="AA110" s="71"/>
      <c r="AB110" s="71"/>
      <c r="AC110" s="71"/>
      <c r="AD110" s="71"/>
      <c r="AE110" s="71"/>
    </row>
    <row r="111" spans="1:31" s="64" customFormat="1" ht="15.95" customHeight="1">
      <c r="A111" s="329">
        <f>ROW()</f>
        <v>111</v>
      </c>
      <c r="B111" s="240"/>
      <c r="C111" s="240"/>
      <c r="D111" s="240"/>
      <c r="E111" s="195"/>
      <c r="F111" s="2147" t="str">
        <f>+O36</f>
        <v>HVDC Cables</v>
      </c>
      <c r="G111" s="2147"/>
      <c r="H111" s="195"/>
      <c r="I111" s="1848"/>
      <c r="J111" s="1849"/>
      <c r="K111" s="1849"/>
      <c r="L111" s="1850"/>
      <c r="M111" s="1482"/>
      <c r="N111" s="1482"/>
      <c r="O111" s="1482"/>
      <c r="P111" s="1482"/>
      <c r="Q111" s="1482"/>
      <c r="R111" s="1482"/>
      <c r="S111" s="1482"/>
      <c r="T111" s="1482"/>
      <c r="U111" s="1482"/>
      <c r="V111" s="1482"/>
      <c r="W111" s="1481"/>
      <c r="X111" s="71"/>
      <c r="Y111" s="71"/>
      <c r="Z111" s="71"/>
      <c r="AA111" s="71"/>
      <c r="AB111" s="71"/>
      <c r="AC111" s="71"/>
      <c r="AD111" s="71"/>
      <c r="AE111" s="71"/>
    </row>
    <row r="112" spans="1:31" s="64" customFormat="1" ht="15.95" customHeight="1">
      <c r="A112" s="329">
        <f>ROW()</f>
        <v>112</v>
      </c>
      <c r="B112" s="240"/>
      <c r="C112" s="240"/>
      <c r="D112" s="240"/>
      <c r="E112" s="195"/>
      <c r="F112" s="2147" t="str">
        <f>+P36</f>
        <v xml:space="preserve">HVDC Controls &amp; Protection </v>
      </c>
      <c r="G112" s="2147"/>
      <c r="H112" s="195"/>
      <c r="I112" s="1851"/>
      <c r="J112" s="1852"/>
      <c r="K112" s="1852"/>
      <c r="L112" s="1853"/>
      <c r="M112" s="1482"/>
      <c r="N112" s="1482"/>
      <c r="O112" s="1482"/>
      <c r="P112" s="1482"/>
      <c r="Q112" s="1482"/>
      <c r="R112" s="1482"/>
      <c r="S112" s="1482"/>
      <c r="T112" s="1482"/>
      <c r="U112" s="1482"/>
      <c r="V112" s="1482"/>
      <c r="W112" s="1481"/>
      <c r="X112" s="71"/>
      <c r="Y112" s="71"/>
      <c r="Z112" s="71"/>
      <c r="AA112" s="71"/>
      <c r="AB112" s="71"/>
      <c r="AC112" s="71"/>
      <c r="AD112" s="71"/>
      <c r="AE112" s="71"/>
    </row>
    <row r="113" spans="1:31" s="64" customFormat="1" ht="15.95" customHeight="1">
      <c r="A113" s="329">
        <f>ROW()</f>
        <v>113</v>
      </c>
      <c r="B113" s="240"/>
      <c r="C113" s="240"/>
      <c r="D113" s="240"/>
      <c r="E113" s="195"/>
      <c r="F113" s="2147" t="str">
        <f>+Q36</f>
        <v>Easements</v>
      </c>
      <c r="G113" s="2147"/>
      <c r="H113" s="195"/>
      <c r="I113" s="1851"/>
      <c r="J113" s="1852"/>
      <c r="K113" s="1852"/>
      <c r="L113" s="1853"/>
      <c r="M113" s="1482"/>
      <c r="N113" s="1482"/>
      <c r="O113" s="1482"/>
      <c r="P113" s="1482"/>
      <c r="Q113" s="1482"/>
      <c r="R113" s="1482"/>
      <c r="S113" s="1482"/>
      <c r="T113" s="1482"/>
      <c r="U113" s="1482"/>
      <c r="V113" s="1482"/>
      <c r="W113" s="1481"/>
      <c r="X113" s="71"/>
      <c r="Y113" s="71"/>
      <c r="Z113" s="71"/>
      <c r="AA113" s="71"/>
      <c r="AB113" s="71"/>
      <c r="AC113" s="71"/>
      <c r="AD113" s="71"/>
      <c r="AE113" s="71"/>
    </row>
    <row r="114" spans="1:31" s="64" customFormat="1" ht="15.95" customHeight="1">
      <c r="A114" s="329">
        <f>ROW()</f>
        <v>114</v>
      </c>
      <c r="B114" s="240"/>
      <c r="C114" s="240"/>
      <c r="D114" s="240"/>
      <c r="E114" s="195"/>
      <c r="F114" s="2147" t="str">
        <f>+R36</f>
        <v>Intangibles</v>
      </c>
      <c r="G114" s="2147"/>
      <c r="H114" s="195"/>
      <c r="I114" s="1851"/>
      <c r="J114" s="1852"/>
      <c r="K114" s="1852"/>
      <c r="L114" s="1853"/>
      <c r="M114" s="1482"/>
      <c r="N114" s="1482"/>
      <c r="O114" s="1482"/>
      <c r="P114" s="1482"/>
      <c r="Q114" s="1482"/>
      <c r="R114" s="1482"/>
      <c r="S114" s="1482"/>
      <c r="T114" s="1482"/>
      <c r="U114" s="1482"/>
      <c r="V114" s="1482"/>
      <c r="W114" s="1481"/>
      <c r="X114" s="71"/>
      <c r="Y114" s="71"/>
      <c r="Z114" s="71"/>
      <c r="AA114" s="71"/>
      <c r="AB114" s="71"/>
      <c r="AC114" s="71"/>
      <c r="AD114" s="71"/>
      <c r="AE114" s="71"/>
    </row>
    <row r="115" spans="1:31" s="64" customFormat="1" ht="15.95" customHeight="1">
      <c r="A115" s="329">
        <f>ROW()</f>
        <v>115</v>
      </c>
      <c r="B115" s="240"/>
      <c r="C115" s="240"/>
      <c r="D115" s="240"/>
      <c r="E115" s="195"/>
      <c r="F115" s="2147" t="str">
        <f>+S36</f>
        <v>IST</v>
      </c>
      <c r="G115" s="2147"/>
      <c r="H115" s="195"/>
      <c r="I115" s="1851"/>
      <c r="J115" s="1852"/>
      <c r="K115" s="1852"/>
      <c r="L115" s="1853"/>
      <c r="M115" s="1482"/>
      <c r="N115" s="1482"/>
      <c r="O115" s="1482"/>
      <c r="P115" s="1482"/>
      <c r="Q115" s="1482"/>
      <c r="R115" s="1482"/>
      <c r="S115" s="1482"/>
      <c r="T115" s="1482"/>
      <c r="U115" s="1482"/>
      <c r="V115" s="1482"/>
      <c r="W115" s="1481"/>
      <c r="X115" s="71"/>
      <c r="Y115" s="71"/>
      <c r="Z115" s="71"/>
      <c r="AA115" s="71"/>
      <c r="AB115" s="71"/>
      <c r="AC115" s="71"/>
      <c r="AD115" s="71"/>
      <c r="AE115" s="71"/>
    </row>
    <row r="116" spans="1:31" s="64" customFormat="1" ht="15.95" customHeight="1">
      <c r="A116" s="329">
        <f>ROW()</f>
        <v>116</v>
      </c>
      <c r="B116" s="240"/>
      <c r="C116" s="240"/>
      <c r="D116" s="240"/>
      <c r="E116" s="184"/>
      <c r="F116" s="2147" t="str">
        <f>+T36</f>
        <v>Business Support</v>
      </c>
      <c r="G116" s="2147"/>
      <c r="H116" s="184"/>
      <c r="I116" s="1851"/>
      <c r="J116" s="1852"/>
      <c r="K116" s="1852"/>
      <c r="L116" s="1853"/>
      <c r="M116" s="1482"/>
      <c r="N116" s="1482"/>
      <c r="O116" s="1482"/>
      <c r="P116" s="1482"/>
      <c r="Q116" s="1482"/>
      <c r="R116" s="1482"/>
      <c r="S116" s="1482"/>
      <c r="T116" s="1482"/>
      <c r="U116" s="1482"/>
      <c r="V116" s="1482"/>
      <c r="W116" s="1481"/>
      <c r="X116" s="71"/>
      <c r="Y116" s="71"/>
      <c r="Z116" s="71"/>
      <c r="AA116" s="71"/>
      <c r="AB116" s="71"/>
      <c r="AC116" s="71"/>
      <c r="AD116" s="71"/>
      <c r="AE116" s="71"/>
    </row>
    <row r="117" spans="1:31" s="64" customFormat="1" ht="15.95" customHeight="1">
      <c r="A117" s="329">
        <f>ROW()</f>
        <v>117</v>
      </c>
      <c r="B117" s="240"/>
      <c r="C117" s="240"/>
      <c r="D117" s="240"/>
      <c r="E117" s="184"/>
      <c r="F117" s="2147" t="str">
        <f>+U36</f>
        <v>Pseudo Assets</v>
      </c>
      <c r="G117" s="2147"/>
      <c r="H117" s="184"/>
      <c r="I117" s="1851"/>
      <c r="J117" s="1852"/>
      <c r="K117" s="1852"/>
      <c r="L117" s="1853"/>
      <c r="M117" s="1482"/>
      <c r="N117" s="1482"/>
      <c r="O117" s="1482"/>
      <c r="P117" s="1482"/>
      <c r="Q117" s="1482"/>
      <c r="R117" s="1482"/>
      <c r="S117" s="1482"/>
      <c r="T117" s="1482"/>
      <c r="U117" s="1482"/>
      <c r="V117" s="1482"/>
      <c r="W117" s="1481"/>
      <c r="X117" s="71"/>
      <c r="Y117" s="71"/>
      <c r="Z117" s="71"/>
      <c r="AA117" s="71"/>
      <c r="AB117" s="71"/>
      <c r="AC117" s="71"/>
      <c r="AD117" s="71"/>
      <c r="AE117" s="71"/>
    </row>
    <row r="118" spans="1:31" s="807" customFormat="1" ht="15.95" customHeight="1" thickBot="1">
      <c r="A118" s="329"/>
      <c r="B118" s="956"/>
      <c r="C118" s="956"/>
      <c r="D118" s="956"/>
      <c r="E118" s="1573"/>
      <c r="F118" s="2147" t="s">
        <v>1354</v>
      </c>
      <c r="G118" s="2147"/>
      <c r="H118" s="1573"/>
      <c r="I118" s="1851"/>
      <c r="J118" s="1852"/>
      <c r="K118" s="1852"/>
      <c r="L118" s="1853"/>
      <c r="M118" s="1482"/>
      <c r="N118" s="1482"/>
      <c r="O118" s="1482"/>
      <c r="P118" s="1482"/>
      <c r="Q118" s="1482"/>
      <c r="R118" s="1482"/>
      <c r="S118" s="1482"/>
      <c r="T118" s="1482"/>
      <c r="U118" s="1482"/>
      <c r="V118" s="1482"/>
      <c r="W118" s="1481"/>
      <c r="X118" s="1570"/>
      <c r="Y118" s="1570"/>
      <c r="Z118" s="1570"/>
      <c r="AA118" s="1570"/>
      <c r="AB118" s="1570"/>
      <c r="AC118" s="1570"/>
      <c r="AD118" s="1570"/>
      <c r="AE118" s="1570"/>
    </row>
    <row r="119" spans="1:31" s="64" customFormat="1" ht="15.95" customHeight="1" thickBot="1">
      <c r="A119" s="329">
        <f>ROW()</f>
        <v>119</v>
      </c>
      <c r="B119" s="240"/>
      <c r="C119" s="240"/>
      <c r="D119" s="240"/>
      <c r="E119" s="195"/>
      <c r="F119" s="2148" t="s">
        <v>404</v>
      </c>
      <c r="G119" s="2148"/>
      <c r="H119" s="201"/>
      <c r="I119" s="1854">
        <f t="shared" ref="I119:K119" si="21">SUM(I105:I117)</f>
        <v>0</v>
      </c>
      <c r="J119" s="1855">
        <f>SUM(J105:J117)</f>
        <v>0</v>
      </c>
      <c r="K119" s="1856">
        <f t="shared" si="21"/>
        <v>0</v>
      </c>
      <c r="L119" s="1857">
        <f>SUM(L105:L117)</f>
        <v>0</v>
      </c>
      <c r="M119" s="1482"/>
      <c r="N119" s="1482"/>
      <c r="O119" s="1482"/>
      <c r="P119" s="1482"/>
      <c r="Q119" s="1482"/>
      <c r="R119" s="1482"/>
      <c r="S119" s="1482"/>
      <c r="T119" s="1482"/>
      <c r="U119" s="1482"/>
      <c r="V119" s="1482"/>
      <c r="W119" s="1481"/>
      <c r="X119" s="71"/>
      <c r="Y119" s="71"/>
      <c r="Z119" s="71"/>
      <c r="AA119" s="71"/>
      <c r="AB119" s="71"/>
      <c r="AC119" s="71"/>
      <c r="AD119" s="71"/>
      <c r="AE119" s="71"/>
    </row>
    <row r="120" spans="1:31" s="1" customFormat="1" ht="15.95" customHeight="1">
      <c r="A120" s="329">
        <f>ROW()</f>
        <v>120</v>
      </c>
      <c r="B120" s="165"/>
      <c r="C120" s="165"/>
      <c r="D120" s="165"/>
      <c r="E120" s="165"/>
      <c r="F120" s="165"/>
      <c r="G120" s="165"/>
      <c r="H120" s="165"/>
      <c r="I120" s="165"/>
      <c r="J120" s="165"/>
      <c r="K120" s="165"/>
      <c r="L120" s="165"/>
      <c r="M120" s="165"/>
      <c r="N120" s="165"/>
      <c r="O120" s="165"/>
      <c r="P120" s="165"/>
      <c r="Q120" s="165"/>
      <c r="R120" s="165"/>
      <c r="S120" s="165"/>
      <c r="T120" s="165"/>
      <c r="U120" s="165"/>
      <c r="V120" s="165"/>
      <c r="W120" s="166"/>
    </row>
    <row r="121" spans="1:31" s="1" customFormat="1">
      <c r="A121" s="58"/>
      <c r="B121" s="54"/>
      <c r="C121" s="70"/>
      <c r="D121" s="63"/>
      <c r="E121" s="58"/>
      <c r="F121" s="58"/>
      <c r="G121" s="58"/>
      <c r="H121" s="58"/>
      <c r="I121" s="58"/>
      <c r="J121" s="58"/>
      <c r="K121" s="58"/>
      <c r="L121" s="58"/>
      <c r="M121" s="58"/>
      <c r="N121" s="58"/>
      <c r="O121" s="58"/>
      <c r="P121" s="58"/>
      <c r="Q121" s="58"/>
      <c r="R121" s="58"/>
      <c r="S121" s="58"/>
      <c r="T121" s="58"/>
      <c r="U121" s="58"/>
      <c r="V121" s="58"/>
      <c r="W121" s="58"/>
    </row>
    <row r="122" spans="1:31" s="1" customFormat="1">
      <c r="A122" s="58"/>
      <c r="B122" s="58"/>
      <c r="C122" s="58"/>
      <c r="D122" s="63"/>
      <c r="E122" s="58"/>
      <c r="F122" s="58"/>
      <c r="G122" s="58"/>
      <c r="H122" s="58"/>
      <c r="I122" s="58"/>
      <c r="J122" s="58"/>
      <c r="K122" s="58"/>
      <c r="L122" s="58"/>
      <c r="M122" s="58"/>
      <c r="N122" s="58"/>
      <c r="O122" s="58"/>
      <c r="P122" s="58"/>
      <c r="Q122" s="58"/>
      <c r="R122" s="58"/>
      <c r="S122" s="58"/>
      <c r="T122" s="58"/>
      <c r="U122" s="58"/>
      <c r="V122" s="58"/>
      <c r="W122" s="58"/>
    </row>
    <row r="123" spans="1:31" s="1" customFormat="1">
      <c r="A123" s="58"/>
      <c r="B123" s="58"/>
      <c r="C123" s="58"/>
      <c r="D123" s="63"/>
      <c r="E123" s="58"/>
      <c r="F123" s="58"/>
      <c r="G123" s="58"/>
      <c r="H123" s="58"/>
      <c r="I123" s="58"/>
      <c r="J123" s="58"/>
      <c r="K123" s="58"/>
      <c r="L123" s="58"/>
      <c r="M123" s="58"/>
      <c r="N123" s="58"/>
      <c r="O123" s="58"/>
      <c r="P123" s="58"/>
      <c r="Q123" s="58"/>
      <c r="R123" s="58"/>
      <c r="S123" s="58"/>
      <c r="T123" s="58"/>
      <c r="U123" s="58"/>
      <c r="V123" s="58"/>
      <c r="W123" s="58"/>
    </row>
    <row r="124" spans="1:31" s="1" customFormat="1">
      <c r="A124" s="58"/>
      <c r="B124" s="58"/>
      <c r="C124" s="58"/>
      <c r="D124" s="63"/>
      <c r="E124" s="58"/>
      <c r="F124" s="58"/>
      <c r="G124" s="58"/>
      <c r="H124" s="58"/>
      <c r="I124" s="58"/>
      <c r="J124" s="58"/>
      <c r="K124" s="58"/>
      <c r="L124" s="58"/>
      <c r="M124" s="58"/>
      <c r="N124" s="58"/>
      <c r="O124" s="58"/>
      <c r="P124" s="58"/>
      <c r="Q124" s="58"/>
      <c r="R124" s="58"/>
      <c r="S124" s="58"/>
      <c r="T124" s="58"/>
      <c r="U124" s="58"/>
      <c r="V124" s="58"/>
      <c r="W124" s="58"/>
    </row>
    <row r="125" spans="1:31" s="1" customFormat="1">
      <c r="A125" s="58"/>
      <c r="B125" s="58"/>
      <c r="C125" s="58"/>
      <c r="D125" s="63"/>
      <c r="E125" s="58"/>
      <c r="F125" s="58"/>
      <c r="G125" s="58"/>
      <c r="H125" s="58"/>
      <c r="I125" s="58"/>
      <c r="J125" s="58"/>
      <c r="K125" s="58"/>
      <c r="L125" s="58"/>
      <c r="M125" s="58"/>
      <c r="N125" s="58"/>
      <c r="O125" s="58"/>
      <c r="P125" s="58"/>
      <c r="Q125" s="58"/>
      <c r="R125" s="58"/>
      <c r="S125" s="58"/>
      <c r="T125" s="58"/>
      <c r="U125" s="58"/>
      <c r="V125" s="58"/>
      <c r="W125" s="58"/>
    </row>
    <row r="126" spans="1:31" s="1" customFormat="1">
      <c r="A126" s="58"/>
      <c r="B126" s="58"/>
      <c r="C126" s="58"/>
      <c r="D126" s="63"/>
      <c r="E126" s="58"/>
      <c r="F126" s="58"/>
      <c r="G126" s="58"/>
      <c r="H126" s="58"/>
      <c r="I126" s="58"/>
      <c r="J126" s="58"/>
      <c r="K126" s="58"/>
      <c r="L126" s="58"/>
      <c r="M126" s="58"/>
      <c r="N126" s="58"/>
      <c r="O126" s="58"/>
      <c r="P126" s="58"/>
      <c r="Q126" s="58"/>
      <c r="R126" s="58"/>
      <c r="S126" s="58"/>
      <c r="T126" s="58"/>
      <c r="U126" s="58"/>
      <c r="V126" s="58"/>
      <c r="W126" s="58"/>
    </row>
    <row r="127" spans="1:31" s="1" customFormat="1">
      <c r="A127" s="58"/>
      <c r="B127" s="58"/>
      <c r="C127" s="58"/>
      <c r="D127" s="63"/>
      <c r="E127" s="58"/>
      <c r="F127" s="58"/>
      <c r="G127" s="58"/>
      <c r="H127" s="58"/>
      <c r="I127" s="58"/>
      <c r="J127" s="58"/>
      <c r="K127" s="58"/>
      <c r="L127" s="58"/>
      <c r="M127" s="58"/>
      <c r="N127" s="58"/>
      <c r="O127" s="58"/>
      <c r="P127" s="58"/>
      <c r="Q127" s="58"/>
      <c r="R127" s="58"/>
      <c r="S127" s="58"/>
      <c r="T127" s="58"/>
      <c r="U127" s="58"/>
      <c r="V127" s="58"/>
      <c r="W127" s="58"/>
    </row>
    <row r="128" spans="1:31" s="1" customFormat="1">
      <c r="A128" s="58"/>
      <c r="B128" s="58"/>
      <c r="C128" s="58"/>
      <c r="D128" s="63"/>
      <c r="E128" s="58"/>
      <c r="F128" s="58"/>
      <c r="G128" s="58"/>
      <c r="H128" s="58"/>
      <c r="I128" s="58"/>
      <c r="J128" s="58"/>
      <c r="K128" s="58"/>
      <c r="L128" s="58"/>
      <c r="M128" s="58"/>
      <c r="N128" s="58"/>
      <c r="O128" s="58"/>
      <c r="P128" s="58"/>
      <c r="Q128" s="58"/>
      <c r="R128" s="58"/>
      <c r="S128" s="58"/>
      <c r="T128" s="58"/>
      <c r="U128" s="58"/>
      <c r="V128" s="58"/>
      <c r="W128" s="58"/>
    </row>
    <row r="129" spans="1:23" s="1" customFormat="1">
      <c r="A129" s="58"/>
      <c r="B129" s="58"/>
      <c r="C129" s="58"/>
      <c r="D129" s="63"/>
      <c r="E129" s="58"/>
      <c r="F129" s="58"/>
      <c r="G129" s="58"/>
      <c r="H129" s="58"/>
      <c r="I129" s="58"/>
      <c r="J129" s="58"/>
      <c r="K129" s="58"/>
      <c r="L129" s="58"/>
      <c r="M129" s="58"/>
      <c r="N129" s="58"/>
      <c r="O129" s="58"/>
      <c r="P129" s="58"/>
      <c r="Q129" s="58"/>
      <c r="R129" s="58"/>
      <c r="S129" s="58"/>
      <c r="T129" s="58"/>
      <c r="U129" s="58"/>
      <c r="V129" s="58"/>
      <c r="W129" s="58"/>
    </row>
    <row r="130" spans="1:23" s="1" customFormat="1">
      <c r="A130" s="58"/>
      <c r="B130" s="58"/>
      <c r="C130" s="58"/>
      <c r="D130" s="63"/>
      <c r="E130" s="58"/>
      <c r="F130" s="58"/>
      <c r="G130" s="58"/>
      <c r="H130" s="58"/>
      <c r="I130" s="58"/>
      <c r="J130" s="58"/>
      <c r="K130" s="58"/>
      <c r="L130" s="58"/>
      <c r="M130" s="58"/>
      <c r="N130" s="58"/>
      <c r="O130" s="58"/>
      <c r="P130" s="58"/>
      <c r="Q130" s="58"/>
      <c r="R130" s="58"/>
      <c r="S130" s="58"/>
      <c r="T130" s="58"/>
      <c r="U130" s="58"/>
      <c r="V130" s="58"/>
      <c r="W130" s="58"/>
    </row>
    <row r="131" spans="1:23" s="1" customFormat="1">
      <c r="A131" s="58"/>
      <c r="B131" s="58"/>
      <c r="C131" s="58"/>
      <c r="D131" s="63"/>
      <c r="E131" s="58"/>
      <c r="F131" s="58"/>
      <c r="G131" s="58"/>
      <c r="H131" s="58"/>
      <c r="I131" s="58"/>
      <c r="J131" s="58"/>
      <c r="K131" s="58"/>
      <c r="L131" s="58"/>
      <c r="M131" s="58"/>
      <c r="N131" s="58"/>
      <c r="O131" s="58"/>
      <c r="P131" s="58"/>
      <c r="Q131" s="58"/>
      <c r="R131" s="58"/>
      <c r="S131" s="58"/>
      <c r="T131" s="58"/>
      <c r="U131" s="58"/>
      <c r="V131" s="58"/>
      <c r="W131" s="58"/>
    </row>
    <row r="132" spans="1:23" s="1" customFormat="1">
      <c r="A132" s="58"/>
      <c r="B132" s="58"/>
      <c r="C132" s="58"/>
      <c r="D132" s="63"/>
      <c r="E132" s="58"/>
      <c r="F132" s="58"/>
      <c r="G132" s="58"/>
      <c r="H132" s="58"/>
      <c r="I132" s="58"/>
      <c r="J132" s="58"/>
      <c r="K132" s="58"/>
      <c r="L132" s="58"/>
      <c r="M132" s="58"/>
      <c r="N132" s="58"/>
      <c r="O132" s="58"/>
      <c r="P132" s="58"/>
      <c r="Q132" s="58"/>
      <c r="R132" s="58"/>
      <c r="S132" s="58"/>
      <c r="T132" s="58"/>
      <c r="U132" s="58"/>
      <c r="V132" s="58"/>
      <c r="W132" s="58"/>
    </row>
    <row r="133" spans="1:23" s="1" customFormat="1">
      <c r="A133" s="58"/>
      <c r="B133" s="58"/>
      <c r="C133" s="58"/>
      <c r="D133" s="63"/>
      <c r="E133" s="58"/>
      <c r="F133" s="58"/>
      <c r="G133" s="58"/>
      <c r="H133" s="58"/>
      <c r="I133" s="58"/>
      <c r="J133" s="58"/>
      <c r="K133" s="58"/>
      <c r="L133" s="58"/>
      <c r="M133" s="58"/>
      <c r="N133" s="58"/>
      <c r="O133" s="58"/>
      <c r="P133" s="58"/>
      <c r="Q133" s="58"/>
      <c r="R133" s="58"/>
      <c r="S133" s="58"/>
      <c r="T133" s="58"/>
      <c r="U133" s="58"/>
      <c r="V133" s="58"/>
      <c r="W133" s="58"/>
    </row>
    <row r="134" spans="1:23" s="1" customFormat="1">
      <c r="A134" s="58"/>
      <c r="B134" s="58"/>
      <c r="C134" s="58"/>
      <c r="D134" s="63"/>
      <c r="E134" s="58"/>
      <c r="F134" s="58"/>
      <c r="G134" s="58"/>
      <c r="H134" s="58"/>
      <c r="I134" s="58"/>
      <c r="J134" s="58"/>
      <c r="K134" s="58"/>
      <c r="L134" s="58"/>
      <c r="M134" s="58"/>
      <c r="N134" s="58"/>
      <c r="O134" s="58"/>
      <c r="P134" s="58"/>
      <c r="Q134" s="58"/>
      <c r="R134" s="58"/>
      <c r="S134" s="58"/>
      <c r="T134" s="58"/>
      <c r="U134" s="58"/>
      <c r="V134" s="58"/>
      <c r="W134" s="58"/>
    </row>
    <row r="135" spans="1:23" s="1" customFormat="1">
      <c r="A135" s="58"/>
      <c r="B135" s="58"/>
      <c r="C135" s="58"/>
      <c r="D135" s="63"/>
      <c r="E135" s="58"/>
      <c r="F135" s="58"/>
      <c r="G135" s="58"/>
      <c r="H135" s="58"/>
      <c r="I135" s="58"/>
      <c r="J135" s="58"/>
      <c r="K135" s="58"/>
      <c r="L135" s="58"/>
      <c r="M135" s="58"/>
      <c r="N135" s="58"/>
      <c r="O135" s="58"/>
      <c r="P135" s="58"/>
      <c r="Q135" s="58"/>
      <c r="R135" s="58"/>
      <c r="S135" s="58"/>
      <c r="T135" s="58"/>
      <c r="U135" s="58"/>
      <c r="V135" s="58"/>
      <c r="W135" s="58"/>
    </row>
    <row r="136" spans="1:23" s="1" customFormat="1">
      <c r="A136" s="58"/>
      <c r="B136" s="58"/>
      <c r="C136" s="58"/>
      <c r="D136" s="63"/>
      <c r="E136" s="58"/>
      <c r="F136" s="58"/>
      <c r="G136" s="58"/>
      <c r="H136" s="58"/>
      <c r="I136" s="58"/>
      <c r="J136" s="58"/>
      <c r="K136" s="58"/>
      <c r="L136" s="58"/>
      <c r="M136" s="58"/>
      <c r="N136" s="58"/>
      <c r="O136" s="58"/>
      <c r="P136" s="58"/>
      <c r="Q136" s="58"/>
      <c r="R136" s="58"/>
      <c r="S136" s="58"/>
      <c r="T136" s="58"/>
      <c r="U136" s="58"/>
      <c r="V136" s="58"/>
      <c r="W136" s="58"/>
    </row>
    <row r="137" spans="1:23" s="1" customFormat="1">
      <c r="A137" s="58"/>
      <c r="B137" s="58"/>
      <c r="C137" s="58"/>
      <c r="D137" s="63"/>
      <c r="E137" s="58"/>
      <c r="F137" s="58"/>
      <c r="G137" s="58"/>
      <c r="H137" s="58"/>
      <c r="I137" s="58"/>
      <c r="J137" s="58"/>
      <c r="K137" s="58"/>
      <c r="L137" s="58"/>
      <c r="M137" s="58"/>
      <c r="N137" s="58"/>
      <c r="O137" s="58"/>
      <c r="P137" s="58"/>
      <c r="Q137" s="58"/>
      <c r="R137" s="58"/>
      <c r="S137" s="58"/>
      <c r="T137" s="58"/>
      <c r="U137" s="58"/>
      <c r="V137" s="58"/>
      <c r="W137" s="58"/>
    </row>
    <row r="138" spans="1:23" s="1" customFormat="1">
      <c r="A138" s="58"/>
      <c r="B138" s="58"/>
      <c r="C138" s="58"/>
      <c r="D138" s="63"/>
      <c r="E138" s="58"/>
      <c r="F138" s="58"/>
      <c r="G138" s="58"/>
      <c r="H138" s="58"/>
      <c r="I138" s="58"/>
      <c r="J138" s="58"/>
      <c r="K138" s="58"/>
      <c r="L138" s="58"/>
      <c r="M138" s="58"/>
      <c r="N138" s="58"/>
      <c r="O138" s="58"/>
      <c r="P138" s="58"/>
      <c r="Q138" s="58"/>
      <c r="R138" s="58"/>
      <c r="S138" s="58"/>
      <c r="T138" s="58"/>
      <c r="U138" s="58"/>
      <c r="V138" s="58"/>
      <c r="W138" s="58"/>
    </row>
    <row r="139" spans="1:23" s="1" customFormat="1">
      <c r="A139" s="58"/>
      <c r="B139" s="58"/>
      <c r="C139" s="58"/>
      <c r="D139" s="63"/>
      <c r="E139" s="58"/>
      <c r="F139" s="58"/>
      <c r="G139" s="58"/>
      <c r="H139" s="58"/>
      <c r="I139" s="58"/>
      <c r="J139" s="58"/>
      <c r="K139" s="58"/>
      <c r="L139" s="58"/>
      <c r="M139" s="58"/>
      <c r="N139" s="58"/>
      <c r="O139" s="58"/>
      <c r="P139" s="58"/>
      <c r="Q139" s="58"/>
      <c r="R139" s="58"/>
      <c r="S139" s="58"/>
      <c r="T139" s="58"/>
      <c r="U139" s="58"/>
      <c r="V139" s="58"/>
      <c r="W139" s="58"/>
    </row>
    <row r="140" spans="1:23" s="1" customFormat="1">
      <c r="A140" s="58"/>
      <c r="B140" s="58"/>
      <c r="C140" s="58"/>
      <c r="D140" s="63"/>
      <c r="E140" s="58"/>
      <c r="F140" s="58"/>
      <c r="G140" s="58"/>
      <c r="H140" s="58"/>
      <c r="I140" s="58"/>
      <c r="J140" s="58"/>
      <c r="K140" s="58"/>
      <c r="L140" s="58"/>
      <c r="M140" s="58"/>
      <c r="N140" s="58"/>
      <c r="O140" s="58"/>
      <c r="P140" s="58"/>
      <c r="Q140" s="58"/>
      <c r="R140" s="58"/>
      <c r="S140" s="58"/>
      <c r="T140" s="58"/>
      <c r="U140" s="58"/>
      <c r="V140" s="58"/>
      <c r="W140" s="58"/>
    </row>
    <row r="141" spans="1:23" s="1" customFormat="1">
      <c r="A141" s="58"/>
      <c r="B141" s="58"/>
      <c r="C141" s="58"/>
      <c r="D141" s="63"/>
      <c r="E141" s="58"/>
      <c r="F141" s="58"/>
      <c r="G141" s="58"/>
      <c r="H141" s="58"/>
      <c r="I141" s="58"/>
      <c r="J141" s="58"/>
      <c r="K141" s="58"/>
      <c r="L141" s="58"/>
      <c r="M141" s="58"/>
      <c r="N141" s="58"/>
      <c r="O141" s="58"/>
      <c r="P141" s="58"/>
      <c r="Q141" s="58"/>
      <c r="R141" s="58"/>
      <c r="S141" s="58"/>
      <c r="T141" s="58"/>
      <c r="U141" s="58"/>
      <c r="V141" s="58"/>
      <c r="W141" s="58"/>
    </row>
    <row r="142" spans="1:23" s="1" customFormat="1">
      <c r="A142" s="58"/>
      <c r="B142" s="58"/>
      <c r="C142" s="58"/>
      <c r="D142" s="63"/>
      <c r="E142" s="58"/>
      <c r="F142" s="58"/>
      <c r="G142" s="58"/>
      <c r="H142" s="58"/>
      <c r="I142" s="58"/>
      <c r="J142" s="58"/>
      <c r="K142" s="58"/>
      <c r="L142" s="58"/>
      <c r="M142" s="58"/>
      <c r="N142" s="58"/>
      <c r="O142" s="58"/>
      <c r="P142" s="58"/>
      <c r="Q142" s="58"/>
      <c r="R142" s="58"/>
      <c r="S142" s="58"/>
      <c r="T142" s="58"/>
      <c r="U142" s="58"/>
      <c r="V142" s="58"/>
      <c r="W142" s="58"/>
    </row>
    <row r="143" spans="1:23" s="1" customFormat="1">
      <c r="A143" s="58"/>
      <c r="B143" s="58"/>
      <c r="C143" s="58"/>
      <c r="D143" s="63"/>
      <c r="E143" s="58"/>
      <c r="F143" s="58"/>
      <c r="G143" s="58"/>
      <c r="H143" s="58"/>
      <c r="I143" s="58"/>
      <c r="J143" s="58"/>
      <c r="K143" s="58"/>
      <c r="L143" s="58"/>
      <c r="M143" s="58"/>
      <c r="N143" s="58"/>
      <c r="O143" s="58"/>
      <c r="P143" s="58"/>
      <c r="Q143" s="58"/>
      <c r="R143" s="58"/>
      <c r="S143" s="58"/>
      <c r="T143" s="58"/>
      <c r="U143" s="58"/>
      <c r="V143" s="58"/>
      <c r="W143" s="58"/>
    </row>
    <row r="144" spans="1:23" s="1" customFormat="1">
      <c r="A144" s="58"/>
      <c r="B144" s="58"/>
      <c r="C144" s="58"/>
      <c r="D144" s="63"/>
      <c r="E144" s="58"/>
      <c r="F144" s="58"/>
      <c r="G144" s="58"/>
      <c r="H144" s="58"/>
      <c r="I144" s="58"/>
      <c r="J144" s="58"/>
      <c r="K144" s="58"/>
      <c r="L144" s="58"/>
      <c r="M144" s="58"/>
      <c r="N144" s="58"/>
      <c r="O144" s="58"/>
      <c r="P144" s="58"/>
      <c r="Q144" s="58"/>
      <c r="R144" s="58"/>
      <c r="S144" s="58"/>
      <c r="T144" s="58"/>
      <c r="U144" s="58"/>
      <c r="V144" s="58"/>
      <c r="W144" s="58"/>
    </row>
    <row r="145" spans="1:23" s="1" customFormat="1">
      <c r="A145" s="58"/>
      <c r="B145" s="58"/>
      <c r="C145" s="58"/>
      <c r="D145" s="63"/>
      <c r="E145" s="58"/>
      <c r="F145" s="58"/>
      <c r="G145" s="58"/>
      <c r="H145" s="58"/>
      <c r="I145" s="58"/>
      <c r="J145" s="58"/>
      <c r="K145" s="58"/>
      <c r="L145" s="58"/>
      <c r="M145" s="58"/>
      <c r="N145" s="58"/>
      <c r="O145" s="58"/>
      <c r="P145" s="58"/>
      <c r="Q145" s="58"/>
      <c r="R145" s="58"/>
      <c r="S145" s="58"/>
      <c r="T145" s="58"/>
      <c r="U145" s="58"/>
      <c r="V145" s="58"/>
      <c r="W145" s="58"/>
    </row>
    <row r="146" spans="1:23" s="1" customFormat="1">
      <c r="A146" s="58"/>
      <c r="B146" s="58"/>
      <c r="C146" s="58"/>
      <c r="D146" s="63"/>
      <c r="E146" s="58"/>
      <c r="F146" s="58"/>
      <c r="G146" s="58"/>
      <c r="H146" s="58"/>
      <c r="I146" s="58"/>
      <c r="J146" s="58"/>
      <c r="K146" s="58"/>
      <c r="L146" s="58"/>
      <c r="M146" s="58"/>
      <c r="N146" s="58"/>
      <c r="O146" s="58"/>
      <c r="P146" s="58"/>
      <c r="Q146" s="58"/>
      <c r="R146" s="58"/>
      <c r="S146" s="58"/>
      <c r="T146" s="58"/>
      <c r="U146" s="58"/>
      <c r="V146" s="58"/>
      <c r="W146" s="58"/>
    </row>
    <row r="147" spans="1:23" s="1" customFormat="1">
      <c r="A147" s="58"/>
      <c r="B147" s="58"/>
      <c r="C147" s="58"/>
      <c r="D147" s="63"/>
      <c r="E147" s="58"/>
      <c r="F147" s="58"/>
      <c r="G147" s="58"/>
      <c r="H147" s="58"/>
      <c r="I147" s="58"/>
      <c r="J147" s="58"/>
      <c r="K147" s="58"/>
      <c r="L147" s="58"/>
      <c r="M147" s="58"/>
      <c r="N147" s="58"/>
      <c r="O147" s="58"/>
      <c r="P147" s="58"/>
      <c r="Q147" s="58"/>
      <c r="R147" s="58"/>
      <c r="S147" s="58"/>
      <c r="T147" s="58"/>
      <c r="U147" s="58"/>
      <c r="V147" s="58"/>
      <c r="W147" s="58"/>
    </row>
    <row r="148" spans="1:23" s="1" customFormat="1">
      <c r="A148" s="58"/>
      <c r="B148" s="58"/>
      <c r="C148" s="58"/>
      <c r="D148" s="63"/>
      <c r="E148" s="58"/>
      <c r="F148" s="58"/>
      <c r="G148" s="58"/>
      <c r="H148" s="58"/>
      <c r="I148" s="58"/>
      <c r="J148" s="58"/>
      <c r="K148" s="58"/>
      <c r="L148" s="58"/>
      <c r="M148" s="58"/>
      <c r="N148" s="58"/>
      <c r="O148" s="58"/>
      <c r="P148" s="58"/>
      <c r="Q148" s="58"/>
      <c r="R148" s="58"/>
      <c r="S148" s="58"/>
      <c r="T148" s="58"/>
      <c r="U148" s="58"/>
      <c r="V148" s="58"/>
      <c r="W148" s="58"/>
    </row>
    <row r="149" spans="1:23" s="1" customFormat="1">
      <c r="A149" s="58"/>
      <c r="B149" s="58"/>
      <c r="C149" s="58"/>
      <c r="D149" s="63"/>
      <c r="E149" s="58"/>
      <c r="F149" s="58"/>
      <c r="G149" s="58"/>
      <c r="H149" s="58"/>
      <c r="I149" s="58"/>
      <c r="J149" s="58"/>
      <c r="K149" s="58"/>
      <c r="L149" s="58"/>
      <c r="M149" s="58"/>
      <c r="N149" s="58"/>
      <c r="O149" s="58"/>
      <c r="P149" s="58"/>
      <c r="Q149" s="58"/>
      <c r="R149" s="58"/>
      <c r="S149" s="58"/>
      <c r="T149" s="58"/>
      <c r="U149" s="58"/>
      <c r="V149" s="58"/>
      <c r="W149" s="58"/>
    </row>
    <row r="150" spans="1:23" s="1" customFormat="1">
      <c r="A150" s="58"/>
      <c r="B150" s="58"/>
      <c r="C150" s="58"/>
      <c r="D150" s="63"/>
      <c r="E150" s="58"/>
      <c r="F150" s="58"/>
      <c r="G150" s="58"/>
      <c r="H150" s="58"/>
      <c r="I150" s="58"/>
      <c r="J150" s="58"/>
      <c r="K150" s="58"/>
      <c r="L150" s="58"/>
      <c r="M150" s="58"/>
      <c r="N150" s="58"/>
      <c r="O150" s="58"/>
      <c r="P150" s="58"/>
      <c r="Q150" s="58"/>
      <c r="R150" s="58"/>
      <c r="S150" s="58"/>
      <c r="T150" s="58"/>
      <c r="U150" s="58"/>
      <c r="V150" s="58"/>
      <c r="W150" s="58"/>
    </row>
    <row r="151" spans="1:23" s="1" customFormat="1">
      <c r="A151" s="58"/>
      <c r="B151" s="58"/>
      <c r="C151" s="58"/>
      <c r="D151" s="63"/>
      <c r="E151" s="58"/>
      <c r="F151" s="58"/>
      <c r="G151" s="58"/>
      <c r="H151" s="58"/>
      <c r="I151" s="58"/>
      <c r="J151" s="58"/>
      <c r="K151" s="58"/>
      <c r="L151" s="58"/>
      <c r="M151" s="58"/>
      <c r="N151" s="58"/>
      <c r="O151" s="58"/>
      <c r="P151" s="58"/>
      <c r="Q151" s="58"/>
      <c r="R151" s="58"/>
      <c r="S151" s="58"/>
      <c r="T151" s="58"/>
      <c r="U151" s="58"/>
      <c r="V151" s="58"/>
      <c r="W151" s="58"/>
    </row>
    <row r="152" spans="1:23" s="1" customFormat="1">
      <c r="A152" s="58"/>
      <c r="B152" s="58"/>
      <c r="C152" s="58"/>
      <c r="D152" s="63"/>
      <c r="E152" s="58"/>
      <c r="F152" s="58"/>
      <c r="G152" s="58"/>
      <c r="H152" s="58"/>
      <c r="I152" s="58"/>
      <c r="J152" s="58"/>
      <c r="K152" s="58"/>
      <c r="L152" s="58"/>
      <c r="M152" s="58"/>
      <c r="N152" s="58"/>
      <c r="O152" s="58"/>
      <c r="P152" s="58"/>
      <c r="Q152" s="58"/>
      <c r="R152" s="58"/>
      <c r="S152" s="58"/>
      <c r="T152" s="58"/>
      <c r="U152" s="58"/>
      <c r="V152" s="58"/>
      <c r="W152" s="58"/>
    </row>
    <row r="153" spans="1:23" s="1" customFormat="1">
      <c r="A153" s="58"/>
      <c r="B153" s="58"/>
      <c r="C153" s="58"/>
      <c r="D153" s="63"/>
      <c r="E153" s="58"/>
      <c r="F153" s="58"/>
      <c r="G153" s="58"/>
      <c r="H153" s="58"/>
      <c r="I153" s="58"/>
      <c r="J153" s="58"/>
      <c r="K153" s="58"/>
      <c r="L153" s="58"/>
      <c r="M153" s="58"/>
      <c r="N153" s="58"/>
      <c r="O153" s="58"/>
      <c r="P153" s="58"/>
      <c r="Q153" s="58"/>
      <c r="R153" s="58"/>
      <c r="S153" s="58"/>
      <c r="T153" s="58"/>
      <c r="U153" s="58"/>
      <c r="V153" s="58"/>
      <c r="W153" s="58"/>
    </row>
    <row r="154" spans="1:23" s="1" customFormat="1">
      <c r="A154" s="58"/>
      <c r="B154" s="58"/>
      <c r="C154" s="58"/>
      <c r="D154" s="63"/>
      <c r="E154" s="58"/>
      <c r="F154" s="58"/>
      <c r="G154" s="58"/>
      <c r="H154" s="58"/>
      <c r="I154" s="58"/>
      <c r="J154" s="58"/>
      <c r="K154" s="58"/>
      <c r="L154" s="58"/>
      <c r="M154" s="58"/>
      <c r="N154" s="58"/>
      <c r="O154" s="58"/>
      <c r="P154" s="58"/>
      <c r="Q154" s="58"/>
      <c r="R154" s="58"/>
      <c r="S154" s="58"/>
      <c r="T154" s="58"/>
      <c r="U154" s="58"/>
      <c r="V154" s="58"/>
      <c r="W154" s="58"/>
    </row>
    <row r="155" spans="1:23" s="1" customFormat="1">
      <c r="A155" s="58"/>
      <c r="B155" s="58"/>
      <c r="C155" s="58"/>
      <c r="D155" s="63"/>
      <c r="E155" s="58"/>
      <c r="F155" s="58"/>
      <c r="G155" s="58"/>
      <c r="H155" s="58"/>
      <c r="I155" s="58"/>
      <c r="J155" s="58"/>
      <c r="K155" s="58"/>
      <c r="L155" s="58"/>
      <c r="M155" s="58"/>
      <c r="N155" s="58"/>
      <c r="O155" s="58"/>
      <c r="P155" s="58"/>
      <c r="Q155" s="58"/>
      <c r="R155" s="58"/>
      <c r="S155" s="58"/>
      <c r="T155" s="58"/>
      <c r="U155" s="58"/>
      <c r="V155" s="58"/>
      <c r="W155" s="58"/>
    </row>
    <row r="156" spans="1:23" s="1" customFormat="1">
      <c r="A156" s="58"/>
      <c r="B156" s="58"/>
      <c r="C156" s="58"/>
      <c r="D156" s="63"/>
      <c r="E156" s="58"/>
      <c r="F156" s="58"/>
      <c r="G156" s="58"/>
      <c r="H156" s="58"/>
      <c r="I156" s="58"/>
      <c r="J156" s="58"/>
      <c r="K156" s="58"/>
      <c r="L156" s="58"/>
      <c r="M156" s="58"/>
      <c r="N156" s="58"/>
      <c r="O156" s="58"/>
      <c r="P156" s="58"/>
      <c r="Q156" s="58"/>
      <c r="R156" s="58"/>
      <c r="S156" s="58"/>
      <c r="T156" s="58"/>
      <c r="U156" s="58"/>
      <c r="V156" s="58"/>
      <c r="W156" s="58"/>
    </row>
    <row r="157" spans="1:23" s="1" customFormat="1">
      <c r="A157" s="58"/>
      <c r="B157" s="58"/>
      <c r="C157" s="58"/>
      <c r="D157" s="63"/>
      <c r="E157" s="58"/>
      <c r="F157" s="58"/>
      <c r="G157" s="58"/>
      <c r="H157" s="58"/>
      <c r="I157" s="58"/>
      <c r="J157" s="58"/>
      <c r="K157" s="58"/>
      <c r="L157" s="58"/>
      <c r="M157" s="58"/>
      <c r="N157" s="58"/>
      <c r="O157" s="58"/>
      <c r="P157" s="58"/>
      <c r="Q157" s="58"/>
      <c r="R157" s="58"/>
      <c r="S157" s="58"/>
      <c r="T157" s="58"/>
      <c r="U157" s="58"/>
      <c r="V157" s="58"/>
      <c r="W157" s="58"/>
    </row>
    <row r="158" spans="1:23" s="1" customFormat="1">
      <c r="A158" s="58"/>
      <c r="B158" s="58"/>
      <c r="C158" s="58"/>
      <c r="D158" s="63"/>
      <c r="E158" s="58"/>
      <c r="F158" s="58"/>
      <c r="G158" s="58"/>
      <c r="H158" s="58"/>
      <c r="I158" s="58"/>
      <c r="J158" s="58"/>
      <c r="K158" s="58"/>
      <c r="L158" s="58"/>
      <c r="M158" s="58"/>
      <c r="N158" s="58"/>
      <c r="O158" s="58"/>
      <c r="P158" s="58"/>
      <c r="Q158" s="58"/>
      <c r="R158" s="58"/>
      <c r="S158" s="58"/>
      <c r="T158" s="58"/>
      <c r="U158" s="58"/>
      <c r="V158" s="58"/>
      <c r="W158" s="58"/>
    </row>
    <row r="159" spans="1:23" s="1" customFormat="1">
      <c r="A159" s="58"/>
      <c r="B159" s="58"/>
      <c r="C159" s="58"/>
      <c r="D159" s="63"/>
      <c r="E159" s="58"/>
      <c r="F159" s="58"/>
      <c r="G159" s="58"/>
      <c r="H159" s="58"/>
      <c r="I159" s="58"/>
      <c r="J159" s="58"/>
      <c r="K159" s="58"/>
      <c r="L159" s="58"/>
      <c r="M159" s="58"/>
      <c r="N159" s="58"/>
      <c r="O159" s="58"/>
      <c r="P159" s="58"/>
      <c r="Q159" s="58"/>
      <c r="R159" s="58"/>
      <c r="S159" s="58"/>
      <c r="T159" s="58"/>
      <c r="U159" s="58"/>
      <c r="V159" s="58"/>
      <c r="W159" s="58"/>
    </row>
    <row r="160" spans="1:23" s="1" customFormat="1">
      <c r="A160" s="58"/>
      <c r="B160" s="58"/>
      <c r="C160" s="58"/>
      <c r="D160" s="63"/>
      <c r="E160" s="58"/>
      <c r="F160" s="58"/>
      <c r="G160" s="58"/>
      <c r="H160" s="58"/>
      <c r="I160" s="58"/>
      <c r="J160" s="58"/>
      <c r="K160" s="58"/>
      <c r="L160" s="58"/>
      <c r="M160" s="58"/>
      <c r="N160" s="58"/>
      <c r="O160" s="58"/>
      <c r="P160" s="58"/>
      <c r="Q160" s="58"/>
      <c r="R160" s="58"/>
      <c r="S160" s="58"/>
      <c r="T160" s="58"/>
      <c r="U160" s="58"/>
      <c r="V160" s="58"/>
      <c r="W160" s="58"/>
    </row>
    <row r="161" spans="1:23" s="1" customFormat="1">
      <c r="A161" s="58"/>
      <c r="B161" s="58"/>
      <c r="C161" s="58"/>
      <c r="D161" s="63"/>
      <c r="E161" s="58"/>
      <c r="F161" s="58"/>
      <c r="G161" s="58"/>
      <c r="H161" s="58"/>
      <c r="I161" s="58"/>
      <c r="J161" s="58"/>
      <c r="K161" s="58"/>
      <c r="L161" s="58"/>
      <c r="M161" s="58"/>
      <c r="N161" s="58"/>
      <c r="O161" s="58"/>
      <c r="P161" s="58"/>
      <c r="Q161" s="58"/>
      <c r="R161" s="58"/>
      <c r="S161" s="58"/>
      <c r="T161" s="58"/>
      <c r="U161" s="58"/>
      <c r="V161" s="58"/>
      <c r="W161" s="58"/>
    </row>
    <row r="162" spans="1:23" s="1" customFormat="1">
      <c r="A162" s="58"/>
      <c r="B162" s="58"/>
      <c r="C162" s="58"/>
      <c r="D162" s="63"/>
      <c r="E162" s="58"/>
      <c r="F162" s="58"/>
      <c r="G162" s="58"/>
      <c r="H162" s="58"/>
      <c r="I162" s="58"/>
      <c r="J162" s="58"/>
      <c r="K162" s="58"/>
      <c r="L162" s="58"/>
      <c r="M162" s="58"/>
      <c r="N162" s="58"/>
      <c r="O162" s="58"/>
      <c r="P162" s="58"/>
      <c r="Q162" s="58"/>
      <c r="R162" s="58"/>
      <c r="S162" s="58"/>
      <c r="T162" s="58"/>
      <c r="U162" s="58"/>
      <c r="V162" s="58"/>
      <c r="W162" s="58"/>
    </row>
    <row r="163" spans="1:23" s="1" customFormat="1">
      <c r="A163" s="58"/>
      <c r="B163" s="58"/>
      <c r="C163" s="58"/>
      <c r="D163" s="63"/>
      <c r="E163" s="58"/>
      <c r="F163" s="58"/>
      <c r="G163" s="58"/>
      <c r="H163" s="58"/>
      <c r="I163" s="58"/>
      <c r="J163" s="58"/>
      <c r="K163" s="58"/>
      <c r="L163" s="58"/>
      <c r="M163" s="58"/>
      <c r="N163" s="58"/>
      <c r="O163" s="58"/>
      <c r="P163" s="58"/>
      <c r="Q163" s="58"/>
      <c r="R163" s="58"/>
      <c r="S163" s="58"/>
      <c r="T163" s="58"/>
      <c r="U163" s="58"/>
      <c r="V163" s="58"/>
      <c r="W163" s="58"/>
    </row>
    <row r="164" spans="1:23" s="1" customFormat="1">
      <c r="A164" s="58"/>
      <c r="B164" s="58"/>
      <c r="C164" s="58"/>
      <c r="D164" s="63"/>
      <c r="E164" s="58"/>
      <c r="F164" s="58"/>
      <c r="G164" s="58"/>
      <c r="H164" s="58"/>
      <c r="I164" s="58"/>
      <c r="J164" s="58"/>
      <c r="K164" s="58"/>
      <c r="L164" s="58"/>
      <c r="M164" s="58"/>
      <c r="N164" s="58"/>
      <c r="O164" s="58"/>
      <c r="P164" s="58"/>
      <c r="Q164" s="58"/>
      <c r="R164" s="58"/>
      <c r="S164" s="58"/>
      <c r="T164" s="58"/>
      <c r="U164" s="58"/>
      <c r="V164" s="58"/>
      <c r="W164" s="58"/>
    </row>
    <row r="165" spans="1:23" s="1" customFormat="1">
      <c r="A165" s="58"/>
      <c r="B165" s="58"/>
      <c r="C165" s="58"/>
      <c r="D165" s="63"/>
      <c r="E165" s="58"/>
      <c r="F165" s="58"/>
      <c r="G165" s="58"/>
      <c r="H165" s="58"/>
      <c r="I165" s="58"/>
      <c r="J165" s="58"/>
      <c r="K165" s="58"/>
      <c r="L165" s="58"/>
      <c r="M165" s="58"/>
      <c r="N165" s="58"/>
      <c r="O165" s="58"/>
      <c r="P165" s="58"/>
      <c r="Q165" s="58"/>
      <c r="R165" s="58"/>
      <c r="S165" s="58"/>
      <c r="T165" s="58"/>
      <c r="U165" s="58"/>
      <c r="V165" s="58"/>
      <c r="W165" s="58"/>
    </row>
    <row r="166" spans="1:23" s="1" customFormat="1">
      <c r="A166" s="58"/>
      <c r="B166" s="58"/>
      <c r="C166" s="58"/>
      <c r="D166" s="63"/>
      <c r="E166" s="58"/>
      <c r="F166" s="58"/>
      <c r="G166" s="58"/>
      <c r="H166" s="58"/>
      <c r="I166" s="58"/>
      <c r="J166" s="58"/>
      <c r="K166" s="58"/>
      <c r="L166" s="58"/>
      <c r="M166" s="58"/>
      <c r="N166" s="58"/>
      <c r="O166" s="58"/>
      <c r="P166" s="58"/>
      <c r="Q166" s="58"/>
      <c r="R166" s="58"/>
      <c r="S166" s="58"/>
      <c r="T166" s="58"/>
      <c r="U166" s="58"/>
      <c r="V166" s="58"/>
      <c r="W166" s="58"/>
    </row>
    <row r="167" spans="1:23" s="1" customFormat="1">
      <c r="A167" s="58"/>
      <c r="B167" s="58"/>
      <c r="C167" s="58"/>
      <c r="D167" s="63"/>
      <c r="E167" s="58"/>
      <c r="F167" s="58"/>
      <c r="G167" s="58"/>
      <c r="H167" s="58"/>
      <c r="I167" s="58"/>
      <c r="J167" s="58"/>
      <c r="K167" s="58"/>
      <c r="L167" s="58"/>
      <c r="M167" s="58"/>
      <c r="N167" s="58"/>
      <c r="O167" s="58"/>
      <c r="P167" s="58"/>
      <c r="Q167" s="58"/>
      <c r="R167" s="58"/>
      <c r="S167" s="58"/>
      <c r="T167" s="58"/>
      <c r="U167" s="58"/>
      <c r="V167" s="58"/>
      <c r="W167" s="58"/>
    </row>
    <row r="168" spans="1:23" s="1" customFormat="1">
      <c r="A168" s="58"/>
      <c r="B168" s="58"/>
      <c r="C168" s="58"/>
      <c r="D168" s="63"/>
      <c r="E168" s="58"/>
      <c r="F168" s="58"/>
      <c r="G168" s="58"/>
      <c r="H168" s="58"/>
      <c r="I168" s="58"/>
      <c r="J168" s="58"/>
      <c r="K168" s="58"/>
      <c r="L168" s="58"/>
      <c r="M168" s="58"/>
      <c r="N168" s="58"/>
      <c r="O168" s="58"/>
      <c r="P168" s="58"/>
      <c r="Q168" s="58"/>
      <c r="R168" s="58"/>
      <c r="S168" s="58"/>
      <c r="T168" s="58"/>
      <c r="U168" s="58"/>
      <c r="V168" s="58"/>
      <c r="W168" s="58"/>
    </row>
    <row r="169" spans="1:23" s="1" customFormat="1">
      <c r="A169" s="58"/>
      <c r="B169" s="58"/>
      <c r="C169" s="58"/>
      <c r="D169" s="63"/>
      <c r="E169" s="58"/>
      <c r="F169" s="58"/>
      <c r="G169" s="58"/>
      <c r="H169" s="58"/>
      <c r="I169" s="58"/>
      <c r="J169" s="58"/>
      <c r="K169" s="58"/>
      <c r="L169" s="58"/>
      <c r="M169" s="58"/>
      <c r="N169" s="58"/>
      <c r="O169" s="58"/>
      <c r="P169" s="58"/>
      <c r="Q169" s="58"/>
      <c r="R169" s="58"/>
      <c r="S169" s="58"/>
      <c r="T169" s="58"/>
      <c r="U169" s="58"/>
      <c r="V169" s="58"/>
      <c r="W169" s="58"/>
    </row>
    <row r="170" spans="1:23" s="1" customFormat="1">
      <c r="A170" s="58"/>
      <c r="B170" s="58"/>
      <c r="C170" s="58"/>
      <c r="D170" s="63"/>
      <c r="E170" s="58"/>
      <c r="F170" s="58"/>
      <c r="G170" s="58"/>
      <c r="H170" s="58"/>
      <c r="I170" s="58"/>
      <c r="J170" s="58"/>
      <c r="K170" s="58"/>
      <c r="L170" s="58"/>
      <c r="M170" s="58"/>
      <c r="N170" s="58"/>
      <c r="O170" s="58"/>
      <c r="P170" s="58"/>
      <c r="Q170" s="58"/>
      <c r="R170" s="58"/>
      <c r="S170" s="58"/>
      <c r="T170" s="58"/>
      <c r="U170" s="58"/>
      <c r="V170" s="58"/>
      <c r="W170" s="58"/>
    </row>
    <row r="171" spans="1:23" s="1" customFormat="1">
      <c r="A171" s="58"/>
      <c r="B171" s="58"/>
      <c r="C171" s="58"/>
      <c r="D171" s="63"/>
      <c r="E171" s="58"/>
      <c r="F171" s="58"/>
      <c r="G171" s="58"/>
      <c r="H171" s="58"/>
      <c r="I171" s="58"/>
      <c r="J171" s="58"/>
      <c r="K171" s="58"/>
      <c r="L171" s="58"/>
      <c r="M171" s="58"/>
      <c r="N171" s="58"/>
      <c r="O171" s="58"/>
      <c r="P171" s="58"/>
      <c r="Q171" s="58"/>
      <c r="R171" s="58"/>
      <c r="S171" s="58"/>
      <c r="T171" s="58"/>
      <c r="U171" s="58"/>
      <c r="V171" s="58"/>
      <c r="W171" s="58"/>
    </row>
    <row r="172" spans="1:23" s="1" customFormat="1">
      <c r="A172" s="58"/>
      <c r="B172" s="58"/>
      <c r="C172" s="58"/>
      <c r="D172" s="63"/>
      <c r="E172" s="58"/>
      <c r="F172" s="58"/>
      <c r="G172" s="58"/>
      <c r="H172" s="58"/>
      <c r="I172" s="58"/>
      <c r="J172" s="58"/>
      <c r="K172" s="58"/>
      <c r="L172" s="58"/>
      <c r="M172" s="58"/>
      <c r="N172" s="58"/>
      <c r="O172" s="58"/>
      <c r="P172" s="58"/>
      <c r="Q172" s="58"/>
      <c r="R172" s="58"/>
      <c r="S172" s="58"/>
      <c r="T172" s="58"/>
      <c r="U172" s="58"/>
      <c r="V172" s="58"/>
      <c r="W172" s="58"/>
    </row>
    <row r="173" spans="1:23" s="1" customFormat="1">
      <c r="A173" s="58"/>
      <c r="B173" s="58"/>
      <c r="C173" s="58"/>
      <c r="D173" s="63"/>
      <c r="E173" s="58"/>
      <c r="F173" s="58"/>
      <c r="G173" s="58"/>
      <c r="H173" s="58"/>
      <c r="I173" s="58"/>
      <c r="J173" s="58"/>
      <c r="K173" s="58"/>
      <c r="L173" s="58"/>
      <c r="M173" s="58"/>
      <c r="N173" s="58"/>
      <c r="O173" s="58"/>
      <c r="P173" s="58"/>
      <c r="Q173" s="58"/>
      <c r="R173" s="58"/>
      <c r="S173" s="58"/>
      <c r="T173" s="58"/>
      <c r="U173" s="58"/>
      <c r="V173" s="58"/>
      <c r="W173" s="58"/>
    </row>
    <row r="174" spans="1:23" s="1" customFormat="1">
      <c r="A174" s="58"/>
      <c r="B174" s="58"/>
      <c r="C174" s="58"/>
      <c r="D174" s="63"/>
      <c r="E174" s="58"/>
      <c r="F174" s="58"/>
      <c r="G174" s="58"/>
      <c r="H174" s="58"/>
      <c r="I174" s="58"/>
      <c r="J174" s="58"/>
      <c r="K174" s="58"/>
      <c r="L174" s="58"/>
      <c r="M174" s="58"/>
      <c r="N174" s="58"/>
      <c r="O174" s="58"/>
      <c r="P174" s="58"/>
      <c r="Q174" s="58"/>
      <c r="R174" s="58"/>
      <c r="S174" s="58"/>
      <c r="T174" s="58"/>
      <c r="U174" s="58"/>
      <c r="V174" s="58"/>
      <c r="W174" s="58"/>
    </row>
    <row r="175" spans="1:23" s="1" customFormat="1">
      <c r="A175" s="58"/>
      <c r="B175" s="58"/>
      <c r="C175" s="58"/>
      <c r="D175" s="63"/>
      <c r="E175" s="58"/>
      <c r="F175" s="58"/>
      <c r="G175" s="58"/>
      <c r="H175" s="58"/>
      <c r="I175" s="58"/>
      <c r="J175" s="58"/>
      <c r="K175" s="58"/>
      <c r="L175" s="58"/>
      <c r="M175" s="58"/>
      <c r="N175" s="58"/>
      <c r="O175" s="58"/>
      <c r="P175" s="58"/>
      <c r="Q175" s="58"/>
      <c r="R175" s="58"/>
      <c r="S175" s="58"/>
      <c r="T175" s="58"/>
      <c r="U175" s="58"/>
      <c r="V175" s="58"/>
      <c r="W175" s="58"/>
    </row>
    <row r="176" spans="1:23" s="1" customFormat="1">
      <c r="A176" s="58"/>
      <c r="B176" s="58"/>
      <c r="C176" s="58"/>
      <c r="D176" s="63"/>
      <c r="E176" s="58"/>
      <c r="F176" s="58"/>
      <c r="G176" s="58"/>
      <c r="H176" s="58"/>
      <c r="I176" s="58"/>
      <c r="J176" s="58"/>
      <c r="K176" s="58"/>
      <c r="L176" s="58"/>
      <c r="M176" s="58"/>
      <c r="N176" s="58"/>
      <c r="O176" s="58"/>
      <c r="P176" s="58"/>
      <c r="Q176" s="58"/>
      <c r="R176" s="58"/>
      <c r="S176" s="58"/>
      <c r="T176" s="58"/>
      <c r="U176" s="58"/>
      <c r="V176" s="58"/>
      <c r="W176" s="58"/>
    </row>
    <row r="177" spans="1:23" s="1" customFormat="1">
      <c r="A177" s="58"/>
      <c r="B177" s="58"/>
      <c r="C177" s="58"/>
      <c r="D177" s="63"/>
      <c r="E177" s="58"/>
      <c r="F177" s="58"/>
      <c r="G177" s="58"/>
      <c r="H177" s="58"/>
      <c r="I177" s="58"/>
      <c r="J177" s="58"/>
      <c r="K177" s="58"/>
      <c r="L177" s="58"/>
      <c r="M177" s="58"/>
      <c r="N177" s="58"/>
      <c r="O177" s="58"/>
      <c r="P177" s="58"/>
      <c r="Q177" s="58"/>
      <c r="R177" s="58"/>
      <c r="S177" s="58"/>
      <c r="T177" s="58"/>
      <c r="U177" s="58"/>
      <c r="V177" s="58"/>
      <c r="W177" s="58"/>
    </row>
    <row r="178" spans="1:23" s="1" customFormat="1">
      <c r="A178" s="58"/>
      <c r="B178" s="58"/>
      <c r="C178" s="58"/>
      <c r="D178" s="63"/>
      <c r="E178" s="58"/>
      <c r="F178" s="58"/>
      <c r="G178" s="58"/>
      <c r="H178" s="58"/>
      <c r="I178" s="58"/>
      <c r="J178" s="58"/>
      <c r="K178" s="58"/>
      <c r="L178" s="58"/>
      <c r="M178" s="58"/>
      <c r="N178" s="58"/>
      <c r="O178" s="58"/>
      <c r="P178" s="58"/>
      <c r="Q178" s="58"/>
      <c r="R178" s="58"/>
      <c r="S178" s="58"/>
      <c r="T178" s="58"/>
      <c r="U178" s="58"/>
      <c r="V178" s="58"/>
      <c r="W178" s="58"/>
    </row>
    <row r="179" spans="1:23" s="1" customFormat="1">
      <c r="A179" s="58"/>
      <c r="B179" s="58"/>
      <c r="C179" s="58"/>
      <c r="D179" s="63"/>
      <c r="E179" s="58"/>
      <c r="F179" s="58"/>
      <c r="G179" s="58"/>
      <c r="H179" s="58"/>
      <c r="I179" s="58"/>
      <c r="J179" s="58"/>
      <c r="K179" s="58"/>
      <c r="L179" s="58"/>
      <c r="M179" s="58"/>
      <c r="N179" s="58"/>
      <c r="O179" s="58"/>
      <c r="P179" s="58"/>
      <c r="Q179" s="58"/>
      <c r="R179" s="58"/>
      <c r="S179" s="58"/>
      <c r="T179" s="58"/>
      <c r="U179" s="58"/>
      <c r="V179" s="58"/>
      <c r="W179" s="58"/>
    </row>
    <row r="180" spans="1:23" s="1" customFormat="1">
      <c r="A180" s="58"/>
      <c r="B180" s="58"/>
      <c r="C180" s="58"/>
      <c r="D180" s="63"/>
      <c r="E180" s="58"/>
      <c r="F180" s="58"/>
      <c r="G180" s="58"/>
      <c r="H180" s="58"/>
      <c r="I180" s="58"/>
      <c r="J180" s="58"/>
      <c r="K180" s="58"/>
      <c r="L180" s="58"/>
      <c r="M180" s="58"/>
      <c r="N180" s="58"/>
      <c r="O180" s="58"/>
      <c r="P180" s="58"/>
      <c r="Q180" s="58"/>
      <c r="R180" s="58"/>
      <c r="S180" s="58"/>
      <c r="T180" s="58"/>
      <c r="U180" s="58"/>
      <c r="V180" s="58"/>
      <c r="W180" s="58"/>
    </row>
    <row r="181" spans="1:23" s="1" customFormat="1">
      <c r="A181" s="58"/>
      <c r="B181" s="58"/>
      <c r="C181" s="58"/>
      <c r="D181" s="63"/>
      <c r="E181" s="58"/>
      <c r="F181" s="58"/>
      <c r="G181" s="58"/>
      <c r="H181" s="58"/>
      <c r="I181" s="58"/>
      <c r="J181" s="58"/>
      <c r="K181" s="58"/>
      <c r="L181" s="58"/>
      <c r="M181" s="58"/>
      <c r="N181" s="58"/>
      <c r="O181" s="58"/>
      <c r="P181" s="58"/>
      <c r="Q181" s="58"/>
      <c r="R181" s="58"/>
      <c r="S181" s="58"/>
      <c r="T181" s="58"/>
      <c r="U181" s="58"/>
      <c r="V181" s="58"/>
      <c r="W181" s="58"/>
    </row>
    <row r="182" spans="1:23" s="1" customFormat="1">
      <c r="A182" s="58"/>
      <c r="B182" s="58"/>
      <c r="C182" s="58"/>
      <c r="D182" s="63"/>
      <c r="E182" s="58"/>
      <c r="F182" s="58"/>
      <c r="G182" s="58"/>
      <c r="H182" s="58"/>
      <c r="I182" s="58"/>
      <c r="J182" s="58"/>
      <c r="K182" s="58"/>
      <c r="L182" s="58"/>
      <c r="M182" s="58"/>
      <c r="N182" s="58"/>
      <c r="O182" s="58"/>
      <c r="P182" s="58"/>
      <c r="Q182" s="58"/>
      <c r="R182" s="58"/>
      <c r="S182" s="58"/>
      <c r="T182" s="58"/>
      <c r="U182" s="58"/>
      <c r="V182" s="58"/>
      <c r="W182" s="58"/>
    </row>
    <row r="183" spans="1:23" s="1" customFormat="1">
      <c r="A183" s="58"/>
      <c r="B183" s="58"/>
      <c r="C183" s="58"/>
      <c r="D183" s="63"/>
      <c r="E183" s="58"/>
      <c r="F183" s="58"/>
      <c r="G183" s="58"/>
      <c r="H183" s="58"/>
      <c r="I183" s="58"/>
      <c r="J183" s="58"/>
      <c r="K183" s="58"/>
      <c r="L183" s="58"/>
      <c r="M183" s="58"/>
      <c r="N183" s="58"/>
      <c r="O183" s="58"/>
      <c r="P183" s="58"/>
      <c r="Q183" s="58"/>
      <c r="R183" s="58"/>
      <c r="S183" s="58"/>
      <c r="T183" s="58"/>
      <c r="U183" s="58"/>
      <c r="V183" s="58"/>
      <c r="W183" s="58"/>
    </row>
    <row r="184" spans="1:23" s="1" customFormat="1">
      <c r="A184" s="58"/>
      <c r="B184" s="58"/>
      <c r="C184" s="58"/>
      <c r="D184" s="63"/>
      <c r="E184" s="58"/>
      <c r="F184" s="58"/>
      <c r="G184" s="58"/>
      <c r="H184" s="58"/>
      <c r="I184" s="58"/>
      <c r="J184" s="58"/>
      <c r="K184" s="58"/>
      <c r="L184" s="58"/>
      <c r="M184" s="58"/>
      <c r="N184" s="58"/>
      <c r="O184" s="58"/>
      <c r="P184" s="58"/>
      <c r="Q184" s="58"/>
      <c r="R184" s="58"/>
      <c r="S184" s="58"/>
      <c r="T184" s="58"/>
      <c r="U184" s="58"/>
      <c r="V184" s="58"/>
      <c r="W184" s="58"/>
    </row>
    <row r="185" spans="1:23" s="1" customFormat="1">
      <c r="A185" s="58"/>
      <c r="B185" s="58"/>
      <c r="C185" s="58"/>
      <c r="D185" s="63"/>
      <c r="E185" s="58"/>
      <c r="F185" s="58"/>
      <c r="G185" s="58"/>
      <c r="H185" s="58"/>
      <c r="I185" s="58"/>
      <c r="J185" s="58"/>
      <c r="K185" s="58"/>
      <c r="L185" s="58"/>
      <c r="M185" s="58"/>
      <c r="N185" s="58"/>
      <c r="O185" s="58"/>
      <c r="P185" s="58"/>
      <c r="Q185" s="58"/>
      <c r="R185" s="58"/>
      <c r="S185" s="58"/>
      <c r="T185" s="58"/>
      <c r="U185" s="58"/>
      <c r="V185" s="58"/>
      <c r="W185" s="58"/>
    </row>
    <row r="186" spans="1:23" s="1" customFormat="1">
      <c r="A186" s="58"/>
      <c r="B186" s="58"/>
      <c r="C186" s="58"/>
      <c r="D186" s="63"/>
      <c r="E186" s="58"/>
      <c r="F186" s="58"/>
      <c r="G186" s="58"/>
      <c r="H186" s="58"/>
      <c r="I186" s="58"/>
      <c r="J186" s="58"/>
      <c r="K186" s="58"/>
      <c r="L186" s="58"/>
      <c r="M186" s="58"/>
      <c r="N186" s="58"/>
      <c r="O186" s="58"/>
      <c r="P186" s="58"/>
      <c r="Q186" s="58"/>
      <c r="R186" s="58"/>
      <c r="S186" s="58"/>
      <c r="T186" s="58"/>
      <c r="U186" s="58"/>
      <c r="V186" s="58"/>
      <c r="W186" s="58"/>
    </row>
    <row r="187" spans="1:23" s="1" customFormat="1">
      <c r="A187" s="58"/>
      <c r="B187" s="58"/>
      <c r="C187" s="58"/>
      <c r="D187" s="63"/>
      <c r="E187" s="58"/>
      <c r="F187" s="58"/>
      <c r="G187" s="58"/>
      <c r="H187" s="58"/>
      <c r="I187" s="58"/>
      <c r="J187" s="58"/>
      <c r="K187" s="58"/>
      <c r="L187" s="58"/>
      <c r="M187" s="58"/>
      <c r="N187" s="58"/>
      <c r="O187" s="58"/>
      <c r="P187" s="58"/>
      <c r="Q187" s="58"/>
      <c r="R187" s="58"/>
      <c r="S187" s="58"/>
      <c r="T187" s="58"/>
      <c r="U187" s="58"/>
      <c r="V187" s="58"/>
      <c r="W187" s="58"/>
    </row>
    <row r="188" spans="1:23" s="1" customFormat="1">
      <c r="A188" s="58"/>
      <c r="B188" s="58"/>
      <c r="C188" s="58"/>
      <c r="D188" s="63"/>
      <c r="E188" s="58"/>
      <c r="F188" s="58"/>
      <c r="G188" s="58"/>
      <c r="H188" s="58"/>
      <c r="I188" s="58"/>
      <c r="J188" s="58"/>
      <c r="K188" s="58"/>
      <c r="L188" s="58"/>
      <c r="M188" s="58"/>
      <c r="N188" s="58"/>
      <c r="O188" s="58"/>
      <c r="P188" s="58"/>
      <c r="Q188" s="58"/>
      <c r="R188" s="58"/>
      <c r="S188" s="58"/>
      <c r="T188" s="58"/>
      <c r="U188" s="58"/>
      <c r="V188" s="58"/>
      <c r="W188" s="58"/>
    </row>
    <row r="189" spans="1:23" s="1" customFormat="1">
      <c r="A189" s="58"/>
      <c r="B189" s="58"/>
      <c r="C189" s="58"/>
      <c r="D189" s="63"/>
      <c r="E189" s="58"/>
      <c r="F189" s="58"/>
      <c r="G189" s="58"/>
      <c r="H189" s="58"/>
      <c r="I189" s="58"/>
      <c r="J189" s="58"/>
      <c r="K189" s="58"/>
      <c r="L189" s="58"/>
      <c r="M189" s="58"/>
      <c r="N189" s="58"/>
      <c r="O189" s="58"/>
      <c r="P189" s="58"/>
      <c r="Q189" s="58"/>
      <c r="R189" s="58"/>
      <c r="S189" s="58"/>
      <c r="T189" s="58"/>
      <c r="U189" s="58"/>
      <c r="V189" s="58"/>
      <c r="W189" s="58"/>
    </row>
    <row r="190" spans="1:23" s="1" customFormat="1">
      <c r="A190" s="58"/>
      <c r="B190" s="58"/>
      <c r="C190" s="58"/>
      <c r="D190" s="63"/>
      <c r="E190" s="58"/>
      <c r="F190" s="58"/>
      <c r="G190" s="58"/>
      <c r="H190" s="58"/>
      <c r="I190" s="58"/>
      <c r="J190" s="58"/>
      <c r="K190" s="58"/>
      <c r="L190" s="58"/>
      <c r="M190" s="58"/>
      <c r="N190" s="58"/>
      <c r="O190" s="58"/>
      <c r="P190" s="58"/>
      <c r="Q190" s="58"/>
      <c r="R190" s="58"/>
      <c r="S190" s="58"/>
      <c r="T190" s="58"/>
      <c r="U190" s="58"/>
      <c r="V190" s="58"/>
      <c r="W190" s="58"/>
    </row>
    <row r="191" spans="1:23" s="1" customFormat="1">
      <c r="A191" s="58"/>
      <c r="B191" s="58"/>
      <c r="C191" s="58"/>
      <c r="D191" s="63"/>
      <c r="E191" s="58"/>
      <c r="F191" s="58"/>
      <c r="G191" s="58"/>
      <c r="H191" s="58"/>
      <c r="I191" s="58"/>
      <c r="J191" s="58"/>
      <c r="K191" s="58"/>
      <c r="L191" s="58"/>
      <c r="M191" s="58"/>
      <c r="N191" s="58"/>
      <c r="O191" s="58"/>
      <c r="P191" s="58"/>
      <c r="Q191" s="58"/>
      <c r="R191" s="58"/>
      <c r="S191" s="58"/>
      <c r="T191" s="58"/>
      <c r="U191" s="58"/>
      <c r="V191" s="58"/>
      <c r="W191" s="58"/>
    </row>
    <row r="192" spans="1:23" s="1" customFormat="1">
      <c r="A192" s="58"/>
      <c r="B192" s="58"/>
      <c r="C192" s="58"/>
      <c r="D192" s="63"/>
      <c r="E192" s="58"/>
      <c r="F192" s="58"/>
      <c r="G192" s="58"/>
      <c r="H192" s="58"/>
      <c r="I192" s="58"/>
      <c r="J192" s="58"/>
      <c r="K192" s="58"/>
      <c r="L192" s="58"/>
      <c r="M192" s="58"/>
      <c r="N192" s="58"/>
      <c r="O192" s="58"/>
      <c r="P192" s="58"/>
      <c r="Q192" s="58"/>
      <c r="R192" s="58"/>
      <c r="S192" s="58"/>
      <c r="T192" s="58"/>
      <c r="U192" s="58"/>
      <c r="V192" s="58"/>
      <c r="W192" s="58"/>
    </row>
    <row r="193" spans="1:23" s="1" customFormat="1">
      <c r="A193" s="58"/>
      <c r="B193" s="58"/>
      <c r="C193" s="58"/>
      <c r="D193" s="63"/>
      <c r="E193" s="58"/>
      <c r="F193" s="58"/>
      <c r="G193" s="58"/>
      <c r="H193" s="58"/>
      <c r="I193" s="58"/>
      <c r="J193" s="58"/>
      <c r="K193" s="58"/>
      <c r="L193" s="58"/>
      <c r="M193" s="58"/>
      <c r="N193" s="58"/>
      <c r="O193" s="58"/>
      <c r="P193" s="58"/>
      <c r="Q193" s="58"/>
      <c r="R193" s="58"/>
      <c r="S193" s="58"/>
      <c r="T193" s="58"/>
      <c r="U193" s="58"/>
      <c r="V193" s="58"/>
      <c r="W193" s="58"/>
    </row>
    <row r="194" spans="1:23" s="1" customFormat="1">
      <c r="A194" s="58"/>
      <c r="B194" s="58"/>
      <c r="C194" s="58"/>
      <c r="D194" s="63"/>
      <c r="E194" s="58"/>
      <c r="F194" s="58"/>
      <c r="G194" s="58"/>
      <c r="H194" s="58"/>
      <c r="I194" s="58"/>
      <c r="J194" s="58"/>
      <c r="K194" s="58"/>
      <c r="L194" s="58"/>
      <c r="M194" s="58"/>
      <c r="N194" s="58"/>
      <c r="O194" s="58"/>
      <c r="P194" s="58"/>
      <c r="Q194" s="58"/>
      <c r="R194" s="58"/>
      <c r="S194" s="58"/>
      <c r="T194" s="58"/>
      <c r="U194" s="58"/>
      <c r="V194" s="58"/>
      <c r="W194" s="58"/>
    </row>
    <row r="195" spans="1:23" s="1" customFormat="1">
      <c r="A195" s="58"/>
      <c r="B195" s="58"/>
      <c r="C195" s="58"/>
      <c r="D195" s="63"/>
      <c r="E195" s="58"/>
      <c r="F195" s="58"/>
      <c r="G195" s="58"/>
      <c r="H195" s="58"/>
      <c r="I195" s="58"/>
      <c r="J195" s="58"/>
      <c r="K195" s="58"/>
      <c r="L195" s="58"/>
      <c r="M195" s="58"/>
      <c r="N195" s="58"/>
      <c r="O195" s="58"/>
      <c r="P195" s="58"/>
      <c r="Q195" s="58"/>
      <c r="R195" s="58"/>
      <c r="S195" s="58"/>
      <c r="T195" s="58"/>
      <c r="U195" s="58"/>
      <c r="V195" s="58"/>
      <c r="W195" s="58"/>
    </row>
    <row r="196" spans="1:23" s="1" customFormat="1">
      <c r="A196" s="58"/>
      <c r="B196" s="58"/>
      <c r="C196" s="58"/>
      <c r="D196" s="63"/>
      <c r="E196" s="58"/>
      <c r="F196" s="58"/>
      <c r="G196" s="58"/>
      <c r="H196" s="58"/>
      <c r="I196" s="58"/>
      <c r="J196" s="58"/>
      <c r="K196" s="58"/>
      <c r="L196" s="58"/>
      <c r="M196" s="58"/>
      <c r="N196" s="58"/>
      <c r="O196" s="58"/>
      <c r="P196" s="58"/>
      <c r="Q196" s="58"/>
      <c r="R196" s="58"/>
      <c r="S196" s="58"/>
      <c r="T196" s="58"/>
      <c r="U196" s="58"/>
      <c r="V196" s="58"/>
      <c r="W196" s="58"/>
    </row>
    <row r="197" spans="1:23" s="1" customFormat="1">
      <c r="A197" s="58"/>
      <c r="B197" s="58"/>
      <c r="C197" s="58"/>
      <c r="D197" s="63"/>
      <c r="E197" s="58"/>
      <c r="F197" s="58"/>
      <c r="G197" s="58"/>
      <c r="H197" s="58"/>
      <c r="I197" s="58"/>
      <c r="J197" s="58"/>
      <c r="K197" s="58"/>
      <c r="L197" s="58"/>
      <c r="M197" s="58"/>
      <c r="N197" s="58"/>
      <c r="O197" s="58"/>
      <c r="P197" s="58"/>
      <c r="Q197" s="58"/>
      <c r="R197" s="58"/>
      <c r="S197" s="58"/>
      <c r="T197" s="58"/>
      <c r="U197" s="58"/>
      <c r="V197" s="58"/>
      <c r="W197" s="58"/>
    </row>
    <row r="198" spans="1:23" s="1" customFormat="1">
      <c r="A198" s="58"/>
      <c r="B198" s="58"/>
      <c r="C198" s="58"/>
      <c r="D198" s="63"/>
      <c r="E198" s="58"/>
      <c r="F198" s="58"/>
      <c r="G198" s="58"/>
      <c r="H198" s="58"/>
      <c r="I198" s="58"/>
      <c r="J198" s="58"/>
      <c r="K198" s="58"/>
      <c r="L198" s="58"/>
      <c r="M198" s="58"/>
      <c r="N198" s="58"/>
      <c r="O198" s="58"/>
      <c r="P198" s="58"/>
      <c r="Q198" s="58"/>
      <c r="R198" s="58"/>
      <c r="S198" s="58"/>
      <c r="T198" s="58"/>
      <c r="U198" s="58"/>
      <c r="V198" s="58"/>
      <c r="W198" s="58"/>
    </row>
    <row r="199" spans="1:23" s="1" customFormat="1">
      <c r="A199" s="58"/>
      <c r="B199" s="58"/>
      <c r="C199" s="58"/>
      <c r="D199" s="63"/>
      <c r="E199" s="58"/>
      <c r="F199" s="58"/>
      <c r="G199" s="58"/>
      <c r="H199" s="58"/>
      <c r="I199" s="58"/>
      <c r="J199" s="58"/>
      <c r="K199" s="58"/>
      <c r="L199" s="58"/>
      <c r="M199" s="58"/>
      <c r="N199" s="58"/>
      <c r="O199" s="58"/>
      <c r="P199" s="58"/>
      <c r="Q199" s="58"/>
      <c r="R199" s="58"/>
      <c r="S199" s="58"/>
      <c r="T199" s="58"/>
      <c r="U199" s="58"/>
      <c r="V199" s="58"/>
      <c r="W199" s="58"/>
    </row>
    <row r="200" spans="1:23" s="1" customFormat="1">
      <c r="A200" s="58"/>
      <c r="B200" s="58"/>
      <c r="C200" s="58"/>
      <c r="D200" s="63"/>
      <c r="E200" s="58"/>
      <c r="F200" s="58"/>
      <c r="G200" s="58"/>
      <c r="H200" s="58"/>
      <c r="I200" s="58"/>
      <c r="J200" s="58"/>
      <c r="K200" s="58"/>
      <c r="L200" s="58"/>
      <c r="M200" s="58"/>
      <c r="N200" s="58"/>
      <c r="O200" s="58"/>
      <c r="P200" s="58"/>
      <c r="Q200" s="58"/>
      <c r="R200" s="58"/>
      <c r="S200" s="58"/>
      <c r="T200" s="58"/>
      <c r="U200" s="58"/>
      <c r="V200" s="58"/>
      <c r="W200" s="58"/>
    </row>
    <row r="201" spans="1:23" s="1" customFormat="1">
      <c r="A201" s="58"/>
      <c r="B201" s="58"/>
      <c r="C201" s="58"/>
      <c r="D201" s="63"/>
      <c r="E201" s="58"/>
      <c r="F201" s="58"/>
      <c r="G201" s="58"/>
      <c r="H201" s="58"/>
      <c r="I201" s="58"/>
      <c r="J201" s="58"/>
      <c r="K201" s="58"/>
      <c r="L201" s="58"/>
      <c r="M201" s="58"/>
      <c r="N201" s="58"/>
      <c r="O201" s="58"/>
      <c r="P201" s="58"/>
      <c r="Q201" s="58"/>
      <c r="R201" s="58"/>
      <c r="S201" s="58"/>
      <c r="T201" s="58"/>
      <c r="U201" s="58"/>
      <c r="V201" s="58"/>
      <c r="W201" s="58"/>
    </row>
    <row r="202" spans="1:23" s="1" customFormat="1">
      <c r="A202" s="58"/>
      <c r="B202" s="58"/>
      <c r="C202" s="58"/>
      <c r="D202" s="63"/>
      <c r="E202" s="58"/>
      <c r="F202" s="58"/>
      <c r="G202" s="58"/>
      <c r="H202" s="58"/>
      <c r="I202" s="58"/>
      <c r="J202" s="58"/>
      <c r="K202" s="58"/>
      <c r="L202" s="58"/>
      <c r="M202" s="58"/>
      <c r="N202" s="58"/>
      <c r="O202" s="58"/>
      <c r="P202" s="58"/>
      <c r="Q202" s="58"/>
      <c r="R202" s="58"/>
      <c r="S202" s="58"/>
      <c r="T202" s="58"/>
      <c r="U202" s="58"/>
      <c r="V202" s="58"/>
      <c r="W202" s="58"/>
    </row>
    <row r="203" spans="1:23" s="1" customFormat="1">
      <c r="A203" s="58"/>
      <c r="B203" s="58"/>
      <c r="C203" s="58"/>
      <c r="D203" s="63"/>
      <c r="E203" s="58"/>
      <c r="F203" s="58"/>
      <c r="G203" s="58"/>
      <c r="H203" s="58"/>
      <c r="I203" s="58"/>
      <c r="J203" s="58"/>
      <c r="K203" s="58"/>
      <c r="L203" s="58"/>
      <c r="M203" s="58"/>
      <c r="N203" s="58"/>
      <c r="O203" s="58"/>
      <c r="P203" s="58"/>
      <c r="Q203" s="58"/>
      <c r="R203" s="58"/>
      <c r="S203" s="58"/>
      <c r="T203" s="58"/>
      <c r="U203" s="58"/>
      <c r="V203" s="58"/>
      <c r="W203" s="58"/>
    </row>
    <row r="204" spans="1:23" s="1" customFormat="1">
      <c r="A204" s="58"/>
      <c r="B204" s="58"/>
      <c r="C204" s="58"/>
      <c r="D204" s="63"/>
      <c r="E204" s="58"/>
      <c r="F204" s="58"/>
      <c r="G204" s="58"/>
      <c r="H204" s="58"/>
      <c r="I204" s="58"/>
      <c r="J204" s="58"/>
      <c r="K204" s="58"/>
      <c r="L204" s="58"/>
      <c r="M204" s="58"/>
      <c r="N204" s="58"/>
      <c r="O204" s="58"/>
      <c r="P204" s="58"/>
      <c r="Q204" s="58"/>
      <c r="R204" s="58"/>
      <c r="S204" s="58"/>
      <c r="T204" s="58"/>
      <c r="U204" s="58"/>
      <c r="V204" s="58"/>
      <c r="W204" s="58"/>
    </row>
    <row r="205" spans="1:23" s="1" customFormat="1">
      <c r="A205" s="58"/>
      <c r="B205" s="58"/>
      <c r="C205" s="58"/>
      <c r="D205" s="63"/>
      <c r="E205" s="58"/>
      <c r="F205" s="58"/>
      <c r="G205" s="58"/>
      <c r="H205" s="58"/>
      <c r="I205" s="58"/>
      <c r="J205" s="58"/>
      <c r="K205" s="58"/>
      <c r="L205" s="58"/>
      <c r="M205" s="58"/>
      <c r="N205" s="58"/>
      <c r="O205" s="58"/>
      <c r="P205" s="58"/>
      <c r="Q205" s="58"/>
      <c r="R205" s="58"/>
      <c r="S205" s="58"/>
      <c r="T205" s="58"/>
      <c r="U205" s="58"/>
      <c r="V205" s="58"/>
      <c r="W205" s="58"/>
    </row>
    <row r="206" spans="1:23" s="1" customFormat="1">
      <c r="A206" s="58"/>
      <c r="B206" s="58"/>
      <c r="C206" s="58"/>
      <c r="D206" s="63"/>
      <c r="E206" s="58"/>
      <c r="F206" s="58"/>
      <c r="G206" s="58"/>
      <c r="H206" s="58"/>
      <c r="I206" s="58"/>
      <c r="J206" s="58"/>
      <c r="K206" s="58"/>
      <c r="L206" s="58"/>
      <c r="M206" s="58"/>
      <c r="N206" s="58"/>
      <c r="O206" s="58"/>
      <c r="P206" s="58"/>
      <c r="Q206" s="58"/>
      <c r="R206" s="58"/>
      <c r="S206" s="58"/>
      <c r="T206" s="58"/>
      <c r="U206" s="58"/>
      <c r="V206" s="58"/>
      <c r="W206" s="58"/>
    </row>
    <row r="207" spans="1:23" s="1" customFormat="1">
      <c r="A207" s="58"/>
      <c r="B207" s="58"/>
      <c r="C207" s="58"/>
      <c r="D207" s="63"/>
      <c r="E207" s="58"/>
      <c r="F207" s="58"/>
      <c r="G207" s="58"/>
      <c r="H207" s="58"/>
      <c r="I207" s="58"/>
      <c r="J207" s="58"/>
      <c r="K207" s="58"/>
      <c r="L207" s="58"/>
      <c r="M207" s="58"/>
      <c r="N207" s="58"/>
      <c r="O207" s="58"/>
      <c r="P207" s="58"/>
      <c r="Q207" s="58"/>
      <c r="R207" s="58"/>
      <c r="S207" s="58"/>
      <c r="T207" s="58"/>
      <c r="U207" s="58"/>
      <c r="V207" s="58"/>
      <c r="W207" s="58"/>
    </row>
    <row r="208" spans="1:23" s="1" customFormat="1">
      <c r="A208" s="58"/>
      <c r="B208" s="58"/>
      <c r="C208" s="58"/>
      <c r="D208" s="63"/>
      <c r="E208" s="58"/>
      <c r="F208" s="58"/>
      <c r="G208" s="58"/>
      <c r="H208" s="58"/>
      <c r="I208" s="58"/>
      <c r="J208" s="58"/>
      <c r="K208" s="58"/>
      <c r="L208" s="58"/>
      <c r="M208" s="58"/>
      <c r="N208" s="58"/>
      <c r="O208" s="58"/>
      <c r="P208" s="58"/>
      <c r="Q208" s="58"/>
      <c r="R208" s="58"/>
      <c r="S208" s="58"/>
      <c r="T208" s="58"/>
      <c r="U208" s="58"/>
      <c r="V208" s="58"/>
      <c r="W208" s="58"/>
    </row>
    <row r="209" spans="1:23" s="1" customFormat="1">
      <c r="A209" s="58"/>
      <c r="B209" s="58"/>
      <c r="C209" s="58"/>
      <c r="D209" s="63"/>
      <c r="E209" s="58"/>
      <c r="F209" s="58"/>
      <c r="G209" s="58"/>
      <c r="H209" s="58"/>
      <c r="I209" s="58"/>
      <c r="J209" s="58"/>
      <c r="K209" s="58"/>
      <c r="L209" s="58"/>
      <c r="M209" s="58"/>
      <c r="N209" s="58"/>
      <c r="O209" s="58"/>
      <c r="P209" s="58"/>
      <c r="Q209" s="58"/>
      <c r="R209" s="58"/>
      <c r="S209" s="58"/>
      <c r="T209" s="58"/>
      <c r="U209" s="58"/>
      <c r="V209" s="58"/>
      <c r="W209" s="58"/>
    </row>
    <row r="210" spans="1:23" s="1" customFormat="1">
      <c r="A210" s="58"/>
      <c r="B210" s="58"/>
      <c r="C210" s="58"/>
      <c r="D210" s="63"/>
      <c r="E210" s="58"/>
      <c r="F210" s="58"/>
      <c r="G210" s="58"/>
      <c r="H210" s="58"/>
      <c r="I210" s="58"/>
      <c r="J210" s="58"/>
      <c r="K210" s="58"/>
      <c r="L210" s="58"/>
      <c r="M210" s="58"/>
      <c r="N210" s="58"/>
      <c r="O210" s="58"/>
      <c r="P210" s="58"/>
      <c r="Q210" s="58"/>
      <c r="R210" s="58"/>
      <c r="S210" s="58"/>
      <c r="T210" s="58"/>
      <c r="U210" s="58"/>
      <c r="V210" s="58"/>
      <c r="W210" s="58"/>
    </row>
    <row r="211" spans="1:23" s="1" customFormat="1">
      <c r="A211" s="58"/>
      <c r="B211" s="58"/>
      <c r="C211" s="58"/>
      <c r="D211" s="63"/>
      <c r="E211" s="58"/>
      <c r="F211" s="58"/>
      <c r="G211" s="58"/>
      <c r="H211" s="58"/>
      <c r="I211" s="58"/>
      <c r="J211" s="58"/>
      <c r="K211" s="58"/>
      <c r="L211" s="58"/>
      <c r="M211" s="58"/>
      <c r="N211" s="58"/>
      <c r="O211" s="58"/>
      <c r="P211" s="58"/>
      <c r="Q211" s="58"/>
      <c r="R211" s="58"/>
      <c r="S211" s="58"/>
      <c r="T211" s="58"/>
      <c r="U211" s="58"/>
      <c r="V211" s="58"/>
      <c r="W211" s="58"/>
    </row>
    <row r="212" spans="1:23" s="1" customFormat="1">
      <c r="A212" s="58"/>
      <c r="B212" s="58"/>
      <c r="C212" s="58"/>
      <c r="D212" s="63"/>
      <c r="E212" s="58"/>
      <c r="F212" s="58"/>
      <c r="G212" s="58"/>
      <c r="H212" s="58"/>
      <c r="I212" s="58"/>
      <c r="J212" s="58"/>
      <c r="K212" s="58"/>
      <c r="L212" s="58"/>
      <c r="M212" s="58"/>
      <c r="N212" s="58"/>
      <c r="O212" s="58"/>
      <c r="P212" s="58"/>
      <c r="Q212" s="58"/>
      <c r="R212" s="58"/>
      <c r="S212" s="58"/>
      <c r="T212" s="58"/>
      <c r="U212" s="58"/>
      <c r="V212" s="58"/>
      <c r="W212" s="58"/>
    </row>
    <row r="213" spans="1:23" s="1" customFormat="1">
      <c r="A213" s="58"/>
      <c r="B213" s="58"/>
      <c r="C213" s="58"/>
      <c r="D213" s="63"/>
      <c r="E213" s="58"/>
      <c r="F213" s="58"/>
      <c r="G213" s="58"/>
      <c r="H213" s="58"/>
      <c r="I213" s="58"/>
      <c r="J213" s="58"/>
      <c r="K213" s="58"/>
      <c r="L213" s="58"/>
      <c r="M213" s="58"/>
      <c r="N213" s="58"/>
      <c r="O213" s="58"/>
      <c r="P213" s="58"/>
      <c r="Q213" s="58"/>
      <c r="R213" s="58"/>
      <c r="S213" s="58"/>
      <c r="T213" s="58"/>
      <c r="U213" s="58"/>
      <c r="V213" s="58"/>
      <c r="W213" s="58"/>
    </row>
    <row r="214" spans="1:23" s="1" customFormat="1">
      <c r="A214" s="58"/>
      <c r="B214" s="58"/>
      <c r="C214" s="58"/>
      <c r="D214" s="63"/>
      <c r="E214" s="58"/>
      <c r="F214" s="58"/>
      <c r="G214" s="58"/>
      <c r="H214" s="58"/>
      <c r="I214" s="58"/>
      <c r="J214" s="58"/>
      <c r="K214" s="58"/>
      <c r="L214" s="58"/>
      <c r="M214" s="58"/>
      <c r="N214" s="58"/>
      <c r="O214" s="58"/>
      <c r="P214" s="58"/>
      <c r="Q214" s="58"/>
      <c r="R214" s="58"/>
      <c r="S214" s="58"/>
      <c r="T214" s="58"/>
      <c r="U214" s="58"/>
      <c r="V214" s="58"/>
      <c r="W214" s="58"/>
    </row>
    <row r="215" spans="1:23" s="1" customFormat="1">
      <c r="A215" s="58"/>
      <c r="B215" s="58"/>
      <c r="C215" s="58"/>
      <c r="D215" s="63"/>
      <c r="E215" s="58"/>
      <c r="F215" s="58"/>
      <c r="G215" s="58"/>
      <c r="H215" s="58"/>
      <c r="I215" s="58"/>
      <c r="J215" s="58"/>
      <c r="K215" s="58"/>
      <c r="L215" s="58"/>
      <c r="M215" s="58"/>
      <c r="N215" s="58"/>
      <c r="O215" s="58"/>
      <c r="P215" s="58"/>
      <c r="Q215" s="58"/>
      <c r="R215" s="58"/>
      <c r="S215" s="58"/>
      <c r="T215" s="58"/>
      <c r="U215" s="58"/>
      <c r="V215" s="58"/>
      <c r="W215" s="58"/>
    </row>
    <row r="216" spans="1:23" s="1" customFormat="1">
      <c r="A216" s="58"/>
      <c r="B216" s="58"/>
      <c r="C216" s="58"/>
      <c r="D216" s="63"/>
      <c r="E216" s="58"/>
      <c r="F216" s="58"/>
      <c r="G216" s="58"/>
      <c r="H216" s="58"/>
      <c r="I216" s="58"/>
      <c r="J216" s="58"/>
      <c r="K216" s="58"/>
      <c r="L216" s="58"/>
      <c r="M216" s="58"/>
      <c r="N216" s="58"/>
      <c r="O216" s="58"/>
      <c r="P216" s="58"/>
      <c r="Q216" s="58"/>
      <c r="R216" s="58"/>
      <c r="S216" s="58"/>
      <c r="T216" s="58"/>
      <c r="U216" s="58"/>
      <c r="V216" s="58"/>
      <c r="W216" s="58"/>
    </row>
    <row r="217" spans="1:23" s="1" customFormat="1">
      <c r="A217" s="58"/>
      <c r="B217" s="58"/>
      <c r="C217" s="58"/>
      <c r="D217" s="63"/>
      <c r="E217" s="58"/>
      <c r="F217" s="58"/>
      <c r="G217" s="58"/>
      <c r="H217" s="58"/>
      <c r="I217" s="58"/>
      <c r="J217" s="58"/>
      <c r="K217" s="58"/>
      <c r="L217" s="58"/>
      <c r="M217" s="58"/>
      <c r="N217" s="58"/>
      <c r="O217" s="58"/>
      <c r="P217" s="58"/>
      <c r="Q217" s="58"/>
      <c r="R217" s="58"/>
      <c r="S217" s="58"/>
      <c r="T217" s="58"/>
      <c r="U217" s="58"/>
      <c r="V217" s="58"/>
      <c r="W217" s="58"/>
    </row>
    <row r="218" spans="1:23" s="1" customFormat="1">
      <c r="A218" s="58"/>
      <c r="B218" s="58"/>
      <c r="C218" s="58"/>
      <c r="D218" s="63"/>
      <c r="E218" s="58"/>
      <c r="F218" s="58"/>
      <c r="G218" s="58"/>
      <c r="H218" s="58"/>
      <c r="I218" s="58"/>
      <c r="J218" s="58"/>
      <c r="K218" s="58"/>
      <c r="L218" s="58"/>
      <c r="M218" s="58"/>
      <c r="N218" s="58"/>
      <c r="O218" s="58"/>
      <c r="P218" s="58"/>
      <c r="Q218" s="58"/>
      <c r="R218" s="58"/>
      <c r="S218" s="58"/>
      <c r="T218" s="58"/>
      <c r="U218" s="58"/>
      <c r="V218" s="58"/>
      <c r="W218" s="58"/>
    </row>
    <row r="219" spans="1:23" s="1" customFormat="1">
      <c r="A219" s="58"/>
      <c r="B219" s="58"/>
      <c r="C219" s="58"/>
      <c r="D219" s="63"/>
      <c r="E219" s="58"/>
      <c r="F219" s="58"/>
      <c r="G219" s="58"/>
      <c r="H219" s="58"/>
      <c r="I219" s="58"/>
      <c r="J219" s="58"/>
      <c r="K219" s="58"/>
      <c r="L219" s="58"/>
      <c r="M219" s="58"/>
      <c r="N219" s="58"/>
      <c r="O219" s="58"/>
      <c r="P219" s="58"/>
      <c r="Q219" s="58"/>
      <c r="R219" s="58"/>
      <c r="S219" s="58"/>
      <c r="T219" s="58"/>
      <c r="U219" s="58"/>
      <c r="V219" s="58"/>
      <c r="W219" s="58"/>
    </row>
    <row r="220" spans="1:23" s="1" customFormat="1">
      <c r="A220" s="58"/>
      <c r="B220" s="58"/>
      <c r="C220" s="58"/>
      <c r="D220" s="63"/>
      <c r="E220" s="58"/>
      <c r="F220" s="58"/>
      <c r="G220" s="58"/>
      <c r="H220" s="58"/>
      <c r="I220" s="58"/>
      <c r="J220" s="58"/>
      <c r="K220" s="58"/>
      <c r="L220" s="58"/>
      <c r="M220" s="58"/>
      <c r="N220" s="58"/>
      <c r="O220" s="58"/>
      <c r="P220" s="58"/>
      <c r="Q220" s="58"/>
      <c r="R220" s="58"/>
      <c r="S220" s="58"/>
      <c r="T220" s="58"/>
      <c r="U220" s="58"/>
      <c r="V220" s="58"/>
      <c r="W220" s="58"/>
    </row>
    <row r="221" spans="1:23" s="1" customFormat="1">
      <c r="A221" s="58"/>
      <c r="B221" s="58"/>
      <c r="C221" s="58"/>
      <c r="D221" s="63"/>
      <c r="E221" s="58"/>
      <c r="F221" s="58"/>
      <c r="G221" s="58"/>
      <c r="H221" s="58"/>
      <c r="I221" s="58"/>
      <c r="J221" s="58"/>
      <c r="K221" s="58"/>
      <c r="L221" s="58"/>
      <c r="M221" s="58"/>
      <c r="N221" s="58"/>
      <c r="O221" s="58"/>
      <c r="P221" s="58"/>
      <c r="Q221" s="58"/>
      <c r="R221" s="58"/>
      <c r="S221" s="58"/>
      <c r="T221" s="58"/>
      <c r="U221" s="58"/>
      <c r="V221" s="58"/>
      <c r="W221" s="58"/>
    </row>
    <row r="222" spans="1:23" s="1" customFormat="1">
      <c r="A222" s="58"/>
      <c r="B222" s="58"/>
      <c r="C222" s="58"/>
      <c r="D222" s="63"/>
      <c r="E222" s="58"/>
      <c r="F222" s="58"/>
      <c r="G222" s="58"/>
      <c r="H222" s="58"/>
      <c r="I222" s="58"/>
      <c r="J222" s="58"/>
      <c r="K222" s="58"/>
      <c r="L222" s="58"/>
      <c r="M222" s="58"/>
      <c r="N222" s="58"/>
      <c r="O222" s="58"/>
      <c r="P222" s="58"/>
      <c r="Q222" s="58"/>
      <c r="R222" s="58"/>
      <c r="S222" s="58"/>
      <c r="T222" s="58"/>
      <c r="U222" s="58"/>
      <c r="V222" s="58"/>
      <c r="W222" s="58"/>
    </row>
    <row r="223" spans="1:23" s="1" customFormat="1">
      <c r="A223" s="58"/>
      <c r="B223" s="58"/>
      <c r="C223" s="58"/>
      <c r="D223" s="63"/>
      <c r="E223" s="58"/>
      <c r="F223" s="58"/>
      <c r="G223" s="58"/>
      <c r="H223" s="58"/>
      <c r="I223" s="58"/>
      <c r="J223" s="58"/>
      <c r="K223" s="58"/>
      <c r="L223" s="58"/>
      <c r="M223" s="58"/>
      <c r="N223" s="58"/>
      <c r="O223" s="58"/>
      <c r="P223" s="58"/>
      <c r="Q223" s="58"/>
      <c r="R223" s="58"/>
      <c r="S223" s="58"/>
      <c r="T223" s="58"/>
      <c r="U223" s="58"/>
      <c r="V223" s="58"/>
      <c r="W223" s="58"/>
    </row>
    <row r="224" spans="1:23" s="1" customFormat="1">
      <c r="A224" s="58"/>
      <c r="B224" s="58"/>
      <c r="C224" s="58"/>
      <c r="D224" s="63"/>
      <c r="E224" s="58"/>
      <c r="F224" s="58"/>
      <c r="G224" s="58"/>
      <c r="H224" s="58"/>
      <c r="I224" s="58"/>
      <c r="J224" s="58"/>
      <c r="K224" s="58"/>
      <c r="L224" s="58"/>
      <c r="M224" s="58"/>
      <c r="N224" s="58"/>
      <c r="O224" s="58"/>
      <c r="P224" s="58"/>
      <c r="Q224" s="58"/>
      <c r="R224" s="58"/>
      <c r="S224" s="58"/>
      <c r="T224" s="58"/>
      <c r="U224" s="58"/>
      <c r="V224" s="58"/>
      <c r="W224" s="58"/>
    </row>
    <row r="225" spans="1:23" s="1" customFormat="1">
      <c r="A225" s="58"/>
      <c r="B225" s="58"/>
      <c r="C225" s="58"/>
      <c r="D225" s="63"/>
      <c r="E225" s="58"/>
      <c r="F225" s="58"/>
      <c r="G225" s="58"/>
      <c r="H225" s="58"/>
      <c r="I225" s="58"/>
      <c r="J225" s="58"/>
      <c r="K225" s="58"/>
      <c r="L225" s="58"/>
      <c r="M225" s="58"/>
      <c r="N225" s="58"/>
      <c r="O225" s="58"/>
      <c r="P225" s="58"/>
      <c r="Q225" s="58"/>
      <c r="R225" s="58"/>
      <c r="S225" s="58"/>
      <c r="T225" s="58"/>
      <c r="U225" s="58"/>
      <c r="V225" s="58"/>
      <c r="W225" s="58"/>
    </row>
    <row r="226" spans="1:23" s="1" customFormat="1">
      <c r="A226" s="58"/>
      <c r="B226" s="58"/>
      <c r="C226" s="58"/>
      <c r="D226" s="63"/>
      <c r="E226" s="58"/>
      <c r="F226" s="58"/>
      <c r="G226" s="58"/>
      <c r="H226" s="58"/>
      <c r="I226" s="58"/>
      <c r="J226" s="58"/>
      <c r="K226" s="58"/>
      <c r="L226" s="58"/>
      <c r="M226" s="58"/>
      <c r="N226" s="58"/>
      <c r="O226" s="58"/>
      <c r="P226" s="58"/>
      <c r="Q226" s="58"/>
      <c r="R226" s="58"/>
      <c r="S226" s="58"/>
      <c r="T226" s="58"/>
      <c r="U226" s="58"/>
      <c r="V226" s="58"/>
      <c r="W226" s="58"/>
    </row>
    <row r="227" spans="1:23" s="1" customFormat="1">
      <c r="A227" s="58"/>
      <c r="B227" s="58"/>
      <c r="C227" s="58"/>
      <c r="D227" s="63"/>
      <c r="E227" s="58"/>
      <c r="F227" s="58"/>
      <c r="G227" s="58"/>
      <c r="H227" s="58"/>
      <c r="I227" s="58"/>
      <c r="J227" s="58"/>
      <c r="K227" s="58"/>
      <c r="L227" s="58"/>
      <c r="M227" s="58"/>
      <c r="N227" s="58"/>
      <c r="O227" s="58"/>
      <c r="P227" s="58"/>
      <c r="Q227" s="58"/>
      <c r="R227" s="58"/>
      <c r="S227" s="58"/>
      <c r="T227" s="58"/>
      <c r="U227" s="58"/>
      <c r="V227" s="58"/>
      <c r="W227" s="58"/>
    </row>
    <row r="228" spans="1:23" s="1" customFormat="1">
      <c r="A228" s="58"/>
      <c r="B228" s="58"/>
      <c r="C228" s="58"/>
      <c r="D228" s="63"/>
      <c r="E228" s="58"/>
      <c r="F228" s="58"/>
      <c r="G228" s="58"/>
      <c r="H228" s="58"/>
      <c r="I228" s="58"/>
      <c r="J228" s="58"/>
      <c r="K228" s="58"/>
      <c r="L228" s="58"/>
      <c r="M228" s="58"/>
      <c r="N228" s="58"/>
      <c r="O228" s="58"/>
      <c r="P228" s="58"/>
      <c r="Q228" s="58"/>
      <c r="R228" s="58"/>
      <c r="S228" s="58"/>
      <c r="T228" s="58"/>
      <c r="U228" s="58"/>
      <c r="V228" s="58"/>
      <c r="W228" s="58"/>
    </row>
    <row r="229" spans="1:23" s="1" customFormat="1">
      <c r="A229" s="58"/>
      <c r="B229" s="58"/>
      <c r="C229" s="58"/>
      <c r="D229" s="63"/>
      <c r="E229" s="58"/>
      <c r="F229" s="58"/>
      <c r="G229" s="58"/>
      <c r="H229" s="58"/>
      <c r="I229" s="58"/>
      <c r="J229" s="58"/>
      <c r="K229" s="58"/>
      <c r="L229" s="58"/>
      <c r="M229" s="58"/>
      <c r="N229" s="58"/>
      <c r="O229" s="58"/>
      <c r="P229" s="58"/>
      <c r="Q229" s="58"/>
      <c r="R229" s="58"/>
      <c r="S229" s="58"/>
      <c r="T229" s="58"/>
      <c r="U229" s="58"/>
      <c r="V229" s="58"/>
      <c r="W229" s="58"/>
    </row>
    <row r="230" spans="1:23" s="1" customFormat="1">
      <c r="A230" s="58"/>
      <c r="B230" s="58"/>
      <c r="C230" s="58"/>
      <c r="D230" s="63"/>
      <c r="E230" s="58"/>
      <c r="F230" s="58"/>
      <c r="G230" s="58"/>
      <c r="H230" s="58"/>
      <c r="I230" s="58"/>
      <c r="J230" s="58"/>
      <c r="K230" s="58"/>
      <c r="L230" s="58"/>
      <c r="M230" s="58"/>
      <c r="N230" s="58"/>
      <c r="O230" s="58"/>
      <c r="P230" s="58"/>
      <c r="Q230" s="58"/>
      <c r="R230" s="58"/>
      <c r="S230" s="58"/>
      <c r="T230" s="58"/>
      <c r="U230" s="58"/>
      <c r="V230" s="58"/>
      <c r="W230" s="58"/>
    </row>
    <row r="231" spans="1:23" s="1" customFormat="1">
      <c r="A231" s="58"/>
      <c r="B231" s="58"/>
      <c r="C231" s="58"/>
      <c r="D231" s="63"/>
      <c r="E231" s="58"/>
      <c r="F231" s="58"/>
      <c r="G231" s="58"/>
      <c r="H231" s="58"/>
      <c r="I231" s="58"/>
      <c r="J231" s="58"/>
      <c r="K231" s="58"/>
      <c r="L231" s="58"/>
      <c r="M231" s="58"/>
      <c r="N231" s="58"/>
      <c r="O231" s="58"/>
      <c r="P231" s="58"/>
      <c r="Q231" s="58"/>
      <c r="R231" s="58"/>
      <c r="S231" s="58"/>
      <c r="T231" s="58"/>
      <c r="U231" s="58"/>
      <c r="V231" s="58"/>
      <c r="W231" s="58"/>
    </row>
    <row r="232" spans="1:23" s="1" customFormat="1">
      <c r="A232" s="58"/>
      <c r="B232" s="58"/>
      <c r="C232" s="58"/>
      <c r="D232" s="63"/>
      <c r="E232" s="58"/>
      <c r="F232" s="58"/>
      <c r="G232" s="58"/>
      <c r="H232" s="58"/>
      <c r="I232" s="58"/>
      <c r="J232" s="58"/>
      <c r="K232" s="58"/>
      <c r="L232" s="58"/>
      <c r="M232" s="58"/>
      <c r="N232" s="58"/>
      <c r="O232" s="58"/>
      <c r="P232" s="58"/>
      <c r="Q232" s="58"/>
      <c r="R232" s="58"/>
      <c r="S232" s="58"/>
      <c r="T232" s="58"/>
      <c r="U232" s="58"/>
      <c r="V232" s="58"/>
      <c r="W232" s="58"/>
    </row>
    <row r="233" spans="1:23" s="1" customFormat="1">
      <c r="A233" s="58"/>
      <c r="B233" s="58"/>
      <c r="C233" s="58"/>
      <c r="D233" s="63"/>
      <c r="E233" s="58"/>
      <c r="F233" s="58"/>
      <c r="G233" s="58"/>
      <c r="H233" s="58"/>
      <c r="I233" s="58"/>
      <c r="J233" s="58"/>
      <c r="K233" s="58"/>
      <c r="L233" s="58"/>
      <c r="M233" s="58"/>
      <c r="N233" s="58"/>
      <c r="O233" s="58"/>
      <c r="P233" s="58"/>
      <c r="Q233" s="58"/>
      <c r="R233" s="58"/>
      <c r="S233" s="58"/>
      <c r="T233" s="58"/>
      <c r="U233" s="58"/>
      <c r="V233" s="58"/>
      <c r="W233" s="58"/>
    </row>
    <row r="234" spans="1:23" s="1" customFormat="1">
      <c r="A234" s="58"/>
      <c r="B234" s="58"/>
      <c r="C234" s="58"/>
      <c r="D234" s="63"/>
      <c r="E234" s="58"/>
      <c r="F234" s="58"/>
      <c r="G234" s="58"/>
      <c r="H234" s="58"/>
      <c r="I234" s="58"/>
      <c r="J234" s="58"/>
      <c r="K234" s="58"/>
      <c r="L234" s="58"/>
      <c r="M234" s="58"/>
      <c r="N234" s="58"/>
      <c r="O234" s="58"/>
      <c r="P234" s="58"/>
      <c r="Q234" s="58"/>
      <c r="R234" s="58"/>
      <c r="S234" s="58"/>
      <c r="T234" s="58"/>
      <c r="U234" s="58"/>
      <c r="V234" s="58"/>
      <c r="W234" s="58"/>
    </row>
    <row r="235" spans="1:23" s="1" customFormat="1">
      <c r="A235" s="58"/>
      <c r="B235" s="58"/>
      <c r="C235" s="58"/>
      <c r="D235" s="63"/>
      <c r="E235" s="58"/>
      <c r="F235" s="58"/>
      <c r="G235" s="58"/>
      <c r="H235" s="58"/>
      <c r="I235" s="58"/>
      <c r="J235" s="58"/>
      <c r="K235" s="58"/>
      <c r="L235" s="58"/>
      <c r="M235" s="58"/>
      <c r="N235" s="58"/>
      <c r="O235" s="58"/>
      <c r="P235" s="58"/>
      <c r="Q235" s="58"/>
      <c r="R235" s="58"/>
      <c r="S235" s="58"/>
      <c r="T235" s="58"/>
      <c r="U235" s="58"/>
      <c r="V235" s="58"/>
      <c r="W235" s="58"/>
    </row>
    <row r="236" spans="1:23" s="1" customFormat="1">
      <c r="A236" s="58"/>
      <c r="B236" s="58"/>
      <c r="C236" s="58"/>
      <c r="D236" s="63"/>
      <c r="E236" s="58"/>
      <c r="F236" s="58"/>
      <c r="G236" s="58"/>
      <c r="H236" s="58"/>
      <c r="I236" s="58"/>
      <c r="J236" s="58"/>
      <c r="K236" s="58"/>
      <c r="L236" s="58"/>
      <c r="M236" s="58"/>
      <c r="N236" s="58"/>
      <c r="O236" s="58"/>
      <c r="P236" s="58"/>
      <c r="Q236" s="58"/>
      <c r="R236" s="58"/>
      <c r="S236" s="58"/>
      <c r="T236" s="58"/>
      <c r="U236" s="58"/>
      <c r="V236" s="58"/>
      <c r="W236" s="58"/>
    </row>
    <row r="237" spans="1:23" s="1" customFormat="1">
      <c r="A237" s="58"/>
      <c r="B237" s="58"/>
      <c r="C237" s="58"/>
      <c r="D237" s="63"/>
      <c r="E237" s="58"/>
      <c r="F237" s="58"/>
      <c r="G237" s="58"/>
      <c r="H237" s="58"/>
      <c r="I237" s="58"/>
      <c r="J237" s="58"/>
      <c r="K237" s="58"/>
      <c r="L237" s="58"/>
      <c r="M237" s="58"/>
      <c r="N237" s="58"/>
      <c r="O237" s="58"/>
      <c r="P237" s="58"/>
      <c r="Q237" s="58"/>
      <c r="R237" s="58"/>
      <c r="S237" s="58"/>
      <c r="T237" s="58"/>
      <c r="U237" s="58"/>
      <c r="V237" s="58"/>
      <c r="W237" s="58"/>
    </row>
    <row r="238" spans="1:23" s="1" customFormat="1">
      <c r="A238" s="58"/>
      <c r="B238" s="58"/>
      <c r="C238" s="58"/>
      <c r="D238" s="63"/>
      <c r="E238" s="58"/>
      <c r="F238" s="58"/>
      <c r="G238" s="58"/>
      <c r="H238" s="58"/>
      <c r="I238" s="58"/>
      <c r="J238" s="58"/>
      <c r="K238" s="58"/>
      <c r="L238" s="58"/>
      <c r="M238" s="58"/>
      <c r="N238" s="58"/>
      <c r="O238" s="58"/>
      <c r="P238" s="58"/>
      <c r="Q238" s="58"/>
      <c r="R238" s="58"/>
      <c r="S238" s="58"/>
      <c r="T238" s="58"/>
      <c r="U238" s="58"/>
      <c r="V238" s="58"/>
      <c r="W238" s="58"/>
    </row>
    <row r="239" spans="1:23" s="1" customFormat="1">
      <c r="A239" s="58"/>
      <c r="B239" s="58"/>
      <c r="C239" s="58"/>
      <c r="D239" s="63"/>
      <c r="E239" s="58"/>
      <c r="F239" s="58"/>
      <c r="G239" s="58"/>
      <c r="H239" s="58"/>
      <c r="I239" s="58"/>
      <c r="J239" s="58"/>
      <c r="K239" s="58"/>
      <c r="L239" s="58"/>
      <c r="M239" s="58"/>
      <c r="N239" s="58"/>
      <c r="O239" s="58"/>
      <c r="P239" s="58"/>
      <c r="Q239" s="58"/>
      <c r="R239" s="58"/>
      <c r="S239" s="58"/>
      <c r="T239" s="58"/>
      <c r="U239" s="58"/>
      <c r="V239" s="58"/>
      <c r="W239" s="58"/>
    </row>
    <row r="240" spans="1:23" s="1" customFormat="1">
      <c r="A240" s="58"/>
      <c r="B240" s="58"/>
      <c r="C240" s="58"/>
      <c r="D240" s="63"/>
      <c r="E240" s="58"/>
      <c r="F240" s="58"/>
      <c r="G240" s="58"/>
      <c r="H240" s="58"/>
      <c r="I240" s="58"/>
      <c r="J240" s="58"/>
      <c r="K240" s="58"/>
      <c r="L240" s="58"/>
      <c r="M240" s="58"/>
      <c r="N240" s="58"/>
      <c r="O240" s="58"/>
      <c r="P240" s="58"/>
      <c r="Q240" s="58"/>
      <c r="R240" s="58"/>
      <c r="S240" s="58"/>
      <c r="T240" s="58"/>
      <c r="U240" s="58"/>
      <c r="V240" s="58"/>
      <c r="W240" s="58"/>
    </row>
    <row r="241" spans="1:23" s="1" customFormat="1">
      <c r="A241" s="58"/>
      <c r="B241" s="58"/>
      <c r="C241" s="58"/>
      <c r="D241" s="63"/>
      <c r="E241" s="58"/>
      <c r="F241" s="58"/>
      <c r="G241" s="58"/>
      <c r="H241" s="58"/>
      <c r="I241" s="58"/>
      <c r="J241" s="58"/>
      <c r="K241" s="58"/>
      <c r="L241" s="58"/>
      <c r="M241" s="58"/>
      <c r="N241" s="58"/>
      <c r="O241" s="58"/>
      <c r="P241" s="58"/>
      <c r="Q241" s="58"/>
      <c r="R241" s="58"/>
      <c r="S241" s="58"/>
      <c r="T241" s="58"/>
      <c r="U241" s="58"/>
      <c r="V241" s="58"/>
      <c r="W241" s="58"/>
    </row>
    <row r="242" spans="1:23" s="1" customFormat="1">
      <c r="A242" s="58"/>
      <c r="B242" s="58"/>
      <c r="C242" s="58"/>
      <c r="D242" s="63"/>
      <c r="E242" s="58"/>
      <c r="F242" s="58"/>
      <c r="G242" s="58"/>
      <c r="H242" s="58"/>
      <c r="I242" s="58"/>
      <c r="J242" s="58"/>
      <c r="K242" s="58"/>
      <c r="L242" s="58"/>
      <c r="M242" s="58"/>
      <c r="N242" s="58"/>
      <c r="O242" s="58"/>
      <c r="P242" s="58"/>
      <c r="Q242" s="58"/>
      <c r="R242" s="58"/>
      <c r="S242" s="58"/>
      <c r="T242" s="58"/>
      <c r="U242" s="58"/>
      <c r="V242" s="58"/>
      <c r="W242" s="58"/>
    </row>
    <row r="243" spans="1:23" s="1" customFormat="1">
      <c r="A243" s="58"/>
      <c r="B243" s="58"/>
      <c r="C243" s="58"/>
      <c r="D243" s="63"/>
      <c r="E243" s="58"/>
      <c r="F243" s="58"/>
      <c r="G243" s="58"/>
      <c r="H243" s="58"/>
      <c r="I243" s="58"/>
      <c r="J243" s="58"/>
      <c r="K243" s="58"/>
      <c r="L243" s="58"/>
      <c r="M243" s="58"/>
      <c r="N243" s="58"/>
      <c r="O243" s="58"/>
      <c r="P243" s="58"/>
      <c r="Q243" s="58"/>
      <c r="R243" s="58"/>
      <c r="S243" s="58"/>
      <c r="T243" s="58"/>
      <c r="U243" s="58"/>
      <c r="V243" s="58"/>
      <c r="W243" s="58"/>
    </row>
    <row r="244" spans="1:23" s="1" customFormat="1">
      <c r="A244" s="58"/>
      <c r="B244" s="58"/>
      <c r="C244" s="58"/>
      <c r="D244" s="63"/>
      <c r="E244" s="58"/>
      <c r="F244" s="58"/>
      <c r="G244" s="58"/>
      <c r="H244" s="58"/>
      <c r="I244" s="58"/>
      <c r="J244" s="58"/>
      <c r="K244" s="58"/>
      <c r="L244" s="58"/>
      <c r="M244" s="58"/>
      <c r="N244" s="58"/>
      <c r="O244" s="58"/>
      <c r="P244" s="58"/>
      <c r="Q244" s="58"/>
      <c r="R244" s="58"/>
      <c r="S244" s="58"/>
      <c r="T244" s="58"/>
      <c r="U244" s="58"/>
      <c r="V244" s="58"/>
      <c r="W244" s="58"/>
    </row>
    <row r="245" spans="1:23" s="1" customFormat="1">
      <c r="A245" s="58"/>
      <c r="B245" s="58"/>
      <c r="C245" s="58"/>
      <c r="D245" s="63"/>
      <c r="E245" s="58"/>
      <c r="F245" s="58"/>
      <c r="G245" s="58"/>
      <c r="H245" s="58"/>
      <c r="I245" s="58"/>
      <c r="J245" s="58"/>
      <c r="K245" s="58"/>
      <c r="L245" s="58"/>
      <c r="M245" s="58"/>
      <c r="N245" s="58"/>
      <c r="O245" s="58"/>
      <c r="P245" s="58"/>
      <c r="Q245" s="58"/>
      <c r="R245" s="58"/>
      <c r="S245" s="58"/>
      <c r="T245" s="58"/>
      <c r="U245" s="58"/>
      <c r="V245" s="58"/>
      <c r="W245" s="58"/>
    </row>
    <row r="246" spans="1:23" s="1" customFormat="1">
      <c r="A246" s="58"/>
      <c r="B246" s="58"/>
      <c r="C246" s="58"/>
      <c r="D246" s="63"/>
      <c r="E246" s="58"/>
      <c r="F246" s="58"/>
      <c r="G246" s="58"/>
      <c r="H246" s="58"/>
      <c r="I246" s="58"/>
      <c r="J246" s="58"/>
      <c r="K246" s="58"/>
      <c r="L246" s="58"/>
      <c r="M246" s="58"/>
      <c r="N246" s="58"/>
      <c r="O246" s="58"/>
      <c r="P246" s="58"/>
      <c r="Q246" s="58"/>
      <c r="R246" s="58"/>
      <c r="S246" s="58"/>
      <c r="T246" s="58"/>
      <c r="U246" s="58"/>
      <c r="V246" s="58"/>
      <c r="W246" s="58"/>
    </row>
    <row r="247" spans="1:23" s="1" customFormat="1">
      <c r="A247" s="58"/>
      <c r="B247" s="58"/>
      <c r="C247" s="58"/>
      <c r="D247" s="63"/>
      <c r="E247" s="58"/>
      <c r="F247" s="58"/>
      <c r="G247" s="58"/>
      <c r="H247" s="58"/>
      <c r="I247" s="58"/>
      <c r="J247" s="58"/>
      <c r="K247" s="58"/>
      <c r="L247" s="58"/>
      <c r="M247" s="58"/>
      <c r="N247" s="58"/>
      <c r="O247" s="58"/>
      <c r="P247" s="58"/>
      <c r="Q247" s="58"/>
      <c r="R247" s="58"/>
      <c r="S247" s="58"/>
      <c r="T247" s="58"/>
      <c r="U247" s="58"/>
      <c r="V247" s="58"/>
      <c r="W247" s="58"/>
    </row>
    <row r="248" spans="1:23" s="1" customFormat="1">
      <c r="A248" s="58"/>
      <c r="B248" s="58"/>
      <c r="C248" s="58"/>
      <c r="D248" s="63"/>
      <c r="E248" s="58"/>
      <c r="F248" s="58"/>
      <c r="G248" s="58"/>
      <c r="H248" s="58"/>
      <c r="I248" s="58"/>
      <c r="J248" s="58"/>
      <c r="K248" s="58"/>
      <c r="L248" s="58"/>
      <c r="M248" s="58"/>
      <c r="N248" s="58"/>
      <c r="O248" s="58"/>
      <c r="P248" s="58"/>
      <c r="Q248" s="58"/>
      <c r="R248" s="58"/>
      <c r="S248" s="58"/>
      <c r="T248" s="58"/>
      <c r="U248" s="58"/>
      <c r="V248" s="58"/>
      <c r="W248" s="58"/>
    </row>
    <row r="249" spans="1:23" s="1" customFormat="1">
      <c r="A249" s="58"/>
      <c r="B249" s="58"/>
      <c r="C249" s="58"/>
      <c r="D249" s="63"/>
      <c r="E249" s="58"/>
      <c r="F249" s="58"/>
      <c r="G249" s="58"/>
      <c r="H249" s="58"/>
      <c r="I249" s="58"/>
      <c r="J249" s="58"/>
      <c r="K249" s="58"/>
      <c r="L249" s="58"/>
      <c r="M249" s="58"/>
      <c r="N249" s="58"/>
      <c r="O249" s="58"/>
      <c r="P249" s="58"/>
      <c r="Q249" s="58"/>
      <c r="R249" s="58"/>
      <c r="S249" s="58"/>
      <c r="T249" s="58"/>
      <c r="U249" s="58"/>
      <c r="V249" s="58"/>
      <c r="W249" s="58"/>
    </row>
    <row r="250" spans="1:23" s="1" customFormat="1">
      <c r="A250" s="58"/>
      <c r="B250" s="58"/>
      <c r="C250" s="58"/>
      <c r="D250" s="63"/>
      <c r="E250" s="58"/>
      <c r="F250" s="58"/>
      <c r="G250" s="58"/>
      <c r="H250" s="58"/>
      <c r="I250" s="58"/>
      <c r="J250" s="58"/>
      <c r="K250" s="58"/>
      <c r="L250" s="58"/>
      <c r="M250" s="58"/>
      <c r="N250" s="58"/>
      <c r="O250" s="58"/>
      <c r="P250" s="58"/>
      <c r="Q250" s="58"/>
      <c r="R250" s="58"/>
      <c r="S250" s="58"/>
      <c r="T250" s="58"/>
      <c r="U250" s="58"/>
      <c r="V250" s="58"/>
      <c r="W250" s="58"/>
    </row>
    <row r="251" spans="1:23" s="1" customFormat="1">
      <c r="A251" s="58"/>
      <c r="B251" s="58"/>
      <c r="C251" s="58"/>
      <c r="D251" s="63"/>
      <c r="E251" s="58"/>
      <c r="F251" s="58"/>
      <c r="G251" s="58"/>
      <c r="H251" s="58"/>
      <c r="I251" s="58"/>
      <c r="J251" s="58"/>
      <c r="K251" s="58"/>
      <c r="L251" s="58"/>
      <c r="M251" s="58"/>
      <c r="N251" s="58"/>
      <c r="O251" s="58"/>
      <c r="P251" s="58"/>
      <c r="Q251" s="58"/>
      <c r="R251" s="58"/>
      <c r="S251" s="58"/>
      <c r="T251" s="58"/>
      <c r="U251" s="58"/>
      <c r="V251" s="58"/>
      <c r="W251" s="58"/>
    </row>
    <row r="252" spans="1:23" s="1" customFormat="1">
      <c r="A252" s="58"/>
      <c r="B252" s="58"/>
      <c r="C252" s="58"/>
      <c r="D252" s="63"/>
      <c r="E252" s="58"/>
      <c r="F252" s="58"/>
      <c r="G252" s="58"/>
      <c r="H252" s="58"/>
      <c r="I252" s="58"/>
      <c r="J252" s="58"/>
      <c r="K252" s="58"/>
      <c r="L252" s="58"/>
      <c r="M252" s="58"/>
      <c r="N252" s="58"/>
      <c r="O252" s="58"/>
      <c r="P252" s="58"/>
      <c r="Q252" s="58"/>
      <c r="R252" s="58"/>
      <c r="S252" s="58"/>
      <c r="T252" s="58"/>
      <c r="U252" s="58"/>
      <c r="V252" s="58"/>
      <c r="W252" s="58"/>
    </row>
    <row r="253" spans="1:23" s="1" customFormat="1">
      <c r="A253" s="58"/>
      <c r="B253" s="58"/>
      <c r="C253" s="58"/>
      <c r="D253" s="63"/>
      <c r="E253" s="58"/>
      <c r="F253" s="58"/>
      <c r="G253" s="58"/>
      <c r="H253" s="58"/>
      <c r="I253" s="58"/>
      <c r="J253" s="58"/>
      <c r="K253" s="58"/>
      <c r="L253" s="58"/>
      <c r="M253" s="58"/>
      <c r="N253" s="58"/>
      <c r="O253" s="58"/>
      <c r="P253" s="58"/>
      <c r="Q253" s="58"/>
      <c r="R253" s="58"/>
      <c r="S253" s="58"/>
      <c r="T253" s="58"/>
      <c r="U253" s="58"/>
      <c r="V253" s="58"/>
      <c r="W253" s="58"/>
    </row>
    <row r="254" spans="1:23" s="1" customFormat="1">
      <c r="A254" s="58"/>
      <c r="B254" s="58"/>
      <c r="C254" s="58"/>
      <c r="D254" s="63"/>
      <c r="E254" s="58"/>
      <c r="F254" s="58"/>
      <c r="G254" s="58"/>
      <c r="H254" s="58"/>
      <c r="I254" s="58"/>
      <c r="J254" s="58"/>
      <c r="K254" s="58"/>
      <c r="L254" s="58"/>
      <c r="M254" s="58"/>
      <c r="N254" s="58"/>
      <c r="O254" s="58"/>
      <c r="P254" s="58"/>
      <c r="Q254" s="58"/>
      <c r="R254" s="58"/>
      <c r="S254" s="58"/>
      <c r="T254" s="58"/>
      <c r="U254" s="58"/>
      <c r="V254" s="58"/>
      <c r="W254" s="58"/>
    </row>
    <row r="255" spans="1:23" s="1" customFormat="1">
      <c r="A255" s="58"/>
      <c r="B255" s="58"/>
      <c r="C255" s="58"/>
      <c r="D255" s="63"/>
      <c r="E255" s="58"/>
      <c r="F255" s="58"/>
      <c r="G255" s="58"/>
      <c r="H255" s="58"/>
      <c r="I255" s="58"/>
      <c r="J255" s="58"/>
      <c r="K255" s="58"/>
      <c r="L255" s="58"/>
      <c r="M255" s="58"/>
      <c r="N255" s="58"/>
      <c r="O255" s="58"/>
      <c r="P255" s="58"/>
      <c r="Q255" s="58"/>
      <c r="R255" s="58"/>
      <c r="S255" s="58"/>
      <c r="T255" s="58"/>
      <c r="U255" s="58"/>
      <c r="V255" s="58"/>
      <c r="W255" s="58"/>
    </row>
    <row r="256" spans="1:23" s="1" customFormat="1">
      <c r="A256" s="58"/>
      <c r="B256" s="58"/>
      <c r="C256" s="58"/>
      <c r="D256" s="63"/>
      <c r="E256" s="58"/>
      <c r="F256" s="58"/>
      <c r="G256" s="58"/>
      <c r="H256" s="58"/>
      <c r="I256" s="58"/>
      <c r="J256" s="58"/>
      <c r="K256" s="58"/>
      <c r="L256" s="58"/>
      <c r="M256" s="58"/>
      <c r="N256" s="58"/>
      <c r="O256" s="58"/>
      <c r="P256" s="58"/>
      <c r="Q256" s="58"/>
      <c r="R256" s="58"/>
      <c r="S256" s="58"/>
      <c r="T256" s="58"/>
      <c r="U256" s="58"/>
      <c r="V256" s="58"/>
      <c r="W256" s="58"/>
    </row>
    <row r="257" spans="1:23" s="1" customFormat="1">
      <c r="A257" s="58"/>
      <c r="B257" s="58"/>
      <c r="C257" s="58"/>
      <c r="D257" s="63"/>
      <c r="E257" s="58"/>
      <c r="F257" s="58"/>
      <c r="G257" s="58"/>
      <c r="H257" s="58"/>
      <c r="I257" s="58"/>
      <c r="J257" s="58"/>
      <c r="K257" s="58"/>
      <c r="L257" s="58"/>
      <c r="M257" s="58"/>
      <c r="N257" s="58"/>
      <c r="O257" s="58"/>
      <c r="P257" s="58"/>
      <c r="Q257" s="58"/>
      <c r="R257" s="58"/>
      <c r="S257" s="58"/>
      <c r="T257" s="58"/>
      <c r="U257" s="58"/>
      <c r="V257" s="58"/>
      <c r="W257" s="58"/>
    </row>
    <row r="258" spans="1:23" s="1" customFormat="1">
      <c r="A258" s="58"/>
      <c r="B258" s="58"/>
      <c r="C258" s="58"/>
      <c r="D258" s="63"/>
      <c r="E258" s="58"/>
      <c r="F258" s="58"/>
      <c r="G258" s="58"/>
      <c r="H258" s="58"/>
      <c r="I258" s="58"/>
      <c r="J258" s="58"/>
      <c r="K258" s="58"/>
      <c r="L258" s="58"/>
      <c r="M258" s="58"/>
      <c r="N258" s="58"/>
      <c r="O258" s="58"/>
      <c r="P258" s="58"/>
      <c r="Q258" s="58"/>
      <c r="R258" s="58"/>
      <c r="S258" s="58"/>
      <c r="T258" s="58"/>
      <c r="U258" s="58"/>
      <c r="V258" s="58"/>
      <c r="W258" s="58"/>
    </row>
    <row r="259" spans="1:23" s="1" customFormat="1">
      <c r="A259" s="58"/>
      <c r="B259" s="58"/>
      <c r="C259" s="58"/>
      <c r="D259" s="63"/>
      <c r="E259" s="58"/>
      <c r="F259" s="58"/>
      <c r="G259" s="58"/>
      <c r="H259" s="58"/>
      <c r="I259" s="58"/>
      <c r="J259" s="58"/>
      <c r="K259" s="58"/>
      <c r="L259" s="58"/>
      <c r="M259" s="58"/>
      <c r="N259" s="58"/>
      <c r="O259" s="58"/>
      <c r="P259" s="58"/>
      <c r="Q259" s="58"/>
      <c r="R259" s="58"/>
      <c r="S259" s="58"/>
      <c r="T259" s="58"/>
      <c r="U259" s="58"/>
      <c r="V259" s="58"/>
      <c r="W259" s="58"/>
    </row>
    <row r="260" spans="1:23" s="1" customFormat="1">
      <c r="A260" s="58"/>
      <c r="B260" s="58"/>
      <c r="C260" s="58"/>
      <c r="D260" s="63"/>
      <c r="E260" s="58"/>
      <c r="F260" s="58"/>
      <c r="G260" s="58"/>
      <c r="H260" s="58"/>
      <c r="I260" s="58"/>
      <c r="J260" s="58"/>
      <c r="K260" s="58"/>
      <c r="L260" s="58"/>
      <c r="M260" s="58"/>
      <c r="N260" s="58"/>
      <c r="O260" s="58"/>
      <c r="P260" s="58"/>
      <c r="Q260" s="58"/>
      <c r="R260" s="58"/>
      <c r="S260" s="58"/>
      <c r="T260" s="58"/>
      <c r="U260" s="58"/>
      <c r="V260" s="58"/>
      <c r="W260" s="58"/>
    </row>
    <row r="261" spans="1:23" s="1" customFormat="1">
      <c r="A261" s="58"/>
      <c r="B261" s="58"/>
      <c r="C261" s="58"/>
      <c r="D261" s="63"/>
      <c r="E261" s="58"/>
      <c r="F261" s="58"/>
      <c r="G261" s="58"/>
      <c r="H261" s="58"/>
      <c r="I261" s="58"/>
      <c r="J261" s="58"/>
      <c r="K261" s="58"/>
      <c r="L261" s="58"/>
      <c r="M261" s="58"/>
      <c r="N261" s="58"/>
      <c r="O261" s="58"/>
      <c r="P261" s="58"/>
      <c r="Q261" s="58"/>
      <c r="R261" s="58"/>
      <c r="S261" s="58"/>
      <c r="T261" s="58"/>
      <c r="U261" s="58"/>
      <c r="V261" s="58"/>
      <c r="W261" s="58"/>
    </row>
    <row r="262" spans="1:23" s="1" customFormat="1">
      <c r="A262" s="58"/>
      <c r="B262" s="58"/>
      <c r="C262" s="58"/>
      <c r="D262" s="63"/>
      <c r="E262" s="58"/>
      <c r="F262" s="58"/>
      <c r="G262" s="58"/>
      <c r="H262" s="58"/>
      <c r="I262" s="58"/>
      <c r="J262" s="58"/>
      <c r="K262" s="58"/>
      <c r="L262" s="58"/>
      <c r="M262" s="58"/>
      <c r="N262" s="58"/>
      <c r="O262" s="58"/>
      <c r="P262" s="58"/>
      <c r="Q262" s="58"/>
      <c r="R262" s="58"/>
      <c r="S262" s="58"/>
      <c r="T262" s="58"/>
      <c r="U262" s="58"/>
      <c r="V262" s="58"/>
      <c r="W262" s="58"/>
    </row>
    <row r="263" spans="1:23" s="1" customFormat="1">
      <c r="A263" s="58"/>
      <c r="B263" s="58"/>
      <c r="C263" s="58"/>
      <c r="D263" s="63"/>
      <c r="E263" s="58"/>
      <c r="F263" s="58"/>
      <c r="G263" s="58"/>
      <c r="H263" s="58"/>
      <c r="I263" s="58"/>
      <c r="J263" s="58"/>
      <c r="K263" s="58"/>
      <c r="L263" s="58"/>
      <c r="M263" s="58"/>
      <c r="N263" s="58"/>
      <c r="O263" s="58"/>
      <c r="P263" s="58"/>
      <c r="Q263" s="58"/>
      <c r="R263" s="58"/>
      <c r="S263" s="58"/>
      <c r="T263" s="58"/>
      <c r="U263" s="58"/>
      <c r="V263" s="58"/>
      <c r="W263" s="58"/>
    </row>
    <row r="264" spans="1:23" s="1" customFormat="1">
      <c r="A264" s="58"/>
      <c r="B264" s="58"/>
      <c r="C264" s="58"/>
      <c r="D264" s="63"/>
      <c r="E264" s="58"/>
      <c r="F264" s="58"/>
      <c r="G264" s="58"/>
      <c r="H264" s="58"/>
      <c r="I264" s="58"/>
      <c r="J264" s="58"/>
      <c r="K264" s="58"/>
      <c r="L264" s="58"/>
      <c r="M264" s="58"/>
      <c r="N264" s="58"/>
      <c r="O264" s="58"/>
      <c r="P264" s="58"/>
      <c r="Q264" s="58"/>
      <c r="R264" s="58"/>
      <c r="S264" s="58"/>
      <c r="T264" s="58"/>
      <c r="U264" s="58"/>
      <c r="V264" s="58"/>
      <c r="W264" s="58"/>
    </row>
    <row r="265" spans="1:23" s="1" customFormat="1">
      <c r="A265" s="58"/>
      <c r="B265" s="58"/>
      <c r="C265" s="58"/>
      <c r="D265" s="63"/>
      <c r="E265" s="58"/>
      <c r="F265" s="58"/>
      <c r="G265" s="58"/>
      <c r="H265" s="58"/>
      <c r="I265" s="58"/>
      <c r="J265" s="58"/>
      <c r="K265" s="58"/>
      <c r="L265" s="58"/>
      <c r="M265" s="58"/>
      <c r="N265" s="58"/>
      <c r="O265" s="58"/>
      <c r="P265" s="58"/>
      <c r="Q265" s="58"/>
      <c r="R265" s="58"/>
      <c r="S265" s="58"/>
      <c r="T265" s="58"/>
      <c r="U265" s="58"/>
      <c r="V265" s="58"/>
      <c r="W265" s="58"/>
    </row>
    <row r="266" spans="1:23" s="1" customFormat="1">
      <c r="A266" s="58"/>
      <c r="B266" s="58"/>
      <c r="C266" s="58"/>
      <c r="D266" s="63"/>
      <c r="E266" s="58"/>
      <c r="F266" s="58"/>
      <c r="G266" s="58"/>
      <c r="H266" s="58"/>
      <c r="I266" s="58"/>
      <c r="J266" s="58"/>
      <c r="K266" s="58"/>
      <c r="L266" s="58"/>
      <c r="M266" s="58"/>
      <c r="N266" s="58"/>
      <c r="O266" s="58"/>
      <c r="P266" s="58"/>
      <c r="Q266" s="58"/>
      <c r="R266" s="58"/>
      <c r="S266" s="58"/>
      <c r="T266" s="58"/>
      <c r="U266" s="58"/>
      <c r="V266" s="58"/>
      <c r="W266" s="58"/>
    </row>
    <row r="267" spans="1:23" s="1" customFormat="1">
      <c r="A267" s="58"/>
      <c r="B267" s="58"/>
      <c r="C267" s="58"/>
      <c r="D267" s="63"/>
      <c r="E267" s="58"/>
      <c r="F267" s="58"/>
      <c r="G267" s="58"/>
      <c r="H267" s="58"/>
      <c r="I267" s="58"/>
      <c r="J267" s="58"/>
      <c r="K267" s="58"/>
      <c r="L267" s="58"/>
      <c r="M267" s="58"/>
      <c r="N267" s="58"/>
      <c r="O267" s="58"/>
      <c r="P267" s="58"/>
      <c r="Q267" s="58"/>
      <c r="R267" s="58"/>
      <c r="S267" s="58"/>
      <c r="T267" s="58"/>
      <c r="U267" s="58"/>
      <c r="V267" s="58"/>
      <c r="W267" s="58"/>
    </row>
    <row r="268" spans="1:23" s="1" customFormat="1">
      <c r="A268" s="58"/>
      <c r="B268" s="58"/>
      <c r="C268" s="58"/>
      <c r="D268" s="63"/>
      <c r="E268" s="58"/>
      <c r="F268" s="58"/>
      <c r="G268" s="58"/>
      <c r="H268" s="58"/>
      <c r="I268" s="58"/>
      <c r="J268" s="58"/>
      <c r="K268" s="58"/>
      <c r="L268" s="58"/>
      <c r="M268" s="58"/>
      <c r="N268" s="58"/>
      <c r="O268" s="58"/>
      <c r="P268" s="58"/>
      <c r="Q268" s="58"/>
      <c r="R268" s="58"/>
      <c r="S268" s="58"/>
      <c r="T268" s="58"/>
      <c r="U268" s="58"/>
      <c r="V268" s="58"/>
      <c r="W268" s="58"/>
    </row>
    <row r="269" spans="1:23" s="1" customFormat="1">
      <c r="A269" s="58"/>
      <c r="B269" s="58"/>
      <c r="C269" s="58"/>
      <c r="D269" s="63"/>
      <c r="E269" s="58"/>
      <c r="F269" s="58"/>
      <c r="G269" s="58"/>
      <c r="H269" s="58"/>
      <c r="I269" s="58"/>
      <c r="J269" s="58"/>
      <c r="K269" s="58"/>
      <c r="L269" s="58"/>
      <c r="M269" s="58"/>
      <c r="N269" s="58"/>
      <c r="O269" s="58"/>
      <c r="P269" s="58"/>
      <c r="Q269" s="58"/>
      <c r="R269" s="58"/>
      <c r="S269" s="58"/>
      <c r="T269" s="58"/>
      <c r="U269" s="58"/>
      <c r="V269" s="58"/>
      <c r="W269" s="58"/>
    </row>
    <row r="270" spans="1:23" s="1" customFormat="1">
      <c r="A270" s="58"/>
      <c r="B270" s="58"/>
      <c r="C270" s="58"/>
      <c r="D270" s="63"/>
      <c r="E270" s="58"/>
      <c r="F270" s="58"/>
      <c r="G270" s="58"/>
      <c r="H270" s="58"/>
      <c r="I270" s="58"/>
      <c r="J270" s="58"/>
      <c r="K270" s="58"/>
      <c r="L270" s="58"/>
      <c r="M270" s="58"/>
      <c r="N270" s="58"/>
      <c r="O270" s="58"/>
      <c r="P270" s="58"/>
      <c r="Q270" s="58"/>
      <c r="R270" s="58"/>
      <c r="S270" s="58"/>
      <c r="T270" s="58"/>
      <c r="U270" s="58"/>
      <c r="V270" s="58"/>
      <c r="W270" s="58"/>
    </row>
    <row r="271" spans="1:23" s="1" customFormat="1">
      <c r="A271" s="58"/>
      <c r="B271" s="58"/>
      <c r="C271" s="58"/>
      <c r="D271" s="63"/>
      <c r="E271" s="58"/>
      <c r="F271" s="58"/>
      <c r="G271" s="58"/>
      <c r="H271" s="58"/>
      <c r="I271" s="58"/>
      <c r="J271" s="58"/>
      <c r="K271" s="58"/>
      <c r="L271" s="58"/>
      <c r="M271" s="58"/>
      <c r="N271" s="58"/>
      <c r="O271" s="58"/>
      <c r="P271" s="58"/>
      <c r="Q271" s="58"/>
      <c r="R271" s="58"/>
      <c r="S271" s="58"/>
      <c r="T271" s="58"/>
      <c r="U271" s="58"/>
      <c r="V271" s="58"/>
      <c r="W271" s="58"/>
    </row>
    <row r="272" spans="1:23" s="1" customFormat="1">
      <c r="A272" s="58"/>
      <c r="B272" s="58"/>
      <c r="C272" s="58"/>
      <c r="D272" s="63"/>
      <c r="E272" s="58"/>
      <c r="F272" s="58"/>
      <c r="G272" s="58"/>
      <c r="H272" s="58"/>
      <c r="I272" s="58"/>
      <c r="J272" s="58"/>
      <c r="K272" s="58"/>
      <c r="L272" s="58"/>
      <c r="M272" s="58"/>
      <c r="N272" s="58"/>
      <c r="O272" s="58"/>
      <c r="P272" s="58"/>
      <c r="Q272" s="58"/>
      <c r="R272" s="58"/>
      <c r="S272" s="58"/>
      <c r="T272" s="58"/>
      <c r="U272" s="58"/>
      <c r="V272" s="58"/>
      <c r="W272" s="58"/>
    </row>
    <row r="273" spans="1:23" s="1" customFormat="1">
      <c r="A273" s="58"/>
      <c r="B273" s="58"/>
      <c r="C273" s="58"/>
      <c r="D273" s="63"/>
      <c r="E273" s="58"/>
      <c r="F273" s="58"/>
      <c r="G273" s="58"/>
      <c r="H273" s="58"/>
      <c r="I273" s="58"/>
      <c r="J273" s="58"/>
      <c r="K273" s="58"/>
      <c r="L273" s="58"/>
      <c r="M273" s="58"/>
      <c r="N273" s="58"/>
      <c r="O273" s="58"/>
      <c r="P273" s="58"/>
      <c r="Q273" s="58"/>
      <c r="R273" s="58"/>
      <c r="S273" s="58"/>
      <c r="T273" s="58"/>
      <c r="U273" s="58"/>
      <c r="V273" s="58"/>
      <c r="W273" s="58"/>
    </row>
    <row r="274" spans="1:23" s="1" customFormat="1">
      <c r="A274" s="58"/>
      <c r="B274" s="58"/>
      <c r="C274" s="58"/>
      <c r="D274" s="63"/>
      <c r="E274" s="58"/>
      <c r="F274" s="58"/>
      <c r="G274" s="58"/>
      <c r="H274" s="58"/>
      <c r="I274" s="58"/>
      <c r="J274" s="58"/>
      <c r="K274" s="58"/>
      <c r="L274" s="58"/>
      <c r="M274" s="58"/>
      <c r="N274" s="58"/>
      <c r="O274" s="58"/>
      <c r="P274" s="58"/>
      <c r="Q274" s="58"/>
      <c r="R274" s="58"/>
      <c r="S274" s="58"/>
      <c r="T274" s="58"/>
      <c r="U274" s="58"/>
      <c r="V274" s="58"/>
      <c r="W274" s="58"/>
    </row>
    <row r="275" spans="1:23" s="1" customFormat="1">
      <c r="A275" s="58"/>
      <c r="B275" s="58"/>
      <c r="C275" s="58"/>
      <c r="D275" s="63"/>
      <c r="E275" s="58"/>
      <c r="F275" s="58"/>
      <c r="G275" s="58"/>
      <c r="H275" s="58"/>
      <c r="I275" s="58"/>
      <c r="J275" s="58"/>
      <c r="K275" s="58"/>
      <c r="L275" s="58"/>
      <c r="M275" s="58"/>
      <c r="N275" s="58"/>
      <c r="O275" s="58"/>
      <c r="P275" s="58"/>
      <c r="Q275" s="58"/>
      <c r="R275" s="58"/>
      <c r="S275" s="58"/>
      <c r="T275" s="58"/>
      <c r="U275" s="58"/>
      <c r="V275" s="58"/>
      <c r="W275" s="58"/>
    </row>
    <row r="276" spans="1:23" s="1" customFormat="1">
      <c r="A276" s="58"/>
      <c r="B276" s="58"/>
      <c r="C276" s="58"/>
      <c r="D276" s="63"/>
      <c r="E276" s="58"/>
      <c r="F276" s="58"/>
      <c r="G276" s="58"/>
      <c r="H276" s="58"/>
      <c r="I276" s="58"/>
      <c r="J276" s="58"/>
      <c r="K276" s="58"/>
      <c r="L276" s="58"/>
      <c r="M276" s="58"/>
      <c r="N276" s="58"/>
      <c r="O276" s="58"/>
      <c r="P276" s="58"/>
      <c r="Q276" s="58"/>
      <c r="R276" s="58"/>
      <c r="S276" s="58"/>
      <c r="T276" s="58"/>
      <c r="U276" s="58"/>
      <c r="V276" s="58"/>
      <c r="W276" s="58"/>
    </row>
    <row r="277" spans="1:23" s="1" customFormat="1">
      <c r="A277" s="58"/>
      <c r="B277" s="58"/>
      <c r="C277" s="58"/>
      <c r="D277" s="63"/>
      <c r="E277" s="58"/>
      <c r="F277" s="58"/>
      <c r="G277" s="58"/>
      <c r="H277" s="58"/>
      <c r="I277" s="58"/>
      <c r="J277" s="58"/>
      <c r="K277" s="58"/>
      <c r="L277" s="58"/>
      <c r="M277" s="58"/>
      <c r="N277" s="58"/>
      <c r="O277" s="58"/>
      <c r="P277" s="58"/>
      <c r="Q277" s="58"/>
      <c r="R277" s="58"/>
      <c r="S277" s="58"/>
      <c r="T277" s="58"/>
      <c r="U277" s="58"/>
      <c r="V277" s="58"/>
      <c r="W277" s="58"/>
    </row>
    <row r="278" spans="1:23" s="1" customFormat="1">
      <c r="A278" s="58"/>
      <c r="B278" s="58"/>
      <c r="C278" s="58"/>
      <c r="D278" s="63"/>
      <c r="E278" s="58"/>
      <c r="F278" s="58"/>
      <c r="G278" s="58"/>
      <c r="H278" s="58"/>
      <c r="I278" s="58"/>
      <c r="J278" s="58"/>
      <c r="K278" s="58"/>
      <c r="L278" s="58"/>
      <c r="M278" s="58"/>
      <c r="N278" s="58"/>
      <c r="O278" s="58"/>
      <c r="P278" s="58"/>
      <c r="Q278" s="58"/>
      <c r="R278" s="58"/>
      <c r="S278" s="58"/>
      <c r="T278" s="58"/>
      <c r="U278" s="58"/>
      <c r="V278" s="58"/>
      <c r="W278" s="58"/>
    </row>
    <row r="279" spans="1:23" s="1" customFormat="1">
      <c r="A279" s="58"/>
      <c r="B279" s="58"/>
      <c r="C279" s="58"/>
      <c r="D279" s="63"/>
      <c r="E279" s="58"/>
      <c r="F279" s="58"/>
      <c r="G279" s="58"/>
      <c r="H279" s="58"/>
      <c r="I279" s="58"/>
      <c r="J279" s="58"/>
      <c r="K279" s="58"/>
      <c r="L279" s="58"/>
      <c r="M279" s="58"/>
      <c r="N279" s="58"/>
      <c r="O279" s="58"/>
      <c r="P279" s="58"/>
      <c r="Q279" s="58"/>
      <c r="R279" s="58"/>
      <c r="S279" s="58"/>
      <c r="T279" s="58"/>
      <c r="U279" s="58"/>
      <c r="V279" s="58"/>
      <c r="W279" s="58"/>
    </row>
    <row r="280" spans="1:23" s="1" customFormat="1">
      <c r="A280" s="58"/>
      <c r="B280" s="58"/>
      <c r="C280" s="58"/>
      <c r="D280" s="63"/>
      <c r="E280" s="58"/>
      <c r="F280" s="58"/>
      <c r="G280" s="58"/>
      <c r="H280" s="58"/>
      <c r="I280" s="58"/>
      <c r="J280" s="58"/>
      <c r="K280" s="58"/>
      <c r="L280" s="58"/>
      <c r="M280" s="58"/>
      <c r="N280" s="58"/>
      <c r="O280" s="58"/>
      <c r="P280" s="58"/>
      <c r="Q280" s="58"/>
      <c r="R280" s="58"/>
      <c r="S280" s="58"/>
      <c r="T280" s="58"/>
      <c r="U280" s="58"/>
      <c r="V280" s="58"/>
      <c r="W280" s="58"/>
    </row>
    <row r="281" spans="1:23" s="1" customFormat="1">
      <c r="A281" s="58"/>
      <c r="B281" s="58"/>
      <c r="C281" s="58"/>
      <c r="D281" s="63"/>
      <c r="E281" s="58"/>
      <c r="F281" s="58"/>
      <c r="G281" s="58"/>
      <c r="H281" s="58"/>
      <c r="I281" s="58"/>
      <c r="J281" s="58"/>
      <c r="K281" s="58"/>
      <c r="L281" s="58"/>
      <c r="M281" s="58"/>
      <c r="N281" s="58"/>
      <c r="O281" s="58"/>
      <c r="P281" s="58"/>
      <c r="Q281" s="58"/>
      <c r="R281" s="58"/>
      <c r="S281" s="58"/>
      <c r="T281" s="58"/>
      <c r="U281" s="58"/>
      <c r="V281" s="58"/>
      <c r="W281" s="58"/>
    </row>
    <row r="282" spans="1:23" s="1" customFormat="1">
      <c r="A282" s="58"/>
      <c r="B282" s="58"/>
      <c r="C282" s="58"/>
      <c r="D282" s="63"/>
      <c r="E282" s="58"/>
      <c r="F282" s="58"/>
      <c r="G282" s="58"/>
      <c r="H282" s="58"/>
      <c r="I282" s="58"/>
      <c r="J282" s="58"/>
      <c r="K282" s="58"/>
      <c r="L282" s="58"/>
      <c r="M282" s="58"/>
      <c r="N282" s="58"/>
      <c r="O282" s="58"/>
      <c r="P282" s="58"/>
      <c r="Q282" s="58"/>
      <c r="R282" s="58"/>
      <c r="S282" s="58"/>
      <c r="T282" s="58"/>
      <c r="U282" s="58"/>
      <c r="V282" s="58"/>
      <c r="W282" s="58"/>
    </row>
    <row r="283" spans="1:23" s="1" customFormat="1">
      <c r="A283" s="58"/>
      <c r="B283" s="58"/>
      <c r="C283" s="58"/>
      <c r="D283" s="63"/>
      <c r="E283" s="58"/>
      <c r="F283" s="58"/>
      <c r="G283" s="58"/>
      <c r="H283" s="58"/>
      <c r="I283" s="58"/>
      <c r="J283" s="58"/>
      <c r="K283" s="58"/>
      <c r="L283" s="58"/>
      <c r="M283" s="58"/>
      <c r="N283" s="58"/>
      <c r="O283" s="58"/>
      <c r="P283" s="58"/>
      <c r="Q283" s="58"/>
      <c r="R283" s="58"/>
      <c r="S283" s="58"/>
      <c r="T283" s="58"/>
      <c r="U283" s="58"/>
      <c r="V283" s="58"/>
      <c r="W283" s="58"/>
    </row>
    <row r="284" spans="1:23" s="1" customFormat="1">
      <c r="A284" s="58"/>
      <c r="B284" s="58"/>
      <c r="C284" s="58"/>
      <c r="D284" s="63"/>
      <c r="E284" s="58"/>
      <c r="F284" s="58"/>
      <c r="G284" s="58"/>
      <c r="H284" s="58"/>
      <c r="I284" s="58"/>
      <c r="J284" s="58"/>
      <c r="K284" s="58"/>
      <c r="L284" s="58"/>
      <c r="M284" s="58"/>
      <c r="N284" s="58"/>
      <c r="O284" s="58"/>
      <c r="P284" s="58"/>
      <c r="Q284" s="58"/>
      <c r="R284" s="58"/>
      <c r="S284" s="58"/>
      <c r="T284" s="58"/>
      <c r="U284" s="58"/>
      <c r="V284" s="58"/>
      <c r="W284" s="58"/>
    </row>
    <row r="285" spans="1:23" s="1" customFormat="1">
      <c r="A285" s="58"/>
      <c r="B285" s="58"/>
      <c r="C285" s="58"/>
      <c r="D285" s="63"/>
      <c r="E285" s="58"/>
      <c r="F285" s="58"/>
      <c r="G285" s="58"/>
      <c r="H285" s="58"/>
      <c r="I285" s="58"/>
      <c r="J285" s="58"/>
      <c r="K285" s="58"/>
      <c r="L285" s="58"/>
      <c r="M285" s="58"/>
      <c r="N285" s="58"/>
      <c r="O285" s="58"/>
      <c r="P285" s="58"/>
      <c r="Q285" s="58"/>
      <c r="R285" s="58"/>
      <c r="S285" s="58"/>
      <c r="T285" s="58"/>
      <c r="U285" s="58"/>
      <c r="V285" s="58"/>
      <c r="W285" s="58"/>
    </row>
    <row r="286" spans="1:23" s="1" customFormat="1">
      <c r="A286" s="58"/>
      <c r="B286" s="58"/>
      <c r="C286" s="58"/>
      <c r="D286" s="63"/>
      <c r="E286" s="58"/>
      <c r="F286" s="58"/>
      <c r="G286" s="58"/>
      <c r="H286" s="58"/>
      <c r="I286" s="58"/>
      <c r="J286" s="58"/>
      <c r="K286" s="58"/>
      <c r="L286" s="58"/>
      <c r="M286" s="58"/>
      <c r="N286" s="58"/>
      <c r="O286" s="58"/>
      <c r="P286" s="58"/>
      <c r="Q286" s="58"/>
      <c r="R286" s="58"/>
      <c r="S286" s="58"/>
      <c r="T286" s="58"/>
      <c r="U286" s="58"/>
      <c r="V286" s="58"/>
      <c r="W286" s="58"/>
    </row>
    <row r="287" spans="1:23" s="1" customFormat="1">
      <c r="A287" s="58"/>
      <c r="B287" s="58"/>
      <c r="C287" s="58"/>
      <c r="D287" s="63"/>
      <c r="E287" s="58"/>
      <c r="F287" s="58"/>
      <c r="G287" s="58"/>
      <c r="H287" s="58"/>
      <c r="I287" s="58"/>
      <c r="J287" s="58"/>
      <c r="K287" s="58"/>
      <c r="L287" s="58"/>
      <c r="M287" s="58"/>
      <c r="N287" s="58"/>
      <c r="O287" s="58"/>
      <c r="P287" s="58"/>
      <c r="Q287" s="58"/>
      <c r="R287" s="58"/>
      <c r="S287" s="58"/>
      <c r="T287" s="58"/>
      <c r="U287" s="58"/>
      <c r="V287" s="58"/>
      <c r="W287" s="58"/>
    </row>
    <row r="288" spans="1:23" s="1" customFormat="1">
      <c r="A288" s="58"/>
      <c r="B288" s="58"/>
      <c r="C288" s="58"/>
      <c r="D288" s="63"/>
      <c r="E288" s="58"/>
      <c r="F288" s="58"/>
      <c r="G288" s="58"/>
      <c r="H288" s="58"/>
      <c r="I288" s="58"/>
      <c r="J288" s="58"/>
      <c r="K288" s="58"/>
      <c r="L288" s="58"/>
      <c r="M288" s="58"/>
      <c r="N288" s="58"/>
      <c r="O288" s="58"/>
      <c r="P288" s="58"/>
      <c r="Q288" s="58"/>
      <c r="R288" s="58"/>
      <c r="S288" s="58"/>
      <c r="T288" s="58"/>
      <c r="U288" s="58"/>
      <c r="V288" s="58"/>
      <c r="W288" s="58"/>
    </row>
    <row r="289" spans="1:23" s="1" customFormat="1">
      <c r="A289" s="58"/>
      <c r="B289" s="58"/>
      <c r="C289" s="58"/>
      <c r="D289" s="63"/>
      <c r="E289" s="58"/>
      <c r="F289" s="58"/>
      <c r="G289" s="58"/>
      <c r="H289" s="58"/>
      <c r="I289" s="58"/>
      <c r="J289" s="58"/>
      <c r="K289" s="58"/>
      <c r="L289" s="58"/>
      <c r="M289" s="58"/>
      <c r="N289" s="58"/>
      <c r="O289" s="58"/>
      <c r="P289" s="58"/>
      <c r="Q289" s="58"/>
      <c r="R289" s="58"/>
      <c r="S289" s="58"/>
      <c r="T289" s="58"/>
      <c r="U289" s="58"/>
      <c r="V289" s="58"/>
      <c r="W289" s="58"/>
    </row>
    <row r="290" spans="1:23" s="1" customFormat="1">
      <c r="A290" s="58"/>
      <c r="B290" s="58"/>
      <c r="C290" s="58"/>
      <c r="D290" s="63"/>
      <c r="E290" s="58"/>
      <c r="F290" s="58"/>
      <c r="G290" s="58"/>
      <c r="H290" s="58"/>
      <c r="I290" s="58"/>
      <c r="J290" s="58"/>
      <c r="K290" s="58"/>
      <c r="L290" s="58"/>
      <c r="M290" s="58"/>
      <c r="N290" s="58"/>
      <c r="O290" s="58"/>
      <c r="P290" s="58"/>
      <c r="Q290" s="58"/>
      <c r="R290" s="58"/>
      <c r="S290" s="58"/>
      <c r="T290" s="58"/>
      <c r="U290" s="58"/>
      <c r="V290" s="58"/>
      <c r="W290" s="58"/>
    </row>
    <row r="291" spans="1:23" s="1" customFormat="1">
      <c r="A291" s="58"/>
      <c r="B291" s="58"/>
      <c r="C291" s="58"/>
      <c r="D291" s="63"/>
      <c r="E291" s="58"/>
      <c r="F291" s="58"/>
      <c r="G291" s="58"/>
      <c r="H291" s="58"/>
      <c r="I291" s="58"/>
      <c r="J291" s="58"/>
      <c r="K291" s="58"/>
      <c r="L291" s="58"/>
      <c r="M291" s="58"/>
      <c r="N291" s="58"/>
      <c r="O291" s="58"/>
      <c r="P291" s="58"/>
      <c r="Q291" s="58"/>
      <c r="R291" s="58"/>
      <c r="S291" s="58"/>
      <c r="T291" s="58"/>
      <c r="U291" s="58"/>
      <c r="V291" s="58"/>
      <c r="W291" s="58"/>
    </row>
    <row r="292" spans="1:23" s="1" customFormat="1">
      <c r="A292" s="58"/>
      <c r="B292" s="58"/>
      <c r="C292" s="58"/>
      <c r="D292" s="63"/>
      <c r="E292" s="58"/>
      <c r="F292" s="58"/>
      <c r="G292" s="58"/>
      <c r="H292" s="58"/>
      <c r="I292" s="58"/>
      <c r="J292" s="58"/>
      <c r="K292" s="58"/>
      <c r="L292" s="58"/>
      <c r="M292" s="58"/>
      <c r="N292" s="58"/>
      <c r="O292" s="58"/>
      <c r="P292" s="58"/>
      <c r="Q292" s="58"/>
      <c r="R292" s="58"/>
      <c r="S292" s="58"/>
      <c r="T292" s="58"/>
      <c r="U292" s="58"/>
      <c r="V292" s="58"/>
      <c r="W292" s="58"/>
    </row>
    <row r="293" spans="1:23" s="1" customFormat="1">
      <c r="A293" s="58"/>
      <c r="B293" s="58"/>
      <c r="C293" s="58"/>
      <c r="D293" s="63"/>
      <c r="E293" s="58"/>
      <c r="F293" s="58"/>
      <c r="G293" s="58"/>
      <c r="H293" s="58"/>
      <c r="I293" s="58"/>
      <c r="J293" s="58"/>
      <c r="K293" s="58"/>
      <c r="L293" s="58"/>
      <c r="M293" s="58"/>
      <c r="N293" s="58"/>
      <c r="O293" s="58"/>
      <c r="P293" s="58"/>
      <c r="Q293" s="58"/>
      <c r="R293" s="58"/>
      <c r="S293" s="58"/>
      <c r="T293" s="58"/>
      <c r="U293" s="58"/>
      <c r="V293" s="58"/>
      <c r="W293" s="58"/>
    </row>
    <row r="294" spans="1:23" s="1" customFormat="1">
      <c r="A294" s="58"/>
      <c r="B294" s="58"/>
      <c r="C294" s="58"/>
      <c r="D294" s="63"/>
      <c r="E294" s="58"/>
      <c r="F294" s="58"/>
      <c r="G294" s="58"/>
      <c r="H294" s="58"/>
      <c r="I294" s="58"/>
      <c r="J294" s="58"/>
      <c r="K294" s="58"/>
      <c r="L294" s="58"/>
      <c r="M294" s="58"/>
      <c r="N294" s="58"/>
      <c r="O294" s="58"/>
      <c r="P294" s="58"/>
      <c r="Q294" s="58"/>
      <c r="R294" s="58"/>
      <c r="S294" s="58"/>
      <c r="T294" s="58"/>
      <c r="U294" s="58"/>
      <c r="V294" s="58"/>
      <c r="W294" s="58"/>
    </row>
    <row r="295" spans="1:23" s="1" customFormat="1">
      <c r="A295" s="58"/>
      <c r="B295" s="58"/>
      <c r="C295" s="58"/>
      <c r="D295" s="63"/>
      <c r="E295" s="58"/>
      <c r="F295" s="58"/>
      <c r="G295" s="58"/>
      <c r="H295" s="58"/>
      <c r="I295" s="58"/>
      <c r="J295" s="58"/>
      <c r="K295" s="58"/>
      <c r="L295" s="58"/>
      <c r="M295" s="58"/>
      <c r="N295" s="58"/>
      <c r="O295" s="58"/>
      <c r="P295" s="58"/>
      <c r="Q295" s="58"/>
      <c r="R295" s="58"/>
      <c r="S295" s="58"/>
      <c r="T295" s="58"/>
      <c r="U295" s="58"/>
      <c r="V295" s="58"/>
      <c r="W295" s="58"/>
    </row>
    <row r="296" spans="1:23" s="1" customFormat="1">
      <c r="A296" s="58"/>
      <c r="B296" s="58"/>
      <c r="C296" s="58"/>
      <c r="D296" s="63"/>
      <c r="E296" s="58"/>
      <c r="F296" s="58"/>
      <c r="G296" s="58"/>
      <c r="H296" s="58"/>
      <c r="I296" s="58"/>
      <c r="J296" s="58"/>
      <c r="K296" s="58"/>
      <c r="L296" s="58"/>
      <c r="M296" s="58"/>
      <c r="N296" s="58"/>
      <c r="O296" s="58"/>
      <c r="P296" s="58"/>
      <c r="Q296" s="58"/>
      <c r="R296" s="58"/>
      <c r="S296" s="58"/>
      <c r="T296" s="58"/>
      <c r="U296" s="58"/>
      <c r="V296" s="58"/>
      <c r="W296" s="58"/>
    </row>
    <row r="297" spans="1:23" s="1" customFormat="1">
      <c r="A297" s="58"/>
      <c r="B297" s="58"/>
      <c r="C297" s="58"/>
      <c r="D297" s="63"/>
      <c r="E297" s="58"/>
      <c r="F297" s="58"/>
      <c r="G297" s="58"/>
      <c r="H297" s="58"/>
      <c r="I297" s="58"/>
      <c r="J297" s="58"/>
      <c r="K297" s="58"/>
      <c r="L297" s="58"/>
      <c r="M297" s="58"/>
      <c r="N297" s="58"/>
      <c r="O297" s="58"/>
      <c r="P297" s="58"/>
      <c r="Q297" s="58"/>
      <c r="R297" s="58"/>
      <c r="S297" s="58"/>
      <c r="T297" s="58"/>
      <c r="U297" s="58"/>
      <c r="V297" s="58"/>
      <c r="W297" s="58"/>
    </row>
    <row r="298" spans="1:23" s="1" customFormat="1">
      <c r="A298" s="58"/>
      <c r="B298" s="58"/>
      <c r="C298" s="58"/>
      <c r="D298" s="63"/>
      <c r="E298" s="58"/>
      <c r="F298" s="58"/>
      <c r="G298" s="58"/>
      <c r="H298" s="58"/>
      <c r="I298" s="58"/>
      <c r="J298" s="58"/>
      <c r="K298" s="58"/>
      <c r="L298" s="58"/>
      <c r="M298" s="58"/>
      <c r="N298" s="58"/>
      <c r="O298" s="58"/>
      <c r="P298" s="58"/>
      <c r="Q298" s="58"/>
      <c r="R298" s="58"/>
      <c r="S298" s="58"/>
      <c r="T298" s="58"/>
      <c r="U298" s="58"/>
      <c r="V298" s="58"/>
      <c r="W298" s="58"/>
    </row>
    <row r="299" spans="1:23" s="1" customFormat="1">
      <c r="A299" s="58"/>
      <c r="B299" s="58"/>
      <c r="C299" s="58"/>
      <c r="D299" s="63"/>
      <c r="E299" s="58"/>
      <c r="F299" s="58"/>
      <c r="G299" s="58"/>
      <c r="H299" s="58"/>
      <c r="I299" s="58"/>
      <c r="J299" s="58"/>
      <c r="K299" s="58"/>
      <c r="L299" s="58"/>
      <c r="M299" s="58"/>
      <c r="N299" s="58"/>
      <c r="O299" s="58"/>
      <c r="P299" s="58"/>
      <c r="Q299" s="58"/>
      <c r="R299" s="58"/>
      <c r="S299" s="58"/>
      <c r="T299" s="58"/>
      <c r="U299" s="58"/>
      <c r="V299" s="58"/>
      <c r="W299" s="58"/>
    </row>
    <row r="300" spans="1:23" s="1" customFormat="1">
      <c r="A300" s="58"/>
      <c r="B300" s="58"/>
      <c r="C300" s="58"/>
      <c r="D300" s="63"/>
      <c r="E300" s="58"/>
      <c r="F300" s="58"/>
      <c r="G300" s="58"/>
      <c r="H300" s="58"/>
      <c r="I300" s="58"/>
      <c r="J300" s="58"/>
      <c r="K300" s="58"/>
      <c r="L300" s="58"/>
      <c r="M300" s="58"/>
      <c r="N300" s="58"/>
      <c r="O300" s="58"/>
      <c r="P300" s="58"/>
      <c r="Q300" s="58"/>
      <c r="R300" s="58"/>
      <c r="S300" s="58"/>
      <c r="T300" s="58"/>
      <c r="U300" s="58"/>
      <c r="V300" s="58"/>
      <c r="W300" s="58"/>
    </row>
    <row r="301" spans="1:23" s="1" customFormat="1">
      <c r="A301" s="58"/>
      <c r="B301" s="58"/>
      <c r="C301" s="58"/>
      <c r="D301" s="63"/>
      <c r="E301" s="58"/>
      <c r="F301" s="58"/>
      <c r="G301" s="58"/>
      <c r="H301" s="58"/>
      <c r="I301" s="58"/>
      <c r="J301" s="58"/>
      <c r="K301" s="58"/>
      <c r="L301" s="58"/>
      <c r="M301" s="58"/>
      <c r="N301" s="58"/>
      <c r="O301" s="58"/>
      <c r="P301" s="58"/>
      <c r="Q301" s="58"/>
      <c r="R301" s="58"/>
      <c r="S301" s="58"/>
      <c r="T301" s="58"/>
      <c r="U301" s="58"/>
      <c r="V301" s="58"/>
      <c r="W301" s="58"/>
    </row>
    <row r="302" spans="1:23" s="1" customFormat="1">
      <c r="A302" s="58"/>
      <c r="B302" s="58"/>
      <c r="C302" s="58"/>
      <c r="D302" s="63"/>
      <c r="E302" s="58"/>
      <c r="F302" s="58"/>
      <c r="G302" s="58"/>
      <c r="H302" s="58"/>
      <c r="I302" s="58"/>
      <c r="J302" s="58"/>
      <c r="K302" s="58"/>
      <c r="L302" s="58"/>
      <c r="M302" s="58"/>
      <c r="N302" s="58"/>
      <c r="O302" s="58"/>
      <c r="P302" s="58"/>
      <c r="Q302" s="58"/>
      <c r="R302" s="58"/>
      <c r="S302" s="58"/>
      <c r="T302" s="58"/>
      <c r="U302" s="58"/>
      <c r="V302" s="58"/>
      <c r="W302" s="58"/>
    </row>
    <row r="303" spans="1:23" s="1" customFormat="1">
      <c r="A303" s="58"/>
      <c r="B303" s="58"/>
      <c r="C303" s="58"/>
      <c r="D303" s="63"/>
      <c r="E303" s="58"/>
      <c r="F303" s="58"/>
      <c r="G303" s="58"/>
      <c r="H303" s="58"/>
      <c r="I303" s="58"/>
      <c r="J303" s="58"/>
      <c r="K303" s="58"/>
      <c r="L303" s="58"/>
      <c r="M303" s="58"/>
      <c r="N303" s="58"/>
      <c r="O303" s="58"/>
      <c r="P303" s="58"/>
      <c r="Q303" s="58"/>
      <c r="R303" s="58"/>
      <c r="S303" s="58"/>
      <c r="T303" s="58"/>
      <c r="U303" s="58"/>
      <c r="V303" s="58"/>
      <c r="W303" s="58"/>
    </row>
    <row r="304" spans="1:23" s="1" customFormat="1">
      <c r="A304" s="58"/>
      <c r="B304" s="58"/>
      <c r="C304" s="58"/>
      <c r="D304" s="63"/>
      <c r="E304" s="58"/>
      <c r="F304" s="58"/>
      <c r="G304" s="58"/>
      <c r="H304" s="58"/>
      <c r="I304" s="58"/>
      <c r="J304" s="58"/>
      <c r="K304" s="58"/>
      <c r="L304" s="58"/>
      <c r="M304" s="58"/>
      <c r="N304" s="58"/>
      <c r="O304" s="58"/>
      <c r="P304" s="58"/>
      <c r="Q304" s="58"/>
      <c r="R304" s="58"/>
      <c r="S304" s="58"/>
      <c r="T304" s="58"/>
      <c r="U304" s="58"/>
      <c r="V304" s="58"/>
      <c r="W304" s="58"/>
    </row>
    <row r="305" spans="1:23" s="1" customFormat="1">
      <c r="A305" s="58"/>
      <c r="B305" s="58"/>
      <c r="C305" s="58"/>
      <c r="D305" s="63"/>
      <c r="E305" s="58"/>
      <c r="F305" s="58"/>
      <c r="G305" s="58"/>
      <c r="H305" s="58"/>
      <c r="I305" s="58"/>
      <c r="J305" s="58"/>
      <c r="K305" s="58"/>
      <c r="L305" s="58"/>
      <c r="M305" s="58"/>
      <c r="N305" s="58"/>
      <c r="O305" s="58"/>
      <c r="P305" s="58"/>
      <c r="Q305" s="58"/>
      <c r="R305" s="58"/>
      <c r="S305" s="58"/>
      <c r="T305" s="58"/>
      <c r="U305" s="58"/>
      <c r="V305" s="58"/>
      <c r="W305" s="58"/>
    </row>
    <row r="306" spans="1:23" s="1" customFormat="1">
      <c r="A306" s="58"/>
      <c r="B306" s="58"/>
      <c r="C306" s="58"/>
      <c r="D306" s="63"/>
      <c r="E306" s="58"/>
      <c r="F306" s="58"/>
      <c r="G306" s="58"/>
      <c r="H306" s="58"/>
      <c r="I306" s="58"/>
      <c r="J306" s="58"/>
      <c r="K306" s="58"/>
      <c r="L306" s="58"/>
      <c r="M306" s="58"/>
      <c r="N306" s="58"/>
      <c r="O306" s="58"/>
      <c r="P306" s="58"/>
      <c r="Q306" s="58"/>
      <c r="R306" s="58"/>
      <c r="S306" s="58"/>
      <c r="T306" s="58"/>
      <c r="U306" s="58"/>
      <c r="V306" s="58"/>
      <c r="W306" s="58"/>
    </row>
    <row r="307" spans="1:23" s="1" customFormat="1">
      <c r="A307" s="58"/>
      <c r="B307" s="58"/>
      <c r="C307" s="58"/>
      <c r="D307" s="63"/>
      <c r="E307" s="58"/>
      <c r="F307" s="58"/>
      <c r="G307" s="58"/>
      <c r="H307" s="58"/>
      <c r="I307" s="58"/>
      <c r="J307" s="58"/>
      <c r="K307" s="58"/>
      <c r="L307" s="58"/>
      <c r="M307" s="58"/>
      <c r="N307" s="58"/>
      <c r="O307" s="58"/>
      <c r="P307" s="58"/>
      <c r="Q307" s="58"/>
      <c r="R307" s="58"/>
      <c r="S307" s="58"/>
      <c r="T307" s="58"/>
      <c r="U307" s="58"/>
      <c r="V307" s="58"/>
      <c r="W307" s="58"/>
    </row>
    <row r="308" spans="1:23" s="1" customFormat="1">
      <c r="A308" s="58"/>
      <c r="B308" s="58"/>
      <c r="C308" s="58"/>
      <c r="D308" s="63"/>
      <c r="E308" s="58"/>
      <c r="F308" s="58"/>
      <c r="G308" s="58"/>
      <c r="H308" s="58"/>
      <c r="I308" s="58"/>
      <c r="J308" s="58"/>
      <c r="K308" s="58"/>
      <c r="L308" s="58"/>
      <c r="M308" s="58"/>
      <c r="N308" s="58"/>
      <c r="O308" s="58"/>
      <c r="P308" s="58"/>
      <c r="Q308" s="58"/>
      <c r="R308" s="58"/>
      <c r="S308" s="58"/>
      <c r="T308" s="58"/>
      <c r="U308" s="58"/>
      <c r="V308" s="58"/>
      <c r="W308" s="58"/>
    </row>
    <row r="309" spans="1:23" s="1" customFormat="1">
      <c r="A309" s="58"/>
      <c r="B309" s="58"/>
      <c r="C309" s="58"/>
      <c r="D309" s="63"/>
      <c r="E309" s="58"/>
      <c r="F309" s="58"/>
      <c r="G309" s="58"/>
      <c r="H309" s="58"/>
      <c r="I309" s="58"/>
      <c r="J309" s="58"/>
      <c r="K309" s="58"/>
      <c r="L309" s="58"/>
      <c r="M309" s="58"/>
      <c r="N309" s="58"/>
      <c r="O309" s="58"/>
      <c r="P309" s="58"/>
      <c r="Q309" s="58"/>
      <c r="R309" s="58"/>
      <c r="S309" s="58"/>
      <c r="T309" s="58"/>
      <c r="U309" s="58"/>
      <c r="V309" s="58"/>
      <c r="W309" s="58"/>
    </row>
    <row r="310" spans="1:23" s="1" customFormat="1">
      <c r="A310" s="58"/>
      <c r="B310" s="58"/>
      <c r="C310" s="58"/>
      <c r="D310" s="63"/>
      <c r="E310" s="58"/>
      <c r="F310" s="58"/>
      <c r="G310" s="58"/>
      <c r="H310" s="58"/>
      <c r="I310" s="58"/>
      <c r="J310" s="58"/>
      <c r="K310" s="58"/>
      <c r="L310" s="58"/>
      <c r="M310" s="58"/>
      <c r="N310" s="58"/>
      <c r="O310" s="58"/>
      <c r="P310" s="58"/>
      <c r="Q310" s="58"/>
      <c r="R310" s="58"/>
      <c r="S310" s="58"/>
      <c r="T310" s="58"/>
      <c r="U310" s="58"/>
      <c r="V310" s="58"/>
      <c r="W310" s="58"/>
    </row>
    <row r="311" spans="1:23" s="1" customFormat="1">
      <c r="A311" s="58"/>
      <c r="B311" s="58"/>
      <c r="C311" s="58"/>
      <c r="D311" s="63"/>
      <c r="E311" s="58"/>
      <c r="F311" s="58"/>
      <c r="G311" s="58"/>
      <c r="H311" s="58"/>
      <c r="I311" s="58"/>
      <c r="J311" s="58"/>
      <c r="K311" s="58"/>
      <c r="L311" s="58"/>
      <c r="M311" s="58"/>
      <c r="N311" s="58"/>
      <c r="O311" s="58"/>
      <c r="P311" s="58"/>
      <c r="Q311" s="58"/>
      <c r="R311" s="58"/>
      <c r="S311" s="58"/>
      <c r="T311" s="58"/>
      <c r="U311" s="58"/>
      <c r="V311" s="58"/>
      <c r="W311" s="58"/>
    </row>
    <row r="312" spans="1:23" s="1" customFormat="1">
      <c r="A312" s="58"/>
      <c r="B312" s="58"/>
      <c r="C312" s="58"/>
      <c r="D312" s="63"/>
      <c r="E312" s="58"/>
      <c r="F312" s="58"/>
      <c r="G312" s="58"/>
      <c r="H312" s="58"/>
      <c r="I312" s="58"/>
      <c r="J312" s="58"/>
      <c r="K312" s="58"/>
      <c r="L312" s="58"/>
      <c r="M312" s="58"/>
      <c r="N312" s="58"/>
      <c r="O312" s="58"/>
      <c r="P312" s="58"/>
      <c r="Q312" s="58"/>
      <c r="R312" s="58"/>
      <c r="S312" s="58"/>
      <c r="T312" s="58"/>
      <c r="U312" s="58"/>
      <c r="V312" s="58"/>
      <c r="W312" s="58"/>
    </row>
    <row r="313" spans="1:23" s="1" customFormat="1">
      <c r="A313" s="58"/>
      <c r="B313" s="58"/>
      <c r="C313" s="58"/>
      <c r="D313" s="63"/>
      <c r="E313" s="58"/>
      <c r="F313" s="58"/>
      <c r="G313" s="58"/>
      <c r="H313" s="58"/>
      <c r="I313" s="58"/>
      <c r="J313" s="58"/>
      <c r="K313" s="58"/>
      <c r="L313" s="58"/>
      <c r="M313" s="58"/>
      <c r="N313" s="58"/>
      <c r="O313" s="58"/>
      <c r="P313" s="58"/>
      <c r="Q313" s="58"/>
      <c r="R313" s="58"/>
      <c r="S313" s="58"/>
      <c r="T313" s="58"/>
      <c r="U313" s="58"/>
      <c r="V313" s="58"/>
      <c r="W313" s="58"/>
    </row>
    <row r="314" spans="1:23" s="1" customFormat="1">
      <c r="A314" s="58"/>
      <c r="B314" s="58"/>
      <c r="C314" s="58"/>
      <c r="D314" s="63"/>
      <c r="E314" s="58"/>
      <c r="F314" s="58"/>
      <c r="G314" s="58"/>
      <c r="H314" s="58"/>
      <c r="I314" s="58"/>
      <c r="J314" s="58"/>
      <c r="K314" s="58"/>
      <c r="L314" s="58"/>
      <c r="M314" s="58"/>
      <c r="N314" s="58"/>
      <c r="O314" s="58"/>
      <c r="P314" s="58"/>
      <c r="Q314" s="58"/>
      <c r="R314" s="58"/>
      <c r="S314" s="58"/>
      <c r="T314" s="58"/>
      <c r="U314" s="58"/>
      <c r="V314" s="58"/>
      <c r="W314" s="58"/>
    </row>
    <row r="315" spans="1:23" s="1" customFormat="1">
      <c r="A315" s="58"/>
      <c r="B315" s="58"/>
      <c r="C315" s="58"/>
      <c r="D315" s="63"/>
      <c r="E315" s="58"/>
      <c r="F315" s="58"/>
      <c r="G315" s="58"/>
      <c r="H315" s="58"/>
      <c r="I315" s="58"/>
      <c r="J315" s="58"/>
      <c r="K315" s="58"/>
      <c r="L315" s="58"/>
      <c r="M315" s="58"/>
      <c r="N315" s="58"/>
      <c r="O315" s="58"/>
      <c r="P315" s="58"/>
      <c r="Q315" s="58"/>
      <c r="R315" s="58"/>
      <c r="S315" s="58"/>
      <c r="T315" s="58"/>
      <c r="U315" s="58"/>
      <c r="V315" s="58"/>
      <c r="W315" s="58"/>
    </row>
    <row r="316" spans="1:23" s="1" customFormat="1">
      <c r="A316" s="58"/>
      <c r="B316" s="58"/>
      <c r="C316" s="58"/>
      <c r="D316" s="63"/>
      <c r="E316" s="58"/>
      <c r="F316" s="58"/>
      <c r="G316" s="58"/>
      <c r="H316" s="58"/>
      <c r="I316" s="58"/>
      <c r="J316" s="58"/>
      <c r="K316" s="58"/>
      <c r="L316" s="58"/>
      <c r="M316" s="58"/>
      <c r="N316" s="58"/>
      <c r="O316" s="58"/>
      <c r="P316" s="58"/>
      <c r="Q316" s="58"/>
      <c r="R316" s="58"/>
      <c r="S316" s="58"/>
      <c r="T316" s="58"/>
      <c r="U316" s="58"/>
      <c r="V316" s="58"/>
      <c r="W316" s="58"/>
    </row>
    <row r="317" spans="1:23" s="1" customFormat="1">
      <c r="A317" s="58"/>
      <c r="B317" s="58"/>
      <c r="C317" s="58"/>
      <c r="D317" s="63"/>
      <c r="E317" s="58"/>
      <c r="F317" s="58"/>
      <c r="G317" s="58"/>
      <c r="H317" s="58"/>
      <c r="I317" s="58"/>
      <c r="J317" s="58"/>
      <c r="K317" s="58"/>
      <c r="L317" s="58"/>
      <c r="M317" s="58"/>
      <c r="N317" s="58"/>
      <c r="O317" s="58"/>
      <c r="P317" s="58"/>
      <c r="Q317" s="58"/>
      <c r="R317" s="58"/>
      <c r="S317" s="58"/>
      <c r="T317" s="58"/>
      <c r="U317" s="58"/>
      <c r="V317" s="58"/>
      <c r="W317" s="58"/>
    </row>
    <row r="318" spans="1:23" s="1" customFormat="1">
      <c r="A318" s="58"/>
      <c r="B318" s="58"/>
      <c r="C318" s="58"/>
      <c r="D318" s="63"/>
      <c r="E318" s="58"/>
      <c r="F318" s="58"/>
      <c r="G318" s="58"/>
      <c r="H318" s="58"/>
      <c r="I318" s="58"/>
      <c r="J318" s="58"/>
      <c r="K318" s="58"/>
      <c r="L318" s="58"/>
      <c r="M318" s="58"/>
      <c r="N318" s="58"/>
      <c r="O318" s="58"/>
      <c r="P318" s="58"/>
      <c r="Q318" s="58"/>
      <c r="R318" s="58"/>
      <c r="S318" s="58"/>
      <c r="T318" s="58"/>
      <c r="U318" s="58"/>
      <c r="V318" s="58"/>
      <c r="W318" s="58"/>
    </row>
    <row r="319" spans="1:23" s="1" customFormat="1">
      <c r="A319" s="58"/>
      <c r="B319" s="58"/>
      <c r="C319" s="58"/>
      <c r="D319" s="63"/>
      <c r="E319" s="58"/>
      <c r="F319" s="58"/>
      <c r="G319" s="58"/>
      <c r="H319" s="58"/>
      <c r="I319" s="58"/>
      <c r="J319" s="58"/>
      <c r="K319" s="58"/>
      <c r="L319" s="58"/>
      <c r="M319" s="58"/>
      <c r="N319" s="58"/>
      <c r="O319" s="58"/>
      <c r="P319" s="58"/>
      <c r="Q319" s="58"/>
      <c r="R319" s="58"/>
      <c r="S319" s="58"/>
      <c r="T319" s="58"/>
      <c r="U319" s="58"/>
      <c r="V319" s="58"/>
      <c r="W319" s="58"/>
    </row>
    <row r="320" spans="1:23" s="1" customFormat="1">
      <c r="A320" s="58"/>
      <c r="B320" s="58"/>
      <c r="C320" s="58"/>
      <c r="D320" s="63"/>
      <c r="E320" s="58"/>
      <c r="F320" s="58"/>
      <c r="G320" s="58"/>
      <c r="H320" s="58"/>
      <c r="I320" s="58"/>
      <c r="J320" s="58"/>
      <c r="K320" s="58"/>
      <c r="L320" s="58"/>
      <c r="M320" s="58"/>
      <c r="N320" s="58"/>
      <c r="O320" s="58"/>
      <c r="P320" s="58"/>
      <c r="Q320" s="58"/>
      <c r="R320" s="58"/>
      <c r="S320" s="58"/>
      <c r="T320" s="58"/>
      <c r="U320" s="58"/>
      <c r="V320" s="58"/>
      <c r="W320" s="58"/>
    </row>
    <row r="321" spans="1:23" s="1" customFormat="1">
      <c r="A321" s="58"/>
      <c r="B321" s="58"/>
      <c r="C321" s="58"/>
      <c r="D321" s="63"/>
      <c r="E321" s="58"/>
      <c r="F321" s="58"/>
      <c r="G321" s="58"/>
      <c r="H321" s="58"/>
      <c r="I321" s="58"/>
      <c r="J321" s="58"/>
      <c r="K321" s="58"/>
      <c r="L321" s="58"/>
      <c r="M321" s="58"/>
      <c r="N321" s="58"/>
      <c r="O321" s="58"/>
      <c r="P321" s="58"/>
      <c r="Q321" s="58"/>
      <c r="R321" s="58"/>
      <c r="S321" s="58"/>
      <c r="T321" s="58"/>
      <c r="U321" s="58"/>
      <c r="V321" s="58"/>
      <c r="W321" s="58"/>
    </row>
    <row r="322" spans="1:23" s="1" customFormat="1">
      <c r="A322" s="58"/>
      <c r="B322" s="58"/>
      <c r="C322" s="58"/>
      <c r="D322" s="63"/>
      <c r="E322" s="58"/>
      <c r="F322" s="58"/>
      <c r="G322" s="58"/>
      <c r="H322" s="58"/>
      <c r="I322" s="58"/>
      <c r="J322" s="58"/>
      <c r="K322" s="58"/>
      <c r="L322" s="58"/>
      <c r="M322" s="58"/>
      <c r="N322" s="58"/>
      <c r="O322" s="58"/>
      <c r="P322" s="58"/>
      <c r="Q322" s="58"/>
      <c r="R322" s="58"/>
      <c r="S322" s="58"/>
      <c r="T322" s="58"/>
      <c r="U322" s="58"/>
      <c r="V322" s="58"/>
      <c r="W322" s="58"/>
    </row>
    <row r="323" spans="1:23" s="1" customFormat="1">
      <c r="A323" s="58"/>
      <c r="B323" s="58"/>
      <c r="C323" s="58"/>
      <c r="D323" s="63"/>
      <c r="E323" s="58"/>
      <c r="F323" s="58"/>
      <c r="G323" s="58"/>
      <c r="H323" s="58"/>
      <c r="I323" s="58"/>
      <c r="J323" s="58"/>
      <c r="K323" s="58"/>
      <c r="L323" s="58"/>
      <c r="M323" s="58"/>
      <c r="N323" s="58"/>
      <c r="O323" s="58"/>
      <c r="P323" s="58"/>
      <c r="Q323" s="58"/>
      <c r="R323" s="58"/>
      <c r="S323" s="58"/>
      <c r="T323" s="58"/>
      <c r="U323" s="58"/>
      <c r="V323" s="58"/>
      <c r="W323" s="58"/>
    </row>
    <row r="324" spans="1:23" s="1" customFormat="1">
      <c r="A324" s="58"/>
      <c r="B324" s="58"/>
      <c r="C324" s="58"/>
      <c r="D324" s="63"/>
      <c r="E324" s="58"/>
      <c r="F324" s="58"/>
      <c r="G324" s="58"/>
      <c r="H324" s="58"/>
      <c r="I324" s="58"/>
      <c r="J324" s="58"/>
      <c r="K324" s="58"/>
      <c r="L324" s="58"/>
      <c r="M324" s="58"/>
      <c r="N324" s="58"/>
      <c r="O324" s="58"/>
      <c r="P324" s="58"/>
      <c r="Q324" s="58"/>
      <c r="R324" s="58"/>
      <c r="S324" s="58"/>
      <c r="T324" s="58"/>
      <c r="U324" s="58"/>
      <c r="V324" s="58"/>
      <c r="W324" s="58"/>
    </row>
    <row r="325" spans="1:23" s="1" customFormat="1">
      <c r="A325" s="58"/>
      <c r="B325" s="58"/>
      <c r="C325" s="58"/>
      <c r="D325" s="63"/>
      <c r="E325" s="58"/>
      <c r="F325" s="58"/>
      <c r="G325" s="58"/>
      <c r="H325" s="58"/>
      <c r="I325" s="58"/>
      <c r="J325" s="58"/>
      <c r="K325" s="58"/>
      <c r="L325" s="58"/>
      <c r="M325" s="58"/>
      <c r="N325" s="58"/>
      <c r="O325" s="58"/>
      <c r="P325" s="58"/>
      <c r="Q325" s="58"/>
      <c r="R325" s="58"/>
      <c r="S325" s="58"/>
      <c r="T325" s="58"/>
      <c r="U325" s="58"/>
      <c r="V325" s="58"/>
      <c r="W325" s="58"/>
    </row>
    <row r="326" spans="1:23" s="1" customFormat="1">
      <c r="A326" s="58"/>
      <c r="B326" s="58"/>
      <c r="C326" s="58"/>
      <c r="D326" s="63"/>
      <c r="E326" s="58"/>
      <c r="F326" s="58"/>
      <c r="G326" s="58"/>
      <c r="H326" s="58"/>
      <c r="I326" s="58"/>
      <c r="J326" s="58"/>
      <c r="K326" s="58"/>
      <c r="L326" s="58"/>
      <c r="M326" s="58"/>
      <c r="N326" s="58"/>
      <c r="O326" s="58"/>
      <c r="P326" s="58"/>
      <c r="Q326" s="58"/>
      <c r="R326" s="58"/>
      <c r="S326" s="58"/>
      <c r="T326" s="58"/>
      <c r="U326" s="58"/>
      <c r="V326" s="58"/>
      <c r="W326" s="58"/>
    </row>
    <row r="327" spans="1:23" s="1" customFormat="1">
      <c r="A327" s="58"/>
      <c r="B327" s="58"/>
      <c r="C327" s="58"/>
      <c r="D327" s="63"/>
      <c r="E327" s="58"/>
      <c r="F327" s="58"/>
      <c r="G327" s="58"/>
      <c r="H327" s="58"/>
      <c r="I327" s="58"/>
      <c r="J327" s="58"/>
      <c r="K327" s="58"/>
      <c r="L327" s="58"/>
      <c r="M327" s="58"/>
      <c r="N327" s="58"/>
      <c r="O327" s="58"/>
      <c r="P327" s="58"/>
      <c r="Q327" s="58"/>
      <c r="R327" s="58"/>
      <c r="S327" s="58"/>
      <c r="T327" s="58"/>
      <c r="U327" s="58"/>
      <c r="V327" s="58"/>
      <c r="W327" s="58"/>
    </row>
    <row r="328" spans="1:23" s="1" customFormat="1">
      <c r="A328" s="58"/>
      <c r="B328" s="58"/>
      <c r="C328" s="58"/>
      <c r="D328" s="63"/>
      <c r="E328" s="58"/>
      <c r="F328" s="58"/>
      <c r="G328" s="58"/>
      <c r="H328" s="58"/>
      <c r="I328" s="58"/>
      <c r="J328" s="58"/>
      <c r="K328" s="58"/>
      <c r="L328" s="58"/>
      <c r="M328" s="58"/>
      <c r="N328" s="58"/>
      <c r="O328" s="58"/>
      <c r="P328" s="58"/>
      <c r="Q328" s="58"/>
      <c r="R328" s="58"/>
      <c r="S328" s="58"/>
      <c r="T328" s="58"/>
      <c r="U328" s="58"/>
      <c r="V328" s="58"/>
      <c r="W328" s="58"/>
    </row>
    <row r="329" spans="1:23" s="1" customFormat="1">
      <c r="A329" s="58"/>
      <c r="B329" s="58"/>
      <c r="C329" s="58"/>
      <c r="D329" s="63"/>
      <c r="E329" s="58"/>
      <c r="F329" s="58"/>
      <c r="G329" s="58"/>
      <c r="H329" s="58"/>
      <c r="I329" s="58"/>
      <c r="J329" s="58"/>
      <c r="K329" s="58"/>
      <c r="L329" s="58"/>
      <c r="M329" s="58"/>
      <c r="N329" s="58"/>
      <c r="O329" s="58"/>
      <c r="P329" s="58"/>
      <c r="Q329" s="58"/>
      <c r="R329" s="58"/>
      <c r="S329" s="58"/>
      <c r="T329" s="58"/>
      <c r="U329" s="58"/>
      <c r="V329" s="58"/>
      <c r="W329" s="58"/>
    </row>
    <row r="330" spans="1:23" s="1" customFormat="1">
      <c r="A330" s="58"/>
      <c r="B330" s="58"/>
      <c r="C330" s="58"/>
      <c r="D330" s="63"/>
      <c r="E330" s="58"/>
      <c r="F330" s="58"/>
      <c r="G330" s="58"/>
      <c r="H330" s="58"/>
      <c r="I330" s="58"/>
      <c r="J330" s="58"/>
      <c r="K330" s="58"/>
      <c r="L330" s="58"/>
      <c r="M330" s="58"/>
      <c r="N330" s="58"/>
      <c r="O330" s="58"/>
      <c r="P330" s="58"/>
      <c r="Q330" s="58"/>
      <c r="R330" s="58"/>
      <c r="S330" s="58"/>
      <c r="T330" s="58"/>
      <c r="U330" s="58"/>
      <c r="V330" s="58"/>
      <c r="W330" s="58"/>
    </row>
    <row r="331" spans="1:23" s="1" customFormat="1">
      <c r="A331" s="58"/>
      <c r="B331" s="58"/>
      <c r="C331" s="58"/>
      <c r="D331" s="63"/>
      <c r="E331" s="58"/>
      <c r="F331" s="58"/>
      <c r="G331" s="58"/>
      <c r="H331" s="58"/>
      <c r="I331" s="58"/>
      <c r="J331" s="58"/>
      <c r="K331" s="58"/>
      <c r="L331" s="58"/>
      <c r="M331" s="58"/>
      <c r="N331" s="58"/>
      <c r="O331" s="58"/>
      <c r="P331" s="58"/>
      <c r="Q331" s="58"/>
      <c r="R331" s="58"/>
      <c r="S331" s="58"/>
      <c r="T331" s="58"/>
      <c r="U331" s="58"/>
      <c r="V331" s="58"/>
      <c r="W331" s="58"/>
    </row>
    <row r="332" spans="1:23" s="1" customFormat="1">
      <c r="A332" s="58"/>
      <c r="B332" s="58"/>
      <c r="C332" s="58"/>
      <c r="D332" s="63"/>
      <c r="E332" s="58"/>
      <c r="F332" s="58"/>
      <c r="G332" s="58"/>
      <c r="H332" s="58"/>
      <c r="I332" s="58"/>
      <c r="J332" s="58"/>
      <c r="K332" s="58"/>
      <c r="L332" s="58"/>
      <c r="M332" s="58"/>
      <c r="N332" s="58"/>
      <c r="O332" s="58"/>
      <c r="P332" s="58"/>
      <c r="Q332" s="58"/>
      <c r="R332" s="58"/>
      <c r="S332" s="58"/>
      <c r="T332" s="58"/>
      <c r="U332" s="58"/>
      <c r="V332" s="58"/>
      <c r="W332" s="58"/>
    </row>
    <row r="333" spans="1:23" s="1" customFormat="1">
      <c r="A333" s="58"/>
      <c r="B333" s="58"/>
      <c r="C333" s="58"/>
      <c r="D333" s="63"/>
      <c r="E333" s="58"/>
      <c r="F333" s="58"/>
      <c r="G333" s="58"/>
      <c r="H333" s="58"/>
      <c r="I333" s="58"/>
      <c r="J333" s="58"/>
      <c r="K333" s="58"/>
      <c r="L333" s="58"/>
      <c r="M333" s="58"/>
      <c r="N333" s="58"/>
      <c r="O333" s="58"/>
      <c r="P333" s="58"/>
      <c r="Q333" s="58"/>
      <c r="R333" s="58"/>
      <c r="S333" s="58"/>
      <c r="T333" s="58"/>
      <c r="U333" s="58"/>
      <c r="V333" s="58"/>
      <c r="W333" s="58"/>
    </row>
    <row r="334" spans="1:23" s="1" customFormat="1">
      <c r="A334" s="58"/>
      <c r="B334" s="58"/>
      <c r="C334" s="58"/>
      <c r="D334" s="63"/>
      <c r="E334" s="58"/>
      <c r="F334" s="58"/>
      <c r="G334" s="58"/>
      <c r="H334" s="58"/>
      <c r="I334" s="58"/>
      <c r="J334" s="58"/>
      <c r="K334" s="58"/>
      <c r="L334" s="58"/>
      <c r="M334" s="58"/>
      <c r="N334" s="58"/>
      <c r="O334" s="58"/>
      <c r="P334" s="58"/>
      <c r="Q334" s="58"/>
      <c r="R334" s="58"/>
      <c r="S334" s="58"/>
      <c r="T334" s="58"/>
      <c r="U334" s="58"/>
      <c r="V334" s="58"/>
      <c r="W334" s="58"/>
    </row>
    <row r="335" spans="1:23" s="1" customFormat="1">
      <c r="A335" s="58"/>
      <c r="B335" s="58"/>
      <c r="C335" s="58"/>
      <c r="D335" s="63"/>
      <c r="E335" s="58"/>
      <c r="F335" s="58"/>
      <c r="G335" s="58"/>
      <c r="H335" s="58"/>
      <c r="I335" s="58"/>
      <c r="J335" s="58"/>
      <c r="K335" s="58"/>
      <c r="L335" s="58"/>
      <c r="M335" s="58"/>
      <c r="N335" s="58"/>
      <c r="O335" s="58"/>
      <c r="P335" s="58"/>
      <c r="Q335" s="58"/>
      <c r="R335" s="58"/>
      <c r="S335" s="58"/>
      <c r="T335" s="58"/>
      <c r="U335" s="58"/>
      <c r="V335" s="58"/>
      <c r="W335" s="58"/>
    </row>
    <row r="336" spans="1:23" s="1" customFormat="1">
      <c r="A336" s="58"/>
      <c r="B336" s="58"/>
      <c r="C336" s="58"/>
      <c r="D336" s="63"/>
      <c r="E336" s="58"/>
      <c r="F336" s="58"/>
      <c r="G336" s="58"/>
      <c r="H336" s="58"/>
      <c r="I336" s="58"/>
      <c r="J336" s="58"/>
      <c r="K336" s="58"/>
      <c r="L336" s="58"/>
      <c r="M336" s="58"/>
      <c r="N336" s="58"/>
      <c r="O336" s="58"/>
      <c r="P336" s="58"/>
      <c r="Q336" s="58"/>
      <c r="R336" s="58"/>
      <c r="S336" s="58"/>
      <c r="T336" s="58"/>
      <c r="U336" s="58"/>
      <c r="V336" s="58"/>
      <c r="W336" s="58"/>
    </row>
    <row r="337" spans="1:23" s="1" customFormat="1">
      <c r="A337" s="58"/>
      <c r="B337" s="58"/>
      <c r="C337" s="58"/>
      <c r="D337" s="63"/>
      <c r="E337" s="58"/>
      <c r="F337" s="58"/>
      <c r="G337" s="58"/>
      <c r="H337" s="58"/>
      <c r="I337" s="58"/>
      <c r="J337" s="58"/>
      <c r="K337" s="58"/>
      <c r="L337" s="58"/>
      <c r="M337" s="58"/>
      <c r="N337" s="58"/>
      <c r="O337" s="58"/>
      <c r="P337" s="58"/>
      <c r="Q337" s="58"/>
      <c r="R337" s="58"/>
      <c r="S337" s="58"/>
      <c r="T337" s="58"/>
      <c r="U337" s="58"/>
      <c r="V337" s="58"/>
      <c r="W337" s="58"/>
    </row>
    <row r="338" spans="1:23" s="1" customFormat="1">
      <c r="A338" s="58"/>
      <c r="B338" s="58"/>
      <c r="C338" s="58"/>
      <c r="D338" s="63"/>
      <c r="E338" s="58"/>
      <c r="F338" s="58"/>
      <c r="G338" s="58"/>
      <c r="H338" s="58"/>
      <c r="I338" s="58"/>
      <c r="J338" s="58"/>
      <c r="K338" s="58"/>
      <c r="L338" s="58"/>
      <c r="M338" s="58"/>
      <c r="N338" s="58"/>
      <c r="O338" s="58"/>
      <c r="P338" s="58"/>
      <c r="Q338" s="58"/>
      <c r="R338" s="58"/>
      <c r="S338" s="58"/>
      <c r="T338" s="58"/>
      <c r="U338" s="58"/>
      <c r="V338" s="58"/>
      <c r="W338" s="58"/>
    </row>
    <row r="339" spans="1:23" s="1" customFormat="1">
      <c r="A339" s="58"/>
      <c r="B339" s="58"/>
      <c r="C339" s="58"/>
      <c r="D339" s="63"/>
      <c r="E339" s="58"/>
      <c r="F339" s="58"/>
      <c r="G339" s="58"/>
      <c r="H339" s="58"/>
      <c r="I339" s="58"/>
      <c r="J339" s="58"/>
      <c r="K339" s="58"/>
      <c r="L339" s="58"/>
      <c r="M339" s="58"/>
      <c r="N339" s="58"/>
      <c r="O339" s="58"/>
      <c r="P339" s="58"/>
      <c r="Q339" s="58"/>
      <c r="R339" s="58"/>
      <c r="S339" s="58"/>
      <c r="T339" s="58"/>
      <c r="U339" s="58"/>
      <c r="V339" s="58"/>
      <c r="W339" s="58"/>
    </row>
    <row r="340" spans="1:23" s="1" customFormat="1">
      <c r="A340" s="58"/>
      <c r="B340" s="58"/>
      <c r="C340" s="58"/>
      <c r="D340" s="63"/>
      <c r="E340" s="58"/>
      <c r="F340" s="58"/>
      <c r="G340" s="58"/>
      <c r="H340" s="58"/>
      <c r="I340" s="58"/>
      <c r="J340" s="58"/>
      <c r="K340" s="58"/>
      <c r="L340" s="58"/>
      <c r="M340" s="58"/>
      <c r="N340" s="58"/>
      <c r="O340" s="58"/>
      <c r="P340" s="58"/>
      <c r="Q340" s="58"/>
      <c r="R340" s="58"/>
      <c r="S340" s="58"/>
      <c r="T340" s="58"/>
      <c r="U340" s="58"/>
      <c r="V340" s="58"/>
      <c r="W340" s="58"/>
    </row>
    <row r="341" spans="1:23" s="1" customFormat="1">
      <c r="A341" s="58"/>
      <c r="B341" s="58"/>
      <c r="C341" s="58"/>
      <c r="D341" s="63"/>
      <c r="E341" s="58"/>
      <c r="F341" s="58"/>
      <c r="G341" s="58"/>
      <c r="H341" s="58"/>
      <c r="I341" s="58"/>
      <c r="J341" s="58"/>
      <c r="K341" s="58"/>
      <c r="L341" s="58"/>
      <c r="M341" s="58"/>
      <c r="N341" s="58"/>
      <c r="O341" s="58"/>
      <c r="P341" s="58"/>
      <c r="Q341" s="58"/>
      <c r="R341" s="58"/>
      <c r="S341" s="58"/>
      <c r="T341" s="58"/>
      <c r="U341" s="58"/>
      <c r="V341" s="58"/>
      <c r="W341" s="58"/>
    </row>
    <row r="342" spans="1:23" s="1" customFormat="1">
      <c r="A342" s="58"/>
      <c r="B342" s="58"/>
      <c r="C342" s="58"/>
      <c r="D342" s="63"/>
      <c r="E342" s="58"/>
      <c r="F342" s="58"/>
      <c r="G342" s="58"/>
      <c r="H342" s="58"/>
      <c r="I342" s="58"/>
      <c r="J342" s="58"/>
      <c r="K342" s="58"/>
      <c r="L342" s="58"/>
      <c r="M342" s="58"/>
      <c r="N342" s="58"/>
      <c r="O342" s="58"/>
      <c r="P342" s="58"/>
      <c r="Q342" s="58"/>
      <c r="R342" s="58"/>
      <c r="S342" s="58"/>
      <c r="T342" s="58"/>
      <c r="U342" s="58"/>
      <c r="V342" s="58"/>
      <c r="W342" s="58"/>
    </row>
    <row r="343" spans="1:23" s="1" customFormat="1">
      <c r="A343" s="58"/>
      <c r="B343" s="58"/>
      <c r="C343" s="58"/>
      <c r="D343" s="63"/>
      <c r="E343" s="58"/>
      <c r="F343" s="58"/>
      <c r="G343" s="58"/>
      <c r="H343" s="58"/>
      <c r="I343" s="58"/>
      <c r="J343" s="58"/>
      <c r="K343" s="58"/>
      <c r="L343" s="58"/>
      <c r="M343" s="58"/>
      <c r="N343" s="58"/>
      <c r="O343" s="58"/>
      <c r="P343" s="58"/>
      <c r="Q343" s="58"/>
      <c r="R343" s="58"/>
      <c r="S343" s="58"/>
      <c r="T343" s="58"/>
      <c r="U343" s="58"/>
      <c r="V343" s="58"/>
      <c r="W343" s="58"/>
    </row>
    <row r="344" spans="1:23" s="1" customFormat="1">
      <c r="A344" s="58"/>
      <c r="B344" s="58"/>
      <c r="C344" s="58"/>
      <c r="D344" s="63"/>
      <c r="E344" s="58"/>
      <c r="F344" s="58"/>
      <c r="G344" s="58"/>
      <c r="H344" s="58"/>
      <c r="I344" s="58"/>
      <c r="J344" s="58"/>
      <c r="K344" s="58"/>
      <c r="L344" s="58"/>
      <c r="M344" s="58"/>
      <c r="N344" s="58"/>
      <c r="O344" s="58"/>
      <c r="P344" s="58"/>
      <c r="Q344" s="58"/>
      <c r="R344" s="58"/>
      <c r="S344" s="58"/>
      <c r="T344" s="58"/>
      <c r="U344" s="58"/>
      <c r="V344" s="58"/>
      <c r="W344" s="58"/>
    </row>
    <row r="345" spans="1:23" s="1" customFormat="1">
      <c r="A345" s="58"/>
      <c r="B345" s="58"/>
      <c r="C345" s="58"/>
      <c r="D345" s="63"/>
      <c r="E345" s="58"/>
      <c r="F345" s="58"/>
      <c r="G345" s="58"/>
      <c r="H345" s="58"/>
      <c r="I345" s="58"/>
      <c r="J345" s="58"/>
      <c r="K345" s="58"/>
      <c r="L345" s="58"/>
      <c r="M345" s="58"/>
      <c r="N345" s="58"/>
      <c r="O345" s="58"/>
      <c r="P345" s="58"/>
      <c r="Q345" s="58"/>
      <c r="R345" s="58"/>
      <c r="S345" s="58"/>
      <c r="T345" s="58"/>
      <c r="U345" s="58"/>
      <c r="V345" s="58"/>
      <c r="W345" s="58"/>
    </row>
    <row r="346" spans="1:23" s="1" customFormat="1">
      <c r="A346" s="58"/>
      <c r="B346" s="58"/>
      <c r="C346" s="58"/>
      <c r="D346" s="63"/>
      <c r="E346" s="58"/>
      <c r="F346" s="58"/>
      <c r="G346" s="58"/>
      <c r="H346" s="58"/>
      <c r="I346" s="58"/>
      <c r="J346" s="58"/>
      <c r="K346" s="58"/>
      <c r="L346" s="58"/>
      <c r="M346" s="58"/>
      <c r="N346" s="58"/>
      <c r="O346" s="58"/>
      <c r="P346" s="58"/>
      <c r="Q346" s="58"/>
      <c r="R346" s="58"/>
      <c r="S346" s="58"/>
      <c r="T346" s="58"/>
      <c r="U346" s="58"/>
      <c r="V346" s="58"/>
      <c r="W346" s="58"/>
    </row>
    <row r="347" spans="1:23" s="1" customFormat="1">
      <c r="A347" s="58"/>
      <c r="B347" s="58"/>
      <c r="C347" s="58"/>
      <c r="D347" s="63"/>
      <c r="E347" s="58"/>
      <c r="F347" s="58"/>
      <c r="G347" s="58"/>
      <c r="H347" s="58"/>
      <c r="I347" s="58"/>
      <c r="J347" s="58"/>
      <c r="K347" s="58"/>
      <c r="L347" s="58"/>
      <c r="M347" s="58"/>
      <c r="N347" s="58"/>
      <c r="O347" s="58"/>
      <c r="P347" s="58"/>
      <c r="Q347" s="58"/>
      <c r="R347" s="58"/>
      <c r="S347" s="58"/>
      <c r="T347" s="58"/>
      <c r="U347" s="58"/>
      <c r="V347" s="58"/>
      <c r="W347" s="58"/>
    </row>
    <row r="348" spans="1:23" s="1" customFormat="1">
      <c r="A348" s="58"/>
      <c r="B348" s="58"/>
      <c r="C348" s="58"/>
      <c r="D348" s="63"/>
      <c r="E348" s="58"/>
      <c r="F348" s="58"/>
      <c r="G348" s="58"/>
      <c r="H348" s="58"/>
      <c r="I348" s="58"/>
      <c r="J348" s="58"/>
      <c r="K348" s="58"/>
      <c r="L348" s="58"/>
      <c r="M348" s="58"/>
      <c r="N348" s="58"/>
      <c r="O348" s="58"/>
      <c r="P348" s="58"/>
      <c r="Q348" s="58"/>
      <c r="R348" s="58"/>
      <c r="S348" s="58"/>
      <c r="T348" s="58"/>
      <c r="U348" s="58"/>
      <c r="V348" s="58"/>
      <c r="W348" s="58"/>
    </row>
    <row r="349" spans="1:23" s="1" customFormat="1">
      <c r="A349" s="58"/>
      <c r="B349" s="58"/>
      <c r="C349" s="58"/>
      <c r="D349" s="63"/>
      <c r="E349" s="58"/>
      <c r="F349" s="58"/>
      <c r="G349" s="58"/>
      <c r="H349" s="58"/>
      <c r="I349" s="58"/>
      <c r="J349" s="58"/>
      <c r="K349" s="58"/>
      <c r="L349" s="58"/>
      <c r="M349" s="58"/>
      <c r="N349" s="58"/>
      <c r="O349" s="58"/>
      <c r="P349" s="58"/>
      <c r="Q349" s="58"/>
      <c r="R349" s="58"/>
      <c r="S349" s="58"/>
      <c r="T349" s="58"/>
      <c r="U349" s="58"/>
      <c r="V349" s="58"/>
      <c r="W349" s="58"/>
    </row>
    <row r="350" spans="1:23" s="1" customFormat="1">
      <c r="A350" s="58"/>
      <c r="B350" s="58"/>
      <c r="C350" s="58"/>
      <c r="D350" s="63"/>
      <c r="E350" s="58"/>
      <c r="F350" s="58"/>
      <c r="G350" s="58"/>
      <c r="H350" s="58"/>
      <c r="I350" s="58"/>
      <c r="J350" s="58"/>
      <c r="K350" s="58"/>
      <c r="L350" s="58"/>
      <c r="M350" s="58"/>
      <c r="N350" s="58"/>
      <c r="O350" s="58"/>
      <c r="P350" s="58"/>
      <c r="Q350" s="58"/>
      <c r="R350" s="58"/>
      <c r="S350" s="58"/>
      <c r="T350" s="58"/>
      <c r="U350" s="58"/>
      <c r="V350" s="58"/>
      <c r="W350" s="58"/>
    </row>
    <row r="351" spans="1:23" s="1" customFormat="1">
      <c r="A351" s="58"/>
      <c r="B351" s="58"/>
      <c r="C351" s="58"/>
      <c r="D351" s="63"/>
      <c r="E351" s="58"/>
      <c r="F351" s="58"/>
      <c r="G351" s="58"/>
      <c r="H351" s="58"/>
      <c r="I351" s="58"/>
      <c r="J351" s="58"/>
      <c r="K351" s="58"/>
      <c r="L351" s="58"/>
      <c r="M351" s="58"/>
      <c r="N351" s="58"/>
      <c r="O351" s="58"/>
      <c r="P351" s="58"/>
      <c r="Q351" s="58"/>
      <c r="R351" s="58"/>
      <c r="S351" s="58"/>
      <c r="T351" s="58"/>
      <c r="U351" s="58"/>
      <c r="V351" s="58"/>
      <c r="W351" s="58"/>
    </row>
    <row r="352" spans="1:23" s="1" customFormat="1">
      <c r="A352" s="58"/>
      <c r="B352" s="58"/>
      <c r="C352" s="58"/>
      <c r="D352" s="63"/>
      <c r="E352" s="58"/>
      <c r="F352" s="58"/>
      <c r="G352" s="58"/>
      <c r="H352" s="58"/>
      <c r="I352" s="58"/>
      <c r="J352" s="58"/>
      <c r="K352" s="58"/>
      <c r="L352" s="58"/>
      <c r="M352" s="58"/>
      <c r="N352" s="58"/>
      <c r="O352" s="58"/>
      <c r="P352" s="58"/>
      <c r="Q352" s="58"/>
      <c r="R352" s="58"/>
      <c r="S352" s="58"/>
      <c r="T352" s="58"/>
      <c r="U352" s="58"/>
      <c r="V352" s="58"/>
      <c r="W352" s="58"/>
    </row>
    <row r="353" spans="1:23" s="1" customFormat="1">
      <c r="A353" s="58"/>
      <c r="B353" s="58"/>
      <c r="C353" s="58"/>
      <c r="D353" s="63"/>
      <c r="E353" s="58"/>
      <c r="F353" s="58"/>
      <c r="G353" s="58"/>
      <c r="H353" s="58"/>
      <c r="I353" s="58"/>
      <c r="J353" s="58"/>
      <c r="K353" s="58"/>
      <c r="L353" s="58"/>
      <c r="M353" s="58"/>
      <c r="N353" s="58"/>
      <c r="O353" s="58"/>
      <c r="P353" s="58"/>
      <c r="Q353" s="58"/>
      <c r="R353" s="58"/>
      <c r="S353" s="58"/>
      <c r="T353" s="58"/>
      <c r="U353" s="58"/>
      <c r="V353" s="58"/>
      <c r="W353" s="58"/>
    </row>
    <row r="354" spans="1:23" s="1" customFormat="1">
      <c r="A354" s="58"/>
      <c r="B354" s="58"/>
      <c r="C354" s="58"/>
      <c r="D354" s="63"/>
      <c r="E354" s="58"/>
      <c r="F354" s="58"/>
      <c r="G354" s="58"/>
      <c r="H354" s="58"/>
      <c r="I354" s="58"/>
      <c r="J354" s="58"/>
      <c r="K354" s="58"/>
      <c r="L354" s="58"/>
      <c r="M354" s="58"/>
      <c r="N354" s="58"/>
      <c r="O354" s="58"/>
      <c r="P354" s="58"/>
      <c r="Q354" s="58"/>
      <c r="R354" s="58"/>
      <c r="S354" s="58"/>
      <c r="T354" s="58"/>
      <c r="U354" s="58"/>
      <c r="V354" s="58"/>
      <c r="W354" s="58"/>
    </row>
    <row r="355" spans="1:23" s="1" customFormat="1">
      <c r="A355" s="58"/>
      <c r="B355" s="58"/>
      <c r="C355" s="58"/>
      <c r="D355" s="63"/>
      <c r="E355" s="58"/>
      <c r="F355" s="58"/>
      <c r="G355" s="58"/>
      <c r="H355" s="58"/>
      <c r="I355" s="58"/>
      <c r="J355" s="58"/>
      <c r="K355" s="58"/>
      <c r="L355" s="58"/>
      <c r="M355" s="58"/>
      <c r="N355" s="58"/>
      <c r="O355" s="58"/>
      <c r="P355" s="58"/>
      <c r="Q355" s="58"/>
      <c r="R355" s="58"/>
      <c r="S355" s="58"/>
      <c r="T355" s="58"/>
      <c r="U355" s="58"/>
      <c r="V355" s="58"/>
      <c r="W355" s="58"/>
    </row>
    <row r="356" spans="1:23" s="1" customFormat="1">
      <c r="A356" s="58"/>
      <c r="B356" s="58"/>
      <c r="C356" s="58"/>
      <c r="D356" s="63"/>
      <c r="E356" s="58"/>
      <c r="F356" s="58"/>
      <c r="G356" s="58"/>
      <c r="H356" s="58"/>
      <c r="I356" s="58"/>
      <c r="J356" s="58"/>
      <c r="K356" s="58"/>
      <c r="L356" s="58"/>
      <c r="M356" s="58"/>
      <c r="N356" s="58"/>
      <c r="O356" s="58"/>
      <c r="P356" s="58"/>
      <c r="Q356" s="58"/>
      <c r="R356" s="58"/>
      <c r="S356" s="58"/>
      <c r="T356" s="58"/>
      <c r="U356" s="58"/>
      <c r="V356" s="58"/>
      <c r="W356" s="58"/>
    </row>
    <row r="357" spans="1:23" s="1" customFormat="1">
      <c r="A357" s="58"/>
      <c r="B357" s="58"/>
      <c r="C357" s="58"/>
      <c r="D357" s="63"/>
      <c r="E357" s="58"/>
      <c r="F357" s="58"/>
      <c r="G357" s="58"/>
      <c r="H357" s="58"/>
      <c r="I357" s="58"/>
      <c r="J357" s="58"/>
      <c r="K357" s="58"/>
      <c r="L357" s="58"/>
      <c r="M357" s="58"/>
      <c r="N357" s="58"/>
      <c r="O357" s="58"/>
      <c r="P357" s="58"/>
      <c r="Q357" s="58"/>
      <c r="R357" s="58"/>
      <c r="S357" s="58"/>
      <c r="T357" s="58"/>
      <c r="U357" s="58"/>
      <c r="V357" s="58"/>
      <c r="W357" s="58"/>
    </row>
    <row r="358" spans="1:23" s="1" customFormat="1">
      <c r="A358" s="58"/>
      <c r="B358" s="58"/>
      <c r="C358" s="58"/>
      <c r="D358" s="63"/>
      <c r="E358" s="58"/>
      <c r="F358" s="58"/>
      <c r="G358" s="58"/>
      <c r="H358" s="58"/>
      <c r="I358" s="58"/>
      <c r="J358" s="58"/>
      <c r="K358" s="58"/>
      <c r="L358" s="58"/>
      <c r="M358" s="58"/>
      <c r="N358" s="58"/>
      <c r="O358" s="58"/>
      <c r="P358" s="58"/>
      <c r="Q358" s="58"/>
      <c r="R358" s="58"/>
      <c r="S358" s="58"/>
      <c r="T358" s="58"/>
      <c r="U358" s="58"/>
      <c r="V358" s="58"/>
      <c r="W358" s="58"/>
    </row>
    <row r="359" spans="1:23" s="1" customFormat="1">
      <c r="A359" s="58"/>
      <c r="B359" s="58"/>
      <c r="C359" s="58"/>
      <c r="D359" s="63"/>
      <c r="E359" s="58"/>
      <c r="F359" s="58"/>
      <c r="G359" s="58"/>
      <c r="H359" s="58"/>
      <c r="I359" s="58"/>
      <c r="J359" s="58"/>
      <c r="K359" s="58"/>
      <c r="L359" s="58"/>
      <c r="M359" s="58"/>
      <c r="N359" s="58"/>
      <c r="O359" s="58"/>
      <c r="P359" s="58"/>
      <c r="Q359" s="58"/>
      <c r="R359" s="58"/>
      <c r="S359" s="58"/>
      <c r="T359" s="58"/>
      <c r="U359" s="58"/>
      <c r="V359" s="58"/>
      <c r="W359" s="58"/>
    </row>
    <row r="360" spans="1:23" s="1" customFormat="1">
      <c r="A360" s="58"/>
      <c r="B360" s="58"/>
      <c r="C360" s="58"/>
      <c r="D360" s="63"/>
      <c r="E360" s="58"/>
      <c r="F360" s="58"/>
      <c r="G360" s="58"/>
      <c r="H360" s="58"/>
      <c r="I360" s="58"/>
      <c r="J360" s="58"/>
      <c r="K360" s="58"/>
      <c r="L360" s="58"/>
      <c r="M360" s="58"/>
      <c r="N360" s="58"/>
      <c r="O360" s="58"/>
      <c r="P360" s="58"/>
      <c r="Q360" s="58"/>
      <c r="R360" s="58"/>
      <c r="S360" s="58"/>
      <c r="T360" s="58"/>
      <c r="U360" s="58"/>
      <c r="V360" s="58"/>
      <c r="W360" s="58"/>
    </row>
    <row r="361" spans="1:23" s="1" customFormat="1">
      <c r="A361" s="58"/>
      <c r="B361" s="58"/>
      <c r="C361" s="58"/>
      <c r="D361" s="63"/>
      <c r="E361" s="58"/>
      <c r="F361" s="58"/>
      <c r="G361" s="58"/>
      <c r="H361" s="58"/>
      <c r="I361" s="58"/>
      <c r="J361" s="58"/>
      <c r="K361" s="58"/>
      <c r="L361" s="58"/>
      <c r="M361" s="58"/>
      <c r="N361" s="58"/>
      <c r="O361" s="58"/>
      <c r="P361" s="58"/>
      <c r="Q361" s="58"/>
      <c r="R361" s="58"/>
      <c r="S361" s="58"/>
      <c r="T361" s="58"/>
      <c r="U361" s="58"/>
      <c r="V361" s="58"/>
      <c r="W361" s="58"/>
    </row>
    <row r="362" spans="1:23" s="1" customFormat="1">
      <c r="A362" s="58"/>
      <c r="B362" s="58"/>
      <c r="C362" s="58"/>
      <c r="D362" s="63"/>
      <c r="E362" s="58"/>
      <c r="F362" s="58"/>
      <c r="G362" s="58"/>
      <c r="H362" s="58"/>
      <c r="I362" s="58"/>
      <c r="J362" s="58"/>
      <c r="K362" s="58"/>
      <c r="L362" s="58"/>
      <c r="M362" s="58"/>
      <c r="N362" s="58"/>
      <c r="O362" s="58"/>
      <c r="P362" s="58"/>
      <c r="Q362" s="58"/>
      <c r="R362" s="58"/>
      <c r="S362" s="58"/>
      <c r="T362" s="58"/>
      <c r="U362" s="58"/>
      <c r="V362" s="58"/>
      <c r="W362" s="58"/>
    </row>
    <row r="363" spans="1:23" s="1" customFormat="1">
      <c r="A363" s="58"/>
      <c r="B363" s="58"/>
      <c r="C363" s="58"/>
      <c r="D363" s="63"/>
      <c r="E363" s="58"/>
      <c r="F363" s="58"/>
      <c r="G363" s="58"/>
      <c r="H363" s="58"/>
      <c r="I363" s="58"/>
      <c r="J363" s="58"/>
      <c r="K363" s="58"/>
      <c r="L363" s="58"/>
      <c r="M363" s="58"/>
      <c r="N363" s="58"/>
      <c r="O363" s="58"/>
      <c r="P363" s="58"/>
      <c r="Q363" s="58"/>
      <c r="R363" s="58"/>
      <c r="S363" s="58"/>
      <c r="T363" s="58"/>
      <c r="U363" s="58"/>
      <c r="V363" s="58"/>
      <c r="W363" s="58"/>
    </row>
    <row r="364" spans="1:23" s="1" customFormat="1">
      <c r="A364" s="58"/>
      <c r="B364" s="58"/>
      <c r="C364" s="58"/>
      <c r="D364" s="63"/>
      <c r="E364" s="58"/>
      <c r="F364" s="58"/>
      <c r="G364" s="58"/>
      <c r="H364" s="58"/>
      <c r="I364" s="58"/>
      <c r="J364" s="58"/>
      <c r="K364" s="58"/>
      <c r="L364" s="58"/>
      <c r="M364" s="58"/>
      <c r="N364" s="58"/>
      <c r="O364" s="58"/>
      <c r="P364" s="58"/>
      <c r="Q364" s="58"/>
      <c r="R364" s="58"/>
      <c r="S364" s="58"/>
      <c r="T364" s="58"/>
      <c r="U364" s="58"/>
      <c r="V364" s="58"/>
      <c r="W364" s="58"/>
    </row>
    <row r="365" spans="1:23" s="1" customFormat="1">
      <c r="A365" s="58"/>
      <c r="B365" s="58"/>
      <c r="C365" s="58"/>
      <c r="D365" s="63"/>
      <c r="E365" s="58"/>
      <c r="F365" s="58"/>
      <c r="G365" s="58"/>
      <c r="H365" s="58"/>
      <c r="I365" s="58"/>
      <c r="J365" s="58"/>
      <c r="K365" s="58"/>
      <c r="L365" s="58"/>
      <c r="M365" s="58"/>
      <c r="N365" s="58"/>
      <c r="O365" s="58"/>
      <c r="P365" s="58"/>
      <c r="Q365" s="58"/>
      <c r="R365" s="58"/>
      <c r="S365" s="58"/>
      <c r="T365" s="58"/>
      <c r="U365" s="58"/>
      <c r="V365" s="58"/>
      <c r="W365" s="58"/>
    </row>
    <row r="366" spans="1:23" s="1" customFormat="1">
      <c r="A366" s="58"/>
      <c r="B366" s="58"/>
      <c r="C366" s="58"/>
      <c r="D366" s="63"/>
      <c r="E366" s="58"/>
      <c r="F366" s="58"/>
      <c r="G366" s="58"/>
      <c r="H366" s="58"/>
      <c r="I366" s="58"/>
      <c r="J366" s="58"/>
      <c r="K366" s="58"/>
      <c r="L366" s="58"/>
      <c r="M366" s="58"/>
      <c r="N366" s="58"/>
      <c r="O366" s="58"/>
      <c r="P366" s="58"/>
      <c r="Q366" s="58"/>
      <c r="R366" s="58"/>
      <c r="S366" s="58"/>
      <c r="T366" s="58"/>
      <c r="U366" s="58"/>
      <c r="V366" s="58"/>
      <c r="W366" s="58"/>
    </row>
    <row r="367" spans="1:23" s="1" customFormat="1">
      <c r="A367" s="58"/>
      <c r="B367" s="58"/>
      <c r="C367" s="58"/>
      <c r="D367" s="63"/>
      <c r="E367" s="58"/>
      <c r="F367" s="58"/>
      <c r="G367" s="58"/>
      <c r="H367" s="58"/>
      <c r="I367" s="58"/>
      <c r="J367" s="58"/>
      <c r="K367" s="58"/>
      <c r="L367" s="58"/>
      <c r="M367" s="58"/>
      <c r="N367" s="58"/>
      <c r="O367" s="58"/>
      <c r="P367" s="58"/>
      <c r="Q367" s="58"/>
      <c r="R367" s="58"/>
      <c r="S367" s="58"/>
      <c r="T367" s="58"/>
      <c r="U367" s="58"/>
      <c r="V367" s="58"/>
      <c r="W367" s="58"/>
    </row>
    <row r="368" spans="1:23" s="1" customFormat="1">
      <c r="A368" s="58"/>
      <c r="B368" s="58"/>
      <c r="C368" s="58"/>
      <c r="D368" s="63"/>
      <c r="E368" s="58"/>
      <c r="F368" s="58"/>
      <c r="G368" s="58"/>
      <c r="H368" s="58"/>
      <c r="I368" s="58"/>
      <c r="J368" s="58"/>
      <c r="K368" s="58"/>
      <c r="L368" s="58"/>
      <c r="M368" s="58"/>
      <c r="N368" s="58"/>
      <c r="O368" s="58"/>
      <c r="P368" s="58"/>
      <c r="Q368" s="58"/>
      <c r="R368" s="58"/>
      <c r="S368" s="58"/>
      <c r="T368" s="58"/>
      <c r="U368" s="58"/>
      <c r="V368" s="58"/>
      <c r="W368" s="58"/>
    </row>
    <row r="369" spans="1:23" s="1" customFormat="1">
      <c r="A369" s="58"/>
      <c r="B369" s="58"/>
      <c r="C369" s="58"/>
      <c r="D369" s="63"/>
      <c r="E369" s="58"/>
      <c r="F369" s="58"/>
      <c r="G369" s="58"/>
      <c r="H369" s="58"/>
      <c r="I369" s="58"/>
      <c r="J369" s="58"/>
      <c r="K369" s="58"/>
      <c r="L369" s="58"/>
      <c r="M369" s="58"/>
      <c r="N369" s="58"/>
      <c r="O369" s="58"/>
      <c r="P369" s="58"/>
      <c r="Q369" s="58"/>
      <c r="R369" s="58"/>
      <c r="S369" s="58"/>
      <c r="T369" s="58"/>
      <c r="U369" s="58"/>
      <c r="V369" s="58"/>
      <c r="W369" s="58"/>
    </row>
    <row r="370" spans="1:23" s="1" customFormat="1">
      <c r="A370" s="58"/>
      <c r="B370" s="58"/>
      <c r="C370" s="58"/>
      <c r="D370" s="63"/>
      <c r="E370" s="58"/>
      <c r="F370" s="58"/>
      <c r="G370" s="58"/>
      <c r="H370" s="58"/>
      <c r="I370" s="58"/>
      <c r="J370" s="58"/>
      <c r="K370" s="58"/>
      <c r="L370" s="58"/>
      <c r="M370" s="58"/>
      <c r="N370" s="58"/>
      <c r="O370" s="58"/>
      <c r="P370" s="58"/>
      <c r="Q370" s="58"/>
      <c r="R370" s="58"/>
      <c r="S370" s="58"/>
      <c r="T370" s="58"/>
      <c r="U370" s="58"/>
      <c r="V370" s="58"/>
      <c r="W370" s="58"/>
    </row>
    <row r="371" spans="1:23" s="1" customFormat="1">
      <c r="A371" s="58"/>
      <c r="B371" s="58"/>
      <c r="C371" s="58"/>
      <c r="D371" s="63"/>
      <c r="E371" s="58"/>
      <c r="F371" s="58"/>
      <c r="G371" s="58"/>
      <c r="H371" s="58"/>
      <c r="I371" s="58"/>
      <c r="J371" s="58"/>
      <c r="K371" s="58"/>
      <c r="L371" s="58"/>
      <c r="M371" s="58"/>
      <c r="N371" s="58"/>
      <c r="O371" s="58"/>
      <c r="P371" s="58"/>
      <c r="Q371" s="58"/>
      <c r="R371" s="58"/>
      <c r="S371" s="58"/>
      <c r="T371" s="58"/>
      <c r="U371" s="58"/>
      <c r="V371" s="58"/>
      <c r="W371" s="58"/>
    </row>
    <row r="372" spans="1:23" s="1" customFormat="1">
      <c r="A372" s="58"/>
      <c r="B372" s="58"/>
      <c r="C372" s="58"/>
      <c r="D372" s="63"/>
      <c r="E372" s="58"/>
      <c r="F372" s="58"/>
      <c r="G372" s="58"/>
      <c r="H372" s="58"/>
      <c r="I372" s="58"/>
      <c r="J372" s="58"/>
      <c r="K372" s="58"/>
      <c r="L372" s="58"/>
      <c r="M372" s="58"/>
      <c r="N372" s="58"/>
      <c r="O372" s="58"/>
      <c r="P372" s="58"/>
      <c r="Q372" s="58"/>
      <c r="R372" s="58"/>
      <c r="S372" s="58"/>
      <c r="T372" s="58"/>
      <c r="U372" s="58"/>
      <c r="V372" s="58"/>
      <c r="W372" s="58"/>
    </row>
    <row r="373" spans="1:23" s="1" customFormat="1">
      <c r="A373" s="58"/>
      <c r="B373" s="58"/>
      <c r="C373" s="58"/>
      <c r="D373" s="63"/>
      <c r="E373" s="58"/>
      <c r="F373" s="58"/>
      <c r="G373" s="58"/>
      <c r="H373" s="58"/>
      <c r="I373" s="58"/>
      <c r="J373" s="58"/>
      <c r="K373" s="58"/>
      <c r="L373" s="58"/>
      <c r="M373" s="58"/>
      <c r="N373" s="58"/>
      <c r="O373" s="58"/>
      <c r="P373" s="58"/>
      <c r="Q373" s="58"/>
      <c r="R373" s="58"/>
      <c r="S373" s="58"/>
      <c r="T373" s="58"/>
      <c r="U373" s="58"/>
      <c r="V373" s="58"/>
      <c r="W373" s="58"/>
    </row>
    <row r="374" spans="1:23" s="1" customFormat="1">
      <c r="A374" s="58"/>
      <c r="B374" s="58"/>
      <c r="C374" s="58"/>
      <c r="D374" s="63"/>
      <c r="E374" s="58"/>
      <c r="F374" s="58"/>
      <c r="G374" s="58"/>
      <c r="H374" s="58"/>
      <c r="I374" s="58"/>
      <c r="J374" s="58"/>
      <c r="K374" s="58"/>
      <c r="L374" s="58"/>
      <c r="M374" s="58"/>
      <c r="N374" s="58"/>
      <c r="O374" s="58"/>
      <c r="P374" s="58"/>
      <c r="Q374" s="58"/>
      <c r="R374" s="58"/>
      <c r="S374" s="58"/>
      <c r="T374" s="58"/>
      <c r="U374" s="58"/>
      <c r="V374" s="58"/>
      <c r="W374" s="58"/>
    </row>
    <row r="375" spans="1:23" s="1" customFormat="1">
      <c r="A375" s="58"/>
      <c r="B375" s="58"/>
      <c r="C375" s="58"/>
      <c r="D375" s="63"/>
      <c r="E375" s="58"/>
      <c r="F375" s="58"/>
      <c r="G375" s="58"/>
      <c r="H375" s="58"/>
      <c r="I375" s="58"/>
      <c r="J375" s="58"/>
      <c r="K375" s="58"/>
      <c r="L375" s="58"/>
      <c r="M375" s="58"/>
      <c r="N375" s="58"/>
      <c r="O375" s="58"/>
      <c r="P375" s="58"/>
      <c r="Q375" s="58"/>
      <c r="R375" s="58"/>
      <c r="S375" s="58"/>
      <c r="T375" s="58"/>
      <c r="U375" s="58"/>
      <c r="V375" s="58"/>
      <c r="W375" s="58"/>
    </row>
    <row r="376" spans="1:23" s="1" customFormat="1">
      <c r="A376" s="58"/>
      <c r="B376" s="58"/>
      <c r="C376" s="58"/>
      <c r="D376" s="63"/>
      <c r="E376" s="58"/>
      <c r="F376" s="58"/>
      <c r="G376" s="58"/>
      <c r="H376" s="58"/>
      <c r="I376" s="58"/>
      <c r="J376" s="58"/>
      <c r="K376" s="58"/>
      <c r="L376" s="58"/>
      <c r="M376" s="58"/>
      <c r="N376" s="58"/>
      <c r="O376" s="58"/>
      <c r="P376" s="58"/>
      <c r="Q376" s="58"/>
      <c r="R376" s="58"/>
      <c r="S376" s="58"/>
      <c r="T376" s="58"/>
      <c r="U376" s="58"/>
      <c r="V376" s="58"/>
      <c r="W376" s="58"/>
    </row>
    <row r="377" spans="1:23" s="1" customFormat="1">
      <c r="A377" s="58"/>
      <c r="B377" s="58"/>
      <c r="C377" s="58"/>
      <c r="D377" s="63"/>
      <c r="E377" s="58"/>
      <c r="F377" s="58"/>
      <c r="G377" s="58"/>
      <c r="H377" s="58"/>
      <c r="I377" s="58"/>
      <c r="J377" s="58"/>
      <c r="K377" s="58"/>
      <c r="L377" s="58"/>
      <c r="M377" s="58"/>
      <c r="N377" s="58"/>
      <c r="O377" s="58"/>
      <c r="P377" s="58"/>
      <c r="Q377" s="58"/>
      <c r="R377" s="58"/>
      <c r="S377" s="58"/>
      <c r="T377" s="58"/>
      <c r="U377" s="58"/>
      <c r="V377" s="58"/>
      <c r="W377" s="58"/>
    </row>
    <row r="378" spans="1:23" s="1" customFormat="1">
      <c r="A378" s="58"/>
      <c r="B378" s="58"/>
      <c r="C378" s="58"/>
      <c r="D378" s="63"/>
      <c r="E378" s="58"/>
      <c r="F378" s="58"/>
      <c r="G378" s="58"/>
      <c r="H378" s="58"/>
      <c r="I378" s="58"/>
      <c r="J378" s="58"/>
      <c r="K378" s="58"/>
      <c r="L378" s="58"/>
      <c r="M378" s="58"/>
      <c r="N378" s="58"/>
      <c r="O378" s="58"/>
      <c r="P378" s="58"/>
      <c r="Q378" s="58"/>
      <c r="R378" s="58"/>
      <c r="S378" s="58"/>
      <c r="T378" s="58"/>
      <c r="U378" s="58"/>
      <c r="V378" s="58"/>
      <c r="W378" s="58"/>
    </row>
    <row r="379" spans="1:23" s="1" customFormat="1">
      <c r="A379" s="58"/>
      <c r="B379" s="58"/>
      <c r="C379" s="58"/>
      <c r="D379" s="63"/>
      <c r="E379" s="58"/>
      <c r="F379" s="58"/>
      <c r="G379" s="58"/>
      <c r="H379" s="58"/>
      <c r="I379" s="58"/>
      <c r="J379" s="58"/>
      <c r="K379" s="58"/>
      <c r="L379" s="58"/>
      <c r="M379" s="58"/>
      <c r="N379" s="58"/>
      <c r="O379" s="58"/>
      <c r="P379" s="58"/>
      <c r="Q379" s="58"/>
      <c r="R379" s="58"/>
      <c r="S379" s="58"/>
      <c r="T379" s="58"/>
      <c r="U379" s="58"/>
      <c r="V379" s="58"/>
      <c r="W379" s="58"/>
    </row>
    <row r="380" spans="1:23" s="1" customFormat="1">
      <c r="A380" s="58"/>
      <c r="B380" s="58"/>
      <c r="C380" s="58"/>
      <c r="D380" s="63"/>
      <c r="E380" s="58"/>
      <c r="F380" s="58"/>
      <c r="G380" s="58"/>
      <c r="H380" s="58"/>
      <c r="I380" s="58"/>
      <c r="J380" s="58"/>
      <c r="K380" s="58"/>
      <c r="L380" s="58"/>
      <c r="M380" s="58"/>
      <c r="N380" s="58"/>
      <c r="O380" s="58"/>
      <c r="P380" s="58"/>
      <c r="Q380" s="58"/>
      <c r="R380" s="58"/>
      <c r="S380" s="58"/>
      <c r="T380" s="58"/>
      <c r="U380" s="58"/>
      <c r="V380" s="58"/>
      <c r="W380" s="58"/>
    </row>
    <row r="381" spans="1:23" s="1" customFormat="1">
      <c r="A381" s="58"/>
      <c r="B381" s="58"/>
      <c r="C381" s="58"/>
      <c r="D381" s="63"/>
      <c r="E381" s="58"/>
      <c r="F381" s="58"/>
      <c r="G381" s="58"/>
      <c r="H381" s="58"/>
      <c r="I381" s="58"/>
      <c r="J381" s="58"/>
      <c r="K381" s="58"/>
      <c r="L381" s="58"/>
      <c r="M381" s="58"/>
      <c r="N381" s="58"/>
      <c r="O381" s="58"/>
      <c r="P381" s="58"/>
      <c r="Q381" s="58"/>
      <c r="R381" s="58"/>
      <c r="S381" s="58"/>
      <c r="T381" s="58"/>
      <c r="U381" s="58"/>
      <c r="V381" s="58"/>
      <c r="W381" s="58"/>
    </row>
    <row r="382" spans="1:23" s="1" customFormat="1">
      <c r="A382" s="58"/>
      <c r="B382" s="58"/>
      <c r="C382" s="58"/>
      <c r="D382" s="63"/>
      <c r="E382" s="58"/>
      <c r="F382" s="58"/>
      <c r="G382" s="58"/>
      <c r="H382" s="58"/>
      <c r="I382" s="58"/>
      <c r="J382" s="58"/>
      <c r="K382" s="58"/>
      <c r="L382" s="58"/>
      <c r="M382" s="58"/>
      <c r="N382" s="58"/>
      <c r="O382" s="58"/>
      <c r="P382" s="58"/>
      <c r="Q382" s="58"/>
      <c r="R382" s="58"/>
      <c r="S382" s="58"/>
      <c r="T382" s="58"/>
      <c r="U382" s="58"/>
      <c r="V382" s="58"/>
      <c r="W382" s="58"/>
    </row>
    <row r="383" spans="1:23" s="1" customFormat="1">
      <c r="A383" s="58"/>
      <c r="B383" s="58"/>
      <c r="C383" s="58"/>
      <c r="D383" s="63"/>
      <c r="E383" s="58"/>
      <c r="F383" s="58"/>
      <c r="G383" s="58"/>
      <c r="H383" s="58"/>
      <c r="I383" s="58"/>
      <c r="J383" s="58"/>
      <c r="K383" s="58"/>
      <c r="L383" s="58"/>
      <c r="M383" s="58"/>
      <c r="N383" s="58"/>
      <c r="O383" s="58"/>
      <c r="P383" s="58"/>
      <c r="Q383" s="58"/>
      <c r="R383" s="58"/>
      <c r="S383" s="58"/>
      <c r="T383" s="58"/>
      <c r="U383" s="58"/>
      <c r="V383" s="58"/>
      <c r="W383" s="58"/>
    </row>
    <row r="384" spans="1:23" s="1" customFormat="1">
      <c r="A384" s="58"/>
      <c r="B384" s="58"/>
      <c r="C384" s="58"/>
      <c r="D384" s="63"/>
      <c r="E384" s="58"/>
      <c r="F384" s="58"/>
      <c r="G384" s="58"/>
      <c r="H384" s="58"/>
      <c r="I384" s="58"/>
      <c r="J384" s="58"/>
      <c r="K384" s="58"/>
      <c r="L384" s="58"/>
      <c r="M384" s="58"/>
      <c r="N384" s="58"/>
      <c r="O384" s="58"/>
      <c r="P384" s="58"/>
      <c r="Q384" s="58"/>
      <c r="R384" s="58"/>
      <c r="S384" s="58"/>
      <c r="T384" s="58"/>
      <c r="U384" s="58"/>
      <c r="V384" s="58"/>
      <c r="W384" s="58"/>
    </row>
    <row r="385" spans="1:23" s="1" customFormat="1">
      <c r="A385" s="58"/>
      <c r="B385" s="58"/>
      <c r="C385" s="58"/>
      <c r="D385" s="63"/>
      <c r="E385" s="58"/>
      <c r="F385" s="58"/>
      <c r="G385" s="58"/>
      <c r="H385" s="58"/>
      <c r="I385" s="58"/>
      <c r="J385" s="58"/>
      <c r="K385" s="58"/>
      <c r="L385" s="58"/>
      <c r="M385" s="58"/>
      <c r="N385" s="58"/>
      <c r="O385" s="58"/>
      <c r="P385" s="58"/>
      <c r="Q385" s="58"/>
      <c r="R385" s="58"/>
      <c r="S385" s="58"/>
      <c r="T385" s="58"/>
      <c r="U385" s="58"/>
      <c r="V385" s="58"/>
      <c r="W385" s="58"/>
    </row>
    <row r="386" spans="1:23" s="1" customFormat="1">
      <c r="A386" s="58"/>
      <c r="B386" s="58"/>
      <c r="C386" s="58"/>
      <c r="D386" s="63"/>
      <c r="E386" s="58"/>
      <c r="F386" s="58"/>
      <c r="G386" s="58"/>
      <c r="H386" s="58"/>
      <c r="I386" s="58"/>
      <c r="J386" s="58"/>
      <c r="K386" s="58"/>
      <c r="L386" s="58"/>
      <c r="M386" s="58"/>
      <c r="N386" s="58"/>
      <c r="O386" s="58"/>
      <c r="P386" s="58"/>
      <c r="Q386" s="58"/>
      <c r="R386" s="58"/>
      <c r="S386" s="58"/>
      <c r="T386" s="58"/>
      <c r="U386" s="58"/>
      <c r="V386" s="58"/>
      <c r="W386" s="58"/>
    </row>
    <row r="387" spans="1:23" s="1" customFormat="1">
      <c r="A387" s="58"/>
      <c r="B387" s="58"/>
      <c r="C387" s="58"/>
      <c r="D387" s="63"/>
      <c r="E387" s="58"/>
      <c r="F387" s="58"/>
      <c r="G387" s="58"/>
      <c r="H387" s="58"/>
      <c r="I387" s="58"/>
      <c r="J387" s="58"/>
      <c r="K387" s="58"/>
      <c r="L387" s="58"/>
      <c r="M387" s="58"/>
      <c r="N387" s="58"/>
      <c r="O387" s="58"/>
      <c r="P387" s="58"/>
      <c r="Q387" s="58"/>
      <c r="R387" s="58"/>
      <c r="S387" s="58"/>
      <c r="T387" s="58"/>
      <c r="U387" s="58"/>
      <c r="V387" s="58"/>
      <c r="W387" s="58"/>
    </row>
    <row r="388" spans="1:23" s="1" customFormat="1">
      <c r="A388" s="58"/>
      <c r="B388" s="58"/>
      <c r="C388" s="58"/>
      <c r="D388" s="63"/>
      <c r="E388" s="58"/>
      <c r="F388" s="58"/>
      <c r="G388" s="58"/>
      <c r="H388" s="58"/>
      <c r="I388" s="58"/>
      <c r="J388" s="58"/>
      <c r="K388" s="58"/>
      <c r="L388" s="58"/>
      <c r="M388" s="58"/>
      <c r="N388" s="58"/>
      <c r="O388" s="58"/>
      <c r="P388" s="58"/>
      <c r="Q388" s="58"/>
      <c r="R388" s="58"/>
      <c r="S388" s="58"/>
      <c r="T388" s="58"/>
      <c r="U388" s="58"/>
      <c r="V388" s="58"/>
      <c r="W388" s="58"/>
    </row>
    <row r="389" spans="1:23" s="1" customFormat="1">
      <c r="A389" s="58"/>
      <c r="B389" s="58"/>
      <c r="C389" s="58"/>
      <c r="D389" s="63"/>
      <c r="E389" s="58"/>
      <c r="F389" s="58"/>
      <c r="G389" s="58"/>
      <c r="H389" s="58"/>
      <c r="I389" s="58"/>
      <c r="J389" s="58"/>
      <c r="K389" s="58"/>
      <c r="L389" s="58"/>
      <c r="M389" s="58"/>
      <c r="N389" s="58"/>
      <c r="O389" s="58"/>
      <c r="P389" s="58"/>
      <c r="Q389" s="58"/>
      <c r="R389" s="58"/>
      <c r="S389" s="58"/>
      <c r="T389" s="58"/>
      <c r="U389" s="58"/>
      <c r="V389" s="58"/>
      <c r="W389" s="58"/>
    </row>
    <row r="390" spans="1:23" s="1" customFormat="1">
      <c r="A390" s="58"/>
      <c r="B390" s="58"/>
      <c r="C390" s="58"/>
      <c r="D390" s="63"/>
      <c r="E390" s="58"/>
      <c r="F390" s="58"/>
      <c r="G390" s="58"/>
      <c r="H390" s="58"/>
      <c r="I390" s="58"/>
      <c r="J390" s="58"/>
      <c r="K390" s="58"/>
      <c r="L390" s="58"/>
      <c r="M390" s="58"/>
      <c r="N390" s="58"/>
      <c r="O390" s="58"/>
      <c r="P390" s="58"/>
      <c r="Q390" s="58"/>
      <c r="R390" s="58"/>
      <c r="S390" s="58"/>
      <c r="T390" s="58"/>
      <c r="U390" s="58"/>
      <c r="V390" s="58"/>
      <c r="W390" s="58"/>
    </row>
    <row r="391" spans="1:23" s="1" customFormat="1">
      <c r="A391" s="58"/>
      <c r="B391" s="58"/>
      <c r="C391" s="58"/>
      <c r="D391" s="63"/>
      <c r="E391" s="58"/>
      <c r="F391" s="58"/>
      <c r="G391" s="58"/>
      <c r="H391" s="58"/>
      <c r="I391" s="58"/>
      <c r="J391" s="58"/>
      <c r="K391" s="58"/>
      <c r="L391" s="58"/>
      <c r="M391" s="58"/>
      <c r="N391" s="58"/>
      <c r="O391" s="58"/>
      <c r="P391" s="58"/>
      <c r="Q391" s="58"/>
      <c r="R391" s="58"/>
      <c r="S391" s="58"/>
      <c r="T391" s="58"/>
      <c r="U391" s="58"/>
      <c r="V391" s="58"/>
      <c r="W391" s="58"/>
    </row>
    <row r="392" spans="1:23" s="1" customFormat="1">
      <c r="A392" s="58"/>
      <c r="B392" s="58"/>
      <c r="C392" s="58"/>
      <c r="D392" s="63"/>
      <c r="E392" s="58"/>
      <c r="F392" s="58"/>
      <c r="G392" s="58"/>
      <c r="H392" s="58"/>
      <c r="I392" s="58"/>
      <c r="J392" s="58"/>
      <c r="K392" s="58"/>
      <c r="L392" s="58"/>
      <c r="M392" s="58"/>
      <c r="N392" s="58"/>
      <c r="O392" s="58"/>
      <c r="P392" s="58"/>
      <c r="Q392" s="58"/>
      <c r="R392" s="58"/>
      <c r="S392" s="58"/>
      <c r="T392" s="58"/>
      <c r="U392" s="58"/>
      <c r="V392" s="58"/>
      <c r="W392" s="58"/>
    </row>
    <row r="393" spans="1:23" s="1" customFormat="1">
      <c r="A393" s="58"/>
      <c r="B393" s="58"/>
      <c r="C393" s="58"/>
      <c r="D393" s="63"/>
      <c r="E393" s="58"/>
      <c r="F393" s="58"/>
      <c r="G393" s="58"/>
      <c r="H393" s="58"/>
      <c r="I393" s="58"/>
      <c r="J393" s="58"/>
      <c r="K393" s="58"/>
      <c r="L393" s="58"/>
      <c r="M393" s="58"/>
      <c r="N393" s="58"/>
      <c r="O393" s="58"/>
      <c r="P393" s="58"/>
      <c r="Q393" s="58"/>
      <c r="R393" s="58"/>
      <c r="S393" s="58"/>
      <c r="T393" s="58"/>
      <c r="U393" s="58"/>
      <c r="V393" s="58"/>
      <c r="W393" s="58"/>
    </row>
    <row r="394" spans="1:23" s="1" customFormat="1">
      <c r="A394" s="58"/>
      <c r="B394" s="58"/>
      <c r="C394" s="58"/>
      <c r="D394" s="63"/>
      <c r="E394" s="58"/>
      <c r="F394" s="58"/>
      <c r="G394" s="58"/>
      <c r="H394" s="58"/>
      <c r="I394" s="58"/>
      <c r="J394" s="58"/>
      <c r="K394" s="58"/>
      <c r="L394" s="58"/>
      <c r="M394" s="58"/>
      <c r="N394" s="58"/>
      <c r="O394" s="58"/>
      <c r="P394" s="58"/>
      <c r="Q394" s="58"/>
      <c r="R394" s="58"/>
      <c r="S394" s="58"/>
      <c r="T394" s="58"/>
      <c r="U394" s="58"/>
      <c r="V394" s="58"/>
      <c r="W394" s="58"/>
    </row>
    <row r="395" spans="1:23" s="1" customFormat="1">
      <c r="A395" s="58"/>
      <c r="B395" s="58"/>
      <c r="C395" s="58"/>
      <c r="D395" s="63"/>
      <c r="E395" s="58"/>
      <c r="F395" s="58"/>
      <c r="G395" s="58"/>
      <c r="H395" s="58"/>
      <c r="I395" s="58"/>
      <c r="J395" s="58"/>
      <c r="K395" s="58"/>
      <c r="L395" s="58"/>
      <c r="M395" s="58"/>
      <c r="N395" s="58"/>
      <c r="O395" s="58"/>
      <c r="P395" s="58"/>
      <c r="Q395" s="58"/>
      <c r="R395" s="58"/>
      <c r="S395" s="58"/>
      <c r="T395" s="58"/>
      <c r="U395" s="58"/>
      <c r="V395" s="58"/>
      <c r="W395" s="58"/>
    </row>
    <row r="396" spans="1:23" s="1" customFormat="1">
      <c r="A396" s="58"/>
      <c r="B396" s="58"/>
      <c r="C396" s="58"/>
      <c r="D396" s="63"/>
      <c r="E396" s="58"/>
      <c r="F396" s="58"/>
      <c r="G396" s="58"/>
      <c r="H396" s="58"/>
      <c r="I396" s="58"/>
      <c r="J396" s="58"/>
      <c r="K396" s="58"/>
      <c r="L396" s="58"/>
      <c r="M396" s="58"/>
      <c r="N396" s="58"/>
      <c r="O396" s="58"/>
      <c r="P396" s="58"/>
      <c r="Q396" s="58"/>
      <c r="R396" s="58"/>
      <c r="S396" s="58"/>
      <c r="T396" s="58"/>
      <c r="U396" s="58"/>
      <c r="V396" s="58"/>
      <c r="W396" s="58"/>
    </row>
    <row r="397" spans="1:23" s="1" customFormat="1">
      <c r="A397" s="58"/>
      <c r="B397" s="58"/>
      <c r="C397" s="58"/>
      <c r="D397" s="63"/>
      <c r="E397" s="58"/>
      <c r="F397" s="58"/>
      <c r="G397" s="58"/>
      <c r="H397" s="58"/>
      <c r="I397" s="58"/>
      <c r="J397" s="58"/>
      <c r="K397" s="58"/>
      <c r="L397" s="58"/>
      <c r="M397" s="58"/>
      <c r="N397" s="58"/>
      <c r="O397" s="58"/>
      <c r="P397" s="58"/>
      <c r="Q397" s="58"/>
      <c r="R397" s="58"/>
      <c r="S397" s="58"/>
      <c r="T397" s="58"/>
      <c r="U397" s="58"/>
      <c r="V397" s="58"/>
      <c r="W397" s="58"/>
    </row>
    <row r="398" spans="1:23" s="1" customFormat="1">
      <c r="A398" s="58"/>
      <c r="B398" s="58"/>
      <c r="C398" s="58"/>
      <c r="D398" s="63"/>
      <c r="E398" s="58"/>
      <c r="F398" s="58"/>
      <c r="G398" s="58"/>
      <c r="H398" s="58"/>
      <c r="I398" s="58"/>
      <c r="J398" s="58"/>
      <c r="K398" s="58"/>
      <c r="L398" s="58"/>
      <c r="M398" s="58"/>
      <c r="N398" s="58"/>
      <c r="O398" s="58"/>
      <c r="P398" s="58"/>
      <c r="Q398" s="58"/>
      <c r="R398" s="58"/>
      <c r="S398" s="58"/>
      <c r="T398" s="58"/>
      <c r="U398" s="58"/>
      <c r="V398" s="58"/>
      <c r="W398" s="58"/>
    </row>
    <row r="399" spans="1:23" s="1" customFormat="1">
      <c r="A399" s="58"/>
      <c r="B399" s="58"/>
      <c r="C399" s="58"/>
      <c r="D399" s="63"/>
      <c r="E399" s="58"/>
      <c r="F399" s="58"/>
      <c r="G399" s="58"/>
      <c r="H399" s="58"/>
      <c r="I399" s="58"/>
      <c r="J399" s="58"/>
      <c r="K399" s="58"/>
      <c r="L399" s="58"/>
      <c r="M399" s="58"/>
      <c r="N399" s="58"/>
      <c r="O399" s="58"/>
      <c r="P399" s="58"/>
      <c r="Q399" s="58"/>
      <c r="R399" s="58"/>
      <c r="S399" s="58"/>
      <c r="T399" s="58"/>
      <c r="U399" s="58"/>
      <c r="V399" s="58"/>
      <c r="W399" s="58"/>
    </row>
    <row r="400" spans="1:23" s="1" customFormat="1">
      <c r="A400" s="58"/>
      <c r="B400" s="58"/>
      <c r="C400" s="58"/>
      <c r="D400" s="63"/>
      <c r="E400" s="58"/>
      <c r="F400" s="58"/>
      <c r="G400" s="58"/>
      <c r="H400" s="58"/>
      <c r="I400" s="58"/>
      <c r="J400" s="58"/>
      <c r="K400" s="58"/>
      <c r="L400" s="58"/>
      <c r="M400" s="58"/>
      <c r="N400" s="58"/>
      <c r="O400" s="58"/>
      <c r="P400" s="58"/>
      <c r="Q400" s="58"/>
      <c r="R400" s="58"/>
      <c r="S400" s="58"/>
      <c r="T400" s="58"/>
      <c r="U400" s="58"/>
      <c r="V400" s="58"/>
      <c r="W400" s="58"/>
    </row>
    <row r="401" spans="1:23" s="1" customFormat="1">
      <c r="A401" s="58"/>
      <c r="B401" s="58"/>
      <c r="C401" s="58"/>
      <c r="D401" s="63"/>
      <c r="E401" s="58"/>
      <c r="F401" s="58"/>
      <c r="G401" s="58"/>
      <c r="H401" s="58"/>
      <c r="I401" s="58"/>
      <c r="J401" s="58"/>
      <c r="K401" s="58"/>
      <c r="L401" s="58"/>
      <c r="M401" s="58"/>
      <c r="N401" s="58"/>
      <c r="O401" s="58"/>
      <c r="P401" s="58"/>
      <c r="Q401" s="58"/>
      <c r="R401" s="58"/>
      <c r="S401" s="58"/>
      <c r="T401" s="58"/>
      <c r="U401" s="58"/>
      <c r="V401" s="58"/>
      <c r="W401" s="58"/>
    </row>
    <row r="402" spans="1:23" s="1" customFormat="1">
      <c r="A402" s="58"/>
      <c r="B402" s="58"/>
      <c r="C402" s="58"/>
      <c r="D402" s="63"/>
      <c r="E402" s="58"/>
      <c r="F402" s="58"/>
      <c r="G402" s="58"/>
      <c r="H402" s="58"/>
      <c r="I402" s="58"/>
      <c r="J402" s="58"/>
      <c r="K402" s="58"/>
      <c r="L402" s="58"/>
      <c r="M402" s="58"/>
      <c r="N402" s="58"/>
      <c r="O402" s="58"/>
      <c r="P402" s="58"/>
      <c r="Q402" s="58"/>
      <c r="R402" s="58"/>
      <c r="S402" s="58"/>
      <c r="T402" s="58"/>
      <c r="U402" s="58"/>
      <c r="V402" s="58"/>
      <c r="W402" s="58"/>
    </row>
    <row r="403" spans="1:23" s="1" customFormat="1">
      <c r="A403" s="58"/>
      <c r="B403" s="58"/>
      <c r="C403" s="58"/>
      <c r="D403" s="63"/>
      <c r="E403" s="58"/>
      <c r="F403" s="58"/>
      <c r="G403" s="58"/>
      <c r="H403" s="58"/>
      <c r="I403" s="58"/>
      <c r="J403" s="58"/>
      <c r="K403" s="58"/>
      <c r="L403" s="58"/>
      <c r="M403" s="58"/>
      <c r="N403" s="58"/>
      <c r="O403" s="58"/>
      <c r="P403" s="58"/>
      <c r="Q403" s="58"/>
      <c r="R403" s="58"/>
      <c r="S403" s="58"/>
      <c r="T403" s="58"/>
      <c r="U403" s="58"/>
      <c r="V403" s="58"/>
      <c r="W403" s="58"/>
    </row>
    <row r="404" spans="1:23" s="1" customFormat="1">
      <c r="A404" s="58"/>
      <c r="B404" s="58"/>
      <c r="C404" s="58"/>
      <c r="D404" s="63"/>
      <c r="E404" s="58"/>
      <c r="F404" s="58"/>
      <c r="G404" s="58"/>
      <c r="H404" s="58"/>
      <c r="I404" s="58"/>
      <c r="J404" s="58"/>
      <c r="K404" s="58"/>
      <c r="L404" s="58"/>
      <c r="M404" s="58"/>
      <c r="N404" s="58"/>
      <c r="O404" s="58"/>
      <c r="P404" s="58"/>
      <c r="Q404" s="58"/>
      <c r="R404" s="58"/>
      <c r="S404" s="58"/>
      <c r="T404" s="58"/>
      <c r="U404" s="58"/>
      <c r="V404" s="58"/>
      <c r="W404" s="58"/>
    </row>
    <row r="405" spans="1:23" s="1" customFormat="1">
      <c r="A405" s="58"/>
      <c r="B405" s="58"/>
      <c r="C405" s="58"/>
      <c r="D405" s="63"/>
      <c r="E405" s="58"/>
      <c r="F405" s="58"/>
      <c r="G405" s="58"/>
      <c r="H405" s="58"/>
      <c r="I405" s="58"/>
      <c r="J405" s="58"/>
      <c r="K405" s="58"/>
      <c r="L405" s="58"/>
      <c r="M405" s="58"/>
      <c r="N405" s="58"/>
      <c r="O405" s="58"/>
      <c r="P405" s="58"/>
      <c r="Q405" s="58"/>
      <c r="R405" s="58"/>
      <c r="S405" s="58"/>
      <c r="T405" s="58"/>
      <c r="U405" s="58"/>
      <c r="V405" s="58"/>
      <c r="W405" s="58"/>
    </row>
    <row r="406" spans="1:23" s="1" customFormat="1">
      <c r="A406" s="58"/>
      <c r="B406" s="58"/>
      <c r="C406" s="58"/>
      <c r="D406" s="63"/>
      <c r="E406" s="58"/>
      <c r="F406" s="58"/>
      <c r="G406" s="58"/>
      <c r="H406" s="58"/>
      <c r="I406" s="58"/>
      <c r="J406" s="58"/>
      <c r="K406" s="58"/>
      <c r="L406" s="58"/>
      <c r="M406" s="58"/>
      <c r="N406" s="58"/>
      <c r="O406" s="58"/>
      <c r="P406" s="58"/>
      <c r="Q406" s="58"/>
      <c r="R406" s="58"/>
      <c r="S406" s="58"/>
      <c r="T406" s="58"/>
      <c r="U406" s="58"/>
      <c r="V406" s="58"/>
      <c r="W406" s="58"/>
    </row>
    <row r="407" spans="1:23" s="1" customFormat="1">
      <c r="A407" s="58"/>
      <c r="B407" s="58"/>
      <c r="C407" s="58"/>
      <c r="D407" s="63"/>
      <c r="E407" s="58"/>
      <c r="F407" s="58"/>
      <c r="G407" s="58"/>
      <c r="H407" s="58"/>
      <c r="I407" s="58"/>
      <c r="J407" s="58"/>
      <c r="K407" s="58"/>
      <c r="L407" s="58"/>
      <c r="M407" s="58"/>
      <c r="N407" s="58"/>
      <c r="O407" s="58"/>
      <c r="P407" s="58"/>
      <c r="Q407" s="58"/>
      <c r="R407" s="58"/>
      <c r="S407" s="58"/>
      <c r="T407" s="58"/>
      <c r="U407" s="58"/>
      <c r="V407" s="58"/>
      <c r="W407" s="58"/>
    </row>
    <row r="408" spans="1:23" s="1" customFormat="1">
      <c r="A408" s="58"/>
      <c r="B408" s="58"/>
      <c r="C408" s="58"/>
      <c r="D408" s="63"/>
      <c r="E408" s="58"/>
      <c r="F408" s="58"/>
      <c r="G408" s="58"/>
      <c r="H408" s="58"/>
      <c r="I408" s="58"/>
      <c r="J408" s="58"/>
      <c r="K408" s="58"/>
      <c r="L408" s="58"/>
      <c r="M408" s="58"/>
      <c r="N408" s="58"/>
      <c r="O408" s="58"/>
      <c r="P408" s="58"/>
      <c r="Q408" s="58"/>
      <c r="R408" s="58"/>
      <c r="S408" s="58"/>
      <c r="T408" s="58"/>
      <c r="U408" s="58"/>
      <c r="V408" s="58"/>
      <c r="W408" s="58"/>
    </row>
    <row r="409" spans="1:23" s="1" customFormat="1">
      <c r="A409" s="58"/>
      <c r="B409" s="58"/>
      <c r="C409" s="58"/>
      <c r="D409" s="63"/>
      <c r="E409" s="58"/>
      <c r="F409" s="58"/>
      <c r="G409" s="58"/>
      <c r="H409" s="58"/>
      <c r="I409" s="58"/>
      <c r="J409" s="58"/>
      <c r="K409" s="58"/>
      <c r="L409" s="58"/>
      <c r="M409" s="58"/>
      <c r="N409" s="58"/>
      <c r="O409" s="58"/>
      <c r="P409" s="58"/>
      <c r="Q409" s="58"/>
      <c r="R409" s="58"/>
      <c r="S409" s="58"/>
      <c r="T409" s="58"/>
      <c r="U409" s="58"/>
      <c r="V409" s="58"/>
      <c r="W409" s="58"/>
    </row>
    <row r="410" spans="1:23" s="1" customFormat="1">
      <c r="A410" s="58"/>
      <c r="B410" s="58"/>
      <c r="C410" s="58"/>
      <c r="D410" s="63"/>
      <c r="E410" s="58"/>
      <c r="F410" s="58"/>
      <c r="G410" s="58"/>
      <c r="H410" s="58"/>
      <c r="I410" s="58"/>
      <c r="J410" s="58"/>
      <c r="K410" s="58"/>
      <c r="L410" s="58"/>
      <c r="M410" s="58"/>
      <c r="N410" s="58"/>
      <c r="O410" s="58"/>
      <c r="P410" s="58"/>
      <c r="Q410" s="58"/>
      <c r="R410" s="58"/>
      <c r="S410" s="58"/>
      <c r="T410" s="58"/>
      <c r="U410" s="58"/>
      <c r="V410" s="58"/>
      <c r="W410" s="58"/>
    </row>
    <row r="411" spans="1:23" s="1" customFormat="1">
      <c r="A411" s="58"/>
      <c r="B411" s="58"/>
      <c r="C411" s="58"/>
      <c r="D411" s="63"/>
      <c r="E411" s="58"/>
      <c r="F411" s="58"/>
      <c r="G411" s="58"/>
      <c r="H411" s="58"/>
      <c r="I411" s="58"/>
      <c r="J411" s="58"/>
      <c r="K411" s="58"/>
      <c r="L411" s="58"/>
      <c r="M411" s="58"/>
      <c r="N411" s="58"/>
      <c r="O411" s="58"/>
      <c r="P411" s="58"/>
      <c r="Q411" s="58"/>
      <c r="R411" s="58"/>
      <c r="S411" s="58"/>
      <c r="T411" s="58"/>
      <c r="U411" s="58"/>
      <c r="V411" s="58"/>
      <c r="W411" s="58"/>
    </row>
    <row r="412" spans="1:23" s="1" customFormat="1">
      <c r="A412" s="58"/>
      <c r="B412" s="58"/>
      <c r="C412" s="58"/>
      <c r="D412" s="63"/>
      <c r="E412" s="58"/>
      <c r="F412" s="58"/>
      <c r="G412" s="58"/>
      <c r="H412" s="58"/>
      <c r="I412" s="58"/>
      <c r="J412" s="58"/>
      <c r="K412" s="58"/>
      <c r="L412" s="58"/>
      <c r="M412" s="58"/>
      <c r="N412" s="58"/>
      <c r="O412" s="58"/>
      <c r="P412" s="58"/>
      <c r="Q412" s="58"/>
      <c r="R412" s="58"/>
      <c r="S412" s="58"/>
      <c r="T412" s="58"/>
      <c r="U412" s="58"/>
      <c r="V412" s="58"/>
      <c r="W412" s="58"/>
    </row>
    <row r="413" spans="1:23" s="1" customFormat="1">
      <c r="A413" s="58"/>
      <c r="B413" s="58"/>
      <c r="C413" s="58"/>
      <c r="D413" s="63"/>
      <c r="E413" s="58"/>
      <c r="F413" s="58"/>
      <c r="G413" s="58"/>
      <c r="H413" s="58"/>
      <c r="I413" s="58"/>
      <c r="J413" s="58"/>
      <c r="K413" s="58"/>
      <c r="L413" s="58"/>
      <c r="M413" s="58"/>
      <c r="N413" s="58"/>
      <c r="O413" s="58"/>
      <c r="P413" s="58"/>
      <c r="Q413" s="58"/>
      <c r="R413" s="58"/>
      <c r="S413" s="58"/>
      <c r="T413" s="58"/>
      <c r="U413" s="58"/>
      <c r="V413" s="58"/>
      <c r="W413" s="58"/>
    </row>
    <row r="414" spans="1:23" s="1" customFormat="1">
      <c r="A414" s="58"/>
      <c r="B414" s="58"/>
      <c r="C414" s="58"/>
      <c r="D414" s="63"/>
      <c r="E414" s="58"/>
      <c r="F414" s="58"/>
      <c r="G414" s="58"/>
      <c r="H414" s="58"/>
      <c r="I414" s="58"/>
      <c r="J414" s="58"/>
      <c r="K414" s="58"/>
      <c r="L414" s="58"/>
      <c r="M414" s="58"/>
      <c r="N414" s="58"/>
      <c r="O414" s="58"/>
      <c r="P414" s="58"/>
      <c r="Q414" s="58"/>
      <c r="R414" s="58"/>
      <c r="S414" s="58"/>
      <c r="T414" s="58"/>
      <c r="U414" s="58"/>
      <c r="V414" s="58"/>
      <c r="W414" s="58"/>
    </row>
    <row r="415" spans="1:23" s="1" customFormat="1">
      <c r="A415" s="58"/>
      <c r="B415" s="58"/>
      <c r="C415" s="58"/>
      <c r="D415" s="63"/>
      <c r="E415" s="58"/>
      <c r="F415" s="58"/>
      <c r="G415" s="58"/>
      <c r="H415" s="58"/>
      <c r="I415" s="58"/>
      <c r="J415" s="58"/>
      <c r="K415" s="58"/>
      <c r="L415" s="58"/>
      <c r="M415" s="58"/>
      <c r="N415" s="58"/>
      <c r="O415" s="58"/>
      <c r="P415" s="58"/>
      <c r="Q415" s="58"/>
      <c r="R415" s="58"/>
      <c r="S415" s="58"/>
      <c r="T415" s="58"/>
      <c r="U415" s="58"/>
      <c r="V415" s="58"/>
      <c r="W415" s="58"/>
    </row>
    <row r="416" spans="1:23" s="1" customFormat="1">
      <c r="A416" s="58"/>
      <c r="B416" s="58"/>
      <c r="C416" s="58"/>
      <c r="D416" s="63"/>
      <c r="E416" s="58"/>
      <c r="F416" s="58"/>
      <c r="G416" s="58"/>
      <c r="H416" s="58"/>
      <c r="I416" s="58"/>
      <c r="J416" s="58"/>
      <c r="K416" s="58"/>
      <c r="L416" s="58"/>
      <c r="M416" s="58"/>
      <c r="N416" s="58"/>
      <c r="O416" s="58"/>
      <c r="P416" s="58"/>
      <c r="Q416" s="58"/>
      <c r="R416" s="58"/>
      <c r="S416" s="58"/>
      <c r="T416" s="58"/>
      <c r="U416" s="58"/>
      <c r="V416" s="58"/>
      <c r="W416" s="58"/>
    </row>
    <row r="417" spans="1:23" s="1" customFormat="1">
      <c r="A417" s="58"/>
      <c r="B417" s="58"/>
      <c r="C417" s="58"/>
      <c r="D417" s="63"/>
      <c r="E417" s="58"/>
      <c r="F417" s="58"/>
      <c r="G417" s="58"/>
      <c r="H417" s="58"/>
      <c r="I417" s="58"/>
      <c r="J417" s="58"/>
      <c r="K417" s="58"/>
      <c r="L417" s="58"/>
      <c r="M417" s="58"/>
      <c r="N417" s="58"/>
      <c r="O417" s="58"/>
      <c r="P417" s="58"/>
      <c r="Q417" s="58"/>
      <c r="R417" s="58"/>
      <c r="S417" s="58"/>
      <c r="T417" s="58"/>
      <c r="U417" s="58"/>
      <c r="V417" s="58"/>
      <c r="W417" s="58"/>
    </row>
    <row r="418" spans="1:23" s="1" customFormat="1">
      <c r="A418" s="58"/>
      <c r="B418" s="58"/>
      <c r="C418" s="58"/>
      <c r="D418" s="63"/>
      <c r="E418" s="58"/>
      <c r="F418" s="58"/>
      <c r="G418" s="58"/>
      <c r="H418" s="58"/>
      <c r="I418" s="58"/>
      <c r="J418" s="58"/>
      <c r="K418" s="58"/>
      <c r="L418" s="58"/>
      <c r="M418" s="58"/>
      <c r="N418" s="58"/>
      <c r="O418" s="58"/>
      <c r="P418" s="58"/>
      <c r="Q418" s="58"/>
      <c r="R418" s="58"/>
      <c r="S418" s="58"/>
      <c r="T418" s="58"/>
      <c r="U418" s="58"/>
      <c r="V418" s="58"/>
      <c r="W418" s="58"/>
    </row>
    <row r="419" spans="1:23" s="1" customFormat="1">
      <c r="A419" s="58"/>
      <c r="B419" s="58"/>
      <c r="C419" s="58"/>
      <c r="D419" s="63"/>
      <c r="E419" s="58"/>
      <c r="F419" s="58"/>
      <c r="G419" s="58"/>
      <c r="H419" s="58"/>
      <c r="I419" s="58"/>
      <c r="J419" s="58"/>
      <c r="K419" s="58"/>
      <c r="L419" s="58"/>
      <c r="M419" s="58"/>
      <c r="N419" s="58"/>
      <c r="O419" s="58"/>
      <c r="P419" s="58"/>
      <c r="Q419" s="58"/>
      <c r="R419" s="58"/>
      <c r="S419" s="58"/>
      <c r="T419" s="58"/>
      <c r="U419" s="58"/>
      <c r="V419" s="58"/>
      <c r="W419" s="58"/>
    </row>
    <row r="420" spans="1:23" s="1" customFormat="1">
      <c r="A420" s="58"/>
      <c r="B420" s="58"/>
      <c r="C420" s="58"/>
      <c r="D420" s="63"/>
      <c r="E420" s="58"/>
      <c r="F420" s="58"/>
      <c r="G420" s="58"/>
      <c r="H420" s="58"/>
      <c r="I420" s="58"/>
      <c r="J420" s="58"/>
      <c r="K420" s="58"/>
      <c r="L420" s="58"/>
      <c r="M420" s="58"/>
      <c r="N420" s="58"/>
      <c r="O420" s="58"/>
      <c r="P420" s="58"/>
      <c r="Q420" s="58"/>
      <c r="R420" s="58"/>
      <c r="S420" s="58"/>
      <c r="T420" s="58"/>
      <c r="U420" s="58"/>
      <c r="V420" s="58"/>
      <c r="W420" s="58"/>
    </row>
    <row r="421" spans="1:23" s="1" customFormat="1">
      <c r="A421" s="58"/>
      <c r="B421" s="58"/>
      <c r="C421" s="58"/>
      <c r="D421" s="63"/>
      <c r="E421" s="58"/>
      <c r="F421" s="58"/>
      <c r="G421" s="58"/>
      <c r="H421" s="58"/>
      <c r="I421" s="58"/>
      <c r="J421" s="58"/>
      <c r="K421" s="58"/>
      <c r="L421" s="58"/>
      <c r="M421" s="58"/>
      <c r="N421" s="58"/>
      <c r="O421" s="58"/>
      <c r="P421" s="58"/>
      <c r="Q421" s="58"/>
      <c r="R421" s="58"/>
      <c r="S421" s="58"/>
      <c r="T421" s="58"/>
      <c r="U421" s="58"/>
      <c r="V421" s="58"/>
      <c r="W421" s="58"/>
    </row>
    <row r="422" spans="1:23" s="1" customFormat="1">
      <c r="A422" s="58"/>
      <c r="B422" s="58"/>
      <c r="C422" s="58"/>
      <c r="D422" s="63"/>
      <c r="E422" s="58"/>
      <c r="F422" s="58"/>
      <c r="G422" s="58"/>
      <c r="H422" s="58"/>
      <c r="I422" s="58"/>
      <c r="J422" s="58"/>
      <c r="K422" s="58"/>
      <c r="L422" s="58"/>
      <c r="M422" s="58"/>
      <c r="N422" s="58"/>
      <c r="O422" s="58"/>
      <c r="P422" s="58"/>
      <c r="Q422" s="58"/>
      <c r="R422" s="58"/>
      <c r="S422" s="58"/>
      <c r="T422" s="58"/>
      <c r="U422" s="58"/>
      <c r="V422" s="58"/>
      <c r="W422" s="58"/>
    </row>
    <row r="423" spans="1:23" s="1" customFormat="1">
      <c r="A423" s="58"/>
      <c r="B423" s="58"/>
      <c r="C423" s="58"/>
      <c r="D423" s="63"/>
      <c r="E423" s="58"/>
      <c r="F423" s="58"/>
      <c r="G423" s="58"/>
      <c r="H423" s="58"/>
      <c r="I423" s="58"/>
      <c r="J423" s="58"/>
      <c r="K423" s="58"/>
      <c r="L423" s="58"/>
      <c r="M423" s="58"/>
      <c r="N423" s="58"/>
      <c r="O423" s="58"/>
      <c r="P423" s="58"/>
      <c r="Q423" s="58"/>
      <c r="R423" s="58"/>
      <c r="S423" s="58"/>
      <c r="T423" s="58"/>
      <c r="U423" s="58"/>
      <c r="V423" s="58"/>
      <c r="W423" s="58"/>
    </row>
    <row r="424" spans="1:23" s="1" customFormat="1">
      <c r="A424" s="58"/>
      <c r="B424" s="58"/>
      <c r="C424" s="58"/>
      <c r="D424" s="63"/>
      <c r="E424" s="58"/>
      <c r="F424" s="58"/>
      <c r="G424" s="58"/>
      <c r="H424" s="58"/>
      <c r="I424" s="58"/>
      <c r="J424" s="58"/>
      <c r="K424" s="58"/>
      <c r="L424" s="58"/>
      <c r="M424" s="58"/>
      <c r="N424" s="58"/>
      <c r="O424" s="58"/>
      <c r="P424" s="58"/>
      <c r="Q424" s="58"/>
      <c r="R424" s="58"/>
      <c r="S424" s="58"/>
      <c r="T424" s="58"/>
      <c r="U424" s="58"/>
      <c r="V424" s="58"/>
      <c r="W424" s="58"/>
    </row>
    <row r="425" spans="1:23" s="1" customFormat="1">
      <c r="A425" s="58"/>
      <c r="B425" s="58"/>
      <c r="C425" s="58"/>
      <c r="D425" s="63"/>
      <c r="E425" s="58"/>
      <c r="F425" s="58"/>
      <c r="G425" s="58"/>
      <c r="H425" s="58"/>
      <c r="I425" s="58"/>
      <c r="J425" s="58"/>
      <c r="K425" s="58"/>
      <c r="L425" s="58"/>
      <c r="M425" s="58"/>
      <c r="N425" s="58"/>
      <c r="O425" s="58"/>
      <c r="P425" s="58"/>
      <c r="Q425" s="58"/>
      <c r="R425" s="58"/>
      <c r="S425" s="58"/>
      <c r="T425" s="58"/>
      <c r="U425" s="58"/>
      <c r="V425" s="58"/>
      <c r="W425" s="58"/>
    </row>
    <row r="426" spans="1:23" s="1" customFormat="1">
      <c r="A426" s="58"/>
      <c r="B426" s="58"/>
      <c r="C426" s="58"/>
      <c r="D426" s="63"/>
      <c r="E426" s="58"/>
      <c r="F426" s="58"/>
      <c r="G426" s="58"/>
      <c r="H426" s="58"/>
      <c r="I426" s="58"/>
      <c r="J426" s="58"/>
      <c r="K426" s="58"/>
      <c r="L426" s="58"/>
      <c r="M426" s="58"/>
      <c r="N426" s="58"/>
      <c r="O426" s="58"/>
      <c r="P426" s="58"/>
      <c r="Q426" s="58"/>
      <c r="R426" s="58"/>
      <c r="S426" s="58"/>
      <c r="T426" s="58"/>
      <c r="U426" s="58"/>
      <c r="V426" s="58"/>
      <c r="W426" s="58"/>
    </row>
    <row r="427" spans="1:23" s="1" customFormat="1">
      <c r="A427" s="58"/>
      <c r="B427" s="58"/>
      <c r="C427" s="58"/>
      <c r="D427" s="63"/>
      <c r="E427" s="58"/>
      <c r="F427" s="58"/>
      <c r="G427" s="58"/>
      <c r="H427" s="58"/>
      <c r="I427" s="58"/>
      <c r="J427" s="58"/>
      <c r="K427" s="58"/>
      <c r="L427" s="58"/>
      <c r="M427" s="58"/>
      <c r="N427" s="58"/>
      <c r="O427" s="58"/>
      <c r="P427" s="58"/>
      <c r="Q427" s="58"/>
      <c r="R427" s="58"/>
      <c r="S427" s="58"/>
      <c r="T427" s="58"/>
      <c r="U427" s="58"/>
      <c r="V427" s="58"/>
      <c r="W427" s="58"/>
    </row>
    <row r="428" spans="1:23" s="1" customFormat="1">
      <c r="A428" s="58"/>
      <c r="B428" s="58"/>
      <c r="C428" s="58"/>
      <c r="D428" s="63"/>
      <c r="E428" s="58"/>
      <c r="F428" s="58"/>
      <c r="G428" s="58"/>
      <c r="H428" s="58"/>
      <c r="I428" s="58"/>
      <c r="J428" s="58"/>
      <c r="K428" s="58"/>
      <c r="L428" s="58"/>
      <c r="M428" s="58"/>
      <c r="N428" s="58"/>
      <c r="O428" s="58"/>
      <c r="P428" s="58"/>
      <c r="Q428" s="58"/>
      <c r="R428" s="58"/>
      <c r="S428" s="58"/>
      <c r="T428" s="58"/>
      <c r="U428" s="58"/>
      <c r="V428" s="58"/>
      <c r="W428" s="58"/>
    </row>
    <row r="429" spans="1:23" s="1" customFormat="1">
      <c r="A429" s="58"/>
      <c r="B429" s="58"/>
      <c r="C429" s="58"/>
      <c r="D429" s="63"/>
      <c r="E429" s="58"/>
      <c r="F429" s="58"/>
      <c r="G429" s="58"/>
      <c r="H429" s="58"/>
      <c r="I429" s="58"/>
      <c r="J429" s="58"/>
      <c r="K429" s="58"/>
      <c r="L429" s="58"/>
      <c r="M429" s="58"/>
      <c r="N429" s="58"/>
      <c r="O429" s="58"/>
      <c r="P429" s="58"/>
      <c r="Q429" s="58"/>
      <c r="R429" s="58"/>
      <c r="S429" s="58"/>
      <c r="T429" s="58"/>
      <c r="U429" s="58"/>
      <c r="V429" s="58"/>
      <c r="W429" s="58"/>
    </row>
    <row r="430" spans="1:23" s="1" customFormat="1">
      <c r="A430" s="58"/>
      <c r="B430" s="58"/>
      <c r="C430" s="58"/>
      <c r="D430" s="63"/>
      <c r="E430" s="58"/>
      <c r="F430" s="58"/>
      <c r="G430" s="58"/>
      <c r="H430" s="58"/>
      <c r="I430" s="58"/>
      <c r="J430" s="58"/>
      <c r="K430" s="58"/>
      <c r="L430" s="58"/>
      <c r="M430" s="58"/>
      <c r="N430" s="58"/>
      <c r="O430" s="58"/>
      <c r="P430" s="58"/>
      <c r="Q430" s="58"/>
      <c r="R430" s="58"/>
      <c r="S430" s="58"/>
      <c r="T430" s="58"/>
      <c r="U430" s="58"/>
      <c r="V430" s="58"/>
      <c r="W430" s="58"/>
    </row>
    <row r="431" spans="1:23" s="1" customFormat="1">
      <c r="A431" s="58"/>
      <c r="B431" s="58"/>
      <c r="C431" s="58"/>
      <c r="D431" s="63"/>
      <c r="E431" s="58"/>
      <c r="F431" s="58"/>
      <c r="G431" s="58"/>
      <c r="H431" s="58"/>
      <c r="I431" s="58"/>
      <c r="J431" s="58"/>
      <c r="K431" s="58"/>
      <c r="L431" s="58"/>
      <c r="M431" s="58"/>
      <c r="N431" s="58"/>
      <c r="O431" s="58"/>
      <c r="P431" s="58"/>
      <c r="Q431" s="58"/>
      <c r="R431" s="58"/>
      <c r="S431" s="58"/>
      <c r="T431" s="58"/>
      <c r="U431" s="58"/>
      <c r="V431" s="58"/>
      <c r="W431" s="58"/>
    </row>
    <row r="432" spans="1:23" s="1" customFormat="1">
      <c r="A432" s="58"/>
      <c r="B432" s="58"/>
      <c r="C432" s="58"/>
      <c r="D432" s="63"/>
      <c r="E432" s="58"/>
      <c r="F432" s="58"/>
      <c r="G432" s="58"/>
      <c r="H432" s="58"/>
      <c r="I432" s="58"/>
      <c r="J432" s="58"/>
      <c r="K432" s="58"/>
      <c r="L432" s="58"/>
      <c r="M432" s="58"/>
      <c r="N432" s="58"/>
      <c r="O432" s="58"/>
      <c r="P432" s="58"/>
      <c r="Q432" s="58"/>
      <c r="R432" s="58"/>
      <c r="S432" s="58"/>
      <c r="T432" s="58"/>
      <c r="U432" s="58"/>
      <c r="V432" s="58"/>
      <c r="W432" s="58"/>
    </row>
    <row r="433" spans="1:23" s="1" customFormat="1">
      <c r="A433" s="58"/>
      <c r="B433" s="58"/>
      <c r="C433" s="58"/>
      <c r="D433" s="63"/>
      <c r="E433" s="58"/>
      <c r="F433" s="58"/>
      <c r="G433" s="58"/>
      <c r="H433" s="58"/>
      <c r="I433" s="58"/>
      <c r="J433" s="58"/>
      <c r="K433" s="58"/>
      <c r="L433" s="58"/>
      <c r="M433" s="58"/>
      <c r="N433" s="58"/>
      <c r="O433" s="58"/>
      <c r="P433" s="58"/>
      <c r="Q433" s="58"/>
      <c r="R433" s="58"/>
      <c r="S433" s="58"/>
      <c r="T433" s="58"/>
      <c r="U433" s="58"/>
      <c r="V433" s="58"/>
      <c r="W433" s="58"/>
    </row>
    <row r="434" spans="1:23" s="1" customFormat="1">
      <c r="A434" s="58"/>
      <c r="B434" s="58"/>
      <c r="C434" s="58"/>
      <c r="D434" s="63"/>
      <c r="E434" s="58"/>
      <c r="F434" s="58"/>
      <c r="G434" s="58"/>
      <c r="H434" s="58"/>
      <c r="I434" s="58"/>
      <c r="J434" s="58"/>
      <c r="K434" s="58"/>
      <c r="L434" s="58"/>
      <c r="M434" s="58"/>
      <c r="N434" s="58"/>
      <c r="O434" s="58"/>
      <c r="P434" s="58"/>
      <c r="Q434" s="58"/>
      <c r="R434" s="58"/>
      <c r="S434" s="58"/>
      <c r="T434" s="58"/>
      <c r="U434" s="58"/>
      <c r="V434" s="58"/>
      <c r="W434" s="58"/>
    </row>
    <row r="435" spans="1:23" s="1" customFormat="1">
      <c r="A435" s="58"/>
      <c r="B435" s="58"/>
      <c r="C435" s="58"/>
      <c r="D435" s="63"/>
      <c r="E435" s="58"/>
      <c r="F435" s="58"/>
      <c r="G435" s="58"/>
      <c r="H435" s="58"/>
      <c r="I435" s="58"/>
      <c r="J435" s="58"/>
      <c r="K435" s="58"/>
      <c r="L435" s="58"/>
      <c r="M435" s="58"/>
      <c r="N435" s="58"/>
      <c r="O435" s="58"/>
      <c r="P435" s="58"/>
      <c r="Q435" s="58"/>
      <c r="R435" s="58"/>
      <c r="S435" s="58"/>
      <c r="T435" s="58"/>
      <c r="U435" s="58"/>
      <c r="V435" s="58"/>
      <c r="W435" s="58"/>
    </row>
    <row r="436" spans="1:23" s="1" customFormat="1">
      <c r="A436" s="58"/>
      <c r="B436" s="58"/>
      <c r="C436" s="58"/>
      <c r="D436" s="63"/>
      <c r="E436" s="58"/>
      <c r="F436" s="58"/>
      <c r="G436" s="58"/>
      <c r="H436" s="58"/>
      <c r="I436" s="58"/>
      <c r="J436" s="58"/>
      <c r="K436" s="58"/>
      <c r="L436" s="58"/>
      <c r="M436" s="58"/>
      <c r="N436" s="58"/>
      <c r="O436" s="58"/>
      <c r="P436" s="58"/>
      <c r="Q436" s="58"/>
      <c r="R436" s="58"/>
      <c r="S436" s="58"/>
      <c r="T436" s="58"/>
      <c r="U436" s="58"/>
      <c r="V436" s="58"/>
      <c r="W436" s="58"/>
    </row>
    <row r="437" spans="1:23" s="1" customFormat="1">
      <c r="A437" s="58"/>
      <c r="B437" s="58"/>
      <c r="C437" s="58"/>
      <c r="D437" s="63"/>
      <c r="E437" s="58"/>
      <c r="F437" s="58"/>
      <c r="G437" s="58"/>
      <c r="H437" s="58"/>
      <c r="I437" s="58"/>
      <c r="J437" s="58"/>
      <c r="K437" s="58"/>
      <c r="L437" s="58"/>
      <c r="M437" s="58"/>
      <c r="N437" s="58"/>
      <c r="O437" s="58"/>
      <c r="P437" s="58"/>
      <c r="Q437" s="58"/>
      <c r="R437" s="58"/>
      <c r="S437" s="58"/>
      <c r="T437" s="58"/>
      <c r="U437" s="58"/>
      <c r="V437" s="58"/>
      <c r="W437" s="58"/>
    </row>
    <row r="438" spans="1:23" s="1" customFormat="1">
      <c r="A438" s="58"/>
      <c r="B438" s="58"/>
      <c r="C438" s="58"/>
      <c r="D438" s="63"/>
      <c r="E438" s="58"/>
      <c r="F438" s="58"/>
      <c r="G438" s="58"/>
      <c r="H438" s="58"/>
      <c r="I438" s="58"/>
      <c r="J438" s="58"/>
      <c r="K438" s="58"/>
      <c r="L438" s="58"/>
      <c r="M438" s="58"/>
      <c r="N438" s="58"/>
      <c r="O438" s="58"/>
      <c r="P438" s="58"/>
      <c r="Q438" s="58"/>
      <c r="R438" s="58"/>
      <c r="S438" s="58"/>
      <c r="T438" s="58"/>
      <c r="U438" s="58"/>
      <c r="V438" s="58"/>
      <c r="W438" s="58"/>
    </row>
    <row r="439" spans="1:23" s="1" customFormat="1">
      <c r="A439" s="58"/>
      <c r="B439" s="58"/>
      <c r="C439" s="58"/>
      <c r="D439" s="63"/>
      <c r="E439" s="58"/>
      <c r="F439" s="58"/>
      <c r="G439" s="58"/>
      <c r="H439" s="58"/>
      <c r="I439" s="58"/>
      <c r="J439" s="58"/>
      <c r="K439" s="58"/>
      <c r="L439" s="58"/>
      <c r="M439" s="58"/>
      <c r="N439" s="58"/>
      <c r="O439" s="58"/>
      <c r="P439" s="58"/>
      <c r="Q439" s="58"/>
      <c r="R439" s="58"/>
      <c r="S439" s="58"/>
      <c r="T439" s="58"/>
      <c r="U439" s="58"/>
      <c r="V439" s="58"/>
      <c r="W439" s="58"/>
    </row>
    <row r="440" spans="1:23" s="1" customFormat="1">
      <c r="A440" s="58"/>
      <c r="B440" s="58"/>
      <c r="C440" s="58"/>
      <c r="D440" s="63"/>
      <c r="E440" s="58"/>
      <c r="F440" s="58"/>
      <c r="G440" s="58"/>
      <c r="H440" s="58"/>
      <c r="I440" s="58"/>
      <c r="J440" s="58"/>
      <c r="K440" s="58"/>
      <c r="L440" s="58"/>
      <c r="M440" s="58"/>
      <c r="N440" s="58"/>
      <c r="O440" s="58"/>
      <c r="P440" s="58"/>
      <c r="Q440" s="58"/>
      <c r="R440" s="58"/>
      <c r="S440" s="58"/>
      <c r="T440" s="58"/>
      <c r="U440" s="58"/>
      <c r="V440" s="58"/>
      <c r="W440" s="58"/>
    </row>
    <row r="441" spans="1:23" s="1" customFormat="1">
      <c r="A441" s="58"/>
      <c r="B441" s="58"/>
      <c r="C441" s="58"/>
      <c r="D441" s="63"/>
      <c r="E441" s="58"/>
      <c r="F441" s="58"/>
      <c r="G441" s="58"/>
      <c r="H441" s="58"/>
      <c r="I441" s="58"/>
      <c r="J441" s="58"/>
      <c r="K441" s="58"/>
      <c r="L441" s="58"/>
      <c r="M441" s="58"/>
      <c r="N441" s="58"/>
      <c r="O441" s="58"/>
      <c r="P441" s="58"/>
      <c r="Q441" s="58"/>
      <c r="R441" s="58"/>
      <c r="S441" s="58"/>
      <c r="T441" s="58"/>
      <c r="U441" s="58"/>
      <c r="V441" s="58"/>
      <c r="W441" s="58"/>
    </row>
    <row r="442" spans="1:23" s="1" customFormat="1">
      <c r="A442" s="58"/>
      <c r="B442" s="58"/>
      <c r="C442" s="58"/>
      <c r="D442" s="63"/>
      <c r="E442" s="58"/>
      <c r="F442" s="58"/>
      <c r="G442" s="58"/>
      <c r="H442" s="58"/>
      <c r="I442" s="58"/>
      <c r="J442" s="58"/>
      <c r="K442" s="58"/>
      <c r="L442" s="58"/>
      <c r="M442" s="58"/>
      <c r="N442" s="58"/>
      <c r="O442" s="58"/>
      <c r="P442" s="58"/>
      <c r="Q442" s="58"/>
      <c r="R442" s="58"/>
      <c r="S442" s="58"/>
      <c r="T442" s="58"/>
      <c r="U442" s="58"/>
      <c r="V442" s="58"/>
      <c r="W442" s="58"/>
    </row>
    <row r="443" spans="1:23" s="1" customFormat="1">
      <c r="A443" s="58"/>
      <c r="B443" s="58"/>
      <c r="C443" s="58"/>
      <c r="D443" s="63"/>
      <c r="E443" s="58"/>
      <c r="F443" s="58"/>
      <c r="G443" s="58"/>
      <c r="H443" s="58"/>
      <c r="I443" s="58"/>
      <c r="J443" s="58"/>
      <c r="K443" s="58"/>
      <c r="L443" s="58"/>
      <c r="M443" s="58"/>
      <c r="N443" s="58"/>
      <c r="O443" s="58"/>
      <c r="P443" s="58"/>
      <c r="Q443" s="58"/>
      <c r="R443" s="58"/>
      <c r="S443" s="58"/>
      <c r="T443" s="58"/>
      <c r="U443" s="58"/>
      <c r="V443" s="58"/>
      <c r="W443" s="58"/>
    </row>
    <row r="444" spans="1:23" s="1" customFormat="1">
      <c r="A444" s="58"/>
      <c r="B444" s="58"/>
      <c r="C444" s="58"/>
      <c r="D444" s="63"/>
      <c r="E444" s="58"/>
      <c r="F444" s="58"/>
      <c r="G444" s="58"/>
      <c r="H444" s="58"/>
      <c r="I444" s="58"/>
      <c r="J444" s="58"/>
      <c r="K444" s="58"/>
      <c r="L444" s="58"/>
      <c r="M444" s="58"/>
      <c r="N444" s="58"/>
      <c r="O444" s="58"/>
      <c r="P444" s="58"/>
      <c r="Q444" s="58"/>
      <c r="R444" s="58"/>
      <c r="S444" s="58"/>
      <c r="T444" s="58"/>
      <c r="U444" s="58"/>
      <c r="V444" s="58"/>
      <c r="W444" s="58"/>
    </row>
    <row r="445" spans="1:23" s="1" customFormat="1">
      <c r="A445" s="58"/>
      <c r="B445" s="58"/>
      <c r="C445" s="58"/>
      <c r="D445" s="63"/>
      <c r="E445" s="58"/>
      <c r="F445" s="58"/>
      <c r="G445" s="58"/>
      <c r="H445" s="58"/>
      <c r="I445" s="58"/>
      <c r="J445" s="58"/>
      <c r="K445" s="58"/>
      <c r="L445" s="58"/>
      <c r="M445" s="58"/>
      <c r="N445" s="58"/>
      <c r="O445" s="58"/>
      <c r="P445" s="58"/>
      <c r="Q445" s="58"/>
      <c r="R445" s="58"/>
      <c r="S445" s="58"/>
      <c r="T445" s="58"/>
      <c r="U445" s="58"/>
      <c r="V445" s="58"/>
      <c r="W445" s="58"/>
    </row>
    <row r="446" spans="1:23" s="1" customFormat="1">
      <c r="A446" s="58"/>
      <c r="B446" s="58"/>
      <c r="C446" s="58"/>
      <c r="D446" s="63"/>
      <c r="E446" s="58"/>
      <c r="F446" s="58"/>
      <c r="G446" s="58"/>
      <c r="H446" s="58"/>
      <c r="I446" s="58"/>
      <c r="J446" s="58"/>
      <c r="K446" s="58"/>
      <c r="L446" s="58"/>
      <c r="M446" s="58"/>
      <c r="N446" s="58"/>
      <c r="O446" s="58"/>
      <c r="P446" s="58"/>
      <c r="Q446" s="58"/>
      <c r="R446" s="58"/>
      <c r="S446" s="58"/>
      <c r="T446" s="58"/>
      <c r="U446" s="58"/>
      <c r="V446" s="58"/>
      <c r="W446" s="58"/>
    </row>
    <row r="447" spans="1:23" s="1" customFormat="1">
      <c r="A447" s="58"/>
      <c r="B447" s="58"/>
      <c r="C447" s="58"/>
      <c r="D447" s="63"/>
      <c r="E447" s="58"/>
      <c r="F447" s="58"/>
      <c r="G447" s="58"/>
      <c r="H447" s="58"/>
      <c r="I447" s="58"/>
      <c r="J447" s="58"/>
      <c r="K447" s="58"/>
      <c r="L447" s="58"/>
      <c r="M447" s="58"/>
      <c r="N447" s="58"/>
      <c r="O447" s="58"/>
      <c r="P447" s="58"/>
      <c r="Q447" s="58"/>
      <c r="R447" s="58"/>
      <c r="S447" s="58"/>
      <c r="T447" s="58"/>
      <c r="U447" s="58"/>
      <c r="V447" s="58"/>
      <c r="W447" s="58"/>
    </row>
    <row r="448" spans="1:23" s="1" customFormat="1">
      <c r="A448" s="58"/>
      <c r="B448" s="58"/>
      <c r="C448" s="58"/>
      <c r="D448" s="63"/>
      <c r="E448" s="58"/>
      <c r="F448" s="58"/>
      <c r="G448" s="58"/>
      <c r="H448" s="58"/>
      <c r="I448" s="58"/>
      <c r="J448" s="58"/>
      <c r="K448" s="58"/>
      <c r="L448" s="58"/>
      <c r="M448" s="58"/>
      <c r="N448" s="58"/>
      <c r="O448" s="58"/>
      <c r="P448" s="58"/>
      <c r="Q448" s="58"/>
      <c r="R448" s="58"/>
      <c r="S448" s="58"/>
      <c r="T448" s="58"/>
      <c r="U448" s="58"/>
      <c r="V448" s="58"/>
      <c r="W448" s="58"/>
    </row>
    <row r="449" spans="1:23" s="1" customFormat="1">
      <c r="A449" s="58"/>
      <c r="B449" s="58"/>
      <c r="C449" s="58"/>
      <c r="D449" s="63"/>
      <c r="E449" s="58"/>
      <c r="F449" s="58"/>
      <c r="G449" s="58"/>
      <c r="H449" s="58"/>
      <c r="I449" s="58"/>
      <c r="J449" s="58"/>
      <c r="K449" s="58"/>
      <c r="L449" s="58"/>
      <c r="M449" s="58"/>
      <c r="N449" s="58"/>
      <c r="O449" s="58"/>
      <c r="P449" s="58"/>
      <c r="Q449" s="58"/>
      <c r="R449" s="58"/>
      <c r="S449" s="58"/>
      <c r="T449" s="58"/>
      <c r="U449" s="58"/>
      <c r="V449" s="58"/>
      <c r="W449" s="58"/>
    </row>
    <row r="450" spans="1:23" s="1" customFormat="1">
      <c r="A450" s="58"/>
      <c r="B450" s="58"/>
      <c r="C450" s="58"/>
      <c r="D450" s="63"/>
      <c r="E450" s="58"/>
      <c r="F450" s="58"/>
      <c r="G450" s="58"/>
      <c r="H450" s="58"/>
      <c r="I450" s="58"/>
      <c r="J450" s="58"/>
      <c r="K450" s="58"/>
      <c r="L450" s="58"/>
      <c r="M450" s="58"/>
      <c r="N450" s="58"/>
      <c r="O450" s="58"/>
      <c r="P450" s="58"/>
      <c r="Q450" s="58"/>
      <c r="R450" s="58"/>
      <c r="S450" s="58"/>
      <c r="T450" s="58"/>
      <c r="U450" s="58"/>
      <c r="V450" s="58"/>
      <c r="W450" s="58"/>
    </row>
    <row r="451" spans="1:23" s="1" customFormat="1">
      <c r="A451" s="58"/>
      <c r="B451" s="58"/>
      <c r="C451" s="58"/>
      <c r="D451" s="63"/>
      <c r="E451" s="58"/>
      <c r="F451" s="58"/>
      <c r="G451" s="58"/>
      <c r="H451" s="58"/>
      <c r="I451" s="58"/>
      <c r="J451" s="58"/>
      <c r="K451" s="58"/>
      <c r="L451" s="58"/>
      <c r="M451" s="58"/>
      <c r="N451" s="58"/>
      <c r="O451" s="58"/>
      <c r="P451" s="58"/>
      <c r="Q451" s="58"/>
      <c r="R451" s="58"/>
      <c r="S451" s="58"/>
      <c r="T451" s="58"/>
      <c r="U451" s="58"/>
      <c r="V451" s="58"/>
      <c r="W451" s="58"/>
    </row>
    <row r="452" spans="1:23" s="1" customFormat="1">
      <c r="A452" s="58"/>
      <c r="B452" s="58"/>
      <c r="C452" s="58"/>
      <c r="D452" s="63"/>
      <c r="E452" s="58"/>
      <c r="F452" s="58"/>
      <c r="G452" s="58"/>
      <c r="H452" s="58"/>
      <c r="I452" s="58"/>
      <c r="J452" s="58"/>
      <c r="K452" s="58"/>
      <c r="L452" s="58"/>
      <c r="M452" s="58"/>
      <c r="N452" s="58"/>
      <c r="O452" s="58"/>
      <c r="P452" s="58"/>
      <c r="Q452" s="58"/>
      <c r="R452" s="58"/>
      <c r="S452" s="58"/>
      <c r="T452" s="58"/>
      <c r="U452" s="58"/>
      <c r="V452" s="58"/>
      <c r="W452" s="58"/>
    </row>
    <row r="453" spans="1:23" s="1" customFormat="1">
      <c r="A453" s="58"/>
      <c r="B453" s="58"/>
      <c r="C453" s="58"/>
      <c r="D453" s="63"/>
      <c r="E453" s="58"/>
      <c r="F453" s="58"/>
      <c r="G453" s="58"/>
      <c r="H453" s="58"/>
      <c r="I453" s="58"/>
      <c r="J453" s="58"/>
      <c r="K453" s="58"/>
      <c r="L453" s="58"/>
      <c r="M453" s="58"/>
      <c r="N453" s="58"/>
      <c r="O453" s="58"/>
      <c r="P453" s="58"/>
      <c r="Q453" s="58"/>
      <c r="R453" s="58"/>
      <c r="S453" s="58"/>
      <c r="T453" s="58"/>
      <c r="U453" s="58"/>
      <c r="V453" s="58"/>
      <c r="W453" s="58"/>
    </row>
    <row r="454" spans="1:23" s="1" customFormat="1">
      <c r="A454" s="58"/>
      <c r="B454" s="58"/>
      <c r="C454" s="58"/>
      <c r="D454" s="63"/>
      <c r="E454" s="58"/>
      <c r="F454" s="58"/>
      <c r="G454" s="58"/>
      <c r="H454" s="58"/>
      <c r="I454" s="58"/>
      <c r="J454" s="58"/>
      <c r="K454" s="58"/>
      <c r="L454" s="58"/>
      <c r="M454" s="58"/>
      <c r="N454" s="58"/>
      <c r="O454" s="58"/>
      <c r="P454" s="58"/>
      <c r="Q454" s="58"/>
      <c r="R454" s="58"/>
      <c r="S454" s="58"/>
      <c r="T454" s="58"/>
      <c r="U454" s="58"/>
      <c r="V454" s="58"/>
      <c r="W454" s="58"/>
    </row>
    <row r="455" spans="1:23" s="1" customFormat="1">
      <c r="A455" s="58"/>
      <c r="B455" s="58"/>
      <c r="C455" s="58"/>
      <c r="D455" s="63"/>
      <c r="E455" s="58"/>
      <c r="F455" s="58"/>
      <c r="G455" s="58"/>
      <c r="H455" s="58"/>
      <c r="I455" s="58"/>
      <c r="J455" s="58"/>
      <c r="K455" s="58"/>
      <c r="L455" s="58"/>
      <c r="M455" s="58"/>
      <c r="N455" s="58"/>
      <c r="O455" s="58"/>
      <c r="P455" s="58"/>
      <c r="Q455" s="58"/>
      <c r="R455" s="58"/>
      <c r="S455" s="58"/>
      <c r="T455" s="58"/>
      <c r="U455" s="58"/>
      <c r="V455" s="58"/>
      <c r="W455" s="58"/>
    </row>
    <row r="456" spans="1:23" s="1" customFormat="1">
      <c r="A456" s="58"/>
      <c r="B456" s="58"/>
      <c r="C456" s="58"/>
      <c r="D456" s="63"/>
      <c r="E456" s="58"/>
      <c r="F456" s="58"/>
      <c r="G456" s="58"/>
      <c r="H456" s="58"/>
      <c r="I456" s="58"/>
      <c r="J456" s="58"/>
      <c r="K456" s="58"/>
      <c r="L456" s="58"/>
      <c r="M456" s="58"/>
      <c r="N456" s="58"/>
      <c r="O456" s="58"/>
      <c r="P456" s="58"/>
      <c r="Q456" s="58"/>
      <c r="R456" s="58"/>
      <c r="S456" s="58"/>
      <c r="T456" s="58"/>
      <c r="U456" s="58"/>
      <c r="V456" s="58"/>
      <c r="W456" s="58"/>
    </row>
    <row r="457" spans="1:23" s="1" customFormat="1">
      <c r="A457" s="58"/>
      <c r="B457" s="58"/>
      <c r="C457" s="58"/>
      <c r="D457" s="63"/>
      <c r="E457" s="58"/>
      <c r="F457" s="58"/>
      <c r="G457" s="58"/>
      <c r="H457" s="58"/>
      <c r="I457" s="58"/>
      <c r="J457" s="58"/>
      <c r="K457" s="58"/>
      <c r="L457" s="58"/>
      <c r="M457" s="58"/>
      <c r="N457" s="58"/>
      <c r="O457" s="58"/>
      <c r="P457" s="58"/>
      <c r="Q457" s="58"/>
      <c r="R457" s="58"/>
      <c r="S457" s="58"/>
      <c r="T457" s="58"/>
      <c r="U457" s="58"/>
      <c r="V457" s="58"/>
      <c r="W457" s="58"/>
    </row>
    <row r="458" spans="1:23" s="1" customFormat="1">
      <c r="A458" s="58"/>
      <c r="B458" s="58"/>
      <c r="C458" s="58"/>
      <c r="D458" s="63"/>
      <c r="E458" s="58"/>
      <c r="F458" s="58"/>
      <c r="G458" s="58"/>
      <c r="H458" s="58"/>
      <c r="I458" s="58"/>
      <c r="J458" s="58"/>
      <c r="K458" s="58"/>
      <c r="L458" s="58"/>
      <c r="M458" s="58"/>
      <c r="N458" s="58"/>
      <c r="O458" s="58"/>
      <c r="P458" s="58"/>
      <c r="Q458" s="58"/>
      <c r="R458" s="58"/>
      <c r="S458" s="58"/>
      <c r="T458" s="58"/>
      <c r="U458" s="58"/>
      <c r="V458" s="58"/>
      <c r="W458" s="58"/>
    </row>
    <row r="459" spans="1:23" s="1" customFormat="1">
      <c r="A459" s="58"/>
      <c r="B459" s="58"/>
      <c r="C459" s="58"/>
      <c r="D459" s="63"/>
      <c r="E459" s="58"/>
      <c r="F459" s="58"/>
      <c r="G459" s="58"/>
      <c r="H459" s="58"/>
      <c r="I459" s="58"/>
      <c r="J459" s="58"/>
      <c r="K459" s="58"/>
      <c r="L459" s="58"/>
      <c r="M459" s="58"/>
      <c r="N459" s="58"/>
      <c r="O459" s="58"/>
      <c r="P459" s="58"/>
      <c r="Q459" s="58"/>
      <c r="R459" s="58"/>
      <c r="S459" s="58"/>
      <c r="T459" s="58"/>
      <c r="U459" s="58"/>
      <c r="V459" s="58"/>
      <c r="W459" s="58"/>
    </row>
    <row r="460" spans="1:23" s="1" customFormat="1">
      <c r="A460" s="58"/>
      <c r="B460" s="58"/>
      <c r="C460" s="58"/>
      <c r="D460" s="63"/>
      <c r="E460" s="58"/>
      <c r="F460" s="58"/>
      <c r="G460" s="58"/>
      <c r="H460" s="58"/>
      <c r="I460" s="58"/>
      <c r="J460" s="58"/>
      <c r="K460" s="58"/>
      <c r="L460" s="58"/>
      <c r="M460" s="58"/>
      <c r="N460" s="58"/>
      <c r="O460" s="58"/>
      <c r="P460" s="58"/>
      <c r="Q460" s="58"/>
      <c r="R460" s="58"/>
      <c r="S460" s="58"/>
      <c r="T460" s="58"/>
      <c r="U460" s="58"/>
      <c r="V460" s="58"/>
      <c r="W460" s="58"/>
    </row>
    <row r="461" spans="1:23" s="1" customFormat="1">
      <c r="A461" s="58"/>
      <c r="B461" s="58"/>
      <c r="C461" s="58"/>
      <c r="D461" s="63"/>
      <c r="E461" s="58"/>
      <c r="F461" s="58"/>
      <c r="G461" s="58"/>
      <c r="H461" s="58"/>
      <c r="I461" s="58"/>
      <c r="J461" s="58"/>
      <c r="K461" s="58"/>
      <c r="L461" s="58"/>
      <c r="M461" s="58"/>
      <c r="N461" s="58"/>
      <c r="O461" s="58"/>
      <c r="P461" s="58"/>
      <c r="Q461" s="58"/>
      <c r="R461" s="58"/>
      <c r="S461" s="58"/>
      <c r="T461" s="58"/>
      <c r="U461" s="58"/>
      <c r="V461" s="58"/>
      <c r="W461" s="58"/>
    </row>
    <row r="462" spans="1:23" s="1" customFormat="1">
      <c r="A462" s="58"/>
      <c r="B462" s="58"/>
      <c r="C462" s="58"/>
      <c r="D462" s="63"/>
      <c r="E462" s="58"/>
      <c r="F462" s="58"/>
      <c r="G462" s="58"/>
      <c r="H462" s="58"/>
      <c r="I462" s="58"/>
      <c r="J462" s="58"/>
      <c r="K462" s="58"/>
      <c r="L462" s="58"/>
      <c r="M462" s="58"/>
      <c r="N462" s="58"/>
      <c r="O462" s="58"/>
      <c r="P462" s="58"/>
      <c r="Q462" s="58"/>
      <c r="R462" s="58"/>
      <c r="S462" s="58"/>
      <c r="T462" s="58"/>
      <c r="U462" s="58"/>
      <c r="V462" s="58"/>
      <c r="W462" s="58"/>
    </row>
    <row r="463" spans="1:23" s="1" customFormat="1">
      <c r="A463" s="58"/>
      <c r="B463" s="58"/>
      <c r="C463" s="58"/>
      <c r="D463" s="63"/>
      <c r="E463" s="58"/>
      <c r="F463" s="58"/>
      <c r="G463" s="58"/>
      <c r="H463" s="58"/>
      <c r="I463" s="58"/>
      <c r="J463" s="58"/>
      <c r="K463" s="58"/>
      <c r="L463" s="58"/>
      <c r="M463" s="58"/>
      <c r="N463" s="58"/>
      <c r="O463" s="58"/>
      <c r="P463" s="58"/>
      <c r="Q463" s="58"/>
      <c r="R463" s="58"/>
      <c r="S463" s="58"/>
      <c r="T463" s="58"/>
      <c r="U463" s="58"/>
      <c r="V463" s="58"/>
      <c r="W463" s="58"/>
    </row>
    <row r="464" spans="1:23" s="1" customFormat="1">
      <c r="A464" s="58"/>
      <c r="B464" s="58"/>
      <c r="C464" s="58"/>
      <c r="D464" s="63"/>
      <c r="E464" s="58"/>
      <c r="F464" s="58"/>
      <c r="G464" s="58"/>
      <c r="H464" s="58"/>
      <c r="I464" s="58"/>
      <c r="J464" s="58"/>
      <c r="K464" s="58"/>
      <c r="L464" s="58"/>
      <c r="M464" s="58"/>
      <c r="N464" s="58"/>
      <c r="O464" s="58"/>
      <c r="P464" s="58"/>
      <c r="Q464" s="58"/>
      <c r="R464" s="58"/>
      <c r="S464" s="58"/>
      <c r="T464" s="58"/>
      <c r="U464" s="58"/>
      <c r="V464" s="58"/>
      <c r="W464" s="58"/>
    </row>
    <row r="465" spans="1:23" s="1" customFormat="1">
      <c r="A465" s="58"/>
      <c r="B465" s="58"/>
      <c r="C465" s="58"/>
      <c r="D465" s="63"/>
      <c r="E465" s="58"/>
      <c r="F465" s="58"/>
      <c r="G465" s="58"/>
      <c r="H465" s="58"/>
      <c r="I465" s="58"/>
      <c r="J465" s="58"/>
      <c r="K465" s="58"/>
      <c r="L465" s="58"/>
      <c r="M465" s="58"/>
      <c r="N465" s="58"/>
      <c r="O465" s="58"/>
      <c r="P465" s="58"/>
      <c r="Q465" s="58"/>
      <c r="R465" s="58"/>
      <c r="S465" s="58"/>
      <c r="T465" s="58"/>
      <c r="U465" s="58"/>
      <c r="V465" s="58"/>
      <c r="W465" s="58"/>
    </row>
    <row r="466" spans="1:23" s="1" customFormat="1">
      <c r="A466" s="58"/>
      <c r="B466" s="58"/>
      <c r="C466" s="58"/>
      <c r="D466" s="63"/>
      <c r="E466" s="58"/>
      <c r="F466" s="58"/>
      <c r="G466" s="58"/>
      <c r="H466" s="58"/>
      <c r="I466" s="58"/>
      <c r="J466" s="58"/>
      <c r="K466" s="58"/>
      <c r="L466" s="58"/>
      <c r="M466" s="58"/>
      <c r="N466" s="58"/>
      <c r="O466" s="58"/>
      <c r="P466" s="58"/>
      <c r="Q466" s="58"/>
      <c r="R466" s="58"/>
      <c r="S466" s="58"/>
      <c r="T466" s="58"/>
      <c r="U466" s="58"/>
      <c r="V466" s="58"/>
      <c r="W466" s="58"/>
    </row>
    <row r="467" spans="1:23" s="1" customFormat="1">
      <c r="A467" s="58"/>
      <c r="B467" s="58"/>
      <c r="C467" s="58"/>
      <c r="D467" s="63"/>
      <c r="E467" s="58"/>
      <c r="F467" s="58"/>
      <c r="G467" s="58"/>
      <c r="H467" s="58"/>
      <c r="I467" s="58"/>
      <c r="J467" s="58"/>
      <c r="K467" s="58"/>
      <c r="L467" s="58"/>
      <c r="M467" s="58"/>
      <c r="N467" s="58"/>
      <c r="O467" s="58"/>
      <c r="P467" s="58"/>
      <c r="Q467" s="58"/>
      <c r="R467" s="58"/>
      <c r="S467" s="58"/>
      <c r="T467" s="58"/>
      <c r="U467" s="58"/>
      <c r="V467" s="58"/>
      <c r="W467" s="58"/>
    </row>
    <row r="468" spans="1:23" s="1" customFormat="1">
      <c r="A468" s="58"/>
      <c r="B468" s="58"/>
      <c r="C468" s="58"/>
      <c r="D468" s="63"/>
      <c r="E468" s="58"/>
      <c r="F468" s="58"/>
      <c r="G468" s="58"/>
      <c r="H468" s="58"/>
      <c r="I468" s="58"/>
      <c r="J468" s="58"/>
      <c r="K468" s="58"/>
      <c r="L468" s="58"/>
      <c r="M468" s="58"/>
      <c r="N468" s="58"/>
      <c r="O468" s="58"/>
      <c r="P468" s="58"/>
      <c r="Q468" s="58"/>
      <c r="R468" s="58"/>
      <c r="S468" s="58"/>
      <c r="T468" s="58"/>
      <c r="U468" s="58"/>
      <c r="V468" s="58"/>
      <c r="W468" s="58"/>
    </row>
    <row r="469" spans="1:23" s="1" customFormat="1">
      <c r="A469" s="58"/>
      <c r="B469" s="58"/>
      <c r="C469" s="58"/>
      <c r="D469" s="63"/>
      <c r="E469" s="58"/>
      <c r="F469" s="58"/>
      <c r="G469" s="58"/>
      <c r="H469" s="58"/>
      <c r="I469" s="58"/>
      <c r="J469" s="58"/>
      <c r="K469" s="58"/>
      <c r="L469" s="58"/>
      <c r="M469" s="58"/>
      <c r="N469" s="58"/>
      <c r="O469" s="58"/>
      <c r="P469" s="58"/>
      <c r="Q469" s="58"/>
      <c r="R469" s="58"/>
      <c r="S469" s="58"/>
      <c r="T469" s="58"/>
      <c r="U469" s="58"/>
      <c r="V469" s="58"/>
      <c r="W469" s="58"/>
    </row>
    <row r="470" spans="1:23" s="1" customFormat="1">
      <c r="A470" s="58"/>
      <c r="B470" s="58"/>
      <c r="C470" s="58"/>
      <c r="D470" s="63"/>
      <c r="E470" s="58"/>
      <c r="F470" s="58"/>
      <c r="G470" s="58"/>
      <c r="H470" s="58"/>
      <c r="I470" s="58"/>
      <c r="J470" s="58"/>
      <c r="K470" s="58"/>
      <c r="L470" s="58"/>
      <c r="M470" s="58"/>
      <c r="N470" s="58"/>
      <c r="O470" s="58"/>
      <c r="P470" s="58"/>
      <c r="Q470" s="58"/>
      <c r="R470" s="58"/>
      <c r="S470" s="58"/>
      <c r="T470" s="58"/>
      <c r="U470" s="58"/>
      <c r="V470" s="58"/>
      <c r="W470" s="58"/>
    </row>
    <row r="471" spans="1:23" s="1" customFormat="1">
      <c r="A471" s="58"/>
      <c r="B471" s="58"/>
      <c r="C471" s="58"/>
      <c r="D471" s="63"/>
      <c r="E471" s="58"/>
      <c r="F471" s="58"/>
      <c r="G471" s="58"/>
      <c r="H471" s="58"/>
      <c r="I471" s="58"/>
      <c r="J471" s="58"/>
      <c r="K471" s="58"/>
      <c r="L471" s="58"/>
      <c r="M471" s="58"/>
      <c r="N471" s="58"/>
      <c r="O471" s="58"/>
      <c r="P471" s="58"/>
      <c r="Q471" s="58"/>
      <c r="R471" s="58"/>
      <c r="S471" s="58"/>
      <c r="T471" s="58"/>
      <c r="U471" s="58"/>
      <c r="V471" s="58"/>
      <c r="W471" s="58"/>
    </row>
    <row r="472" spans="1:23" s="1" customFormat="1">
      <c r="A472" s="58"/>
      <c r="B472" s="58"/>
      <c r="C472" s="58"/>
      <c r="D472" s="63"/>
      <c r="E472" s="58"/>
      <c r="F472" s="58"/>
      <c r="G472" s="58"/>
      <c r="H472" s="58"/>
      <c r="I472" s="58"/>
      <c r="J472" s="58"/>
      <c r="K472" s="58"/>
      <c r="L472" s="58"/>
      <c r="M472" s="58"/>
      <c r="N472" s="58"/>
      <c r="O472" s="58"/>
      <c r="P472" s="58"/>
      <c r="Q472" s="58"/>
      <c r="R472" s="58"/>
      <c r="S472" s="58"/>
      <c r="T472" s="58"/>
      <c r="U472" s="58"/>
      <c r="V472" s="58"/>
      <c r="W472" s="58"/>
    </row>
    <row r="473" spans="1:23" s="1" customFormat="1">
      <c r="A473" s="58"/>
      <c r="B473" s="58"/>
      <c r="C473" s="58"/>
      <c r="D473" s="63"/>
      <c r="E473" s="58"/>
      <c r="F473" s="58"/>
      <c r="G473" s="58"/>
      <c r="H473" s="58"/>
      <c r="I473" s="58"/>
      <c r="J473" s="58"/>
      <c r="K473" s="58"/>
      <c r="L473" s="58"/>
      <c r="M473" s="58"/>
      <c r="N473" s="58"/>
      <c r="O473" s="58"/>
      <c r="P473" s="58"/>
      <c r="Q473" s="58"/>
      <c r="R473" s="58"/>
      <c r="S473" s="58"/>
      <c r="T473" s="58"/>
      <c r="U473" s="58"/>
      <c r="V473" s="58"/>
      <c r="W473" s="58"/>
    </row>
    <row r="474" spans="1:23" s="1" customFormat="1">
      <c r="A474" s="58"/>
      <c r="B474" s="58"/>
      <c r="C474" s="58"/>
      <c r="D474" s="63"/>
      <c r="E474" s="58"/>
      <c r="F474" s="58"/>
      <c r="G474" s="58"/>
      <c r="H474" s="58"/>
      <c r="I474" s="58"/>
      <c r="J474" s="58"/>
      <c r="K474" s="58"/>
      <c r="L474" s="58"/>
      <c r="M474" s="58"/>
      <c r="N474" s="58"/>
      <c r="O474" s="58"/>
      <c r="P474" s="58"/>
      <c r="Q474" s="58"/>
      <c r="R474" s="58"/>
      <c r="S474" s="58"/>
      <c r="T474" s="58"/>
      <c r="U474" s="58"/>
      <c r="V474" s="58"/>
      <c r="W474" s="58"/>
    </row>
    <row r="475" spans="1:23" s="1" customFormat="1">
      <c r="A475" s="58"/>
      <c r="B475" s="58"/>
      <c r="C475" s="58"/>
      <c r="D475" s="63"/>
      <c r="E475" s="58"/>
      <c r="F475" s="58"/>
      <c r="G475" s="58"/>
      <c r="H475" s="58"/>
      <c r="I475" s="58"/>
      <c r="J475" s="58"/>
      <c r="K475" s="58"/>
      <c r="L475" s="58"/>
      <c r="M475" s="58"/>
      <c r="N475" s="58"/>
      <c r="O475" s="58"/>
      <c r="P475" s="58"/>
      <c r="Q475" s="58"/>
      <c r="R475" s="58"/>
      <c r="S475" s="58"/>
      <c r="T475" s="58"/>
      <c r="U475" s="58"/>
      <c r="V475" s="58"/>
      <c r="W475" s="58"/>
    </row>
    <row r="476" spans="1:23" s="1" customFormat="1">
      <c r="A476" s="58"/>
      <c r="B476" s="58"/>
      <c r="C476" s="58"/>
      <c r="D476" s="63"/>
      <c r="E476" s="58"/>
      <c r="F476" s="58"/>
      <c r="G476" s="58"/>
      <c r="H476" s="58"/>
      <c r="I476" s="58"/>
      <c r="J476" s="58"/>
      <c r="K476" s="58"/>
      <c r="L476" s="58"/>
      <c r="M476" s="58"/>
      <c r="N476" s="58"/>
      <c r="O476" s="58"/>
      <c r="P476" s="58"/>
      <c r="Q476" s="58"/>
      <c r="R476" s="58"/>
      <c r="S476" s="58"/>
      <c r="T476" s="58"/>
      <c r="U476" s="58"/>
      <c r="V476" s="58"/>
      <c r="W476" s="58"/>
    </row>
    <row r="477" spans="1:23" s="1" customFormat="1">
      <c r="A477" s="58"/>
      <c r="B477" s="58"/>
      <c r="C477" s="58"/>
      <c r="D477" s="63"/>
      <c r="E477" s="58"/>
      <c r="F477" s="58"/>
      <c r="G477" s="58"/>
      <c r="H477" s="58"/>
      <c r="I477" s="58"/>
      <c r="J477" s="58"/>
      <c r="K477" s="58"/>
      <c r="L477" s="58"/>
      <c r="M477" s="58"/>
      <c r="N477" s="58"/>
      <c r="O477" s="58"/>
      <c r="P477" s="58"/>
      <c r="Q477" s="58"/>
      <c r="R477" s="58"/>
      <c r="S477" s="58"/>
      <c r="T477" s="58"/>
      <c r="U477" s="58"/>
      <c r="V477" s="58"/>
      <c r="W477" s="58"/>
    </row>
    <row r="478" spans="1:23" s="1" customFormat="1">
      <c r="A478" s="58"/>
      <c r="B478" s="58"/>
      <c r="C478" s="58"/>
      <c r="D478" s="63"/>
      <c r="E478" s="58"/>
      <c r="F478" s="58"/>
      <c r="G478" s="58"/>
      <c r="H478" s="58"/>
      <c r="I478" s="58"/>
      <c r="J478" s="58"/>
      <c r="K478" s="58"/>
      <c r="L478" s="58"/>
      <c r="M478" s="58"/>
      <c r="N478" s="58"/>
      <c r="O478" s="58"/>
      <c r="P478" s="58"/>
      <c r="Q478" s="58"/>
      <c r="R478" s="58"/>
      <c r="S478" s="58"/>
      <c r="T478" s="58"/>
      <c r="U478" s="58"/>
      <c r="V478" s="58"/>
      <c r="W478" s="58"/>
    </row>
    <row r="479" spans="1:23" s="1" customFormat="1">
      <c r="A479" s="58"/>
      <c r="B479" s="58"/>
      <c r="C479" s="58"/>
      <c r="D479" s="63"/>
      <c r="E479" s="58"/>
      <c r="F479" s="58"/>
      <c r="G479" s="58"/>
      <c r="H479" s="58"/>
      <c r="I479" s="58"/>
      <c r="J479" s="58"/>
      <c r="K479" s="58"/>
      <c r="L479" s="58"/>
      <c r="M479" s="58"/>
      <c r="N479" s="58"/>
      <c r="O479" s="58"/>
      <c r="P479" s="58"/>
      <c r="Q479" s="58"/>
      <c r="R479" s="58"/>
      <c r="S479" s="58"/>
      <c r="T479" s="58"/>
      <c r="U479" s="58"/>
      <c r="V479" s="58"/>
      <c r="W479" s="58"/>
    </row>
    <row r="480" spans="1:23" s="1" customFormat="1">
      <c r="A480" s="58"/>
      <c r="B480" s="58"/>
      <c r="C480" s="58"/>
      <c r="D480" s="63"/>
      <c r="E480" s="58"/>
      <c r="F480" s="58"/>
      <c r="G480" s="58"/>
      <c r="H480" s="58"/>
      <c r="I480" s="58"/>
      <c r="J480" s="58"/>
      <c r="K480" s="58"/>
      <c r="L480" s="58"/>
      <c r="M480" s="58"/>
      <c r="N480" s="58"/>
      <c r="O480" s="58"/>
      <c r="P480" s="58"/>
      <c r="Q480" s="58"/>
      <c r="R480" s="58"/>
      <c r="S480" s="58"/>
      <c r="T480" s="58"/>
      <c r="U480" s="58"/>
      <c r="V480" s="58"/>
      <c r="W480" s="58"/>
    </row>
    <row r="481" spans="1:23" s="1" customFormat="1">
      <c r="A481" s="58"/>
      <c r="B481" s="58"/>
      <c r="C481" s="58"/>
      <c r="D481" s="63"/>
      <c r="E481" s="58"/>
      <c r="F481" s="58"/>
      <c r="G481" s="58"/>
      <c r="H481" s="58"/>
      <c r="I481" s="58"/>
      <c r="J481" s="58"/>
      <c r="K481" s="58"/>
      <c r="L481" s="58"/>
      <c r="M481" s="58"/>
      <c r="N481" s="58"/>
      <c r="O481" s="58"/>
      <c r="P481" s="58"/>
      <c r="Q481" s="58"/>
      <c r="R481" s="58"/>
      <c r="S481" s="58"/>
      <c r="T481" s="58"/>
      <c r="U481" s="58"/>
      <c r="V481" s="58"/>
      <c r="W481" s="58"/>
    </row>
    <row r="482" spans="1:23" s="1" customFormat="1">
      <c r="A482" s="58"/>
      <c r="B482" s="58"/>
      <c r="C482" s="58"/>
      <c r="D482" s="63"/>
      <c r="E482" s="58"/>
      <c r="F482" s="58"/>
      <c r="G482" s="58"/>
      <c r="H482" s="58"/>
      <c r="I482" s="58"/>
      <c r="J482" s="58"/>
      <c r="K482" s="58"/>
      <c r="L482" s="58"/>
      <c r="M482" s="58"/>
      <c r="N482" s="58"/>
      <c r="O482" s="58"/>
      <c r="P482" s="58"/>
      <c r="Q482" s="58"/>
      <c r="R482" s="58"/>
      <c r="S482" s="58"/>
      <c r="T482" s="58"/>
      <c r="U482" s="58"/>
      <c r="V482" s="58"/>
      <c r="W482" s="58"/>
    </row>
    <row r="483" spans="1:23" s="1" customFormat="1">
      <c r="A483" s="58"/>
      <c r="B483" s="58"/>
      <c r="C483" s="58"/>
      <c r="D483" s="63"/>
      <c r="E483" s="58"/>
      <c r="F483" s="58"/>
      <c r="G483" s="58"/>
      <c r="H483" s="58"/>
      <c r="I483" s="58"/>
      <c r="J483" s="58"/>
      <c r="K483" s="58"/>
      <c r="L483" s="58"/>
      <c r="M483" s="58"/>
      <c r="N483" s="58"/>
      <c r="O483" s="58"/>
      <c r="P483" s="58"/>
      <c r="Q483" s="58"/>
      <c r="R483" s="58"/>
      <c r="S483" s="58"/>
      <c r="T483" s="58"/>
      <c r="U483" s="58"/>
      <c r="V483" s="58"/>
      <c r="W483" s="58"/>
    </row>
    <row r="484" spans="1:23" s="1" customFormat="1">
      <c r="A484" s="58"/>
      <c r="B484" s="58"/>
      <c r="C484" s="58"/>
      <c r="D484" s="63"/>
      <c r="E484" s="58"/>
      <c r="F484" s="58"/>
      <c r="G484" s="58"/>
      <c r="H484" s="58"/>
      <c r="I484" s="58"/>
      <c r="J484" s="58"/>
      <c r="K484" s="58"/>
      <c r="L484" s="58"/>
      <c r="M484" s="58"/>
      <c r="N484" s="58"/>
      <c r="O484" s="58"/>
      <c r="P484" s="58"/>
      <c r="Q484" s="58"/>
      <c r="R484" s="58"/>
      <c r="S484" s="58"/>
      <c r="T484" s="58"/>
      <c r="U484" s="58"/>
      <c r="V484" s="58"/>
      <c r="W484" s="58"/>
    </row>
    <row r="485" spans="1:23" s="1" customFormat="1">
      <c r="A485" s="58"/>
      <c r="B485" s="58"/>
      <c r="C485" s="58"/>
      <c r="D485" s="63"/>
      <c r="E485" s="58"/>
      <c r="F485" s="58"/>
      <c r="G485" s="58"/>
      <c r="H485" s="58"/>
      <c r="I485" s="58"/>
      <c r="J485" s="58"/>
      <c r="K485" s="58"/>
      <c r="L485" s="58"/>
      <c r="M485" s="58"/>
      <c r="N485" s="58"/>
      <c r="O485" s="58"/>
      <c r="P485" s="58"/>
      <c r="Q485" s="58"/>
      <c r="R485" s="58"/>
      <c r="S485" s="58"/>
      <c r="T485" s="58"/>
      <c r="U485" s="58"/>
      <c r="V485" s="58"/>
      <c r="W485" s="58"/>
    </row>
    <row r="486" spans="1:23" s="1" customFormat="1">
      <c r="A486" s="58"/>
      <c r="B486" s="58"/>
      <c r="C486" s="58"/>
      <c r="D486" s="63"/>
      <c r="E486" s="58"/>
      <c r="F486" s="58"/>
      <c r="G486" s="58"/>
      <c r="H486" s="58"/>
      <c r="I486" s="58"/>
      <c r="J486" s="58"/>
      <c r="K486" s="58"/>
      <c r="L486" s="58"/>
      <c r="M486" s="58"/>
      <c r="N486" s="58"/>
      <c r="O486" s="58"/>
      <c r="P486" s="58"/>
      <c r="Q486" s="58"/>
      <c r="R486" s="58"/>
      <c r="S486" s="58"/>
      <c r="T486" s="58"/>
      <c r="U486" s="58"/>
      <c r="V486" s="58"/>
      <c r="W486" s="58"/>
    </row>
    <row r="487" spans="1:23" s="1" customFormat="1">
      <c r="A487" s="58"/>
      <c r="B487" s="58"/>
      <c r="C487" s="58"/>
      <c r="D487" s="63"/>
      <c r="E487" s="58"/>
      <c r="F487" s="58"/>
      <c r="G487" s="58"/>
      <c r="H487" s="58"/>
      <c r="I487" s="58"/>
      <c r="J487" s="58"/>
      <c r="K487" s="58"/>
      <c r="L487" s="58"/>
      <c r="M487" s="58"/>
      <c r="N487" s="58"/>
      <c r="O487" s="58"/>
      <c r="P487" s="58"/>
      <c r="Q487" s="58"/>
      <c r="R487" s="58"/>
      <c r="S487" s="58"/>
      <c r="T487" s="58"/>
      <c r="U487" s="58"/>
      <c r="V487" s="58"/>
      <c r="W487" s="58"/>
    </row>
    <row r="488" spans="1:23" s="1" customFormat="1">
      <c r="A488" s="58"/>
      <c r="B488" s="58"/>
      <c r="C488" s="58"/>
      <c r="D488" s="63"/>
      <c r="E488" s="58"/>
      <c r="F488" s="58"/>
      <c r="G488" s="58"/>
      <c r="H488" s="58"/>
      <c r="I488" s="58"/>
      <c r="J488" s="58"/>
      <c r="K488" s="58"/>
      <c r="L488" s="58"/>
      <c r="M488" s="58"/>
      <c r="N488" s="58"/>
      <c r="O488" s="58"/>
      <c r="P488" s="58"/>
      <c r="Q488" s="58"/>
      <c r="R488" s="58"/>
      <c r="S488" s="58"/>
      <c r="T488" s="58"/>
      <c r="U488" s="58"/>
      <c r="V488" s="58"/>
      <c r="W488" s="58"/>
    </row>
    <row r="489" spans="1:23" s="1" customFormat="1">
      <c r="A489" s="58"/>
      <c r="B489" s="58"/>
      <c r="C489" s="58"/>
      <c r="D489" s="63"/>
      <c r="E489" s="58"/>
      <c r="F489" s="58"/>
      <c r="G489" s="58"/>
      <c r="H489" s="58"/>
      <c r="I489" s="58"/>
      <c r="J489" s="58"/>
      <c r="K489" s="58"/>
      <c r="L489" s="58"/>
      <c r="M489" s="58"/>
      <c r="N489" s="58"/>
      <c r="O489" s="58"/>
      <c r="P489" s="58"/>
      <c r="Q489" s="58"/>
      <c r="R489" s="58"/>
      <c r="S489" s="58"/>
      <c r="T489" s="58"/>
      <c r="U489" s="58"/>
      <c r="V489" s="58"/>
      <c r="W489" s="58"/>
    </row>
    <row r="490" spans="1:23" s="1" customFormat="1">
      <c r="A490" s="58"/>
      <c r="B490" s="58"/>
      <c r="C490" s="58"/>
      <c r="D490" s="63"/>
      <c r="E490" s="58"/>
      <c r="F490" s="58"/>
      <c r="G490" s="58"/>
      <c r="H490" s="58"/>
      <c r="I490" s="58"/>
      <c r="J490" s="58"/>
      <c r="K490" s="58"/>
      <c r="L490" s="58"/>
      <c r="M490" s="58"/>
      <c r="N490" s="58"/>
      <c r="O490" s="58"/>
      <c r="P490" s="58"/>
      <c r="Q490" s="58"/>
      <c r="R490" s="58"/>
      <c r="S490" s="58"/>
      <c r="T490" s="58"/>
      <c r="U490" s="58"/>
      <c r="V490" s="58"/>
      <c r="W490" s="58"/>
    </row>
    <row r="491" spans="1:23" s="1" customFormat="1">
      <c r="A491" s="58"/>
      <c r="B491" s="58"/>
      <c r="C491" s="58"/>
      <c r="D491" s="63"/>
      <c r="E491" s="58"/>
      <c r="F491" s="58"/>
      <c r="G491" s="58"/>
      <c r="H491" s="58"/>
      <c r="I491" s="58"/>
      <c r="J491" s="58"/>
      <c r="K491" s="58"/>
      <c r="L491" s="58"/>
      <c r="M491" s="58"/>
      <c r="N491" s="58"/>
      <c r="O491" s="58"/>
      <c r="P491" s="58"/>
      <c r="Q491" s="58"/>
      <c r="R491" s="58"/>
      <c r="S491" s="58"/>
      <c r="T491" s="58"/>
      <c r="U491" s="58"/>
      <c r="V491" s="58"/>
      <c r="W491" s="58"/>
    </row>
    <row r="492" spans="1:23" s="1" customFormat="1">
      <c r="A492" s="58"/>
      <c r="B492" s="58"/>
      <c r="C492" s="58"/>
      <c r="D492" s="63"/>
      <c r="E492" s="58"/>
      <c r="F492" s="58"/>
      <c r="G492" s="58"/>
      <c r="H492" s="58"/>
      <c r="I492" s="58"/>
      <c r="J492" s="58"/>
      <c r="K492" s="58"/>
      <c r="L492" s="58"/>
      <c r="M492" s="58"/>
      <c r="N492" s="58"/>
      <c r="O492" s="58"/>
      <c r="P492" s="58"/>
      <c r="Q492" s="58"/>
      <c r="R492" s="58"/>
      <c r="S492" s="58"/>
      <c r="T492" s="58"/>
      <c r="U492" s="58"/>
      <c r="V492" s="58"/>
      <c r="W492" s="58"/>
    </row>
    <row r="493" spans="1:23" s="1" customFormat="1">
      <c r="A493" s="58"/>
      <c r="B493" s="58"/>
      <c r="C493" s="58"/>
      <c r="D493" s="63"/>
      <c r="E493" s="58"/>
      <c r="F493" s="58"/>
      <c r="G493" s="58"/>
      <c r="H493" s="58"/>
      <c r="I493" s="58"/>
      <c r="J493" s="58"/>
      <c r="K493" s="58"/>
      <c r="L493" s="58"/>
      <c r="M493" s="58"/>
      <c r="N493" s="58"/>
      <c r="O493" s="58"/>
      <c r="P493" s="58"/>
      <c r="Q493" s="58"/>
      <c r="R493" s="58"/>
      <c r="S493" s="58"/>
      <c r="T493" s="58"/>
      <c r="U493" s="58"/>
      <c r="V493" s="58"/>
      <c r="W493" s="58"/>
    </row>
    <row r="494" spans="1:23" s="1" customFormat="1">
      <c r="A494" s="58"/>
      <c r="B494" s="58"/>
      <c r="C494" s="58"/>
      <c r="D494" s="63"/>
      <c r="E494" s="58"/>
      <c r="F494" s="58"/>
      <c r="G494" s="58"/>
      <c r="H494" s="58"/>
      <c r="I494" s="58"/>
      <c r="J494" s="58"/>
      <c r="K494" s="58"/>
      <c r="L494" s="58"/>
      <c r="M494" s="58"/>
      <c r="N494" s="58"/>
      <c r="O494" s="58"/>
      <c r="P494" s="58"/>
      <c r="Q494" s="58"/>
      <c r="R494" s="58"/>
      <c r="S494" s="58"/>
      <c r="T494" s="58"/>
      <c r="U494" s="58"/>
      <c r="V494" s="58"/>
      <c r="W494" s="58"/>
    </row>
    <row r="495" spans="1:23" s="1" customFormat="1">
      <c r="A495" s="58"/>
      <c r="B495" s="58"/>
      <c r="C495" s="58"/>
      <c r="D495" s="63"/>
      <c r="E495" s="58"/>
      <c r="F495" s="58"/>
      <c r="G495" s="58"/>
      <c r="H495" s="58"/>
      <c r="I495" s="58"/>
      <c r="J495" s="58"/>
      <c r="K495" s="58"/>
      <c r="L495" s="58"/>
      <c r="M495" s="58"/>
      <c r="N495" s="58"/>
      <c r="O495" s="58"/>
      <c r="P495" s="58"/>
      <c r="Q495" s="58"/>
      <c r="R495" s="58"/>
      <c r="S495" s="58"/>
      <c r="T495" s="58"/>
      <c r="U495" s="58"/>
      <c r="V495" s="58"/>
      <c r="W495" s="58"/>
    </row>
    <row r="496" spans="1:23" s="1" customFormat="1">
      <c r="A496" s="58"/>
      <c r="B496" s="58"/>
      <c r="C496" s="58"/>
      <c r="D496" s="63"/>
      <c r="E496" s="58"/>
      <c r="F496" s="58"/>
      <c r="G496" s="58"/>
      <c r="H496" s="58"/>
      <c r="I496" s="58"/>
      <c r="J496" s="58"/>
      <c r="K496" s="58"/>
      <c r="L496" s="58"/>
      <c r="M496" s="58"/>
      <c r="N496" s="58"/>
      <c r="O496" s="58"/>
      <c r="P496" s="58"/>
      <c r="Q496" s="58"/>
      <c r="R496" s="58"/>
      <c r="S496" s="58"/>
      <c r="T496" s="58"/>
      <c r="U496" s="58"/>
      <c r="V496" s="58"/>
      <c r="W496" s="58"/>
    </row>
    <row r="497" spans="1:23" s="1" customFormat="1">
      <c r="A497" s="58"/>
      <c r="B497" s="58"/>
      <c r="C497" s="58"/>
      <c r="D497" s="63"/>
      <c r="E497" s="58"/>
      <c r="F497" s="58"/>
      <c r="G497" s="58"/>
      <c r="H497" s="58"/>
      <c r="I497" s="58"/>
      <c r="J497" s="58"/>
      <c r="K497" s="58"/>
      <c r="L497" s="58"/>
      <c r="M497" s="58"/>
      <c r="N497" s="58"/>
      <c r="O497" s="58"/>
      <c r="P497" s="58"/>
      <c r="Q497" s="58"/>
      <c r="R497" s="58"/>
      <c r="S497" s="58"/>
      <c r="T497" s="58"/>
      <c r="U497" s="58"/>
      <c r="V497" s="58"/>
      <c r="W497" s="58"/>
    </row>
    <row r="498" spans="1:23" s="1" customFormat="1">
      <c r="A498" s="58"/>
      <c r="B498" s="58"/>
      <c r="C498" s="58"/>
      <c r="D498" s="63"/>
      <c r="E498" s="58"/>
      <c r="F498" s="58"/>
      <c r="G498" s="58"/>
      <c r="H498" s="58"/>
      <c r="I498" s="58"/>
      <c r="J498" s="58"/>
      <c r="K498" s="58"/>
      <c r="L498" s="58"/>
      <c r="M498" s="58"/>
      <c r="N498" s="58"/>
      <c r="O498" s="58"/>
      <c r="P498" s="58"/>
      <c r="Q498" s="58"/>
      <c r="R498" s="58"/>
      <c r="S498" s="58"/>
      <c r="T498" s="58"/>
      <c r="U498" s="58"/>
      <c r="V498" s="58"/>
      <c r="W498" s="58"/>
    </row>
    <row r="499" spans="1:23" s="1" customFormat="1">
      <c r="A499" s="58"/>
      <c r="B499" s="58"/>
      <c r="C499" s="58"/>
      <c r="D499" s="63"/>
      <c r="E499" s="58"/>
      <c r="F499" s="58"/>
      <c r="G499" s="58"/>
      <c r="H499" s="58"/>
      <c r="I499" s="58"/>
      <c r="J499" s="58"/>
      <c r="K499" s="58"/>
      <c r="L499" s="58"/>
      <c r="M499" s="58"/>
      <c r="N499" s="58"/>
      <c r="O499" s="58"/>
      <c r="P499" s="58"/>
      <c r="Q499" s="58"/>
      <c r="R499" s="58"/>
      <c r="S499" s="58"/>
      <c r="T499" s="58"/>
      <c r="U499" s="58"/>
      <c r="V499" s="58"/>
      <c r="W499" s="58"/>
    </row>
    <row r="500" spans="1:23" s="1" customFormat="1">
      <c r="A500" s="58"/>
      <c r="B500" s="58"/>
      <c r="C500" s="58"/>
      <c r="D500" s="63"/>
      <c r="E500" s="58"/>
      <c r="F500" s="58"/>
      <c r="G500" s="58"/>
      <c r="H500" s="58"/>
      <c r="I500" s="58"/>
      <c r="J500" s="58"/>
      <c r="K500" s="58"/>
      <c r="L500" s="58"/>
      <c r="M500" s="58"/>
      <c r="N500" s="58"/>
      <c r="O500" s="58"/>
      <c r="P500" s="58"/>
      <c r="Q500" s="58"/>
      <c r="R500" s="58"/>
      <c r="S500" s="58"/>
      <c r="T500" s="58"/>
      <c r="U500" s="58"/>
      <c r="V500" s="58"/>
      <c r="W500" s="58"/>
    </row>
    <row r="501" spans="1:23" s="1" customFormat="1">
      <c r="A501" s="58"/>
      <c r="B501" s="58"/>
      <c r="C501" s="58"/>
      <c r="D501" s="63"/>
      <c r="E501" s="58"/>
      <c r="F501" s="58"/>
      <c r="G501" s="58"/>
      <c r="H501" s="58"/>
      <c r="I501" s="58"/>
      <c r="J501" s="58"/>
      <c r="K501" s="58"/>
      <c r="L501" s="58"/>
      <c r="M501" s="58"/>
      <c r="N501" s="58"/>
      <c r="O501" s="58"/>
      <c r="P501" s="58"/>
      <c r="Q501" s="58"/>
      <c r="R501" s="58"/>
      <c r="S501" s="58"/>
      <c r="T501" s="58"/>
      <c r="U501" s="58"/>
      <c r="V501" s="58"/>
      <c r="W501" s="58"/>
    </row>
    <row r="502" spans="1:23" s="1" customFormat="1">
      <c r="A502" s="58"/>
      <c r="B502" s="58"/>
      <c r="C502" s="58"/>
      <c r="D502" s="63"/>
      <c r="E502" s="58"/>
      <c r="F502" s="58"/>
      <c r="G502" s="58"/>
      <c r="H502" s="58"/>
      <c r="I502" s="58"/>
      <c r="J502" s="58"/>
      <c r="K502" s="58"/>
      <c r="L502" s="58"/>
      <c r="M502" s="58"/>
      <c r="N502" s="58"/>
      <c r="O502" s="58"/>
      <c r="P502" s="58"/>
      <c r="Q502" s="58"/>
      <c r="R502" s="58"/>
      <c r="S502" s="58"/>
      <c r="T502" s="58"/>
      <c r="U502" s="58"/>
      <c r="V502" s="58"/>
      <c r="W502" s="58"/>
    </row>
    <row r="503" spans="1:23" s="1" customFormat="1">
      <c r="A503" s="58"/>
      <c r="B503" s="58"/>
      <c r="C503" s="58"/>
      <c r="D503" s="63"/>
      <c r="E503" s="58"/>
      <c r="F503" s="58"/>
      <c r="G503" s="58"/>
      <c r="H503" s="58"/>
      <c r="I503" s="58"/>
      <c r="J503" s="58"/>
      <c r="K503" s="58"/>
      <c r="L503" s="58"/>
      <c r="M503" s="58"/>
      <c r="N503" s="58"/>
      <c r="O503" s="58"/>
      <c r="P503" s="58"/>
      <c r="Q503" s="58"/>
      <c r="R503" s="58"/>
      <c r="S503" s="58"/>
      <c r="T503" s="58"/>
      <c r="U503" s="58"/>
      <c r="V503" s="58"/>
      <c r="W503" s="58"/>
    </row>
    <row r="504" spans="1:23" s="1" customFormat="1">
      <c r="A504" s="58"/>
      <c r="B504" s="58"/>
      <c r="C504" s="58"/>
      <c r="D504" s="63"/>
      <c r="E504" s="58"/>
      <c r="F504" s="58"/>
      <c r="G504" s="58"/>
      <c r="H504" s="58"/>
      <c r="I504" s="58"/>
      <c r="J504" s="58"/>
      <c r="K504" s="58"/>
      <c r="L504" s="58"/>
      <c r="M504" s="58"/>
      <c r="N504" s="58"/>
      <c r="O504" s="58"/>
      <c r="P504" s="58"/>
      <c r="Q504" s="58"/>
      <c r="R504" s="58"/>
      <c r="S504" s="58"/>
      <c r="T504" s="58"/>
      <c r="U504" s="58"/>
      <c r="V504" s="58"/>
      <c r="W504" s="58"/>
    </row>
    <row r="505" spans="1:23" s="1" customFormat="1">
      <c r="A505" s="58"/>
      <c r="B505" s="58"/>
      <c r="C505" s="58"/>
      <c r="D505" s="63"/>
      <c r="E505" s="58"/>
      <c r="F505" s="58"/>
      <c r="G505" s="58"/>
      <c r="H505" s="58"/>
      <c r="I505" s="58"/>
      <c r="J505" s="58"/>
      <c r="K505" s="58"/>
      <c r="L505" s="58"/>
      <c r="M505" s="58"/>
      <c r="N505" s="58"/>
      <c r="O505" s="58"/>
      <c r="P505" s="58"/>
      <c r="Q505" s="58"/>
      <c r="R505" s="58"/>
      <c r="S505" s="58"/>
      <c r="T505" s="58"/>
      <c r="U505" s="58"/>
      <c r="V505" s="58"/>
      <c r="W505" s="58"/>
    </row>
    <row r="506" spans="1:23" s="1" customFormat="1">
      <c r="A506" s="58"/>
      <c r="B506" s="58"/>
      <c r="C506" s="58"/>
      <c r="D506" s="63"/>
      <c r="E506" s="58"/>
      <c r="F506" s="58"/>
      <c r="G506" s="58"/>
      <c r="H506" s="58"/>
      <c r="I506" s="58"/>
      <c r="J506" s="58"/>
      <c r="K506" s="58"/>
      <c r="L506" s="58"/>
      <c r="M506" s="58"/>
      <c r="N506" s="58"/>
      <c r="O506" s="58"/>
      <c r="P506" s="58"/>
      <c r="Q506" s="58"/>
      <c r="R506" s="58"/>
      <c r="S506" s="58"/>
      <c r="T506" s="58"/>
      <c r="U506" s="58"/>
      <c r="V506" s="58"/>
      <c r="W506" s="58"/>
    </row>
    <row r="507" spans="1:23" s="1" customFormat="1">
      <c r="A507" s="58"/>
      <c r="B507" s="58"/>
      <c r="C507" s="58"/>
      <c r="D507" s="63"/>
      <c r="E507" s="58"/>
      <c r="F507" s="58"/>
      <c r="G507" s="58"/>
      <c r="H507" s="58"/>
      <c r="I507" s="58"/>
      <c r="J507" s="58"/>
      <c r="K507" s="58"/>
      <c r="L507" s="58"/>
      <c r="M507" s="58"/>
      <c r="N507" s="58"/>
      <c r="O507" s="58"/>
      <c r="P507" s="58"/>
      <c r="Q507" s="58"/>
      <c r="R507" s="58"/>
      <c r="S507" s="58"/>
      <c r="T507" s="58"/>
      <c r="U507" s="58"/>
      <c r="V507" s="58"/>
      <c r="W507" s="58"/>
    </row>
    <row r="508" spans="1:23" s="1" customFormat="1">
      <c r="A508" s="58"/>
      <c r="B508" s="58"/>
      <c r="C508" s="58"/>
      <c r="D508" s="63"/>
      <c r="E508" s="58"/>
      <c r="F508" s="58"/>
      <c r="G508" s="58"/>
      <c r="H508" s="58"/>
      <c r="I508" s="58"/>
      <c r="J508" s="58"/>
      <c r="K508" s="58"/>
      <c r="L508" s="58"/>
      <c r="M508" s="58"/>
      <c r="N508" s="58"/>
      <c r="O508" s="58"/>
      <c r="P508" s="58"/>
      <c r="Q508" s="58"/>
      <c r="R508" s="58"/>
      <c r="S508" s="58"/>
      <c r="T508" s="58"/>
      <c r="U508" s="58"/>
      <c r="V508" s="58"/>
      <c r="W508" s="58"/>
    </row>
    <row r="509" spans="1:23" s="1" customFormat="1">
      <c r="A509" s="58"/>
      <c r="B509" s="58"/>
      <c r="C509" s="58"/>
      <c r="D509" s="63"/>
      <c r="E509" s="58"/>
      <c r="F509" s="58"/>
      <c r="G509" s="58"/>
      <c r="H509" s="58"/>
      <c r="I509" s="58"/>
      <c r="J509" s="58"/>
      <c r="K509" s="58"/>
      <c r="L509" s="58"/>
      <c r="M509" s="58"/>
      <c r="N509" s="58"/>
      <c r="O509" s="58"/>
      <c r="P509" s="58"/>
      <c r="Q509" s="58"/>
      <c r="R509" s="58"/>
      <c r="S509" s="58"/>
      <c r="T509" s="58"/>
      <c r="U509" s="58"/>
      <c r="V509" s="58"/>
      <c r="W509" s="58"/>
    </row>
    <row r="510" spans="1:23" s="1" customFormat="1">
      <c r="A510" s="58"/>
      <c r="B510" s="58"/>
      <c r="C510" s="58"/>
      <c r="D510" s="63"/>
      <c r="E510" s="58"/>
      <c r="F510" s="58"/>
      <c r="G510" s="58"/>
      <c r="H510" s="58"/>
      <c r="I510" s="58"/>
      <c r="J510" s="58"/>
      <c r="K510" s="58"/>
      <c r="L510" s="58"/>
      <c r="M510" s="58"/>
      <c r="N510" s="58"/>
      <c r="O510" s="58"/>
      <c r="P510" s="58"/>
      <c r="Q510" s="58"/>
      <c r="R510" s="58"/>
      <c r="S510" s="58"/>
      <c r="T510" s="58"/>
      <c r="U510" s="58"/>
      <c r="V510" s="58"/>
      <c r="W510" s="58"/>
    </row>
    <row r="511" spans="1:23" s="1" customFormat="1">
      <c r="A511" s="58"/>
      <c r="B511" s="58"/>
      <c r="C511" s="58"/>
      <c r="D511" s="63"/>
      <c r="E511" s="58"/>
      <c r="F511" s="58"/>
      <c r="G511" s="58"/>
      <c r="H511" s="58"/>
      <c r="I511" s="58"/>
      <c r="J511" s="58"/>
      <c r="K511" s="58"/>
      <c r="L511" s="58"/>
      <c r="M511" s="58"/>
      <c r="N511" s="58"/>
      <c r="O511" s="58"/>
      <c r="P511" s="58"/>
      <c r="Q511" s="58"/>
      <c r="R511" s="58"/>
      <c r="S511" s="58"/>
      <c r="T511" s="58"/>
      <c r="U511" s="58"/>
      <c r="V511" s="58"/>
      <c r="W511" s="58"/>
    </row>
    <row r="512" spans="1:23" s="1" customFormat="1">
      <c r="A512" s="58"/>
      <c r="B512" s="58"/>
      <c r="C512" s="58"/>
      <c r="D512" s="63"/>
      <c r="E512" s="58"/>
      <c r="F512" s="58"/>
      <c r="G512" s="58"/>
      <c r="H512" s="58"/>
      <c r="I512" s="58"/>
      <c r="J512" s="58"/>
      <c r="K512" s="58"/>
      <c r="L512" s="58"/>
      <c r="M512" s="58"/>
      <c r="N512" s="58"/>
      <c r="O512" s="58"/>
      <c r="P512" s="58"/>
      <c r="Q512" s="58"/>
      <c r="R512" s="58"/>
      <c r="S512" s="58"/>
      <c r="T512" s="58"/>
      <c r="U512" s="58"/>
      <c r="V512" s="58"/>
      <c r="W512" s="58"/>
    </row>
    <row r="513" spans="1:23" s="1" customFormat="1">
      <c r="A513" s="58"/>
      <c r="B513" s="58"/>
      <c r="C513" s="58"/>
      <c r="D513" s="63"/>
      <c r="E513" s="58"/>
      <c r="F513" s="58"/>
      <c r="G513" s="58"/>
      <c r="H513" s="58"/>
      <c r="I513" s="58"/>
      <c r="J513" s="58"/>
      <c r="K513" s="58"/>
      <c r="L513" s="58"/>
      <c r="M513" s="58"/>
      <c r="N513" s="58"/>
      <c r="O513" s="58"/>
      <c r="P513" s="58"/>
      <c r="Q513" s="58"/>
      <c r="R513" s="58"/>
      <c r="S513" s="58"/>
      <c r="T513" s="58"/>
      <c r="U513" s="58"/>
      <c r="V513" s="58"/>
      <c r="W513" s="58"/>
    </row>
    <row r="514" spans="1:23" s="1" customFormat="1">
      <c r="A514" s="58"/>
      <c r="B514" s="58"/>
      <c r="C514" s="58"/>
      <c r="D514" s="63"/>
      <c r="E514" s="58"/>
      <c r="F514" s="58"/>
      <c r="G514" s="58"/>
      <c r="H514" s="58"/>
      <c r="I514" s="58"/>
      <c r="J514" s="58"/>
      <c r="K514" s="58"/>
      <c r="L514" s="58"/>
      <c r="M514" s="58"/>
      <c r="N514" s="58"/>
      <c r="O514" s="58"/>
      <c r="P514" s="58"/>
      <c r="Q514" s="58"/>
      <c r="R514" s="58"/>
      <c r="S514" s="58"/>
      <c r="T514" s="58"/>
      <c r="U514" s="58"/>
      <c r="V514" s="58"/>
      <c r="W514" s="58"/>
    </row>
    <row r="515" spans="1:23" s="1" customFormat="1">
      <c r="A515" s="58"/>
      <c r="B515" s="58"/>
      <c r="C515" s="58"/>
      <c r="D515" s="63"/>
      <c r="E515" s="58"/>
      <c r="F515" s="58"/>
      <c r="G515" s="58"/>
      <c r="H515" s="58"/>
      <c r="I515" s="58"/>
      <c r="J515" s="58"/>
      <c r="K515" s="58"/>
      <c r="L515" s="58"/>
      <c r="M515" s="58"/>
      <c r="N515" s="58"/>
      <c r="O515" s="58"/>
      <c r="P515" s="58"/>
      <c r="Q515" s="58"/>
      <c r="R515" s="58"/>
      <c r="S515" s="58"/>
      <c r="T515" s="58"/>
      <c r="U515" s="58"/>
      <c r="V515" s="58"/>
      <c r="W515" s="58"/>
    </row>
    <row r="516" spans="1:23" s="1" customFormat="1">
      <c r="A516" s="58"/>
      <c r="B516" s="58"/>
      <c r="C516" s="58"/>
      <c r="D516" s="63"/>
      <c r="E516" s="58"/>
      <c r="F516" s="58"/>
      <c r="G516" s="58"/>
      <c r="H516" s="58"/>
      <c r="I516" s="58"/>
      <c r="J516" s="58"/>
      <c r="K516" s="58"/>
      <c r="L516" s="58"/>
      <c r="M516" s="58"/>
      <c r="N516" s="58"/>
      <c r="O516" s="58"/>
      <c r="P516" s="58"/>
      <c r="Q516" s="58"/>
      <c r="R516" s="58"/>
      <c r="S516" s="58"/>
      <c r="T516" s="58"/>
      <c r="U516" s="58"/>
      <c r="V516" s="58"/>
      <c r="W516" s="58"/>
    </row>
    <row r="517" spans="1:23" s="1" customFormat="1">
      <c r="A517" s="58"/>
      <c r="B517" s="58"/>
      <c r="C517" s="58"/>
      <c r="D517" s="63"/>
      <c r="E517" s="58"/>
      <c r="F517" s="58"/>
      <c r="G517" s="58"/>
      <c r="H517" s="58"/>
      <c r="I517" s="58"/>
      <c r="J517" s="58"/>
      <c r="K517" s="58"/>
      <c r="L517" s="58"/>
      <c r="M517" s="58"/>
      <c r="N517" s="58"/>
      <c r="O517" s="58"/>
      <c r="P517" s="58"/>
      <c r="Q517" s="58"/>
      <c r="R517" s="58"/>
      <c r="S517" s="58"/>
      <c r="T517" s="58"/>
      <c r="U517" s="58"/>
      <c r="V517" s="58"/>
      <c r="W517" s="58"/>
    </row>
    <row r="518" spans="1:23" s="1" customFormat="1">
      <c r="A518" s="58"/>
      <c r="B518" s="58"/>
      <c r="C518" s="58"/>
      <c r="D518" s="63"/>
      <c r="E518" s="58"/>
      <c r="F518" s="58"/>
      <c r="G518" s="58"/>
      <c r="H518" s="58"/>
      <c r="I518" s="58"/>
      <c r="J518" s="58"/>
      <c r="K518" s="58"/>
      <c r="L518" s="58"/>
      <c r="M518" s="58"/>
      <c r="N518" s="58"/>
      <c r="O518" s="58"/>
      <c r="P518" s="58"/>
      <c r="Q518" s="58"/>
      <c r="R518" s="58"/>
      <c r="S518" s="58"/>
      <c r="T518" s="58"/>
      <c r="U518" s="58"/>
      <c r="V518" s="58"/>
      <c r="W518" s="58"/>
    </row>
    <row r="519" spans="1:23" s="1" customFormat="1">
      <c r="A519" s="58"/>
      <c r="B519" s="58"/>
      <c r="C519" s="58"/>
      <c r="D519" s="63"/>
      <c r="E519" s="58"/>
      <c r="F519" s="58"/>
      <c r="G519" s="58"/>
      <c r="H519" s="58"/>
      <c r="I519" s="58"/>
      <c r="J519" s="58"/>
      <c r="K519" s="58"/>
      <c r="L519" s="58"/>
      <c r="M519" s="58"/>
      <c r="N519" s="58"/>
      <c r="O519" s="58"/>
      <c r="P519" s="58"/>
      <c r="Q519" s="58"/>
      <c r="R519" s="58"/>
      <c r="S519" s="58"/>
      <c r="T519" s="58"/>
      <c r="U519" s="58"/>
      <c r="V519" s="58"/>
      <c r="W519" s="58"/>
    </row>
    <row r="520" spans="1:23" s="1" customFormat="1">
      <c r="A520" s="58"/>
      <c r="B520" s="58"/>
      <c r="C520" s="58"/>
      <c r="D520" s="63"/>
      <c r="E520" s="58"/>
      <c r="F520" s="58"/>
      <c r="G520" s="58"/>
      <c r="H520" s="58"/>
      <c r="I520" s="58"/>
      <c r="J520" s="58"/>
      <c r="K520" s="58"/>
      <c r="L520" s="58"/>
      <c r="M520" s="58"/>
      <c r="N520" s="58"/>
      <c r="O520" s="58"/>
      <c r="P520" s="58"/>
      <c r="Q520" s="58"/>
      <c r="R520" s="58"/>
      <c r="S520" s="58"/>
      <c r="T520" s="58"/>
      <c r="U520" s="58"/>
      <c r="V520" s="58"/>
      <c r="W520" s="58"/>
    </row>
    <row r="521" spans="1:23" s="1" customFormat="1">
      <c r="A521" s="58"/>
      <c r="B521" s="58"/>
      <c r="C521" s="58"/>
      <c r="D521" s="63"/>
      <c r="E521" s="58"/>
      <c r="F521" s="58"/>
      <c r="G521" s="58"/>
      <c r="H521" s="58"/>
      <c r="I521" s="58"/>
      <c r="J521" s="58"/>
      <c r="K521" s="58"/>
      <c r="L521" s="58"/>
      <c r="M521" s="58"/>
      <c r="N521" s="58"/>
      <c r="O521" s="58"/>
      <c r="P521" s="58"/>
      <c r="Q521" s="58"/>
      <c r="R521" s="58"/>
      <c r="S521" s="58"/>
      <c r="T521" s="58"/>
      <c r="U521" s="58"/>
      <c r="V521" s="58"/>
      <c r="W521" s="58"/>
    </row>
    <row r="522" spans="1:23" s="1" customFormat="1">
      <c r="A522" s="58"/>
      <c r="B522" s="58"/>
      <c r="C522" s="58"/>
      <c r="D522" s="63"/>
      <c r="E522" s="58"/>
      <c r="F522" s="58"/>
      <c r="G522" s="58"/>
      <c r="H522" s="58"/>
      <c r="I522" s="58"/>
      <c r="J522" s="58"/>
      <c r="K522" s="58"/>
      <c r="L522" s="58"/>
      <c r="M522" s="58"/>
      <c r="N522" s="58"/>
      <c r="O522" s="58"/>
      <c r="P522" s="58"/>
      <c r="Q522" s="58"/>
      <c r="R522" s="58"/>
      <c r="S522" s="58"/>
      <c r="T522" s="58"/>
      <c r="U522" s="58"/>
      <c r="V522" s="58"/>
      <c r="W522" s="58"/>
    </row>
    <row r="523" spans="1:23" s="1" customFormat="1">
      <c r="A523" s="58"/>
      <c r="B523" s="58"/>
      <c r="C523" s="58"/>
      <c r="D523" s="63"/>
      <c r="E523" s="58"/>
      <c r="F523" s="58"/>
      <c r="G523" s="58"/>
      <c r="H523" s="58"/>
      <c r="I523" s="58"/>
      <c r="J523" s="58"/>
      <c r="K523" s="58"/>
      <c r="L523" s="58"/>
      <c r="M523" s="58"/>
      <c r="N523" s="58"/>
      <c r="O523" s="58"/>
      <c r="P523" s="58"/>
      <c r="Q523" s="58"/>
      <c r="R523" s="58"/>
      <c r="S523" s="58"/>
      <c r="T523" s="58"/>
      <c r="U523" s="58"/>
      <c r="V523" s="58"/>
      <c r="W523" s="58"/>
    </row>
    <row r="524" spans="1:23" s="1" customFormat="1">
      <c r="A524" s="58"/>
      <c r="B524" s="58"/>
      <c r="C524" s="58"/>
      <c r="D524" s="63"/>
      <c r="E524" s="58"/>
      <c r="F524" s="58"/>
      <c r="G524" s="58"/>
      <c r="H524" s="58"/>
      <c r="I524" s="58"/>
      <c r="J524" s="58"/>
      <c r="K524" s="58"/>
      <c r="L524" s="58"/>
      <c r="M524" s="58"/>
      <c r="N524" s="58"/>
      <c r="O524" s="58"/>
      <c r="P524" s="58"/>
      <c r="Q524" s="58"/>
      <c r="R524" s="58"/>
      <c r="S524" s="58"/>
      <c r="T524" s="58"/>
      <c r="U524" s="58"/>
      <c r="V524" s="58"/>
      <c r="W524" s="58"/>
    </row>
    <row r="525" spans="1:23" s="1" customFormat="1">
      <c r="A525" s="58"/>
      <c r="B525" s="58"/>
      <c r="C525" s="58"/>
      <c r="D525" s="63"/>
      <c r="E525" s="58"/>
      <c r="F525" s="58"/>
      <c r="G525" s="58"/>
      <c r="H525" s="58"/>
      <c r="I525" s="58"/>
      <c r="J525" s="58"/>
      <c r="K525" s="58"/>
      <c r="L525" s="58"/>
      <c r="M525" s="58"/>
      <c r="N525" s="58"/>
      <c r="O525" s="58"/>
      <c r="P525" s="58"/>
      <c r="Q525" s="58"/>
      <c r="R525" s="58"/>
      <c r="S525" s="58"/>
      <c r="T525" s="58"/>
      <c r="U525" s="58"/>
      <c r="V525" s="58"/>
      <c r="W525" s="58"/>
    </row>
    <row r="526" spans="1:23" s="1" customFormat="1">
      <c r="A526" s="58"/>
      <c r="B526" s="58"/>
      <c r="C526" s="58"/>
      <c r="D526" s="63"/>
      <c r="E526" s="58"/>
      <c r="F526" s="58"/>
      <c r="G526" s="58"/>
      <c r="H526" s="58"/>
      <c r="I526" s="58"/>
      <c r="J526" s="58"/>
      <c r="K526" s="58"/>
      <c r="L526" s="58"/>
      <c r="M526" s="58"/>
      <c r="N526" s="58"/>
      <c r="O526" s="58"/>
      <c r="P526" s="58"/>
      <c r="Q526" s="58"/>
      <c r="R526" s="58"/>
      <c r="S526" s="58"/>
      <c r="T526" s="58"/>
      <c r="U526" s="58"/>
      <c r="V526" s="58"/>
      <c r="W526" s="58"/>
    </row>
    <row r="527" spans="1:23" s="1" customFormat="1">
      <c r="A527" s="58"/>
      <c r="B527" s="58"/>
      <c r="C527" s="58"/>
      <c r="D527" s="63"/>
      <c r="E527" s="58"/>
      <c r="F527" s="58"/>
      <c r="G527" s="58"/>
      <c r="H527" s="58"/>
      <c r="I527" s="58"/>
      <c r="J527" s="58"/>
      <c r="K527" s="58"/>
      <c r="L527" s="58"/>
      <c r="M527" s="58"/>
      <c r="N527" s="58"/>
      <c r="O527" s="58"/>
      <c r="P527" s="58"/>
      <c r="Q527" s="58"/>
      <c r="R527" s="58"/>
      <c r="S527" s="58"/>
      <c r="T527" s="58"/>
      <c r="U527" s="58"/>
      <c r="V527" s="58"/>
      <c r="W527" s="58"/>
    </row>
    <row r="528" spans="1:23" s="1" customFormat="1">
      <c r="A528" s="58"/>
      <c r="B528" s="58"/>
      <c r="C528" s="58"/>
      <c r="D528" s="63"/>
      <c r="E528" s="58"/>
      <c r="F528" s="58"/>
      <c r="G528" s="58"/>
      <c r="H528" s="58"/>
      <c r="I528" s="58"/>
      <c r="J528" s="58"/>
      <c r="K528" s="58"/>
      <c r="L528" s="58"/>
      <c r="M528" s="58"/>
      <c r="N528" s="58"/>
      <c r="O528" s="58"/>
      <c r="P528" s="58"/>
      <c r="Q528" s="58"/>
      <c r="R528" s="58"/>
      <c r="S528" s="58"/>
      <c r="T528" s="58"/>
      <c r="U528" s="58"/>
      <c r="V528" s="58"/>
      <c r="W528" s="58"/>
    </row>
    <row r="529" spans="1:23" s="1" customFormat="1">
      <c r="A529" s="58"/>
      <c r="B529" s="58"/>
      <c r="C529" s="58"/>
      <c r="D529" s="63"/>
      <c r="E529" s="58"/>
      <c r="F529" s="58"/>
      <c r="G529" s="58"/>
      <c r="H529" s="58"/>
      <c r="I529" s="58"/>
      <c r="J529" s="58"/>
      <c r="K529" s="58"/>
      <c r="L529" s="58"/>
      <c r="M529" s="58"/>
      <c r="N529" s="58"/>
      <c r="O529" s="58"/>
      <c r="P529" s="58"/>
      <c r="Q529" s="58"/>
      <c r="R529" s="58"/>
      <c r="S529" s="58"/>
      <c r="T529" s="58"/>
      <c r="U529" s="58"/>
      <c r="V529" s="58"/>
      <c r="W529" s="58"/>
    </row>
    <row r="530" spans="1:23" s="1" customFormat="1">
      <c r="A530" s="58"/>
      <c r="B530" s="58"/>
      <c r="C530" s="58"/>
      <c r="D530" s="63"/>
      <c r="E530" s="58"/>
      <c r="F530" s="58"/>
      <c r="G530" s="58"/>
      <c r="H530" s="58"/>
      <c r="I530" s="58"/>
      <c r="J530" s="58"/>
      <c r="K530" s="58"/>
      <c r="L530" s="58"/>
      <c r="M530" s="58"/>
      <c r="N530" s="58"/>
      <c r="O530" s="58"/>
      <c r="P530" s="58"/>
      <c r="Q530" s="58"/>
      <c r="R530" s="58"/>
      <c r="S530" s="58"/>
      <c r="T530" s="58"/>
      <c r="U530" s="58"/>
      <c r="V530" s="58"/>
      <c r="W530" s="58"/>
    </row>
    <row r="531" spans="1:23" s="1" customFormat="1">
      <c r="A531" s="58"/>
      <c r="B531" s="58"/>
      <c r="C531" s="58"/>
      <c r="D531" s="63"/>
      <c r="E531" s="58"/>
      <c r="F531" s="58"/>
      <c r="G531" s="58"/>
      <c r="H531" s="58"/>
      <c r="I531" s="58"/>
      <c r="J531" s="58"/>
      <c r="K531" s="58"/>
      <c r="L531" s="58"/>
      <c r="M531" s="58"/>
      <c r="N531" s="58"/>
      <c r="O531" s="58"/>
      <c r="P531" s="58"/>
      <c r="Q531" s="58"/>
      <c r="R531" s="58"/>
      <c r="S531" s="58"/>
      <c r="T531" s="58"/>
      <c r="U531" s="58"/>
      <c r="V531" s="58"/>
      <c r="W531" s="58"/>
    </row>
    <row r="532" spans="1:23" s="1" customFormat="1">
      <c r="A532" s="58"/>
      <c r="B532" s="58"/>
      <c r="C532" s="58"/>
      <c r="D532" s="63"/>
      <c r="E532" s="58"/>
      <c r="F532" s="58"/>
      <c r="G532" s="58"/>
      <c r="H532" s="58"/>
      <c r="I532" s="58"/>
      <c r="J532" s="58"/>
      <c r="K532" s="58"/>
      <c r="L532" s="58"/>
      <c r="M532" s="58"/>
      <c r="N532" s="58"/>
      <c r="O532" s="58"/>
      <c r="P532" s="58"/>
      <c r="Q532" s="58"/>
      <c r="R532" s="58"/>
      <c r="S532" s="58"/>
      <c r="T532" s="58"/>
      <c r="U532" s="58"/>
      <c r="V532" s="58"/>
      <c r="W532" s="58"/>
    </row>
    <row r="533" spans="1:23" s="1" customFormat="1">
      <c r="A533" s="58"/>
      <c r="B533" s="58"/>
      <c r="C533" s="58"/>
      <c r="D533" s="63"/>
      <c r="E533" s="58"/>
      <c r="F533" s="58"/>
      <c r="G533" s="58"/>
      <c r="H533" s="58"/>
      <c r="I533" s="58"/>
      <c r="J533" s="58"/>
      <c r="K533" s="58"/>
      <c r="L533" s="58"/>
      <c r="M533" s="58"/>
      <c r="N533" s="58"/>
      <c r="O533" s="58"/>
      <c r="P533" s="58"/>
      <c r="Q533" s="58"/>
      <c r="R533" s="58"/>
      <c r="S533" s="58"/>
      <c r="T533" s="58"/>
      <c r="U533" s="58"/>
      <c r="V533" s="58"/>
      <c r="W533" s="58"/>
    </row>
    <row r="534" spans="1:23" s="1" customFormat="1">
      <c r="A534" s="58"/>
      <c r="B534" s="58"/>
      <c r="C534" s="58"/>
      <c r="D534" s="63"/>
      <c r="E534" s="58"/>
      <c r="F534" s="58"/>
      <c r="G534" s="58"/>
      <c r="H534" s="58"/>
      <c r="I534" s="58"/>
      <c r="J534" s="58"/>
      <c r="K534" s="58"/>
      <c r="L534" s="58"/>
      <c r="M534" s="58"/>
      <c r="N534" s="58"/>
      <c r="O534" s="58"/>
      <c r="P534" s="58"/>
      <c r="Q534" s="58"/>
      <c r="R534" s="58"/>
      <c r="S534" s="58"/>
      <c r="T534" s="58"/>
      <c r="U534" s="58"/>
      <c r="V534" s="58"/>
      <c r="W534" s="58"/>
    </row>
    <row r="535" spans="1:23" s="1" customFormat="1">
      <c r="A535" s="58"/>
      <c r="B535" s="58"/>
      <c r="C535" s="58"/>
      <c r="D535" s="63"/>
      <c r="E535" s="58"/>
      <c r="F535" s="58"/>
      <c r="G535" s="58"/>
      <c r="H535" s="58"/>
      <c r="I535" s="58"/>
      <c r="J535" s="58"/>
      <c r="K535" s="58"/>
      <c r="L535" s="58"/>
      <c r="M535" s="58"/>
      <c r="N535" s="58"/>
      <c r="O535" s="58"/>
      <c r="P535" s="58"/>
      <c r="Q535" s="58"/>
      <c r="R535" s="58"/>
      <c r="S535" s="58"/>
      <c r="T535" s="58"/>
      <c r="U535" s="58"/>
      <c r="V535" s="58"/>
      <c r="W535" s="58"/>
    </row>
    <row r="536" spans="1:23" s="1" customFormat="1">
      <c r="A536" s="58"/>
      <c r="B536" s="58"/>
      <c r="C536" s="58"/>
      <c r="D536" s="63"/>
      <c r="E536" s="58"/>
      <c r="F536" s="58"/>
      <c r="G536" s="58"/>
      <c r="H536" s="58"/>
      <c r="I536" s="58"/>
      <c r="J536" s="58"/>
      <c r="K536" s="58"/>
      <c r="L536" s="58"/>
      <c r="M536" s="58"/>
      <c r="N536" s="58"/>
      <c r="O536" s="58"/>
      <c r="P536" s="58"/>
      <c r="Q536" s="58"/>
      <c r="R536" s="58"/>
      <c r="S536" s="58"/>
      <c r="T536" s="58"/>
      <c r="U536" s="58"/>
      <c r="V536" s="58"/>
      <c r="W536" s="58"/>
    </row>
    <row r="537" spans="1:23" s="1" customFormat="1">
      <c r="A537" s="58"/>
      <c r="B537" s="58"/>
      <c r="C537" s="58"/>
      <c r="D537" s="63"/>
      <c r="E537" s="58"/>
      <c r="F537" s="58"/>
      <c r="G537" s="58"/>
      <c r="H537" s="58"/>
      <c r="I537" s="58"/>
      <c r="J537" s="58"/>
      <c r="K537" s="58"/>
      <c r="L537" s="58"/>
      <c r="M537" s="58"/>
      <c r="N537" s="58"/>
      <c r="O537" s="58"/>
      <c r="P537" s="58"/>
      <c r="Q537" s="58"/>
      <c r="R537" s="58"/>
      <c r="S537" s="58"/>
      <c r="T537" s="58"/>
      <c r="U537" s="58"/>
      <c r="V537" s="58"/>
      <c r="W537" s="58"/>
    </row>
    <row r="538" spans="1:23" s="1" customFormat="1">
      <c r="A538" s="58"/>
      <c r="B538" s="58"/>
      <c r="C538" s="58"/>
      <c r="D538" s="63"/>
      <c r="E538" s="58"/>
      <c r="F538" s="58"/>
      <c r="G538" s="58"/>
      <c r="H538" s="58"/>
      <c r="I538" s="58"/>
      <c r="J538" s="58"/>
      <c r="K538" s="58"/>
      <c r="L538" s="58"/>
      <c r="M538" s="58"/>
      <c r="N538" s="58"/>
      <c r="O538" s="58"/>
      <c r="P538" s="58"/>
      <c r="Q538" s="58"/>
      <c r="R538" s="58"/>
      <c r="S538" s="58"/>
      <c r="T538" s="58"/>
      <c r="U538" s="58"/>
      <c r="V538" s="58"/>
      <c r="W538" s="58"/>
    </row>
    <row r="539" spans="1:23" s="1" customFormat="1">
      <c r="A539" s="58"/>
      <c r="B539" s="58"/>
      <c r="C539" s="58"/>
      <c r="D539" s="63"/>
      <c r="E539" s="58"/>
      <c r="F539" s="58"/>
      <c r="G539" s="58"/>
      <c r="H539" s="58"/>
      <c r="I539" s="58"/>
      <c r="J539" s="58"/>
      <c r="K539" s="58"/>
      <c r="L539" s="58"/>
      <c r="M539" s="58"/>
      <c r="N539" s="58"/>
      <c r="O539" s="58"/>
      <c r="P539" s="58"/>
      <c r="Q539" s="58"/>
      <c r="R539" s="58"/>
      <c r="S539" s="58"/>
      <c r="T539" s="58"/>
      <c r="U539" s="58"/>
      <c r="V539" s="58"/>
      <c r="W539" s="58"/>
    </row>
    <row r="540" spans="1:23" s="1" customFormat="1">
      <c r="A540" s="58"/>
      <c r="B540" s="58"/>
      <c r="C540" s="58"/>
      <c r="D540" s="63"/>
      <c r="E540" s="58"/>
      <c r="F540" s="58"/>
      <c r="G540" s="58"/>
      <c r="H540" s="58"/>
      <c r="I540" s="58"/>
      <c r="J540" s="58"/>
      <c r="K540" s="58"/>
      <c r="L540" s="58"/>
      <c r="M540" s="58"/>
      <c r="N540" s="58"/>
      <c r="O540" s="58"/>
      <c r="P540" s="58"/>
      <c r="Q540" s="58"/>
      <c r="R540" s="58"/>
      <c r="S540" s="58"/>
      <c r="T540" s="58"/>
      <c r="U540" s="58"/>
      <c r="V540" s="58"/>
      <c r="W540" s="58"/>
    </row>
    <row r="541" spans="1:23" s="1" customFormat="1">
      <c r="A541" s="58"/>
      <c r="B541" s="58"/>
      <c r="C541" s="58"/>
      <c r="D541" s="63"/>
      <c r="E541" s="58"/>
      <c r="F541" s="58"/>
      <c r="G541" s="58"/>
      <c r="H541" s="58"/>
      <c r="I541" s="58"/>
      <c r="J541" s="58"/>
      <c r="K541" s="58"/>
      <c r="L541" s="58"/>
      <c r="M541" s="58"/>
      <c r="N541" s="58"/>
      <c r="O541" s="58"/>
      <c r="P541" s="58"/>
      <c r="Q541" s="58"/>
      <c r="R541" s="58"/>
      <c r="S541" s="58"/>
      <c r="T541" s="58"/>
      <c r="U541" s="58"/>
      <c r="V541" s="58"/>
      <c r="W541" s="58"/>
    </row>
    <row r="542" spans="1:23" s="1" customFormat="1">
      <c r="A542" s="58"/>
      <c r="B542" s="58"/>
      <c r="C542" s="58"/>
      <c r="D542" s="63"/>
      <c r="E542" s="58"/>
      <c r="F542" s="58"/>
      <c r="G542" s="58"/>
      <c r="H542" s="58"/>
      <c r="I542" s="58"/>
      <c r="J542" s="58"/>
      <c r="K542" s="58"/>
      <c r="L542" s="58"/>
      <c r="M542" s="58"/>
      <c r="N542" s="58"/>
      <c r="O542" s="58"/>
      <c r="P542" s="58"/>
      <c r="Q542" s="58"/>
      <c r="R542" s="58"/>
      <c r="S542" s="58"/>
      <c r="T542" s="58"/>
      <c r="U542" s="58"/>
      <c r="V542" s="58"/>
      <c r="W542" s="58"/>
    </row>
    <row r="543" spans="1:23" s="1" customFormat="1">
      <c r="A543" s="58"/>
      <c r="B543" s="58"/>
      <c r="C543" s="58"/>
      <c r="D543" s="63"/>
      <c r="E543" s="58"/>
      <c r="F543" s="58"/>
      <c r="G543" s="58"/>
      <c r="H543" s="58"/>
      <c r="I543" s="58"/>
      <c r="J543" s="58"/>
      <c r="K543" s="58"/>
      <c r="L543" s="58"/>
      <c r="M543" s="58"/>
      <c r="N543" s="58"/>
      <c r="O543" s="58"/>
      <c r="P543" s="58"/>
      <c r="Q543" s="58"/>
      <c r="R543" s="58"/>
      <c r="S543" s="58"/>
      <c r="T543" s="58"/>
      <c r="U543" s="58"/>
      <c r="V543" s="58"/>
      <c r="W543" s="58"/>
    </row>
    <row r="544" spans="1:23" s="1" customFormat="1">
      <c r="A544" s="58"/>
      <c r="B544" s="58"/>
      <c r="C544" s="58"/>
      <c r="D544" s="63"/>
      <c r="E544" s="58"/>
      <c r="F544" s="58"/>
      <c r="G544" s="58"/>
      <c r="H544" s="58"/>
      <c r="I544" s="58"/>
      <c r="J544" s="58"/>
      <c r="K544" s="58"/>
      <c r="L544" s="58"/>
      <c r="M544" s="58"/>
      <c r="N544" s="58"/>
      <c r="O544" s="58"/>
      <c r="P544" s="58"/>
      <c r="Q544" s="58"/>
      <c r="R544" s="58"/>
      <c r="S544" s="58"/>
      <c r="T544" s="58"/>
      <c r="U544" s="58"/>
      <c r="V544" s="58"/>
      <c r="W544" s="58"/>
    </row>
    <row r="545" spans="1:23" s="1" customFormat="1">
      <c r="A545" s="58"/>
      <c r="B545" s="58"/>
      <c r="C545" s="58"/>
      <c r="D545" s="63"/>
      <c r="E545" s="58"/>
      <c r="F545" s="58"/>
      <c r="G545" s="58"/>
      <c r="H545" s="58"/>
      <c r="I545" s="58"/>
      <c r="J545" s="58"/>
      <c r="K545" s="58"/>
      <c r="L545" s="58"/>
      <c r="M545" s="58"/>
      <c r="N545" s="58"/>
      <c r="O545" s="58"/>
      <c r="P545" s="58"/>
      <c r="Q545" s="58"/>
      <c r="R545" s="58"/>
      <c r="S545" s="58"/>
      <c r="T545" s="58"/>
      <c r="U545" s="58"/>
      <c r="V545" s="58"/>
      <c r="W545" s="58"/>
    </row>
    <row r="546" spans="1:23" s="1" customFormat="1">
      <c r="A546" s="58"/>
      <c r="B546" s="58"/>
      <c r="C546" s="58"/>
      <c r="D546" s="63"/>
      <c r="E546" s="58"/>
      <c r="F546" s="58"/>
      <c r="G546" s="58"/>
      <c r="H546" s="58"/>
      <c r="I546" s="58"/>
      <c r="J546" s="58"/>
      <c r="K546" s="58"/>
      <c r="L546" s="58"/>
      <c r="M546" s="58"/>
      <c r="N546" s="58"/>
      <c r="O546" s="58"/>
      <c r="P546" s="58"/>
      <c r="Q546" s="58"/>
      <c r="R546" s="58"/>
      <c r="S546" s="58"/>
      <c r="T546" s="58"/>
      <c r="U546" s="58"/>
      <c r="V546" s="58"/>
      <c r="W546" s="58"/>
    </row>
    <row r="547" spans="1:23" s="1" customFormat="1">
      <c r="A547" s="58"/>
      <c r="B547" s="58"/>
      <c r="C547" s="58"/>
      <c r="D547" s="63"/>
      <c r="E547" s="58"/>
      <c r="F547" s="58"/>
      <c r="G547" s="58"/>
      <c r="H547" s="58"/>
      <c r="I547" s="58"/>
      <c r="J547" s="58"/>
      <c r="K547" s="58"/>
      <c r="L547" s="58"/>
      <c r="M547" s="58"/>
      <c r="N547" s="58"/>
      <c r="O547" s="58"/>
      <c r="P547" s="58"/>
      <c r="Q547" s="58"/>
      <c r="R547" s="58"/>
      <c r="S547" s="58"/>
      <c r="T547" s="58"/>
      <c r="U547" s="58"/>
      <c r="V547" s="58"/>
      <c r="W547" s="58"/>
    </row>
    <row r="548" spans="1:23" s="1" customFormat="1">
      <c r="A548" s="58"/>
      <c r="B548" s="58"/>
      <c r="C548" s="58"/>
      <c r="D548" s="63"/>
      <c r="E548" s="58"/>
      <c r="F548" s="58"/>
      <c r="G548" s="58"/>
      <c r="H548" s="58"/>
      <c r="I548" s="58"/>
      <c r="J548" s="58"/>
      <c r="K548" s="58"/>
      <c r="L548" s="58"/>
      <c r="M548" s="58"/>
      <c r="N548" s="58"/>
      <c r="O548" s="58"/>
      <c r="P548" s="58"/>
      <c r="Q548" s="58"/>
      <c r="R548" s="58"/>
      <c r="S548" s="58"/>
      <c r="T548" s="58"/>
      <c r="U548" s="58"/>
      <c r="V548" s="58"/>
      <c r="W548" s="58"/>
    </row>
    <row r="549" spans="1:23" s="1" customFormat="1">
      <c r="A549" s="58"/>
      <c r="B549" s="58"/>
      <c r="C549" s="58"/>
      <c r="D549" s="63"/>
      <c r="E549" s="58"/>
      <c r="F549" s="58"/>
      <c r="G549" s="58"/>
      <c r="H549" s="58"/>
      <c r="I549" s="58"/>
      <c r="J549" s="58"/>
      <c r="K549" s="58"/>
      <c r="L549" s="58"/>
      <c r="M549" s="58"/>
      <c r="N549" s="58"/>
      <c r="O549" s="58"/>
      <c r="P549" s="58"/>
      <c r="Q549" s="58"/>
      <c r="R549" s="58"/>
      <c r="S549" s="58"/>
      <c r="T549" s="58"/>
      <c r="U549" s="58"/>
      <c r="V549" s="58"/>
      <c r="W549" s="58"/>
    </row>
    <row r="550" spans="1:23" s="1" customFormat="1">
      <c r="A550" s="58"/>
      <c r="B550" s="58"/>
      <c r="C550" s="58"/>
      <c r="D550" s="63"/>
      <c r="E550" s="58"/>
      <c r="F550" s="58"/>
      <c r="G550" s="58"/>
      <c r="H550" s="58"/>
      <c r="I550" s="58"/>
      <c r="J550" s="58"/>
      <c r="K550" s="58"/>
      <c r="L550" s="58"/>
      <c r="M550" s="58"/>
      <c r="N550" s="58"/>
      <c r="O550" s="58"/>
      <c r="P550" s="58"/>
      <c r="Q550" s="58"/>
      <c r="R550" s="58"/>
      <c r="S550" s="58"/>
      <c r="T550" s="58"/>
      <c r="U550" s="58"/>
      <c r="V550" s="58"/>
      <c r="W550" s="58"/>
    </row>
    <row r="551" spans="1:23" s="1" customFormat="1">
      <c r="A551" s="58"/>
      <c r="B551" s="58"/>
      <c r="C551" s="58"/>
      <c r="D551" s="63"/>
      <c r="E551" s="58"/>
      <c r="F551" s="58"/>
      <c r="G551" s="58"/>
      <c r="H551" s="58"/>
      <c r="I551" s="58"/>
      <c r="J551" s="58"/>
      <c r="K551" s="58"/>
      <c r="L551" s="58"/>
      <c r="M551" s="58"/>
      <c r="N551" s="58"/>
      <c r="O551" s="58"/>
      <c r="P551" s="58"/>
      <c r="Q551" s="58"/>
      <c r="R551" s="58"/>
      <c r="S551" s="58"/>
      <c r="T551" s="58"/>
      <c r="U551" s="58"/>
      <c r="V551" s="58"/>
      <c r="W551" s="58"/>
    </row>
    <row r="552" spans="1:23" s="1" customFormat="1">
      <c r="A552" s="58"/>
      <c r="B552" s="58"/>
      <c r="C552" s="58"/>
      <c r="D552" s="63"/>
      <c r="E552" s="58"/>
      <c r="F552" s="58"/>
      <c r="G552" s="58"/>
      <c r="H552" s="58"/>
      <c r="I552" s="58"/>
      <c r="J552" s="58"/>
      <c r="K552" s="58"/>
      <c r="L552" s="58"/>
      <c r="M552" s="58"/>
      <c r="N552" s="58"/>
      <c r="O552" s="58"/>
      <c r="P552" s="58"/>
      <c r="Q552" s="58"/>
      <c r="R552" s="58"/>
      <c r="S552" s="58"/>
      <c r="T552" s="58"/>
      <c r="U552" s="58"/>
      <c r="V552" s="58"/>
      <c r="W552" s="58"/>
    </row>
    <row r="553" spans="1:23" s="1" customFormat="1">
      <c r="A553" s="58"/>
      <c r="B553" s="58"/>
      <c r="C553" s="58"/>
      <c r="D553" s="63"/>
      <c r="E553" s="58"/>
      <c r="F553" s="58"/>
      <c r="G553" s="58"/>
      <c r="H553" s="58"/>
      <c r="I553" s="58"/>
      <c r="J553" s="58"/>
      <c r="K553" s="58"/>
      <c r="L553" s="58"/>
      <c r="M553" s="58"/>
      <c r="N553" s="58"/>
      <c r="O553" s="58"/>
      <c r="P553" s="58"/>
      <c r="Q553" s="58"/>
      <c r="R553" s="58"/>
      <c r="S553" s="58"/>
      <c r="T553" s="58"/>
      <c r="U553" s="58"/>
      <c r="V553" s="58"/>
      <c r="W553" s="58"/>
    </row>
    <row r="554" spans="1:23" s="1" customFormat="1">
      <c r="A554" s="58"/>
      <c r="B554" s="58"/>
      <c r="C554" s="58"/>
      <c r="D554" s="63"/>
      <c r="E554" s="58"/>
      <c r="F554" s="58"/>
      <c r="G554" s="58"/>
      <c r="H554" s="58"/>
      <c r="I554" s="58"/>
      <c r="J554" s="58"/>
      <c r="K554" s="58"/>
      <c r="L554" s="58"/>
      <c r="M554" s="58"/>
      <c r="N554" s="58"/>
      <c r="O554" s="58"/>
      <c r="P554" s="58"/>
      <c r="Q554" s="58"/>
      <c r="R554" s="58"/>
      <c r="S554" s="58"/>
      <c r="T554" s="58"/>
      <c r="U554" s="58"/>
      <c r="V554" s="58"/>
      <c r="W554" s="58"/>
    </row>
    <row r="555" spans="1:23" s="1" customFormat="1">
      <c r="A555" s="58"/>
      <c r="B555" s="58"/>
      <c r="C555" s="58"/>
      <c r="D555" s="63"/>
      <c r="E555" s="58"/>
      <c r="F555" s="58"/>
      <c r="G555" s="58"/>
      <c r="H555" s="58"/>
      <c r="I555" s="58"/>
      <c r="J555" s="58"/>
      <c r="K555" s="58"/>
      <c r="L555" s="58"/>
      <c r="M555" s="58"/>
      <c r="N555" s="58"/>
      <c r="O555" s="58"/>
      <c r="P555" s="58"/>
      <c r="Q555" s="58"/>
      <c r="R555" s="58"/>
      <c r="S555" s="58"/>
      <c r="T555" s="58"/>
      <c r="U555" s="58"/>
      <c r="V555" s="58"/>
      <c r="W555" s="58"/>
    </row>
    <row r="556" spans="1:23" s="1" customFormat="1">
      <c r="A556" s="58"/>
      <c r="B556" s="58"/>
      <c r="C556" s="58"/>
      <c r="D556" s="63"/>
      <c r="E556" s="58"/>
      <c r="F556" s="58"/>
      <c r="G556" s="58"/>
      <c r="H556" s="58"/>
      <c r="I556" s="58"/>
      <c r="J556" s="58"/>
      <c r="K556" s="58"/>
      <c r="L556" s="58"/>
      <c r="M556" s="58"/>
      <c r="N556" s="58"/>
      <c r="O556" s="58"/>
      <c r="P556" s="58"/>
      <c r="Q556" s="58"/>
      <c r="R556" s="58"/>
      <c r="S556" s="58"/>
      <c r="T556" s="58"/>
      <c r="U556" s="58"/>
      <c r="V556" s="58"/>
      <c r="W556" s="58"/>
    </row>
    <row r="557" spans="1:23" s="1" customFormat="1">
      <c r="A557" s="58"/>
      <c r="B557" s="58"/>
      <c r="C557" s="58"/>
      <c r="D557" s="63"/>
      <c r="E557" s="58"/>
      <c r="F557" s="58"/>
      <c r="G557" s="58"/>
      <c r="H557" s="58"/>
      <c r="I557" s="58"/>
      <c r="J557" s="58"/>
      <c r="K557" s="58"/>
      <c r="L557" s="58"/>
      <c r="M557" s="58"/>
      <c r="N557" s="58"/>
      <c r="O557" s="58"/>
      <c r="P557" s="58"/>
      <c r="Q557" s="58"/>
      <c r="R557" s="58"/>
      <c r="S557" s="58"/>
      <c r="T557" s="58"/>
      <c r="U557" s="58"/>
      <c r="V557" s="58"/>
      <c r="W557" s="58"/>
    </row>
    <row r="558" spans="1:23" s="1" customFormat="1">
      <c r="A558" s="58"/>
      <c r="B558" s="58"/>
      <c r="C558" s="58"/>
      <c r="D558" s="63"/>
      <c r="E558" s="58"/>
      <c r="F558" s="58"/>
      <c r="G558" s="58"/>
      <c r="H558" s="58"/>
      <c r="I558" s="58"/>
      <c r="J558" s="58"/>
      <c r="K558" s="58"/>
      <c r="L558" s="58"/>
      <c r="M558" s="58"/>
      <c r="N558" s="58"/>
      <c r="O558" s="58"/>
      <c r="P558" s="58"/>
      <c r="Q558" s="58"/>
      <c r="R558" s="58"/>
      <c r="S558" s="58"/>
      <c r="T558" s="58"/>
      <c r="U558" s="58"/>
      <c r="V558" s="58"/>
      <c r="W558" s="58"/>
    </row>
    <row r="559" spans="1:23" s="1" customFormat="1">
      <c r="A559" s="58"/>
      <c r="B559" s="58"/>
      <c r="C559" s="58"/>
      <c r="D559" s="63"/>
      <c r="E559" s="58"/>
      <c r="F559" s="58"/>
      <c r="G559" s="58"/>
      <c r="H559" s="58"/>
      <c r="I559" s="58"/>
      <c r="J559" s="58"/>
      <c r="K559" s="58"/>
      <c r="L559" s="58"/>
      <c r="M559" s="58"/>
      <c r="N559" s="58"/>
      <c r="O559" s="58"/>
      <c r="P559" s="58"/>
      <c r="Q559" s="58"/>
      <c r="R559" s="58"/>
      <c r="S559" s="58"/>
      <c r="T559" s="58"/>
      <c r="U559" s="58"/>
      <c r="V559" s="58"/>
      <c r="W559" s="58"/>
    </row>
    <row r="560" spans="1:23" s="1" customFormat="1">
      <c r="A560" s="58"/>
      <c r="B560" s="58"/>
      <c r="C560" s="58"/>
      <c r="D560" s="63"/>
      <c r="E560" s="58"/>
      <c r="F560" s="58"/>
      <c r="G560" s="58"/>
      <c r="H560" s="58"/>
      <c r="I560" s="58"/>
      <c r="J560" s="58"/>
      <c r="K560" s="58"/>
      <c r="L560" s="58"/>
      <c r="M560" s="58"/>
      <c r="N560" s="58"/>
      <c r="O560" s="58"/>
      <c r="P560" s="58"/>
      <c r="Q560" s="58"/>
      <c r="R560" s="58"/>
      <c r="S560" s="58"/>
      <c r="T560" s="58"/>
      <c r="U560" s="58"/>
      <c r="V560" s="58"/>
      <c r="W560" s="58"/>
    </row>
    <row r="561" spans="1:23" s="1" customFormat="1">
      <c r="A561" s="58"/>
      <c r="B561" s="58"/>
      <c r="C561" s="58"/>
      <c r="D561" s="63"/>
      <c r="E561" s="58"/>
      <c r="F561" s="58"/>
      <c r="G561" s="58"/>
      <c r="H561" s="58"/>
      <c r="I561" s="58"/>
      <c r="J561" s="58"/>
      <c r="K561" s="58"/>
      <c r="L561" s="58"/>
      <c r="M561" s="58"/>
      <c r="N561" s="58"/>
      <c r="O561" s="58"/>
      <c r="P561" s="58"/>
      <c r="Q561" s="58"/>
      <c r="R561" s="58"/>
      <c r="S561" s="58"/>
      <c r="T561" s="58"/>
      <c r="U561" s="58"/>
      <c r="V561" s="58"/>
      <c r="W561" s="58"/>
    </row>
    <row r="562" spans="1:23" s="1" customFormat="1">
      <c r="A562" s="58"/>
      <c r="B562" s="58"/>
      <c r="C562" s="58"/>
      <c r="D562" s="63"/>
      <c r="E562" s="58"/>
      <c r="F562" s="58"/>
      <c r="G562" s="58"/>
      <c r="H562" s="58"/>
      <c r="I562" s="58"/>
      <c r="J562" s="58"/>
      <c r="K562" s="58"/>
      <c r="L562" s="58"/>
      <c r="M562" s="58"/>
      <c r="N562" s="58"/>
      <c r="O562" s="58"/>
      <c r="P562" s="58"/>
      <c r="Q562" s="58"/>
      <c r="R562" s="58"/>
      <c r="S562" s="58"/>
      <c r="T562" s="58"/>
      <c r="U562" s="58"/>
      <c r="V562" s="58"/>
      <c r="W562" s="58"/>
    </row>
    <row r="563" spans="1:23" s="1" customFormat="1">
      <c r="A563" s="58"/>
      <c r="B563" s="58"/>
      <c r="C563" s="58"/>
      <c r="D563" s="63"/>
      <c r="E563" s="58"/>
      <c r="F563" s="58"/>
      <c r="G563" s="58"/>
      <c r="H563" s="58"/>
      <c r="I563" s="58"/>
      <c r="J563" s="58"/>
      <c r="K563" s="58"/>
      <c r="L563" s="58"/>
      <c r="M563" s="58"/>
      <c r="N563" s="58"/>
      <c r="O563" s="58"/>
      <c r="P563" s="58"/>
      <c r="Q563" s="58"/>
      <c r="R563" s="58"/>
      <c r="S563" s="58"/>
      <c r="T563" s="58"/>
      <c r="U563" s="58"/>
      <c r="V563" s="58"/>
      <c r="W563" s="58"/>
    </row>
    <row r="564" spans="1:23" s="1" customFormat="1">
      <c r="A564" s="58"/>
      <c r="B564" s="58"/>
      <c r="C564" s="58"/>
      <c r="D564" s="63"/>
      <c r="E564" s="58"/>
      <c r="F564" s="58"/>
      <c r="G564" s="58"/>
      <c r="H564" s="58"/>
      <c r="I564" s="58"/>
      <c r="J564" s="58"/>
      <c r="K564" s="58"/>
      <c r="L564" s="58"/>
      <c r="M564" s="58"/>
      <c r="N564" s="58"/>
      <c r="O564" s="58"/>
      <c r="P564" s="58"/>
      <c r="Q564" s="58"/>
      <c r="R564" s="58"/>
      <c r="S564" s="58"/>
      <c r="T564" s="58"/>
      <c r="U564" s="58"/>
      <c r="V564" s="58"/>
      <c r="W564" s="58"/>
    </row>
    <row r="565" spans="1:23" s="1" customFormat="1">
      <c r="A565" s="58"/>
      <c r="B565" s="58"/>
      <c r="C565" s="58"/>
      <c r="D565" s="63"/>
      <c r="E565" s="58"/>
      <c r="F565" s="58"/>
      <c r="G565" s="58"/>
      <c r="H565" s="58"/>
      <c r="I565" s="58"/>
      <c r="J565" s="58"/>
      <c r="K565" s="58"/>
      <c r="L565" s="58"/>
      <c r="M565" s="58"/>
      <c r="N565" s="58"/>
      <c r="O565" s="58"/>
      <c r="P565" s="58"/>
      <c r="Q565" s="58"/>
      <c r="R565" s="58"/>
      <c r="S565" s="58"/>
      <c r="T565" s="58"/>
      <c r="U565" s="58"/>
      <c r="V565" s="58"/>
      <c r="W565" s="58"/>
    </row>
    <row r="566" spans="1:23" s="1" customFormat="1">
      <c r="A566" s="58"/>
      <c r="B566" s="58"/>
      <c r="C566" s="58"/>
      <c r="D566" s="63"/>
      <c r="E566" s="58"/>
      <c r="F566" s="58"/>
      <c r="G566" s="58"/>
      <c r="H566" s="58"/>
      <c r="I566" s="58"/>
      <c r="J566" s="58"/>
      <c r="K566" s="58"/>
      <c r="L566" s="58"/>
      <c r="M566" s="58"/>
      <c r="N566" s="58"/>
      <c r="O566" s="58"/>
      <c r="P566" s="58"/>
      <c r="Q566" s="58"/>
      <c r="R566" s="58"/>
      <c r="S566" s="58"/>
      <c r="T566" s="58"/>
      <c r="U566" s="58"/>
      <c r="V566" s="58"/>
      <c r="W566" s="58"/>
    </row>
    <row r="567" spans="1:23" s="1" customFormat="1">
      <c r="A567" s="58"/>
      <c r="B567" s="58"/>
      <c r="C567" s="58"/>
      <c r="D567" s="63"/>
      <c r="E567" s="58"/>
      <c r="F567" s="58"/>
      <c r="G567" s="58"/>
      <c r="H567" s="58"/>
      <c r="I567" s="58"/>
      <c r="J567" s="58"/>
      <c r="K567" s="58"/>
      <c r="L567" s="58"/>
      <c r="M567" s="58"/>
      <c r="N567" s="58"/>
      <c r="O567" s="58"/>
      <c r="P567" s="58"/>
      <c r="Q567" s="58"/>
      <c r="R567" s="58"/>
      <c r="S567" s="58"/>
      <c r="T567" s="58"/>
      <c r="U567" s="58"/>
      <c r="V567" s="58"/>
      <c r="W567" s="58"/>
    </row>
    <row r="568" spans="1:23" s="1" customFormat="1">
      <c r="A568" s="58"/>
      <c r="B568" s="58"/>
      <c r="C568" s="58"/>
      <c r="D568" s="63"/>
      <c r="E568" s="58"/>
      <c r="F568" s="58"/>
      <c r="G568" s="58"/>
      <c r="H568" s="58"/>
      <c r="I568" s="58"/>
      <c r="J568" s="58"/>
      <c r="K568" s="58"/>
      <c r="L568" s="58"/>
      <c r="M568" s="58"/>
      <c r="N568" s="58"/>
      <c r="O568" s="58"/>
      <c r="P568" s="58"/>
      <c r="Q568" s="58"/>
      <c r="R568" s="58"/>
      <c r="S568" s="58"/>
      <c r="T568" s="58"/>
      <c r="U568" s="58"/>
      <c r="V568" s="58"/>
      <c r="W568" s="58"/>
    </row>
    <row r="569" spans="1:23" s="1" customFormat="1">
      <c r="A569" s="58"/>
      <c r="B569" s="58"/>
      <c r="C569" s="58"/>
      <c r="D569" s="63"/>
      <c r="E569" s="58"/>
      <c r="F569" s="58"/>
      <c r="G569" s="58"/>
      <c r="H569" s="58"/>
      <c r="I569" s="58"/>
      <c r="J569" s="58"/>
      <c r="K569" s="58"/>
      <c r="L569" s="58"/>
      <c r="M569" s="58"/>
      <c r="N569" s="58"/>
      <c r="O569" s="58"/>
      <c r="P569" s="58"/>
      <c r="Q569" s="58"/>
      <c r="R569" s="58"/>
      <c r="S569" s="58"/>
      <c r="T569" s="58"/>
      <c r="U569" s="58"/>
      <c r="V569" s="58"/>
      <c r="W569" s="58"/>
    </row>
    <row r="570" spans="1:23" s="1" customFormat="1">
      <c r="A570" s="58"/>
      <c r="B570" s="58"/>
      <c r="C570" s="58"/>
      <c r="D570" s="63"/>
      <c r="E570" s="58"/>
      <c r="F570" s="58"/>
      <c r="G570" s="58"/>
      <c r="H570" s="58"/>
      <c r="I570" s="58"/>
      <c r="J570" s="58"/>
      <c r="K570" s="58"/>
      <c r="L570" s="58"/>
      <c r="M570" s="58"/>
      <c r="N570" s="58"/>
      <c r="O570" s="58"/>
      <c r="P570" s="58"/>
      <c r="Q570" s="58"/>
      <c r="R570" s="58"/>
      <c r="S570" s="58"/>
      <c r="T570" s="58"/>
      <c r="U570" s="58"/>
      <c r="V570" s="58"/>
      <c r="W570" s="58"/>
    </row>
    <row r="571" spans="1:23" s="1" customFormat="1">
      <c r="A571" s="58"/>
      <c r="B571" s="58"/>
      <c r="C571" s="58"/>
      <c r="D571" s="63"/>
      <c r="E571" s="58"/>
      <c r="F571" s="58"/>
      <c r="G571" s="58"/>
      <c r="H571" s="58"/>
      <c r="I571" s="58"/>
      <c r="J571" s="58"/>
      <c r="K571" s="58"/>
      <c r="L571" s="58"/>
      <c r="M571" s="58"/>
      <c r="N571" s="58"/>
      <c r="O571" s="58"/>
      <c r="P571" s="58"/>
      <c r="Q571" s="58"/>
      <c r="R571" s="58"/>
      <c r="S571" s="58"/>
      <c r="T571" s="58"/>
      <c r="U571" s="58"/>
      <c r="V571" s="58"/>
      <c r="W571" s="58"/>
    </row>
    <row r="572" spans="1:23" s="1" customFormat="1">
      <c r="A572" s="58"/>
      <c r="B572" s="58"/>
      <c r="C572" s="58"/>
      <c r="D572" s="63"/>
      <c r="E572" s="58"/>
      <c r="F572" s="58"/>
      <c r="G572" s="58"/>
      <c r="H572" s="58"/>
      <c r="I572" s="58"/>
      <c r="J572" s="58"/>
      <c r="K572" s="58"/>
      <c r="L572" s="58"/>
      <c r="M572" s="58"/>
      <c r="N572" s="58"/>
      <c r="O572" s="58"/>
      <c r="P572" s="58"/>
      <c r="Q572" s="58"/>
      <c r="R572" s="58"/>
      <c r="S572" s="58"/>
      <c r="T572" s="58"/>
      <c r="U572" s="58"/>
      <c r="V572" s="58"/>
      <c r="W572" s="58"/>
    </row>
    <row r="573" spans="1:23" s="1" customFormat="1">
      <c r="A573" s="58"/>
      <c r="B573" s="58"/>
      <c r="C573" s="58"/>
      <c r="D573" s="63"/>
      <c r="E573" s="58"/>
      <c r="F573" s="58"/>
      <c r="G573" s="58"/>
      <c r="H573" s="58"/>
      <c r="I573" s="58"/>
      <c r="J573" s="58"/>
      <c r="K573" s="58"/>
      <c r="L573" s="58"/>
      <c r="M573" s="58"/>
      <c r="N573" s="58"/>
      <c r="O573" s="58"/>
      <c r="P573" s="58"/>
      <c r="Q573" s="58"/>
      <c r="R573" s="58"/>
      <c r="S573" s="58"/>
      <c r="T573" s="58"/>
      <c r="U573" s="58"/>
      <c r="V573" s="58"/>
      <c r="W573" s="58"/>
    </row>
    <row r="574" spans="1:23" s="1" customFormat="1">
      <c r="A574" s="58"/>
      <c r="B574" s="58"/>
      <c r="C574" s="58"/>
      <c r="D574" s="63"/>
      <c r="E574" s="58"/>
      <c r="F574" s="58"/>
      <c r="G574" s="58"/>
      <c r="H574" s="58"/>
      <c r="I574" s="58"/>
      <c r="J574" s="58"/>
      <c r="K574" s="58"/>
      <c r="L574" s="58"/>
      <c r="M574" s="58"/>
      <c r="N574" s="58"/>
      <c r="O574" s="58"/>
      <c r="P574" s="58"/>
      <c r="Q574" s="58"/>
      <c r="R574" s="58"/>
      <c r="S574" s="58"/>
      <c r="T574" s="58"/>
      <c r="U574" s="58"/>
      <c r="V574" s="58"/>
      <c r="W574" s="58"/>
    </row>
    <row r="575" spans="1:23" s="1" customFormat="1">
      <c r="A575" s="58"/>
      <c r="B575" s="58"/>
      <c r="C575" s="58"/>
      <c r="D575" s="63"/>
      <c r="E575" s="58"/>
      <c r="F575" s="58"/>
      <c r="G575" s="58"/>
      <c r="H575" s="58"/>
      <c r="I575" s="58"/>
      <c r="J575" s="58"/>
      <c r="K575" s="58"/>
      <c r="L575" s="58"/>
      <c r="M575" s="58"/>
      <c r="N575" s="58"/>
      <c r="O575" s="58"/>
      <c r="P575" s="58"/>
      <c r="Q575" s="58"/>
      <c r="R575" s="58"/>
      <c r="S575" s="58"/>
      <c r="T575" s="58"/>
      <c r="U575" s="58"/>
      <c r="V575" s="58"/>
      <c r="W575" s="58"/>
    </row>
    <row r="576" spans="1:23" s="1" customFormat="1">
      <c r="A576" s="58"/>
      <c r="B576" s="58"/>
      <c r="C576" s="58"/>
      <c r="D576" s="63"/>
      <c r="E576" s="58"/>
      <c r="F576" s="58"/>
      <c r="G576" s="58"/>
      <c r="H576" s="58"/>
      <c r="I576" s="58"/>
      <c r="J576" s="58"/>
      <c r="K576" s="58"/>
      <c r="L576" s="58"/>
      <c r="M576" s="58"/>
      <c r="N576" s="58"/>
      <c r="O576" s="58"/>
      <c r="P576" s="58"/>
      <c r="Q576" s="58"/>
      <c r="R576" s="58"/>
      <c r="S576" s="58"/>
      <c r="T576" s="58"/>
      <c r="U576" s="58"/>
      <c r="V576" s="58"/>
      <c r="W576" s="58"/>
    </row>
    <row r="577" spans="1:23" s="1" customFormat="1">
      <c r="A577" s="58"/>
      <c r="B577" s="58"/>
      <c r="C577" s="58"/>
      <c r="D577" s="63"/>
      <c r="E577" s="58"/>
      <c r="F577" s="58"/>
      <c r="G577" s="58"/>
      <c r="H577" s="58"/>
      <c r="I577" s="58"/>
      <c r="J577" s="58"/>
      <c r="K577" s="58"/>
      <c r="L577" s="58"/>
      <c r="M577" s="58"/>
      <c r="N577" s="58"/>
      <c r="O577" s="58"/>
      <c r="P577" s="58"/>
      <c r="Q577" s="58"/>
      <c r="R577" s="58"/>
      <c r="S577" s="58"/>
      <c r="T577" s="58"/>
      <c r="U577" s="58"/>
      <c r="V577" s="58"/>
      <c r="W577" s="58"/>
    </row>
    <row r="578" spans="1:23" s="1" customFormat="1">
      <c r="A578" s="58"/>
      <c r="B578" s="58"/>
      <c r="C578" s="58"/>
      <c r="D578" s="63"/>
      <c r="E578" s="58"/>
      <c r="F578" s="58"/>
      <c r="G578" s="58"/>
      <c r="H578" s="58"/>
      <c r="I578" s="58"/>
      <c r="J578" s="58"/>
      <c r="K578" s="58"/>
      <c r="L578" s="58"/>
      <c r="M578" s="58"/>
      <c r="N578" s="58"/>
      <c r="O578" s="58"/>
      <c r="P578" s="58"/>
      <c r="Q578" s="58"/>
      <c r="R578" s="58"/>
      <c r="S578" s="58"/>
      <c r="T578" s="58"/>
      <c r="U578" s="58"/>
      <c r="V578" s="58"/>
      <c r="W578" s="58"/>
    </row>
    <row r="579" spans="1:23" s="1" customFormat="1">
      <c r="A579" s="58"/>
      <c r="B579" s="58"/>
      <c r="C579" s="58"/>
      <c r="D579" s="63"/>
      <c r="E579" s="58"/>
      <c r="F579" s="58"/>
      <c r="G579" s="58"/>
      <c r="H579" s="58"/>
      <c r="I579" s="58"/>
      <c r="J579" s="58"/>
      <c r="K579" s="58"/>
      <c r="L579" s="58"/>
      <c r="M579" s="58"/>
      <c r="N579" s="58"/>
      <c r="O579" s="58"/>
      <c r="P579" s="58"/>
      <c r="Q579" s="58"/>
      <c r="R579" s="58"/>
      <c r="S579" s="58"/>
      <c r="T579" s="58"/>
      <c r="U579" s="58"/>
      <c r="V579" s="58"/>
      <c r="W579" s="58"/>
    </row>
    <row r="580" spans="1:23" s="1" customFormat="1">
      <c r="A580" s="58"/>
      <c r="B580" s="58"/>
      <c r="C580" s="58"/>
      <c r="D580" s="63"/>
      <c r="E580" s="58"/>
      <c r="F580" s="58"/>
      <c r="G580" s="58"/>
      <c r="H580" s="58"/>
      <c r="I580" s="58"/>
      <c r="J580" s="58"/>
      <c r="K580" s="58"/>
      <c r="L580" s="58"/>
      <c r="M580" s="58"/>
      <c r="N580" s="58"/>
      <c r="O580" s="58"/>
      <c r="P580" s="58"/>
      <c r="Q580" s="58"/>
      <c r="R580" s="58"/>
      <c r="S580" s="58"/>
      <c r="T580" s="58"/>
      <c r="U580" s="58"/>
      <c r="V580" s="58"/>
      <c r="W580" s="58"/>
    </row>
    <row r="581" spans="1:23" s="1" customFormat="1">
      <c r="A581" s="58"/>
      <c r="B581" s="58"/>
      <c r="C581" s="58"/>
      <c r="D581" s="63"/>
      <c r="E581" s="58"/>
      <c r="F581" s="58"/>
      <c r="G581" s="58"/>
      <c r="H581" s="58"/>
      <c r="I581" s="58"/>
      <c r="J581" s="58"/>
      <c r="K581" s="58"/>
      <c r="L581" s="58"/>
      <c r="M581" s="58"/>
      <c r="N581" s="58"/>
      <c r="O581" s="58"/>
      <c r="P581" s="58"/>
      <c r="Q581" s="58"/>
      <c r="R581" s="58"/>
      <c r="S581" s="58"/>
      <c r="T581" s="58"/>
      <c r="U581" s="58"/>
      <c r="V581" s="58"/>
      <c r="W581" s="58"/>
    </row>
    <row r="582" spans="1:23" s="1" customFormat="1">
      <c r="A582" s="58"/>
      <c r="B582" s="58"/>
      <c r="C582" s="58"/>
      <c r="D582" s="63"/>
      <c r="E582" s="58"/>
      <c r="F582" s="58"/>
      <c r="G582" s="58"/>
      <c r="H582" s="58"/>
      <c r="I582" s="58"/>
      <c r="J582" s="58"/>
      <c r="K582" s="58"/>
      <c r="L582" s="58"/>
      <c r="M582" s="58"/>
      <c r="N582" s="58"/>
      <c r="O582" s="58"/>
      <c r="P582" s="58"/>
      <c r="Q582" s="58"/>
      <c r="R582" s="58"/>
      <c r="S582" s="58"/>
      <c r="T582" s="58"/>
      <c r="U582" s="58"/>
      <c r="V582" s="58"/>
      <c r="W582" s="58"/>
    </row>
    <row r="583" spans="1:23" s="1" customFormat="1">
      <c r="A583" s="58"/>
      <c r="B583" s="58"/>
      <c r="C583" s="58"/>
      <c r="D583" s="63"/>
      <c r="E583" s="58"/>
      <c r="F583" s="58"/>
      <c r="G583" s="58"/>
      <c r="H583" s="58"/>
      <c r="I583" s="58"/>
      <c r="J583" s="58"/>
      <c r="K583" s="58"/>
      <c r="L583" s="58"/>
      <c r="M583" s="58"/>
      <c r="N583" s="58"/>
      <c r="O583" s="58"/>
      <c r="P583" s="58"/>
      <c r="Q583" s="58"/>
      <c r="R583" s="58"/>
      <c r="S583" s="58"/>
      <c r="T583" s="58"/>
      <c r="U583" s="58"/>
      <c r="V583" s="58"/>
      <c r="W583" s="58"/>
    </row>
    <row r="584" spans="1:23" s="1" customFormat="1">
      <c r="A584" s="58"/>
      <c r="B584" s="58"/>
      <c r="C584" s="58"/>
      <c r="D584" s="63"/>
      <c r="E584" s="58"/>
      <c r="F584" s="58"/>
      <c r="G584" s="58"/>
      <c r="H584" s="58"/>
      <c r="I584" s="58"/>
      <c r="J584" s="58"/>
      <c r="K584" s="58"/>
      <c r="L584" s="58"/>
      <c r="M584" s="58"/>
      <c r="N584" s="58"/>
      <c r="O584" s="58"/>
      <c r="P584" s="58"/>
      <c r="Q584" s="58"/>
      <c r="R584" s="58"/>
      <c r="S584" s="58"/>
      <c r="T584" s="58"/>
      <c r="U584" s="58"/>
      <c r="V584" s="58"/>
      <c r="W584" s="58"/>
    </row>
    <row r="585" spans="1:23" s="1" customFormat="1">
      <c r="A585" s="58"/>
      <c r="B585" s="58"/>
      <c r="C585" s="58"/>
      <c r="D585" s="63"/>
      <c r="E585" s="58"/>
      <c r="F585" s="58"/>
      <c r="G585" s="58"/>
      <c r="H585" s="58"/>
      <c r="I585" s="58"/>
      <c r="J585" s="58"/>
      <c r="K585" s="58"/>
      <c r="L585" s="58"/>
      <c r="M585" s="58"/>
      <c r="N585" s="58"/>
      <c r="O585" s="58"/>
      <c r="P585" s="58"/>
      <c r="Q585" s="58"/>
      <c r="R585" s="58"/>
      <c r="S585" s="58"/>
      <c r="T585" s="58"/>
      <c r="U585" s="58"/>
      <c r="V585" s="58"/>
      <c r="W585" s="58"/>
    </row>
    <row r="586" spans="1:23" s="1" customFormat="1">
      <c r="A586" s="58"/>
      <c r="B586" s="58"/>
      <c r="C586" s="58"/>
      <c r="D586" s="63"/>
      <c r="E586" s="58"/>
      <c r="F586" s="58"/>
      <c r="G586" s="58"/>
      <c r="H586" s="58"/>
      <c r="I586" s="58"/>
      <c r="J586" s="58"/>
      <c r="K586" s="58"/>
      <c r="L586" s="58"/>
      <c r="M586" s="58"/>
      <c r="N586" s="58"/>
      <c r="O586" s="58"/>
      <c r="P586" s="58"/>
      <c r="Q586" s="58"/>
      <c r="R586" s="58"/>
      <c r="S586" s="58"/>
      <c r="T586" s="58"/>
      <c r="U586" s="58"/>
      <c r="V586" s="58"/>
      <c r="W586" s="58"/>
    </row>
    <row r="587" spans="1:23" s="1" customFormat="1">
      <c r="A587" s="58"/>
      <c r="B587" s="58"/>
      <c r="C587" s="58"/>
      <c r="D587" s="63"/>
      <c r="E587" s="58"/>
      <c r="F587" s="58"/>
      <c r="G587" s="58"/>
      <c r="H587" s="58"/>
      <c r="I587" s="58"/>
      <c r="J587" s="58"/>
      <c r="K587" s="58"/>
      <c r="L587" s="58"/>
      <c r="M587" s="58"/>
      <c r="N587" s="58"/>
      <c r="O587" s="58"/>
      <c r="P587" s="58"/>
      <c r="Q587" s="58"/>
      <c r="R587" s="58"/>
      <c r="S587" s="58"/>
      <c r="T587" s="58"/>
      <c r="U587" s="58"/>
      <c r="V587" s="58"/>
      <c r="W587" s="58"/>
    </row>
    <row r="588" spans="1:23" s="1" customFormat="1">
      <c r="A588" s="58"/>
      <c r="B588" s="58"/>
      <c r="C588" s="58"/>
      <c r="D588" s="63"/>
      <c r="E588" s="58"/>
      <c r="F588" s="58"/>
      <c r="G588" s="58"/>
      <c r="H588" s="58"/>
      <c r="I588" s="58"/>
      <c r="J588" s="58"/>
      <c r="K588" s="58"/>
      <c r="L588" s="58"/>
      <c r="M588" s="58"/>
      <c r="N588" s="58"/>
      <c r="O588" s="58"/>
      <c r="P588" s="58"/>
      <c r="Q588" s="58"/>
      <c r="R588" s="58"/>
      <c r="S588" s="58"/>
      <c r="T588" s="58"/>
      <c r="U588" s="58"/>
      <c r="V588" s="58"/>
      <c r="W588" s="58"/>
    </row>
    <row r="589" spans="1:23" s="1" customFormat="1">
      <c r="A589" s="58"/>
      <c r="B589" s="58"/>
      <c r="C589" s="58"/>
      <c r="D589" s="63"/>
      <c r="E589" s="58"/>
      <c r="F589" s="58"/>
      <c r="G589" s="58"/>
      <c r="H589" s="58"/>
      <c r="I589" s="58"/>
      <c r="J589" s="58"/>
      <c r="K589" s="58"/>
      <c r="L589" s="58"/>
      <c r="M589" s="58"/>
      <c r="N589" s="58"/>
      <c r="O589" s="58"/>
      <c r="P589" s="58"/>
      <c r="Q589" s="58"/>
      <c r="R589" s="58"/>
      <c r="S589" s="58"/>
      <c r="T589" s="58"/>
      <c r="U589" s="58"/>
      <c r="V589" s="58"/>
      <c r="W589" s="58"/>
    </row>
    <row r="590" spans="1:23" s="1" customFormat="1">
      <c r="A590" s="58"/>
      <c r="B590" s="58"/>
      <c r="C590" s="58"/>
      <c r="D590" s="63"/>
      <c r="E590" s="58"/>
      <c r="F590" s="58"/>
      <c r="G590" s="58"/>
      <c r="H590" s="58"/>
      <c r="I590" s="58"/>
      <c r="J590" s="58"/>
      <c r="K590" s="58"/>
      <c r="L590" s="58"/>
      <c r="M590" s="58"/>
      <c r="N590" s="58"/>
      <c r="O590" s="58"/>
      <c r="P590" s="58"/>
      <c r="Q590" s="58"/>
      <c r="R590" s="58"/>
      <c r="S590" s="58"/>
      <c r="T590" s="58"/>
      <c r="U590" s="58"/>
      <c r="V590" s="58"/>
      <c r="W590" s="58"/>
    </row>
    <row r="591" spans="1:23" s="1" customFormat="1">
      <c r="A591" s="58"/>
      <c r="B591" s="58"/>
      <c r="C591" s="58"/>
      <c r="D591" s="63"/>
      <c r="E591" s="58"/>
      <c r="F591" s="58"/>
      <c r="G591" s="58"/>
      <c r="H591" s="58"/>
      <c r="I591" s="58"/>
      <c r="J591" s="58"/>
      <c r="K591" s="58"/>
      <c r="L591" s="58"/>
      <c r="M591" s="58"/>
      <c r="N591" s="58"/>
      <c r="O591" s="58"/>
      <c r="P591" s="58"/>
      <c r="Q591" s="58"/>
      <c r="R591" s="58"/>
      <c r="S591" s="58"/>
      <c r="T591" s="58"/>
      <c r="U591" s="58"/>
      <c r="V591" s="58"/>
      <c r="W591" s="58"/>
    </row>
    <row r="592" spans="1:23" s="1" customFormat="1">
      <c r="A592" s="58"/>
      <c r="B592" s="58"/>
      <c r="C592" s="58"/>
      <c r="D592" s="63"/>
      <c r="E592" s="58"/>
      <c r="F592" s="58"/>
      <c r="G592" s="58"/>
      <c r="H592" s="58"/>
      <c r="I592" s="58"/>
      <c r="J592" s="58"/>
      <c r="K592" s="58"/>
      <c r="L592" s="58"/>
      <c r="M592" s="58"/>
      <c r="N592" s="58"/>
      <c r="O592" s="58"/>
      <c r="P592" s="58"/>
      <c r="Q592" s="58"/>
      <c r="R592" s="58"/>
      <c r="S592" s="58"/>
      <c r="T592" s="58"/>
      <c r="U592" s="58"/>
      <c r="V592" s="58"/>
      <c r="W592" s="58"/>
    </row>
    <row r="593" spans="1:23" s="1" customFormat="1">
      <c r="A593" s="58"/>
      <c r="B593" s="58"/>
      <c r="C593" s="58"/>
      <c r="D593" s="63"/>
      <c r="E593" s="58"/>
      <c r="F593" s="58"/>
      <c r="G593" s="58"/>
      <c r="H593" s="58"/>
      <c r="I593" s="58"/>
      <c r="J593" s="58"/>
      <c r="K593" s="58"/>
      <c r="L593" s="58"/>
      <c r="M593" s="58"/>
      <c r="N593" s="58"/>
      <c r="O593" s="58"/>
      <c r="P593" s="58"/>
      <c r="Q593" s="58"/>
      <c r="R593" s="58"/>
      <c r="S593" s="58"/>
      <c r="T593" s="58"/>
      <c r="U593" s="58"/>
      <c r="V593" s="58"/>
      <c r="W593" s="58"/>
    </row>
    <row r="594" spans="1:23" s="1" customFormat="1">
      <c r="A594" s="58"/>
      <c r="B594" s="58"/>
      <c r="C594" s="58"/>
      <c r="D594" s="63"/>
      <c r="E594" s="58"/>
      <c r="F594" s="58"/>
      <c r="G594" s="58"/>
      <c r="H594" s="58"/>
      <c r="I594" s="58"/>
      <c r="J594" s="58"/>
      <c r="K594" s="58"/>
      <c r="L594" s="58"/>
      <c r="M594" s="58"/>
      <c r="N594" s="58"/>
      <c r="O594" s="58"/>
      <c r="P594" s="58"/>
      <c r="Q594" s="58"/>
      <c r="R594" s="58"/>
      <c r="S594" s="58"/>
      <c r="T594" s="58"/>
      <c r="U594" s="58"/>
      <c r="V594" s="58"/>
      <c r="W594" s="58"/>
    </row>
    <row r="595" spans="1:23" s="1" customFormat="1">
      <c r="A595" s="58"/>
      <c r="B595" s="58"/>
      <c r="C595" s="58"/>
      <c r="D595" s="63"/>
      <c r="E595" s="58"/>
      <c r="F595" s="58"/>
      <c r="G595" s="58"/>
      <c r="H595" s="58"/>
      <c r="I595" s="58"/>
      <c r="J595" s="58"/>
      <c r="K595" s="58"/>
      <c r="L595" s="58"/>
      <c r="M595" s="58"/>
      <c r="N595" s="58"/>
      <c r="O595" s="58"/>
      <c r="P595" s="58"/>
      <c r="Q595" s="58"/>
      <c r="R595" s="58"/>
      <c r="S595" s="58"/>
      <c r="T595" s="58"/>
      <c r="U595" s="58"/>
      <c r="V595" s="58"/>
      <c r="W595" s="58"/>
    </row>
    <row r="596" spans="1:23" s="1" customFormat="1">
      <c r="A596" s="58"/>
      <c r="B596" s="58"/>
      <c r="C596" s="58"/>
      <c r="D596" s="63"/>
      <c r="E596" s="58"/>
      <c r="F596" s="58"/>
      <c r="G596" s="58"/>
      <c r="H596" s="58"/>
      <c r="I596" s="58"/>
      <c r="J596" s="58"/>
      <c r="K596" s="58"/>
      <c r="L596" s="58"/>
      <c r="M596" s="58"/>
      <c r="N596" s="58"/>
      <c r="O596" s="58"/>
      <c r="P596" s="58"/>
      <c r="Q596" s="58"/>
      <c r="R596" s="58"/>
      <c r="S596" s="58"/>
      <c r="T596" s="58"/>
      <c r="U596" s="58"/>
      <c r="V596" s="58"/>
      <c r="W596" s="58"/>
    </row>
    <row r="597" spans="1:23" s="1" customFormat="1">
      <c r="A597" s="58"/>
      <c r="B597" s="58"/>
      <c r="C597" s="58"/>
      <c r="D597" s="63"/>
      <c r="E597" s="58"/>
      <c r="F597" s="58"/>
      <c r="G597" s="58"/>
      <c r="H597" s="58"/>
      <c r="I597" s="58"/>
      <c r="J597" s="58"/>
      <c r="K597" s="58"/>
      <c r="L597" s="58"/>
      <c r="M597" s="58"/>
      <c r="N597" s="58"/>
      <c r="O597" s="58"/>
      <c r="P597" s="58"/>
      <c r="Q597" s="58"/>
      <c r="R597" s="58"/>
      <c r="S597" s="58"/>
      <c r="T597" s="58"/>
      <c r="U597" s="58"/>
      <c r="V597" s="58"/>
      <c r="W597" s="58"/>
    </row>
    <row r="598" spans="1:23" s="1" customFormat="1">
      <c r="A598" s="58"/>
      <c r="B598" s="58"/>
      <c r="C598" s="58"/>
      <c r="D598" s="63"/>
      <c r="E598" s="58"/>
      <c r="F598" s="58"/>
      <c r="G598" s="58"/>
      <c r="H598" s="58"/>
      <c r="I598" s="58"/>
      <c r="J598" s="58"/>
      <c r="K598" s="58"/>
      <c r="L598" s="58"/>
      <c r="M598" s="58"/>
      <c r="N598" s="58"/>
      <c r="O598" s="58"/>
      <c r="P598" s="58"/>
      <c r="Q598" s="58"/>
      <c r="R598" s="58"/>
      <c r="S598" s="58"/>
      <c r="T598" s="58"/>
      <c r="U598" s="58"/>
      <c r="V598" s="58"/>
      <c r="W598" s="58"/>
    </row>
    <row r="599" spans="1:23" s="1" customFormat="1">
      <c r="A599" s="58"/>
      <c r="B599" s="58"/>
      <c r="C599" s="58"/>
      <c r="D599" s="63"/>
      <c r="E599" s="58"/>
      <c r="F599" s="58"/>
      <c r="G599" s="58"/>
      <c r="H599" s="58"/>
      <c r="I599" s="58"/>
      <c r="J599" s="58"/>
      <c r="K599" s="58"/>
      <c r="L599" s="58"/>
      <c r="M599" s="58"/>
      <c r="N599" s="58"/>
      <c r="O599" s="58"/>
      <c r="P599" s="58"/>
      <c r="Q599" s="58"/>
      <c r="R599" s="58"/>
      <c r="S599" s="58"/>
      <c r="T599" s="58"/>
      <c r="U599" s="58"/>
      <c r="V599" s="58"/>
      <c r="W599" s="58"/>
    </row>
    <row r="600" spans="1:23" s="1" customFormat="1">
      <c r="A600" s="58"/>
      <c r="B600" s="58"/>
      <c r="C600" s="58"/>
      <c r="D600" s="63"/>
      <c r="E600" s="58"/>
      <c r="F600" s="58"/>
      <c r="G600" s="58"/>
      <c r="H600" s="58"/>
      <c r="I600" s="58"/>
      <c r="J600" s="58"/>
      <c r="K600" s="58"/>
      <c r="L600" s="58"/>
      <c r="M600" s="58"/>
      <c r="N600" s="58"/>
      <c r="O600" s="58"/>
      <c r="P600" s="58"/>
      <c r="Q600" s="58"/>
      <c r="R600" s="58"/>
      <c r="S600" s="58"/>
      <c r="T600" s="58"/>
      <c r="U600" s="58"/>
      <c r="V600" s="58"/>
      <c r="W600" s="58"/>
    </row>
    <row r="601" spans="1:23" s="1" customFormat="1">
      <c r="A601" s="58"/>
      <c r="B601" s="58"/>
      <c r="C601" s="58"/>
      <c r="D601" s="63"/>
      <c r="E601" s="58"/>
      <c r="F601" s="58"/>
      <c r="G601" s="58"/>
      <c r="H601" s="58"/>
      <c r="I601" s="58"/>
      <c r="J601" s="58"/>
      <c r="K601" s="58"/>
      <c r="L601" s="58"/>
      <c r="M601" s="58"/>
      <c r="N601" s="58"/>
      <c r="O601" s="58"/>
      <c r="P601" s="58"/>
      <c r="Q601" s="58"/>
      <c r="R601" s="58"/>
      <c r="S601" s="58"/>
      <c r="T601" s="58"/>
      <c r="U601" s="58"/>
      <c r="V601" s="58"/>
      <c r="W601" s="58"/>
    </row>
    <row r="602" spans="1:23" s="1" customFormat="1">
      <c r="A602" s="58"/>
      <c r="B602" s="58"/>
      <c r="C602" s="58"/>
      <c r="D602" s="63"/>
      <c r="E602" s="58"/>
      <c r="F602" s="58"/>
      <c r="G602" s="58"/>
      <c r="H602" s="58"/>
      <c r="I602" s="58"/>
      <c r="J602" s="58"/>
      <c r="K602" s="58"/>
      <c r="L602" s="58"/>
      <c r="M602" s="58"/>
      <c r="N602" s="58"/>
      <c r="O602" s="58"/>
      <c r="P602" s="58"/>
      <c r="Q602" s="58"/>
      <c r="R602" s="58"/>
      <c r="S602" s="58"/>
      <c r="T602" s="58"/>
      <c r="U602" s="58"/>
      <c r="V602" s="58"/>
      <c r="W602" s="58"/>
    </row>
    <row r="603" spans="1:23" s="1" customFormat="1">
      <c r="A603" s="58"/>
      <c r="B603" s="58"/>
      <c r="C603" s="58"/>
      <c r="D603" s="63"/>
      <c r="E603" s="58"/>
      <c r="F603" s="58"/>
      <c r="G603" s="58"/>
      <c r="H603" s="58"/>
      <c r="I603" s="58"/>
      <c r="J603" s="58"/>
      <c r="K603" s="58"/>
      <c r="L603" s="58"/>
      <c r="M603" s="58"/>
      <c r="N603" s="58"/>
      <c r="O603" s="58"/>
      <c r="P603" s="58"/>
      <c r="Q603" s="58"/>
      <c r="R603" s="58"/>
      <c r="S603" s="58"/>
      <c r="T603" s="58"/>
      <c r="U603" s="58"/>
      <c r="V603" s="58"/>
      <c r="W603" s="58"/>
    </row>
    <row r="604" spans="1:23" s="1" customFormat="1">
      <c r="A604" s="58"/>
      <c r="B604" s="58"/>
      <c r="C604" s="58"/>
      <c r="D604" s="63"/>
      <c r="E604" s="58"/>
      <c r="F604" s="58"/>
      <c r="G604" s="58"/>
      <c r="H604" s="58"/>
      <c r="I604" s="58"/>
      <c r="J604" s="58"/>
      <c r="K604" s="58"/>
      <c r="L604" s="58"/>
      <c r="M604" s="58"/>
      <c r="N604" s="58"/>
      <c r="O604" s="58"/>
      <c r="P604" s="58"/>
      <c r="Q604" s="58"/>
      <c r="R604" s="58"/>
      <c r="S604" s="58"/>
      <c r="T604" s="58"/>
      <c r="U604" s="58"/>
      <c r="V604" s="58"/>
      <c r="W604" s="58"/>
    </row>
    <row r="605" spans="1:23" s="1" customFormat="1">
      <c r="A605" s="58"/>
      <c r="B605" s="58"/>
      <c r="C605" s="58"/>
      <c r="D605" s="63"/>
      <c r="E605" s="58"/>
      <c r="F605" s="58"/>
      <c r="G605" s="58"/>
      <c r="H605" s="58"/>
      <c r="I605" s="58"/>
      <c r="J605" s="58"/>
      <c r="K605" s="58"/>
      <c r="L605" s="58"/>
      <c r="M605" s="58"/>
      <c r="N605" s="58"/>
      <c r="O605" s="58"/>
      <c r="P605" s="58"/>
      <c r="Q605" s="58"/>
      <c r="R605" s="58"/>
      <c r="S605" s="58"/>
      <c r="T605" s="58"/>
      <c r="U605" s="58"/>
      <c r="V605" s="58"/>
      <c r="W605" s="58"/>
    </row>
    <row r="606" spans="1:23" s="1" customFormat="1">
      <c r="A606" s="58"/>
      <c r="B606" s="58"/>
      <c r="C606" s="58"/>
      <c r="D606" s="63"/>
      <c r="E606" s="58"/>
      <c r="F606" s="58"/>
      <c r="G606" s="58"/>
      <c r="H606" s="58"/>
      <c r="I606" s="58"/>
      <c r="J606" s="58"/>
      <c r="K606" s="58"/>
      <c r="L606" s="58"/>
      <c r="M606" s="58"/>
      <c r="N606" s="58"/>
      <c r="O606" s="58"/>
      <c r="P606" s="58"/>
      <c r="Q606" s="58"/>
      <c r="R606" s="58"/>
      <c r="S606" s="58"/>
      <c r="T606" s="58"/>
      <c r="U606" s="58"/>
      <c r="V606" s="58"/>
      <c r="W606" s="58"/>
    </row>
    <row r="607" spans="1:23" s="1" customFormat="1">
      <c r="A607" s="58"/>
      <c r="B607" s="58"/>
      <c r="C607" s="58"/>
      <c r="D607" s="63"/>
      <c r="E607" s="58"/>
      <c r="F607" s="58"/>
      <c r="G607" s="58"/>
      <c r="H607" s="58"/>
      <c r="I607" s="58"/>
      <c r="J607" s="58"/>
      <c r="K607" s="58"/>
      <c r="L607" s="58"/>
      <c r="M607" s="58"/>
      <c r="N607" s="58"/>
      <c r="O607" s="58"/>
      <c r="P607" s="58"/>
      <c r="Q607" s="58"/>
      <c r="R607" s="58"/>
      <c r="S607" s="58"/>
      <c r="T607" s="58"/>
      <c r="U607" s="58"/>
      <c r="V607" s="58"/>
      <c r="W607" s="58"/>
    </row>
    <row r="608" spans="1:23" s="1" customFormat="1">
      <c r="A608" s="58"/>
      <c r="B608" s="58"/>
      <c r="C608" s="58"/>
      <c r="D608" s="63"/>
      <c r="E608" s="58"/>
      <c r="F608" s="58"/>
      <c r="G608" s="58"/>
      <c r="H608" s="58"/>
      <c r="I608" s="58"/>
      <c r="J608" s="58"/>
      <c r="K608" s="58"/>
      <c r="L608" s="58"/>
      <c r="M608" s="58"/>
      <c r="N608" s="58"/>
      <c r="O608" s="58"/>
      <c r="P608" s="58"/>
      <c r="Q608" s="58"/>
      <c r="R608" s="58"/>
      <c r="S608" s="58"/>
      <c r="T608" s="58"/>
      <c r="U608" s="58"/>
      <c r="V608" s="58"/>
      <c r="W608" s="58"/>
    </row>
    <row r="609" spans="1:23" s="1" customFormat="1">
      <c r="A609" s="58"/>
      <c r="B609" s="58"/>
      <c r="C609" s="58"/>
      <c r="D609" s="63"/>
      <c r="E609" s="58"/>
      <c r="F609" s="58"/>
      <c r="G609" s="58"/>
      <c r="H609" s="58"/>
      <c r="I609" s="58"/>
      <c r="J609" s="58"/>
      <c r="K609" s="58"/>
      <c r="L609" s="58"/>
      <c r="M609" s="58"/>
      <c r="N609" s="58"/>
      <c r="O609" s="58"/>
      <c r="P609" s="58"/>
      <c r="Q609" s="58"/>
      <c r="R609" s="58"/>
      <c r="S609" s="58"/>
      <c r="T609" s="58"/>
      <c r="U609" s="58"/>
      <c r="V609" s="58"/>
      <c r="W609" s="58"/>
    </row>
    <row r="610" spans="1:23" s="1" customFormat="1">
      <c r="A610" s="58"/>
      <c r="B610" s="58"/>
      <c r="C610" s="58"/>
      <c r="D610" s="63"/>
      <c r="E610" s="58"/>
      <c r="F610" s="58"/>
      <c r="G610" s="58"/>
      <c r="H610" s="58"/>
      <c r="I610" s="58"/>
      <c r="J610" s="58"/>
      <c r="K610" s="58"/>
      <c r="L610" s="58"/>
      <c r="M610" s="58"/>
      <c r="N610" s="58"/>
      <c r="O610" s="58"/>
      <c r="P610" s="58"/>
      <c r="Q610" s="58"/>
      <c r="R610" s="58"/>
      <c r="S610" s="58"/>
      <c r="T610" s="58"/>
      <c r="U610" s="58"/>
      <c r="V610" s="58"/>
      <c r="W610" s="58"/>
    </row>
    <row r="611" spans="1:23" s="1" customFormat="1">
      <c r="A611" s="58"/>
      <c r="B611" s="58"/>
      <c r="C611" s="58"/>
      <c r="D611" s="63"/>
      <c r="E611" s="58"/>
      <c r="F611" s="58"/>
      <c r="G611" s="58"/>
      <c r="H611" s="58"/>
      <c r="I611" s="58"/>
      <c r="J611" s="58"/>
      <c r="K611" s="58"/>
      <c r="L611" s="58"/>
      <c r="M611" s="58"/>
      <c r="N611" s="58"/>
      <c r="O611" s="58"/>
      <c r="P611" s="58"/>
      <c r="Q611" s="58"/>
      <c r="R611" s="58"/>
      <c r="S611" s="58"/>
      <c r="T611" s="58"/>
      <c r="U611" s="58"/>
      <c r="V611" s="58"/>
      <c r="W611" s="58"/>
    </row>
    <row r="612" spans="1:23" s="1" customFormat="1">
      <c r="A612" s="58"/>
      <c r="B612" s="58"/>
      <c r="C612" s="58"/>
      <c r="D612" s="63"/>
      <c r="E612" s="58"/>
      <c r="F612" s="58"/>
      <c r="G612" s="58"/>
      <c r="H612" s="58"/>
      <c r="I612" s="58"/>
      <c r="J612" s="58"/>
      <c r="K612" s="58"/>
      <c r="L612" s="58"/>
      <c r="M612" s="58"/>
      <c r="N612" s="58"/>
      <c r="O612" s="58"/>
      <c r="P612" s="58"/>
      <c r="Q612" s="58"/>
      <c r="R612" s="58"/>
      <c r="S612" s="58"/>
      <c r="T612" s="58"/>
      <c r="U612" s="58"/>
      <c r="V612" s="58"/>
      <c r="W612" s="58"/>
    </row>
    <row r="613" spans="1:23" s="1" customFormat="1">
      <c r="A613" s="58"/>
      <c r="B613" s="58"/>
      <c r="C613" s="58"/>
      <c r="D613" s="63"/>
      <c r="E613" s="58"/>
      <c r="F613" s="58"/>
      <c r="G613" s="58"/>
      <c r="H613" s="58"/>
      <c r="I613" s="58"/>
      <c r="J613" s="58"/>
      <c r="K613" s="58"/>
      <c r="L613" s="58"/>
      <c r="M613" s="58"/>
      <c r="N613" s="58"/>
      <c r="O613" s="58"/>
      <c r="P613" s="58"/>
      <c r="Q613" s="58"/>
      <c r="R613" s="58"/>
      <c r="S613" s="58"/>
      <c r="T613" s="58"/>
      <c r="U613" s="58"/>
      <c r="V613" s="58"/>
      <c r="W613" s="58"/>
    </row>
    <row r="614" spans="1:23" s="1" customFormat="1">
      <c r="A614" s="58"/>
      <c r="B614" s="58"/>
      <c r="C614" s="58"/>
      <c r="D614" s="63"/>
      <c r="E614" s="58"/>
      <c r="F614" s="58"/>
      <c r="G614" s="58"/>
      <c r="H614" s="58"/>
      <c r="I614" s="58"/>
      <c r="J614" s="58"/>
      <c r="K614" s="58"/>
      <c r="L614" s="58"/>
      <c r="M614" s="58"/>
      <c r="N614" s="58"/>
      <c r="O614" s="58"/>
      <c r="P614" s="58"/>
      <c r="Q614" s="58"/>
      <c r="R614" s="58"/>
      <c r="S614" s="58"/>
      <c r="T614" s="58"/>
      <c r="U614" s="58"/>
      <c r="V614" s="58"/>
      <c r="W614" s="58"/>
    </row>
    <row r="615" spans="1:23" s="1" customFormat="1">
      <c r="A615" s="58"/>
      <c r="B615" s="58"/>
      <c r="C615" s="58"/>
      <c r="D615" s="63"/>
      <c r="E615" s="58"/>
      <c r="F615" s="58"/>
      <c r="G615" s="58"/>
      <c r="H615" s="58"/>
      <c r="I615" s="58"/>
      <c r="J615" s="58"/>
      <c r="K615" s="58"/>
      <c r="L615" s="58"/>
      <c r="M615" s="58"/>
      <c r="N615" s="58"/>
      <c r="O615" s="58"/>
      <c r="P615" s="58"/>
      <c r="Q615" s="58"/>
      <c r="R615" s="58"/>
      <c r="S615" s="58"/>
      <c r="T615" s="58"/>
      <c r="U615" s="58"/>
      <c r="V615" s="58"/>
      <c r="W615" s="58"/>
    </row>
    <row r="616" spans="1:23" s="1" customFormat="1">
      <c r="A616" s="58"/>
      <c r="B616" s="58"/>
      <c r="C616" s="58"/>
      <c r="D616" s="63"/>
      <c r="E616" s="58"/>
      <c r="F616" s="58"/>
      <c r="G616" s="58"/>
      <c r="H616" s="58"/>
      <c r="I616" s="58"/>
      <c r="J616" s="58"/>
      <c r="K616" s="58"/>
      <c r="L616" s="58"/>
      <c r="M616" s="58"/>
      <c r="N616" s="58"/>
      <c r="O616" s="58"/>
      <c r="P616" s="58"/>
      <c r="Q616" s="58"/>
      <c r="R616" s="58"/>
      <c r="S616" s="58"/>
      <c r="T616" s="58"/>
      <c r="U616" s="58"/>
      <c r="V616" s="58"/>
      <c r="W616" s="58"/>
    </row>
    <row r="617" spans="1:23" s="1" customFormat="1">
      <c r="A617" s="58"/>
      <c r="B617" s="58"/>
      <c r="C617" s="58"/>
      <c r="D617" s="63"/>
      <c r="E617" s="58"/>
      <c r="F617" s="58"/>
      <c r="G617" s="58"/>
      <c r="H617" s="58"/>
      <c r="I617" s="58"/>
      <c r="J617" s="58"/>
      <c r="K617" s="58"/>
      <c r="L617" s="58"/>
      <c r="M617" s="58"/>
      <c r="N617" s="58"/>
      <c r="O617" s="58"/>
      <c r="P617" s="58"/>
      <c r="Q617" s="58"/>
      <c r="R617" s="58"/>
      <c r="S617" s="58"/>
      <c r="T617" s="58"/>
      <c r="U617" s="58"/>
      <c r="V617" s="58"/>
      <c r="W617" s="58"/>
    </row>
    <row r="618" spans="1:23" s="1" customFormat="1">
      <c r="A618" s="58"/>
      <c r="B618" s="58"/>
      <c r="C618" s="58"/>
      <c r="D618" s="63"/>
      <c r="E618" s="58"/>
      <c r="F618" s="58"/>
      <c r="G618" s="58"/>
      <c r="H618" s="58"/>
      <c r="I618" s="58"/>
      <c r="J618" s="58"/>
      <c r="K618" s="58"/>
      <c r="L618" s="58"/>
      <c r="M618" s="58"/>
      <c r="N618" s="58"/>
      <c r="O618" s="58"/>
      <c r="P618" s="58"/>
      <c r="Q618" s="58"/>
      <c r="R618" s="58"/>
      <c r="S618" s="58"/>
      <c r="T618" s="58"/>
      <c r="U618" s="58"/>
      <c r="V618" s="58"/>
      <c r="W618" s="58"/>
    </row>
    <row r="619" spans="1:23" s="1" customFormat="1">
      <c r="A619" s="58"/>
      <c r="B619" s="58"/>
      <c r="C619" s="58"/>
      <c r="D619" s="63"/>
      <c r="E619" s="58"/>
      <c r="F619" s="58"/>
      <c r="G619" s="58"/>
      <c r="H619" s="58"/>
      <c r="I619" s="58"/>
      <c r="J619" s="58"/>
      <c r="K619" s="58"/>
      <c r="L619" s="58"/>
      <c r="M619" s="58"/>
      <c r="N619" s="58"/>
      <c r="O619" s="58"/>
      <c r="P619" s="58"/>
      <c r="Q619" s="58"/>
      <c r="R619" s="58"/>
      <c r="S619" s="58"/>
      <c r="T619" s="58"/>
      <c r="U619" s="58"/>
      <c r="V619" s="58"/>
      <c r="W619" s="58"/>
    </row>
    <row r="620" spans="1:23" s="1" customFormat="1">
      <c r="A620" s="58"/>
      <c r="B620" s="58"/>
      <c r="C620" s="58"/>
      <c r="D620" s="63"/>
      <c r="E620" s="58"/>
      <c r="F620" s="58"/>
      <c r="G620" s="58"/>
      <c r="H620" s="58"/>
      <c r="I620" s="58"/>
      <c r="J620" s="58"/>
      <c r="K620" s="58"/>
      <c r="L620" s="58"/>
      <c r="M620" s="58"/>
      <c r="N620" s="58"/>
      <c r="O620" s="58"/>
      <c r="P620" s="58"/>
      <c r="Q620" s="58"/>
      <c r="R620" s="58"/>
      <c r="S620" s="58"/>
      <c r="T620" s="58"/>
      <c r="U620" s="58"/>
      <c r="V620" s="58"/>
      <c r="W620" s="58"/>
    </row>
    <row r="621" spans="1:23" s="1" customFormat="1">
      <c r="A621" s="58"/>
      <c r="B621" s="58"/>
      <c r="C621" s="58"/>
      <c r="D621" s="63"/>
      <c r="E621" s="58"/>
      <c r="F621" s="58"/>
      <c r="G621" s="58"/>
      <c r="H621" s="58"/>
      <c r="I621" s="58"/>
      <c r="J621" s="58"/>
      <c r="K621" s="58"/>
      <c r="L621" s="58"/>
      <c r="M621" s="58"/>
      <c r="N621" s="58"/>
      <c r="O621" s="58"/>
      <c r="P621" s="58"/>
      <c r="Q621" s="58"/>
      <c r="R621" s="58"/>
      <c r="S621" s="58"/>
      <c r="T621" s="58"/>
      <c r="U621" s="58"/>
      <c r="V621" s="58"/>
      <c r="W621" s="58"/>
    </row>
    <row r="622" spans="1:23" s="1" customFormat="1">
      <c r="A622" s="58"/>
      <c r="B622" s="58"/>
      <c r="C622" s="58"/>
      <c r="D622" s="63"/>
      <c r="E622" s="58"/>
      <c r="F622" s="58"/>
      <c r="G622" s="58"/>
      <c r="H622" s="58"/>
      <c r="I622" s="58"/>
      <c r="J622" s="58"/>
      <c r="K622" s="58"/>
      <c r="L622" s="58"/>
      <c r="M622" s="58"/>
      <c r="N622" s="58"/>
      <c r="O622" s="58"/>
      <c r="P622" s="58"/>
      <c r="Q622" s="58"/>
      <c r="R622" s="58"/>
      <c r="S622" s="58"/>
      <c r="T622" s="58"/>
      <c r="U622" s="58"/>
      <c r="V622" s="58"/>
      <c r="W622" s="58"/>
    </row>
    <row r="623" spans="1:23" s="1" customFormat="1">
      <c r="A623" s="58"/>
      <c r="B623" s="58"/>
      <c r="C623" s="58"/>
      <c r="D623" s="63"/>
      <c r="E623" s="58"/>
      <c r="F623" s="58"/>
      <c r="G623" s="58"/>
      <c r="H623" s="58"/>
      <c r="I623" s="58"/>
      <c r="J623" s="58"/>
      <c r="K623" s="58"/>
      <c r="L623" s="58"/>
      <c r="M623" s="58"/>
      <c r="N623" s="58"/>
      <c r="O623" s="58"/>
      <c r="P623" s="58"/>
      <c r="Q623" s="58"/>
      <c r="R623" s="58"/>
      <c r="S623" s="58"/>
      <c r="T623" s="58"/>
      <c r="U623" s="58"/>
      <c r="V623" s="58"/>
      <c r="W623" s="58"/>
    </row>
    <row r="624" spans="1:23" s="1" customFormat="1">
      <c r="A624" s="58"/>
      <c r="B624" s="58"/>
      <c r="C624" s="58"/>
      <c r="D624" s="63"/>
      <c r="E624" s="58"/>
      <c r="F624" s="58"/>
      <c r="G624" s="58"/>
      <c r="H624" s="58"/>
      <c r="I624" s="58"/>
      <c r="J624" s="58"/>
      <c r="K624" s="58"/>
      <c r="L624" s="58"/>
      <c r="M624" s="58"/>
      <c r="N624" s="58"/>
      <c r="O624" s="58"/>
      <c r="P624" s="58"/>
      <c r="Q624" s="58"/>
      <c r="R624" s="58"/>
      <c r="S624" s="58"/>
      <c r="T624" s="58"/>
      <c r="U624" s="58"/>
      <c r="V624" s="58"/>
      <c r="W624" s="58"/>
    </row>
    <row r="625" spans="1:23" s="1" customFormat="1">
      <c r="A625" s="58"/>
      <c r="B625" s="58"/>
      <c r="C625" s="58"/>
      <c r="D625" s="63"/>
      <c r="E625" s="58"/>
      <c r="F625" s="58"/>
      <c r="G625" s="58"/>
      <c r="H625" s="58"/>
      <c r="I625" s="58"/>
      <c r="J625" s="58"/>
      <c r="K625" s="58"/>
      <c r="L625" s="58"/>
      <c r="M625" s="58"/>
      <c r="N625" s="58"/>
      <c r="O625" s="58"/>
      <c r="P625" s="58"/>
      <c r="Q625" s="58"/>
      <c r="R625" s="58"/>
      <c r="S625" s="58"/>
      <c r="T625" s="58"/>
      <c r="U625" s="58"/>
      <c r="V625" s="58"/>
      <c r="W625" s="58"/>
    </row>
    <row r="626" spans="1:23" s="1" customFormat="1">
      <c r="A626" s="58"/>
      <c r="B626" s="58"/>
      <c r="C626" s="58"/>
      <c r="D626" s="63"/>
      <c r="E626" s="58"/>
      <c r="F626" s="58"/>
      <c r="G626" s="58"/>
      <c r="H626" s="58"/>
      <c r="I626" s="58"/>
      <c r="J626" s="58"/>
      <c r="K626" s="58"/>
      <c r="L626" s="58"/>
      <c r="M626" s="58"/>
      <c r="N626" s="58"/>
      <c r="O626" s="58"/>
      <c r="P626" s="58"/>
      <c r="Q626" s="58"/>
      <c r="R626" s="58"/>
      <c r="S626" s="58"/>
      <c r="T626" s="58"/>
      <c r="U626" s="58"/>
      <c r="V626" s="58"/>
      <c r="W626" s="58"/>
    </row>
    <row r="627" spans="1:23" s="1" customFormat="1">
      <c r="A627" s="58"/>
      <c r="B627" s="58"/>
      <c r="C627" s="58"/>
      <c r="D627" s="63"/>
      <c r="E627" s="58"/>
      <c r="F627" s="58"/>
      <c r="G627" s="58"/>
      <c r="H627" s="58"/>
      <c r="I627" s="58"/>
      <c r="J627" s="58"/>
      <c r="K627" s="58"/>
      <c r="L627" s="58"/>
      <c r="M627" s="58"/>
      <c r="N627" s="58"/>
      <c r="O627" s="58"/>
      <c r="P627" s="58"/>
      <c r="Q627" s="58"/>
      <c r="R627" s="58"/>
      <c r="S627" s="58"/>
      <c r="T627" s="58"/>
      <c r="U627" s="58"/>
      <c r="V627" s="58"/>
      <c r="W627" s="58"/>
    </row>
    <row r="628" spans="1:23" s="1" customFormat="1">
      <c r="A628" s="58"/>
      <c r="B628" s="58"/>
      <c r="C628" s="58"/>
      <c r="D628" s="63"/>
      <c r="E628" s="58"/>
      <c r="F628" s="58"/>
      <c r="G628" s="58"/>
      <c r="H628" s="58"/>
      <c r="I628" s="58"/>
      <c r="J628" s="58"/>
      <c r="K628" s="58"/>
      <c r="L628" s="58"/>
      <c r="M628" s="58"/>
      <c r="N628" s="58"/>
      <c r="O628" s="58"/>
      <c r="P628" s="58"/>
      <c r="Q628" s="58"/>
      <c r="R628" s="58"/>
      <c r="S628" s="58"/>
      <c r="T628" s="58"/>
      <c r="U628" s="58"/>
      <c r="V628" s="58"/>
      <c r="W628" s="58"/>
    </row>
    <row r="629" spans="1:23" s="1" customFormat="1">
      <c r="A629" s="58"/>
      <c r="B629" s="58"/>
      <c r="C629" s="58"/>
      <c r="D629" s="63"/>
      <c r="E629" s="58"/>
      <c r="F629" s="58"/>
      <c r="G629" s="58"/>
      <c r="H629" s="58"/>
      <c r="I629" s="58"/>
      <c r="J629" s="58"/>
      <c r="K629" s="58"/>
      <c r="L629" s="58"/>
      <c r="M629" s="58"/>
      <c r="N629" s="58"/>
      <c r="O629" s="58"/>
      <c r="P629" s="58"/>
      <c r="Q629" s="58"/>
      <c r="R629" s="58"/>
      <c r="S629" s="58"/>
      <c r="T629" s="58"/>
      <c r="U629" s="58"/>
      <c r="V629" s="58"/>
      <c r="W629" s="58"/>
    </row>
    <row r="630" spans="1:23" s="1" customFormat="1">
      <c r="A630" s="58"/>
      <c r="B630" s="58"/>
      <c r="C630" s="58"/>
      <c r="D630" s="63"/>
      <c r="E630" s="58"/>
      <c r="F630" s="58"/>
      <c r="G630" s="58"/>
      <c r="H630" s="58"/>
      <c r="I630" s="58"/>
      <c r="J630" s="58"/>
      <c r="K630" s="58"/>
      <c r="L630" s="58"/>
      <c r="M630" s="58"/>
      <c r="N630" s="58"/>
      <c r="O630" s="58"/>
      <c r="P630" s="58"/>
      <c r="Q630" s="58"/>
      <c r="R630" s="58"/>
      <c r="S630" s="58"/>
      <c r="T630" s="58"/>
      <c r="U630" s="58"/>
      <c r="V630" s="58"/>
      <c r="W630" s="58"/>
    </row>
    <row r="631" spans="1:23" s="1" customFormat="1">
      <c r="A631" s="58"/>
      <c r="B631" s="58"/>
      <c r="C631" s="58"/>
      <c r="D631" s="63"/>
      <c r="E631" s="58"/>
      <c r="F631" s="58"/>
      <c r="G631" s="58"/>
      <c r="H631" s="58"/>
      <c r="I631" s="58"/>
      <c r="J631" s="58"/>
      <c r="K631" s="58"/>
      <c r="L631" s="58"/>
      <c r="M631" s="58"/>
      <c r="N631" s="58"/>
      <c r="O631" s="58"/>
      <c r="P631" s="58"/>
      <c r="Q631" s="58"/>
      <c r="R631" s="58"/>
      <c r="S631" s="58"/>
      <c r="T631" s="58"/>
      <c r="U631" s="58"/>
      <c r="V631" s="58"/>
      <c r="W631" s="58"/>
    </row>
    <row r="632" spans="1:23" s="1" customFormat="1">
      <c r="A632" s="58"/>
      <c r="B632" s="58"/>
      <c r="C632" s="58"/>
      <c r="D632" s="63"/>
      <c r="E632" s="58"/>
      <c r="F632" s="58"/>
      <c r="G632" s="58"/>
      <c r="H632" s="58"/>
      <c r="I632" s="58"/>
      <c r="J632" s="58"/>
      <c r="K632" s="58"/>
      <c r="L632" s="58"/>
      <c r="M632" s="58"/>
      <c r="N632" s="58"/>
      <c r="O632" s="58"/>
      <c r="P632" s="58"/>
      <c r="Q632" s="58"/>
      <c r="R632" s="58"/>
      <c r="S632" s="58"/>
      <c r="T632" s="58"/>
      <c r="U632" s="58"/>
      <c r="V632" s="58"/>
      <c r="W632" s="58"/>
    </row>
    <row r="633" spans="1:23" s="1" customFormat="1">
      <c r="A633" s="58"/>
      <c r="B633" s="58"/>
      <c r="C633" s="58"/>
      <c r="D633" s="63"/>
      <c r="E633" s="58"/>
      <c r="F633" s="58"/>
      <c r="G633" s="58"/>
      <c r="H633" s="58"/>
      <c r="I633" s="58"/>
      <c r="J633" s="58"/>
      <c r="K633" s="58"/>
      <c r="L633" s="58"/>
      <c r="M633" s="58"/>
      <c r="N633" s="58"/>
      <c r="O633" s="58"/>
      <c r="P633" s="58"/>
      <c r="Q633" s="58"/>
      <c r="R633" s="58"/>
      <c r="S633" s="58"/>
      <c r="T633" s="58"/>
      <c r="U633" s="58"/>
      <c r="V633" s="58"/>
      <c r="W633" s="58"/>
    </row>
    <row r="634" spans="1:23" s="1" customFormat="1">
      <c r="A634" s="58"/>
      <c r="B634" s="58"/>
      <c r="C634" s="58"/>
      <c r="D634" s="63"/>
      <c r="E634" s="58"/>
      <c r="F634" s="58"/>
      <c r="G634" s="58"/>
      <c r="H634" s="58"/>
      <c r="I634" s="58"/>
      <c r="J634" s="58"/>
      <c r="K634" s="58"/>
      <c r="L634" s="58"/>
      <c r="M634" s="58"/>
      <c r="N634" s="58"/>
      <c r="O634" s="58"/>
      <c r="P634" s="58"/>
      <c r="Q634" s="58"/>
      <c r="R634" s="58"/>
      <c r="S634" s="58"/>
      <c r="T634" s="58"/>
      <c r="U634" s="58"/>
      <c r="V634" s="58"/>
      <c r="W634" s="58"/>
    </row>
    <row r="635" spans="1:23" s="1" customFormat="1">
      <c r="A635" s="58"/>
      <c r="B635" s="58"/>
      <c r="C635" s="58"/>
      <c r="D635" s="63"/>
      <c r="E635" s="58"/>
      <c r="F635" s="58"/>
      <c r="G635" s="58"/>
      <c r="H635" s="58"/>
      <c r="I635" s="58"/>
      <c r="J635" s="58"/>
      <c r="K635" s="58"/>
      <c r="L635" s="58"/>
      <c r="M635" s="58"/>
      <c r="N635" s="58"/>
      <c r="O635" s="58"/>
      <c r="P635" s="58"/>
      <c r="Q635" s="58"/>
      <c r="R635" s="58"/>
      <c r="S635" s="58"/>
      <c r="T635" s="58"/>
      <c r="U635" s="58"/>
      <c r="V635" s="58"/>
      <c r="W635" s="58"/>
    </row>
    <row r="636" spans="1:23" s="1" customFormat="1">
      <c r="A636" s="58"/>
      <c r="B636" s="58"/>
      <c r="C636" s="58"/>
      <c r="D636" s="63"/>
      <c r="E636" s="58"/>
      <c r="F636" s="58"/>
      <c r="G636" s="58"/>
      <c r="H636" s="58"/>
      <c r="I636" s="58"/>
      <c r="J636" s="58"/>
      <c r="K636" s="58"/>
      <c r="L636" s="58"/>
      <c r="M636" s="58"/>
      <c r="N636" s="58"/>
      <c r="O636" s="58"/>
      <c r="P636" s="58"/>
      <c r="Q636" s="58"/>
      <c r="R636" s="58"/>
      <c r="S636" s="58"/>
      <c r="T636" s="58"/>
      <c r="U636" s="58"/>
      <c r="V636" s="58"/>
      <c r="W636" s="58"/>
    </row>
    <row r="637" spans="1:23" s="1" customFormat="1">
      <c r="A637" s="58"/>
      <c r="B637" s="58"/>
      <c r="C637" s="58"/>
      <c r="D637" s="63"/>
      <c r="E637" s="58"/>
      <c r="F637" s="58"/>
      <c r="G637" s="58"/>
      <c r="H637" s="58"/>
      <c r="I637" s="58"/>
      <c r="J637" s="58"/>
      <c r="K637" s="58"/>
      <c r="L637" s="58"/>
      <c r="M637" s="58"/>
      <c r="N637" s="58"/>
      <c r="O637" s="58"/>
      <c r="P637" s="58"/>
      <c r="Q637" s="58"/>
      <c r="R637" s="58"/>
      <c r="S637" s="58"/>
      <c r="T637" s="58"/>
      <c r="U637" s="58"/>
      <c r="V637" s="58"/>
      <c r="W637" s="58"/>
    </row>
    <row r="638" spans="1:23" s="1" customFormat="1">
      <c r="A638" s="58"/>
      <c r="B638" s="58"/>
      <c r="C638" s="58"/>
      <c r="D638" s="63"/>
      <c r="E638" s="58"/>
      <c r="F638" s="58"/>
      <c r="G638" s="58"/>
      <c r="H638" s="58"/>
      <c r="I638" s="58"/>
      <c r="J638" s="58"/>
      <c r="K638" s="58"/>
      <c r="L638" s="58"/>
      <c r="M638" s="58"/>
      <c r="N638" s="58"/>
      <c r="O638" s="58"/>
      <c r="P638" s="58"/>
      <c r="Q638" s="58"/>
      <c r="R638" s="58"/>
      <c r="S638" s="58"/>
      <c r="T638" s="58"/>
      <c r="U638" s="58"/>
      <c r="V638" s="58"/>
      <c r="W638" s="58"/>
    </row>
    <row r="639" spans="1:23" s="1" customFormat="1">
      <c r="A639" s="58"/>
      <c r="B639" s="58"/>
      <c r="C639" s="58"/>
      <c r="D639" s="63"/>
      <c r="E639" s="58"/>
      <c r="F639" s="58"/>
      <c r="G639" s="58"/>
      <c r="H639" s="58"/>
      <c r="I639" s="58"/>
      <c r="J639" s="58"/>
      <c r="K639" s="58"/>
      <c r="L639" s="58"/>
      <c r="M639" s="58"/>
      <c r="N639" s="58"/>
      <c r="O639" s="58"/>
      <c r="P639" s="58"/>
      <c r="Q639" s="58"/>
      <c r="R639" s="58"/>
      <c r="S639" s="58"/>
      <c r="T639" s="58"/>
      <c r="U639" s="58"/>
      <c r="V639" s="58"/>
      <c r="W639" s="58"/>
    </row>
    <row r="640" spans="1:23" s="1" customFormat="1">
      <c r="A640" s="58"/>
      <c r="B640" s="58"/>
      <c r="C640" s="58"/>
      <c r="D640" s="63"/>
      <c r="E640" s="58"/>
      <c r="F640" s="58"/>
      <c r="G640" s="58"/>
      <c r="H640" s="58"/>
      <c r="I640" s="58"/>
      <c r="J640" s="58"/>
      <c r="K640" s="58"/>
      <c r="L640" s="58"/>
      <c r="M640" s="58"/>
      <c r="N640" s="58"/>
      <c r="O640" s="58"/>
      <c r="P640" s="58"/>
      <c r="Q640" s="58"/>
      <c r="R640" s="58"/>
      <c r="S640" s="58"/>
      <c r="T640" s="58"/>
      <c r="U640" s="58"/>
      <c r="V640" s="58"/>
      <c r="W640" s="58"/>
    </row>
    <row r="641" spans="1:23" s="1" customFormat="1">
      <c r="A641" s="58"/>
      <c r="B641" s="58"/>
      <c r="C641" s="58"/>
      <c r="D641" s="63"/>
      <c r="E641" s="58"/>
      <c r="F641" s="58"/>
      <c r="G641" s="58"/>
      <c r="H641" s="58"/>
      <c r="I641" s="58"/>
      <c r="J641" s="58"/>
      <c r="K641" s="58"/>
      <c r="L641" s="58"/>
      <c r="M641" s="58"/>
      <c r="N641" s="58"/>
      <c r="O641" s="58"/>
      <c r="P641" s="58"/>
      <c r="Q641" s="58"/>
      <c r="R641" s="58"/>
      <c r="S641" s="58"/>
      <c r="T641" s="58"/>
      <c r="U641" s="58"/>
      <c r="V641" s="58"/>
      <c r="W641" s="58"/>
    </row>
    <row r="642" spans="1:23" s="1" customFormat="1">
      <c r="A642" s="58"/>
      <c r="B642" s="58"/>
      <c r="C642" s="58"/>
      <c r="D642" s="63"/>
      <c r="E642" s="58"/>
      <c r="F642" s="58"/>
      <c r="G642" s="58"/>
      <c r="H642" s="58"/>
      <c r="I642" s="58"/>
      <c r="J642" s="58"/>
      <c r="K642" s="58"/>
      <c r="L642" s="58"/>
      <c r="M642" s="58"/>
      <c r="N642" s="58"/>
      <c r="O642" s="58"/>
      <c r="P642" s="58"/>
      <c r="Q642" s="58"/>
      <c r="R642" s="58"/>
      <c r="S642" s="58"/>
      <c r="T642" s="58"/>
      <c r="U642" s="58"/>
      <c r="V642" s="58"/>
      <c r="W642" s="58"/>
    </row>
    <row r="643" spans="1:23" s="1" customFormat="1">
      <c r="A643" s="58"/>
      <c r="B643" s="58"/>
      <c r="C643" s="58"/>
      <c r="D643" s="63"/>
      <c r="E643" s="58"/>
      <c r="F643" s="58"/>
      <c r="G643" s="58"/>
      <c r="H643" s="58"/>
      <c r="I643" s="58"/>
      <c r="J643" s="58"/>
      <c r="K643" s="58"/>
      <c r="L643" s="58"/>
      <c r="M643" s="58"/>
      <c r="N643" s="58"/>
      <c r="O643" s="58"/>
      <c r="P643" s="58"/>
      <c r="Q643" s="58"/>
      <c r="R643" s="58"/>
      <c r="S643" s="58"/>
      <c r="T643" s="58"/>
      <c r="U643" s="58"/>
      <c r="V643" s="58"/>
      <c r="W643" s="58"/>
    </row>
    <row r="644" spans="1:23" s="1" customFormat="1">
      <c r="A644" s="58"/>
      <c r="B644" s="58"/>
      <c r="C644" s="58"/>
      <c r="D644" s="63"/>
      <c r="E644" s="58"/>
      <c r="F644" s="58"/>
      <c r="G644" s="58"/>
      <c r="H644" s="58"/>
      <c r="I644" s="58"/>
      <c r="J644" s="58"/>
      <c r="K644" s="58"/>
      <c r="L644" s="58"/>
      <c r="M644" s="58"/>
      <c r="N644" s="58"/>
      <c r="O644" s="58"/>
      <c r="P644" s="58"/>
      <c r="Q644" s="58"/>
      <c r="R644" s="58"/>
      <c r="S644" s="58"/>
      <c r="T644" s="58"/>
      <c r="U644" s="58"/>
      <c r="V644" s="58"/>
      <c r="W644" s="58"/>
    </row>
    <row r="645" spans="1:23" s="1" customFormat="1">
      <c r="A645" s="58"/>
      <c r="B645" s="58"/>
      <c r="C645" s="58"/>
      <c r="D645" s="63"/>
      <c r="E645" s="58"/>
      <c r="F645" s="58"/>
      <c r="G645" s="58"/>
      <c r="H645" s="58"/>
      <c r="I645" s="58"/>
      <c r="J645" s="58"/>
      <c r="K645" s="58"/>
      <c r="L645" s="58"/>
      <c r="M645" s="58"/>
      <c r="N645" s="58"/>
      <c r="O645" s="58"/>
      <c r="P645" s="58"/>
      <c r="Q645" s="58"/>
      <c r="R645" s="58"/>
      <c r="S645" s="58"/>
      <c r="T645" s="58"/>
      <c r="U645" s="58"/>
      <c r="V645" s="58"/>
      <c r="W645" s="58"/>
    </row>
    <row r="646" spans="1:23" s="1" customFormat="1">
      <c r="A646" s="58"/>
      <c r="B646" s="58"/>
      <c r="C646" s="58"/>
      <c r="D646" s="63"/>
      <c r="E646" s="58"/>
      <c r="F646" s="58"/>
      <c r="G646" s="58"/>
      <c r="H646" s="58"/>
      <c r="I646" s="58"/>
      <c r="J646" s="58"/>
      <c r="K646" s="58"/>
      <c r="L646" s="58"/>
      <c r="M646" s="58"/>
      <c r="N646" s="58"/>
      <c r="O646" s="58"/>
      <c r="P646" s="58"/>
      <c r="Q646" s="58"/>
      <c r="R646" s="58"/>
      <c r="S646" s="58"/>
      <c r="T646" s="58"/>
      <c r="U646" s="58"/>
      <c r="V646" s="58"/>
      <c r="W646" s="58"/>
    </row>
    <row r="647" spans="1:23" s="1" customFormat="1">
      <c r="A647" s="58"/>
      <c r="B647" s="58"/>
      <c r="C647" s="58"/>
      <c r="D647" s="63"/>
      <c r="E647" s="58"/>
      <c r="F647" s="58"/>
      <c r="G647" s="58"/>
      <c r="H647" s="58"/>
      <c r="I647" s="58"/>
      <c r="J647" s="58"/>
      <c r="K647" s="58"/>
      <c r="L647" s="58"/>
      <c r="M647" s="58"/>
      <c r="N647" s="58"/>
      <c r="O647" s="58"/>
      <c r="P647" s="58"/>
      <c r="Q647" s="58"/>
      <c r="R647" s="58"/>
      <c r="S647" s="58"/>
      <c r="T647" s="58"/>
      <c r="U647" s="58"/>
      <c r="V647" s="58"/>
      <c r="W647" s="58"/>
    </row>
    <row r="648" spans="1:23" s="1" customFormat="1">
      <c r="A648" s="58"/>
      <c r="B648" s="58"/>
      <c r="C648" s="58"/>
      <c r="D648" s="63"/>
      <c r="E648" s="58"/>
      <c r="F648" s="58"/>
      <c r="G648" s="58"/>
      <c r="H648" s="58"/>
      <c r="I648" s="58"/>
      <c r="J648" s="58"/>
      <c r="K648" s="58"/>
      <c r="L648" s="58"/>
      <c r="M648" s="58"/>
      <c r="N648" s="58"/>
      <c r="O648" s="58"/>
      <c r="P648" s="58"/>
      <c r="Q648" s="58"/>
      <c r="R648" s="58"/>
      <c r="S648" s="58"/>
      <c r="T648" s="58"/>
      <c r="U648" s="58"/>
      <c r="V648" s="58"/>
      <c r="W648" s="58"/>
    </row>
    <row r="649" spans="1:23" s="1" customFormat="1">
      <c r="A649" s="58"/>
      <c r="B649" s="58"/>
      <c r="C649" s="58"/>
      <c r="D649" s="63"/>
      <c r="E649" s="58"/>
      <c r="F649" s="58"/>
      <c r="G649" s="58"/>
      <c r="H649" s="58"/>
      <c r="I649" s="58"/>
      <c r="J649" s="58"/>
      <c r="K649" s="58"/>
      <c r="L649" s="58"/>
      <c r="M649" s="58"/>
      <c r="N649" s="58"/>
      <c r="O649" s="58"/>
      <c r="P649" s="58"/>
      <c r="Q649" s="58"/>
      <c r="R649" s="58"/>
      <c r="S649" s="58"/>
      <c r="T649" s="58"/>
      <c r="U649" s="58"/>
      <c r="V649" s="58"/>
      <c r="W649" s="58"/>
    </row>
    <row r="650" spans="1:23" s="1" customFormat="1">
      <c r="A650" s="58"/>
      <c r="B650" s="58"/>
      <c r="C650" s="58"/>
      <c r="D650" s="63"/>
      <c r="E650" s="58"/>
      <c r="F650" s="58"/>
      <c r="G650" s="58"/>
      <c r="H650" s="58"/>
      <c r="I650" s="58"/>
      <c r="J650" s="58"/>
      <c r="K650" s="58"/>
      <c r="L650" s="58"/>
      <c r="M650" s="58"/>
      <c r="N650" s="58"/>
      <c r="O650" s="58"/>
      <c r="P650" s="58"/>
      <c r="Q650" s="58"/>
      <c r="R650" s="58"/>
      <c r="S650" s="58"/>
      <c r="T650" s="58"/>
      <c r="U650" s="58"/>
      <c r="V650" s="58"/>
      <c r="W650" s="58"/>
    </row>
    <row r="651" spans="1:23" s="1" customFormat="1">
      <c r="A651" s="58"/>
      <c r="B651" s="58"/>
      <c r="C651" s="58"/>
      <c r="D651" s="63"/>
      <c r="E651" s="58"/>
      <c r="F651" s="58"/>
      <c r="G651" s="58"/>
      <c r="H651" s="58"/>
      <c r="I651" s="58"/>
      <c r="J651" s="58"/>
      <c r="K651" s="58"/>
      <c r="L651" s="58"/>
      <c r="M651" s="58"/>
      <c r="N651" s="58"/>
      <c r="O651" s="58"/>
      <c r="P651" s="58"/>
      <c r="Q651" s="58"/>
      <c r="R651" s="58"/>
      <c r="S651" s="58"/>
      <c r="T651" s="58"/>
      <c r="U651" s="58"/>
      <c r="V651" s="58"/>
      <c r="W651" s="58"/>
    </row>
    <row r="652" spans="1:23" s="1" customFormat="1">
      <c r="A652" s="58"/>
      <c r="B652" s="58"/>
      <c r="C652" s="58"/>
      <c r="D652" s="63"/>
      <c r="E652" s="58"/>
      <c r="F652" s="58"/>
      <c r="G652" s="58"/>
      <c r="H652" s="58"/>
      <c r="I652" s="58"/>
      <c r="J652" s="58"/>
      <c r="K652" s="58"/>
      <c r="L652" s="58"/>
      <c r="M652" s="58"/>
      <c r="N652" s="58"/>
      <c r="O652" s="58"/>
      <c r="P652" s="58"/>
      <c r="Q652" s="58"/>
      <c r="R652" s="58"/>
      <c r="S652" s="58"/>
      <c r="T652" s="58"/>
      <c r="U652" s="58"/>
      <c r="V652" s="58"/>
      <c r="W652" s="58"/>
    </row>
    <row r="653" spans="1:23" s="1" customFormat="1">
      <c r="A653" s="58"/>
      <c r="B653" s="58"/>
      <c r="C653" s="58"/>
      <c r="D653" s="63"/>
      <c r="E653" s="58"/>
      <c r="F653" s="58"/>
      <c r="G653" s="58"/>
      <c r="H653" s="58"/>
      <c r="I653" s="58"/>
      <c r="J653" s="58"/>
      <c r="K653" s="58"/>
      <c r="L653" s="58"/>
      <c r="M653" s="58"/>
      <c r="N653" s="58"/>
      <c r="O653" s="58"/>
      <c r="P653" s="58"/>
      <c r="Q653" s="58"/>
      <c r="R653" s="58"/>
      <c r="S653" s="58"/>
      <c r="T653" s="58"/>
      <c r="U653" s="58"/>
      <c r="V653" s="58"/>
      <c r="W653" s="58"/>
    </row>
    <row r="654" spans="1:23" s="1" customFormat="1">
      <c r="A654" s="58"/>
      <c r="B654" s="58"/>
      <c r="C654" s="58"/>
      <c r="D654" s="63"/>
      <c r="E654" s="58"/>
      <c r="F654" s="58"/>
      <c r="G654" s="58"/>
      <c r="H654" s="58"/>
      <c r="I654" s="58"/>
      <c r="J654" s="58"/>
      <c r="K654" s="58"/>
      <c r="L654" s="58"/>
      <c r="M654" s="58"/>
      <c r="N654" s="58"/>
      <c r="O654" s="58"/>
      <c r="P654" s="58"/>
      <c r="Q654" s="58"/>
      <c r="R654" s="58"/>
      <c r="S654" s="58"/>
      <c r="T654" s="58"/>
      <c r="U654" s="58"/>
      <c r="V654" s="58"/>
      <c r="W654" s="58"/>
    </row>
    <row r="655" spans="1:23" s="1" customFormat="1">
      <c r="A655" s="58"/>
      <c r="B655" s="58"/>
      <c r="C655" s="58"/>
      <c r="D655" s="63"/>
      <c r="E655" s="58"/>
      <c r="F655" s="58"/>
      <c r="G655" s="58"/>
      <c r="H655" s="58"/>
      <c r="I655" s="58"/>
      <c r="J655" s="58"/>
      <c r="K655" s="58"/>
      <c r="L655" s="58"/>
      <c r="M655" s="58"/>
      <c r="N655" s="58"/>
      <c r="O655" s="58"/>
      <c r="P655" s="58"/>
      <c r="Q655" s="58"/>
      <c r="R655" s="58"/>
      <c r="S655" s="58"/>
      <c r="T655" s="58"/>
      <c r="U655" s="58"/>
      <c r="V655" s="58"/>
      <c r="W655" s="58"/>
    </row>
    <row r="656" spans="1:23" s="1" customFormat="1">
      <c r="A656" s="58"/>
      <c r="B656" s="58"/>
      <c r="C656" s="58"/>
      <c r="D656" s="63"/>
      <c r="E656" s="58"/>
      <c r="F656" s="58"/>
      <c r="G656" s="58"/>
      <c r="H656" s="58"/>
      <c r="I656" s="58"/>
      <c r="J656" s="58"/>
      <c r="K656" s="58"/>
      <c r="L656" s="58"/>
      <c r="M656" s="58"/>
      <c r="N656" s="58"/>
      <c r="O656" s="58"/>
      <c r="P656" s="58"/>
      <c r="Q656" s="58"/>
      <c r="R656" s="58"/>
      <c r="S656" s="58"/>
      <c r="T656" s="58"/>
      <c r="U656" s="58"/>
      <c r="V656" s="58"/>
      <c r="W656" s="58"/>
    </row>
    <row r="657" spans="1:23" s="1" customFormat="1">
      <c r="A657" s="58"/>
      <c r="B657" s="58"/>
      <c r="C657" s="58"/>
      <c r="D657" s="63"/>
      <c r="E657" s="58"/>
      <c r="F657" s="58"/>
      <c r="G657" s="58"/>
      <c r="H657" s="58"/>
      <c r="I657" s="58"/>
      <c r="J657" s="58"/>
      <c r="K657" s="58"/>
      <c r="L657" s="58"/>
      <c r="M657" s="58"/>
      <c r="N657" s="58"/>
      <c r="O657" s="58"/>
      <c r="P657" s="58"/>
      <c r="Q657" s="58"/>
      <c r="R657" s="58"/>
      <c r="S657" s="58"/>
      <c r="T657" s="58"/>
      <c r="U657" s="58"/>
      <c r="V657" s="58"/>
      <c r="W657" s="58"/>
    </row>
    <row r="658" spans="1:23" s="1" customFormat="1">
      <c r="A658" s="58"/>
      <c r="B658" s="58"/>
      <c r="C658" s="58"/>
      <c r="D658" s="63"/>
      <c r="E658" s="58"/>
      <c r="F658" s="58"/>
      <c r="G658" s="58"/>
      <c r="H658" s="58"/>
      <c r="I658" s="58"/>
      <c r="J658" s="58"/>
      <c r="K658" s="58"/>
      <c r="L658" s="58"/>
      <c r="M658" s="58"/>
      <c r="N658" s="58"/>
      <c r="O658" s="58"/>
      <c r="P658" s="58"/>
      <c r="Q658" s="58"/>
      <c r="R658" s="58"/>
      <c r="S658" s="58"/>
      <c r="T658" s="58"/>
      <c r="U658" s="58"/>
      <c r="V658" s="58"/>
      <c r="W658" s="58"/>
    </row>
    <row r="659" spans="1:23" s="1" customFormat="1">
      <c r="A659" s="58"/>
      <c r="B659" s="58"/>
      <c r="C659" s="58"/>
      <c r="D659" s="63"/>
      <c r="E659" s="58"/>
      <c r="F659" s="58"/>
      <c r="G659" s="58"/>
      <c r="H659" s="58"/>
      <c r="I659" s="58"/>
      <c r="J659" s="58"/>
      <c r="K659" s="58"/>
      <c r="L659" s="58"/>
      <c r="M659" s="58"/>
      <c r="N659" s="58"/>
      <c r="O659" s="58"/>
      <c r="P659" s="58"/>
      <c r="Q659" s="58"/>
      <c r="R659" s="58"/>
      <c r="S659" s="58"/>
      <c r="T659" s="58"/>
      <c r="U659" s="58"/>
      <c r="V659" s="58"/>
      <c r="W659" s="58"/>
    </row>
    <row r="660" spans="1:23" s="1" customFormat="1">
      <c r="A660" s="58"/>
      <c r="B660" s="58"/>
      <c r="C660" s="58"/>
      <c r="D660" s="63"/>
      <c r="E660" s="58"/>
      <c r="F660" s="58"/>
      <c r="G660" s="58"/>
      <c r="H660" s="58"/>
      <c r="I660" s="58"/>
      <c r="J660" s="58"/>
      <c r="K660" s="58"/>
      <c r="L660" s="58"/>
      <c r="M660" s="58"/>
      <c r="N660" s="58"/>
      <c r="O660" s="58"/>
      <c r="P660" s="58"/>
      <c r="Q660" s="58"/>
      <c r="R660" s="58"/>
      <c r="S660" s="58"/>
      <c r="T660" s="58"/>
      <c r="U660" s="58"/>
      <c r="V660" s="58"/>
      <c r="W660" s="58"/>
    </row>
    <row r="661" spans="1:23" s="1" customFormat="1">
      <c r="A661" s="58"/>
      <c r="B661" s="58"/>
      <c r="C661" s="58"/>
      <c r="D661" s="63"/>
      <c r="E661" s="58"/>
      <c r="F661" s="58"/>
      <c r="G661" s="58"/>
      <c r="H661" s="58"/>
      <c r="I661" s="58"/>
      <c r="J661" s="58"/>
      <c r="K661" s="58"/>
      <c r="L661" s="58"/>
      <c r="M661" s="58"/>
      <c r="N661" s="58"/>
      <c r="O661" s="58"/>
      <c r="P661" s="58"/>
      <c r="Q661" s="58"/>
      <c r="R661" s="58"/>
      <c r="S661" s="58"/>
      <c r="T661" s="58"/>
      <c r="U661" s="58"/>
      <c r="V661" s="58"/>
      <c r="W661" s="58"/>
    </row>
    <row r="662" spans="1:23" s="1" customFormat="1">
      <c r="A662" s="58"/>
      <c r="B662" s="58"/>
      <c r="C662" s="58"/>
      <c r="D662" s="63"/>
      <c r="E662" s="58"/>
      <c r="F662" s="58"/>
      <c r="G662" s="58"/>
      <c r="H662" s="58"/>
      <c r="I662" s="58"/>
      <c r="J662" s="58"/>
      <c r="K662" s="58"/>
      <c r="L662" s="58"/>
      <c r="M662" s="58"/>
      <c r="N662" s="58"/>
      <c r="O662" s="58"/>
      <c r="P662" s="58"/>
      <c r="Q662" s="58"/>
      <c r="R662" s="58"/>
      <c r="S662" s="58"/>
      <c r="T662" s="58"/>
      <c r="U662" s="58"/>
      <c r="V662" s="58"/>
      <c r="W662" s="58"/>
    </row>
    <row r="663" spans="1:23" s="1" customFormat="1">
      <c r="A663" s="58"/>
      <c r="B663" s="58"/>
      <c r="C663" s="58"/>
      <c r="D663" s="63"/>
      <c r="E663" s="58"/>
      <c r="F663" s="58"/>
      <c r="G663" s="58"/>
      <c r="H663" s="58"/>
      <c r="I663" s="58"/>
      <c r="J663" s="58"/>
      <c r="K663" s="58"/>
      <c r="L663" s="58"/>
      <c r="M663" s="58"/>
      <c r="N663" s="58"/>
      <c r="O663" s="58"/>
      <c r="P663" s="58"/>
      <c r="Q663" s="58"/>
      <c r="R663" s="58"/>
      <c r="S663" s="58"/>
      <c r="T663" s="58"/>
      <c r="U663" s="58"/>
      <c r="V663" s="58"/>
      <c r="W663" s="58"/>
    </row>
    <row r="664" spans="1:23" s="1" customFormat="1">
      <c r="A664" s="58"/>
      <c r="B664" s="58"/>
      <c r="C664" s="58"/>
      <c r="D664" s="63"/>
      <c r="E664" s="58"/>
      <c r="F664" s="58"/>
      <c r="G664" s="58"/>
      <c r="H664" s="58"/>
      <c r="I664" s="58"/>
      <c r="J664" s="58"/>
      <c r="K664" s="58"/>
      <c r="L664" s="58"/>
      <c r="M664" s="58"/>
      <c r="N664" s="58"/>
      <c r="O664" s="58"/>
      <c r="P664" s="58"/>
      <c r="Q664" s="58"/>
      <c r="R664" s="58"/>
      <c r="S664" s="58"/>
      <c r="T664" s="58"/>
      <c r="U664" s="58"/>
      <c r="V664" s="58"/>
      <c r="W664" s="58"/>
    </row>
    <row r="665" spans="1:23" s="1" customFormat="1">
      <c r="A665" s="58"/>
      <c r="B665" s="58"/>
      <c r="C665" s="58"/>
      <c r="D665" s="63"/>
      <c r="E665" s="58"/>
      <c r="F665" s="58"/>
      <c r="G665" s="58"/>
      <c r="H665" s="58"/>
      <c r="I665" s="58"/>
      <c r="J665" s="58"/>
      <c r="K665" s="58"/>
      <c r="L665" s="58"/>
      <c r="M665" s="58"/>
      <c r="N665" s="58"/>
      <c r="O665" s="58"/>
      <c r="P665" s="58"/>
      <c r="Q665" s="58"/>
      <c r="R665" s="58"/>
      <c r="S665" s="58"/>
      <c r="T665" s="58"/>
      <c r="U665" s="58"/>
      <c r="V665" s="58"/>
      <c r="W665" s="58"/>
    </row>
    <row r="666" spans="1:23" s="1" customFormat="1">
      <c r="A666" s="58"/>
      <c r="B666" s="58"/>
      <c r="C666" s="58"/>
      <c r="D666" s="63"/>
      <c r="E666" s="58"/>
      <c r="F666" s="58"/>
      <c r="G666" s="58"/>
      <c r="H666" s="58"/>
      <c r="I666" s="58"/>
      <c r="J666" s="58"/>
      <c r="K666" s="58"/>
      <c r="L666" s="58"/>
      <c r="M666" s="58"/>
      <c r="N666" s="58"/>
      <c r="O666" s="58"/>
      <c r="P666" s="58"/>
      <c r="Q666" s="58"/>
      <c r="R666" s="58"/>
      <c r="S666" s="58"/>
      <c r="T666" s="58"/>
      <c r="U666" s="58"/>
      <c r="V666" s="58"/>
      <c r="W666" s="58"/>
    </row>
    <row r="667" spans="1:23" s="1" customFormat="1">
      <c r="A667" s="58"/>
      <c r="B667" s="58"/>
      <c r="C667" s="58"/>
      <c r="D667" s="63"/>
      <c r="E667" s="58"/>
      <c r="F667" s="58"/>
      <c r="G667" s="58"/>
      <c r="H667" s="58"/>
      <c r="I667" s="58"/>
      <c r="J667" s="58"/>
      <c r="K667" s="58"/>
      <c r="L667" s="58"/>
      <c r="M667" s="58"/>
      <c r="N667" s="58"/>
      <c r="O667" s="58"/>
      <c r="P667" s="58"/>
      <c r="Q667" s="58"/>
      <c r="R667" s="58"/>
      <c r="S667" s="58"/>
      <c r="T667" s="58"/>
      <c r="U667" s="58"/>
      <c r="V667" s="58"/>
      <c r="W667" s="58"/>
    </row>
    <row r="668" spans="1:23" s="1" customFormat="1">
      <c r="A668" s="58"/>
      <c r="B668" s="58"/>
      <c r="C668" s="58"/>
      <c r="D668" s="63"/>
      <c r="E668" s="58"/>
      <c r="F668" s="58"/>
      <c r="G668" s="58"/>
      <c r="H668" s="58"/>
      <c r="I668" s="58"/>
      <c r="J668" s="58"/>
      <c r="K668" s="58"/>
      <c r="L668" s="58"/>
      <c r="M668" s="58"/>
      <c r="N668" s="58"/>
      <c r="O668" s="58"/>
      <c r="P668" s="58"/>
      <c r="Q668" s="58"/>
      <c r="R668" s="58"/>
      <c r="S668" s="58"/>
      <c r="T668" s="58"/>
      <c r="U668" s="58"/>
      <c r="V668" s="58"/>
      <c r="W668" s="58"/>
    </row>
    <row r="669" spans="1:23" s="1" customFormat="1">
      <c r="A669" s="58"/>
      <c r="B669" s="58"/>
      <c r="C669" s="58"/>
      <c r="D669" s="63"/>
      <c r="E669" s="58"/>
      <c r="F669" s="58"/>
      <c r="G669" s="58"/>
      <c r="H669" s="58"/>
      <c r="I669" s="58"/>
      <c r="J669" s="58"/>
      <c r="K669" s="58"/>
      <c r="L669" s="58"/>
      <c r="M669" s="58"/>
      <c r="N669" s="58"/>
      <c r="O669" s="58"/>
      <c r="P669" s="58"/>
      <c r="Q669" s="58"/>
      <c r="R669" s="58"/>
      <c r="S669" s="58"/>
      <c r="T669" s="58"/>
      <c r="U669" s="58"/>
      <c r="V669" s="58"/>
      <c r="W669" s="58"/>
    </row>
    <row r="670" spans="1:23" s="1" customFormat="1">
      <c r="A670" s="58"/>
      <c r="B670" s="58"/>
      <c r="C670" s="58"/>
      <c r="D670" s="63"/>
      <c r="E670" s="58"/>
      <c r="F670" s="58"/>
      <c r="G670" s="58"/>
      <c r="H670" s="58"/>
      <c r="I670" s="58"/>
      <c r="J670" s="58"/>
      <c r="K670" s="58"/>
      <c r="L670" s="58"/>
      <c r="M670" s="58"/>
      <c r="N670" s="58"/>
      <c r="O670" s="58"/>
      <c r="P670" s="58"/>
      <c r="Q670" s="58"/>
      <c r="R670" s="58"/>
      <c r="S670" s="58"/>
      <c r="T670" s="58"/>
      <c r="U670" s="58"/>
      <c r="V670" s="58"/>
      <c r="W670" s="58"/>
    </row>
    <row r="671" spans="1:23" s="1" customFormat="1">
      <c r="A671" s="58"/>
      <c r="B671" s="58"/>
      <c r="C671" s="58"/>
      <c r="D671" s="63"/>
      <c r="E671" s="58"/>
      <c r="F671" s="58"/>
      <c r="G671" s="58"/>
      <c r="H671" s="58"/>
      <c r="I671" s="58"/>
      <c r="J671" s="58"/>
      <c r="K671" s="58"/>
      <c r="L671" s="58"/>
      <c r="M671" s="58"/>
      <c r="N671" s="58"/>
      <c r="O671" s="58"/>
      <c r="P671" s="58"/>
      <c r="Q671" s="58"/>
      <c r="R671" s="58"/>
      <c r="S671" s="58"/>
      <c r="T671" s="58"/>
      <c r="U671" s="58"/>
      <c r="V671" s="58"/>
      <c r="W671" s="58"/>
    </row>
    <row r="672" spans="1:23" s="1" customFormat="1">
      <c r="A672" s="58"/>
      <c r="B672" s="58"/>
      <c r="C672" s="58"/>
      <c r="D672" s="63"/>
      <c r="E672" s="58"/>
      <c r="F672" s="58"/>
      <c r="G672" s="58"/>
      <c r="H672" s="58"/>
      <c r="I672" s="58"/>
      <c r="J672" s="58"/>
      <c r="K672" s="58"/>
      <c r="L672" s="58"/>
      <c r="M672" s="58"/>
      <c r="N672" s="58"/>
      <c r="O672" s="58"/>
      <c r="P672" s="58"/>
      <c r="Q672" s="58"/>
      <c r="R672" s="58"/>
      <c r="S672" s="58"/>
      <c r="T672" s="58"/>
      <c r="U672" s="58"/>
      <c r="V672" s="58"/>
      <c r="W672" s="58"/>
    </row>
    <row r="673" spans="1:23" s="1" customFormat="1">
      <c r="A673" s="58"/>
      <c r="B673" s="58"/>
      <c r="C673" s="58"/>
      <c r="D673" s="63"/>
      <c r="E673" s="58"/>
      <c r="F673" s="58"/>
      <c r="G673" s="58"/>
      <c r="H673" s="58"/>
      <c r="I673" s="58"/>
      <c r="J673" s="58"/>
      <c r="K673" s="58"/>
      <c r="L673" s="58"/>
      <c r="M673" s="58"/>
      <c r="N673" s="58"/>
      <c r="O673" s="58"/>
      <c r="P673" s="58"/>
      <c r="Q673" s="58"/>
      <c r="R673" s="58"/>
      <c r="S673" s="58"/>
      <c r="T673" s="58"/>
      <c r="U673" s="58"/>
      <c r="V673" s="58"/>
      <c r="W673" s="58"/>
    </row>
    <row r="674" spans="1:23" s="1" customFormat="1">
      <c r="A674" s="58"/>
      <c r="B674" s="58"/>
      <c r="C674" s="58"/>
      <c r="D674" s="63"/>
      <c r="E674" s="58"/>
      <c r="F674" s="58"/>
      <c r="G674" s="58"/>
      <c r="H674" s="58"/>
      <c r="I674" s="58"/>
      <c r="J674" s="58"/>
      <c r="K674" s="58"/>
      <c r="L674" s="58"/>
      <c r="M674" s="58"/>
      <c r="N674" s="58"/>
      <c r="O674" s="58"/>
      <c r="P674" s="58"/>
      <c r="Q674" s="58"/>
      <c r="R674" s="58"/>
      <c r="S674" s="58"/>
      <c r="T674" s="58"/>
      <c r="U674" s="58"/>
      <c r="V674" s="58"/>
      <c r="W674" s="58"/>
    </row>
    <row r="675" spans="1:23" s="1" customFormat="1">
      <c r="A675" s="58"/>
      <c r="B675" s="58"/>
      <c r="C675" s="58"/>
      <c r="D675" s="63"/>
      <c r="E675" s="58"/>
      <c r="F675" s="58"/>
      <c r="G675" s="58"/>
      <c r="H675" s="58"/>
      <c r="I675" s="58"/>
      <c r="J675" s="58"/>
      <c r="K675" s="58"/>
      <c r="L675" s="58"/>
      <c r="M675" s="58"/>
      <c r="N675" s="58"/>
      <c r="O675" s="58"/>
      <c r="P675" s="58"/>
      <c r="Q675" s="58"/>
      <c r="R675" s="58"/>
      <c r="S675" s="58"/>
      <c r="T675" s="58"/>
      <c r="U675" s="58"/>
      <c r="V675" s="58"/>
      <c r="W675" s="58"/>
    </row>
    <row r="676" spans="1:23" s="1" customFormat="1">
      <c r="A676" s="58"/>
      <c r="B676" s="58"/>
      <c r="C676" s="58"/>
      <c r="D676" s="63"/>
      <c r="E676" s="58"/>
      <c r="F676" s="58"/>
      <c r="G676" s="58"/>
      <c r="H676" s="58"/>
      <c r="I676" s="58"/>
      <c r="J676" s="58"/>
      <c r="K676" s="58"/>
      <c r="L676" s="58"/>
      <c r="M676" s="58"/>
      <c r="N676" s="58"/>
      <c r="O676" s="58"/>
      <c r="P676" s="58"/>
      <c r="Q676" s="58"/>
      <c r="R676" s="58"/>
      <c r="S676" s="58"/>
      <c r="T676" s="58"/>
      <c r="U676" s="58"/>
      <c r="V676" s="58"/>
      <c r="W676" s="58"/>
    </row>
    <row r="677" spans="1:23" s="1" customFormat="1">
      <c r="A677" s="58"/>
      <c r="B677" s="58"/>
      <c r="C677" s="58"/>
      <c r="D677" s="63"/>
      <c r="E677" s="58"/>
      <c r="F677" s="58"/>
      <c r="G677" s="58"/>
      <c r="H677" s="58"/>
      <c r="I677" s="58"/>
      <c r="J677" s="58"/>
      <c r="K677" s="58"/>
      <c r="L677" s="58"/>
      <c r="M677" s="58"/>
      <c r="N677" s="58"/>
      <c r="O677" s="58"/>
      <c r="P677" s="58"/>
      <c r="Q677" s="58"/>
      <c r="R677" s="58"/>
      <c r="S677" s="58"/>
      <c r="T677" s="58"/>
      <c r="U677" s="58"/>
      <c r="V677" s="58"/>
      <c r="W677" s="58"/>
    </row>
    <row r="678" spans="1:23" s="1" customFormat="1">
      <c r="A678" s="58"/>
      <c r="B678" s="58"/>
      <c r="C678" s="58"/>
      <c r="D678" s="63"/>
      <c r="E678" s="58"/>
      <c r="F678" s="58"/>
      <c r="G678" s="58"/>
      <c r="H678" s="58"/>
      <c r="I678" s="58"/>
      <c r="J678" s="58"/>
      <c r="K678" s="58"/>
      <c r="L678" s="58"/>
      <c r="M678" s="58"/>
      <c r="N678" s="58"/>
      <c r="O678" s="58"/>
      <c r="P678" s="58"/>
      <c r="Q678" s="58"/>
      <c r="R678" s="58"/>
      <c r="S678" s="58"/>
      <c r="T678" s="58"/>
      <c r="U678" s="58"/>
      <c r="V678" s="58"/>
      <c r="W678" s="58"/>
    </row>
    <row r="679" spans="1:23" s="1" customFormat="1">
      <c r="A679" s="58"/>
      <c r="B679" s="58"/>
      <c r="C679" s="58"/>
      <c r="D679" s="63"/>
      <c r="E679" s="58"/>
      <c r="F679" s="58"/>
      <c r="G679" s="58"/>
      <c r="H679" s="58"/>
      <c r="I679" s="58"/>
      <c r="J679" s="58"/>
      <c r="K679" s="58"/>
      <c r="L679" s="58"/>
      <c r="M679" s="58"/>
      <c r="N679" s="58"/>
      <c r="O679" s="58"/>
      <c r="P679" s="58"/>
      <c r="Q679" s="58"/>
      <c r="R679" s="58"/>
      <c r="S679" s="58"/>
      <c r="T679" s="58"/>
      <c r="U679" s="58"/>
      <c r="V679" s="58"/>
      <c r="W679" s="58"/>
    </row>
    <row r="680" spans="1:23" s="1" customFormat="1">
      <c r="A680" s="58"/>
      <c r="B680" s="58"/>
      <c r="C680" s="58"/>
      <c r="D680" s="63"/>
      <c r="E680" s="58"/>
      <c r="F680" s="58"/>
      <c r="G680" s="58"/>
      <c r="H680" s="58"/>
      <c r="I680" s="58"/>
      <c r="J680" s="58"/>
      <c r="K680" s="58"/>
      <c r="L680" s="58"/>
      <c r="M680" s="58"/>
      <c r="N680" s="58"/>
      <c r="O680" s="58"/>
      <c r="P680" s="58"/>
      <c r="Q680" s="58"/>
      <c r="R680" s="58"/>
      <c r="S680" s="58"/>
      <c r="T680" s="58"/>
      <c r="U680" s="58"/>
      <c r="V680" s="58"/>
      <c r="W680" s="58"/>
    </row>
    <row r="681" spans="1:23" s="1" customFormat="1">
      <c r="A681" s="58"/>
      <c r="B681" s="58"/>
      <c r="C681" s="58"/>
      <c r="D681" s="63"/>
      <c r="E681" s="58"/>
      <c r="F681" s="58"/>
      <c r="G681" s="58"/>
      <c r="H681" s="58"/>
      <c r="I681" s="58"/>
      <c r="J681" s="58"/>
      <c r="K681" s="58"/>
      <c r="L681" s="58"/>
      <c r="M681" s="58"/>
      <c r="N681" s="58"/>
      <c r="O681" s="58"/>
      <c r="P681" s="58"/>
      <c r="Q681" s="58"/>
      <c r="R681" s="58"/>
      <c r="S681" s="58"/>
      <c r="T681" s="58"/>
      <c r="U681" s="58"/>
      <c r="V681" s="58"/>
      <c r="W681" s="58"/>
    </row>
    <row r="682" spans="1:23" s="1" customFormat="1">
      <c r="A682" s="58"/>
      <c r="B682" s="58"/>
      <c r="C682" s="58"/>
      <c r="D682" s="63"/>
      <c r="E682" s="58"/>
      <c r="F682" s="58"/>
      <c r="G682" s="58"/>
      <c r="H682" s="58"/>
      <c r="I682" s="58"/>
      <c r="J682" s="58"/>
      <c r="K682" s="58"/>
      <c r="L682" s="58"/>
      <c r="M682" s="58"/>
      <c r="N682" s="58"/>
      <c r="O682" s="58"/>
      <c r="P682" s="58"/>
      <c r="Q682" s="58"/>
      <c r="R682" s="58"/>
      <c r="S682" s="58"/>
      <c r="T682" s="58"/>
      <c r="U682" s="58"/>
      <c r="V682" s="58"/>
      <c r="W682" s="58"/>
    </row>
    <row r="683" spans="1:23" s="1" customFormat="1">
      <c r="A683" s="58"/>
      <c r="B683" s="58"/>
      <c r="C683" s="58"/>
      <c r="D683" s="63"/>
      <c r="E683" s="58"/>
      <c r="F683" s="58"/>
      <c r="G683" s="58"/>
      <c r="H683" s="58"/>
      <c r="I683" s="58"/>
      <c r="J683" s="58"/>
      <c r="K683" s="58"/>
      <c r="L683" s="58"/>
      <c r="M683" s="58"/>
      <c r="N683" s="58"/>
      <c r="O683" s="58"/>
      <c r="P683" s="58"/>
      <c r="Q683" s="58"/>
      <c r="R683" s="58"/>
      <c r="S683" s="58"/>
      <c r="T683" s="58"/>
      <c r="U683" s="58"/>
      <c r="V683" s="58"/>
      <c r="W683" s="58"/>
    </row>
    <row r="684" spans="1:23" s="1" customFormat="1">
      <c r="A684" s="58"/>
      <c r="B684" s="58"/>
      <c r="C684" s="58"/>
      <c r="D684" s="63"/>
      <c r="E684" s="58"/>
      <c r="F684" s="58"/>
      <c r="G684" s="58"/>
      <c r="H684" s="58"/>
      <c r="I684" s="58"/>
      <c r="J684" s="58"/>
      <c r="K684" s="58"/>
      <c r="L684" s="58"/>
      <c r="M684" s="58"/>
      <c r="N684" s="58"/>
      <c r="O684" s="58"/>
      <c r="P684" s="58"/>
      <c r="Q684" s="58"/>
      <c r="R684" s="58"/>
      <c r="S684" s="58"/>
      <c r="T684" s="58"/>
      <c r="U684" s="58"/>
      <c r="V684" s="58"/>
      <c r="W684" s="58"/>
    </row>
    <row r="685" spans="1:23" s="1" customFormat="1">
      <c r="A685" s="58"/>
      <c r="B685" s="58"/>
      <c r="C685" s="58"/>
      <c r="D685" s="63"/>
      <c r="E685" s="58"/>
      <c r="F685" s="58"/>
      <c r="G685" s="58"/>
      <c r="H685" s="58"/>
      <c r="I685" s="58"/>
      <c r="J685" s="58"/>
      <c r="K685" s="58"/>
      <c r="L685" s="58"/>
      <c r="M685" s="58"/>
      <c r="N685" s="58"/>
      <c r="O685" s="58"/>
      <c r="P685" s="58"/>
      <c r="Q685" s="58"/>
      <c r="R685" s="58"/>
      <c r="S685" s="58"/>
      <c r="T685" s="58"/>
      <c r="U685" s="58"/>
      <c r="V685" s="58"/>
      <c r="W685" s="58"/>
    </row>
    <row r="686" spans="1:23" s="1" customFormat="1">
      <c r="A686" s="58"/>
      <c r="B686" s="58"/>
      <c r="C686" s="58"/>
      <c r="D686" s="63"/>
      <c r="E686" s="58"/>
      <c r="F686" s="58"/>
      <c r="G686" s="58"/>
      <c r="H686" s="58"/>
      <c r="I686" s="58"/>
      <c r="J686" s="58"/>
      <c r="K686" s="58"/>
      <c r="L686" s="58"/>
      <c r="M686" s="58"/>
      <c r="N686" s="58"/>
      <c r="O686" s="58"/>
      <c r="P686" s="58"/>
      <c r="Q686" s="58"/>
      <c r="R686" s="58"/>
      <c r="S686" s="58"/>
      <c r="T686" s="58"/>
      <c r="U686" s="58"/>
      <c r="V686" s="58"/>
      <c r="W686" s="58"/>
    </row>
    <row r="687" spans="1:23" s="1" customFormat="1">
      <c r="A687" s="58"/>
      <c r="B687" s="58"/>
      <c r="C687" s="58"/>
      <c r="D687" s="63"/>
      <c r="E687" s="58"/>
      <c r="F687" s="58"/>
      <c r="G687" s="58"/>
      <c r="H687" s="58"/>
      <c r="I687" s="58"/>
      <c r="J687" s="58"/>
      <c r="K687" s="58"/>
      <c r="L687" s="58"/>
      <c r="M687" s="58"/>
      <c r="N687" s="58"/>
      <c r="O687" s="58"/>
      <c r="P687" s="58"/>
      <c r="Q687" s="58"/>
      <c r="R687" s="58"/>
      <c r="S687" s="58"/>
      <c r="T687" s="58"/>
      <c r="U687" s="58"/>
      <c r="V687" s="58"/>
      <c r="W687" s="58"/>
    </row>
    <row r="688" spans="1:23" s="1" customFormat="1">
      <c r="A688" s="58"/>
      <c r="B688" s="58"/>
      <c r="C688" s="58"/>
      <c r="D688" s="63"/>
      <c r="E688" s="58"/>
      <c r="F688" s="58"/>
      <c r="G688" s="58"/>
      <c r="H688" s="58"/>
      <c r="I688" s="58"/>
      <c r="J688" s="58"/>
      <c r="K688" s="58"/>
      <c r="L688" s="58"/>
      <c r="M688" s="58"/>
      <c r="N688" s="58"/>
      <c r="O688" s="58"/>
      <c r="P688" s="58"/>
      <c r="Q688" s="58"/>
      <c r="R688" s="58"/>
      <c r="S688" s="58"/>
      <c r="T688" s="58"/>
      <c r="U688" s="58"/>
      <c r="V688" s="58"/>
      <c r="W688" s="58"/>
    </row>
    <row r="689" spans="1:23" s="1" customFormat="1">
      <c r="A689" s="58"/>
      <c r="B689" s="58"/>
      <c r="C689" s="58"/>
      <c r="D689" s="63"/>
      <c r="E689" s="58"/>
      <c r="F689" s="58"/>
      <c r="G689" s="58"/>
      <c r="H689" s="58"/>
      <c r="I689" s="58"/>
      <c r="J689" s="58"/>
      <c r="K689" s="58"/>
      <c r="L689" s="58"/>
      <c r="M689" s="58"/>
      <c r="N689" s="58"/>
      <c r="O689" s="58"/>
      <c r="P689" s="58"/>
      <c r="Q689" s="58"/>
      <c r="R689" s="58"/>
      <c r="S689" s="58"/>
      <c r="T689" s="58"/>
      <c r="U689" s="58"/>
      <c r="V689" s="58"/>
      <c r="W689" s="58"/>
    </row>
    <row r="690" spans="1:23" s="1" customFormat="1">
      <c r="A690" s="58"/>
      <c r="B690" s="58"/>
      <c r="C690" s="58"/>
      <c r="D690" s="63"/>
      <c r="E690" s="58"/>
      <c r="F690" s="58"/>
      <c r="G690" s="58"/>
      <c r="H690" s="58"/>
      <c r="I690" s="58"/>
      <c r="J690" s="58"/>
      <c r="K690" s="58"/>
      <c r="L690" s="58"/>
      <c r="M690" s="58"/>
      <c r="N690" s="58"/>
      <c r="O690" s="58"/>
      <c r="P690" s="58"/>
      <c r="Q690" s="58"/>
      <c r="R690" s="58"/>
      <c r="S690" s="58"/>
      <c r="T690" s="58"/>
      <c r="U690" s="58"/>
      <c r="V690" s="58"/>
      <c r="W690" s="58"/>
    </row>
    <row r="691" spans="1:23" s="1" customFormat="1">
      <c r="A691" s="58"/>
      <c r="B691" s="58"/>
      <c r="C691" s="58"/>
      <c r="D691" s="63"/>
      <c r="E691" s="58"/>
      <c r="F691" s="58"/>
      <c r="G691" s="58"/>
      <c r="H691" s="58"/>
      <c r="I691" s="58"/>
      <c r="J691" s="58"/>
      <c r="K691" s="58"/>
      <c r="L691" s="58"/>
      <c r="M691" s="58"/>
      <c r="N691" s="58"/>
      <c r="O691" s="58"/>
      <c r="P691" s="58"/>
      <c r="Q691" s="58"/>
      <c r="R691" s="58"/>
      <c r="S691" s="58"/>
      <c r="T691" s="58"/>
      <c r="U691" s="58"/>
      <c r="V691" s="58"/>
      <c r="W691" s="58"/>
    </row>
    <row r="692" spans="1:23" s="1" customFormat="1">
      <c r="A692" s="58"/>
      <c r="B692" s="58"/>
      <c r="C692" s="58"/>
      <c r="D692" s="63"/>
      <c r="E692" s="58"/>
      <c r="F692" s="58"/>
      <c r="G692" s="58"/>
      <c r="H692" s="58"/>
      <c r="I692" s="58"/>
      <c r="J692" s="58"/>
      <c r="K692" s="58"/>
      <c r="L692" s="58"/>
      <c r="M692" s="58"/>
      <c r="N692" s="58"/>
      <c r="O692" s="58"/>
      <c r="P692" s="58"/>
      <c r="Q692" s="58"/>
      <c r="R692" s="58"/>
      <c r="S692" s="58"/>
      <c r="T692" s="58"/>
      <c r="U692" s="58"/>
      <c r="V692" s="58"/>
      <c r="W692" s="58"/>
    </row>
    <row r="693" spans="1:23" s="1" customFormat="1">
      <c r="A693" s="58"/>
      <c r="B693" s="58"/>
      <c r="C693" s="58"/>
      <c r="D693" s="63"/>
      <c r="E693" s="58"/>
      <c r="F693" s="58"/>
      <c r="G693" s="58"/>
      <c r="H693" s="58"/>
      <c r="I693" s="58"/>
      <c r="J693" s="58"/>
      <c r="K693" s="58"/>
      <c r="L693" s="58"/>
      <c r="M693" s="58"/>
      <c r="N693" s="58"/>
      <c r="O693" s="58"/>
      <c r="P693" s="58"/>
      <c r="Q693" s="58"/>
      <c r="R693" s="58"/>
      <c r="S693" s="58"/>
      <c r="T693" s="58"/>
      <c r="U693" s="58"/>
      <c r="V693" s="58"/>
      <c r="W693" s="58"/>
    </row>
    <row r="694" spans="1:23" s="1" customFormat="1">
      <c r="A694" s="58"/>
      <c r="B694" s="58"/>
      <c r="C694" s="58"/>
      <c r="D694" s="63"/>
      <c r="E694" s="58"/>
      <c r="F694" s="58"/>
      <c r="G694" s="58"/>
      <c r="H694" s="58"/>
      <c r="I694" s="58"/>
      <c r="J694" s="58"/>
      <c r="K694" s="58"/>
      <c r="L694" s="58"/>
      <c r="M694" s="58"/>
      <c r="N694" s="58"/>
      <c r="O694" s="58"/>
      <c r="P694" s="58"/>
      <c r="Q694" s="58"/>
      <c r="R694" s="58"/>
      <c r="S694" s="58"/>
      <c r="T694" s="58"/>
      <c r="U694" s="58"/>
      <c r="V694" s="58"/>
      <c r="W694" s="58"/>
    </row>
    <row r="695" spans="1:23" s="1" customFormat="1">
      <c r="A695" s="58"/>
      <c r="B695" s="58"/>
      <c r="C695" s="58"/>
      <c r="D695" s="63"/>
      <c r="E695" s="58"/>
      <c r="F695" s="58"/>
      <c r="G695" s="58"/>
      <c r="H695" s="58"/>
      <c r="I695" s="58"/>
      <c r="J695" s="58"/>
      <c r="K695" s="58"/>
      <c r="L695" s="58"/>
      <c r="M695" s="58"/>
      <c r="N695" s="58"/>
      <c r="O695" s="58"/>
      <c r="P695" s="58"/>
      <c r="Q695" s="58"/>
      <c r="R695" s="58"/>
      <c r="S695" s="58"/>
      <c r="T695" s="58"/>
      <c r="U695" s="58"/>
      <c r="V695" s="58"/>
      <c r="W695" s="58"/>
    </row>
    <row r="696" spans="1:23" s="1" customFormat="1">
      <c r="A696" s="58"/>
      <c r="B696" s="58"/>
      <c r="C696" s="58"/>
      <c r="D696" s="63"/>
      <c r="E696" s="58"/>
      <c r="F696" s="58"/>
      <c r="G696" s="58"/>
      <c r="H696" s="58"/>
      <c r="I696" s="58"/>
      <c r="J696" s="58"/>
      <c r="K696" s="58"/>
      <c r="L696" s="58"/>
      <c r="M696" s="58"/>
      <c r="N696" s="58"/>
      <c r="O696" s="58"/>
      <c r="P696" s="58"/>
      <c r="Q696" s="58"/>
      <c r="R696" s="58"/>
      <c r="S696" s="58"/>
      <c r="T696" s="58"/>
      <c r="U696" s="58"/>
      <c r="V696" s="58"/>
      <c r="W696" s="58"/>
    </row>
    <row r="697" spans="1:23" s="1" customFormat="1">
      <c r="A697" s="58"/>
      <c r="B697" s="58"/>
      <c r="C697" s="58"/>
      <c r="D697" s="63"/>
      <c r="E697" s="58"/>
      <c r="F697" s="58"/>
      <c r="G697" s="58"/>
      <c r="H697" s="58"/>
      <c r="I697" s="58"/>
      <c r="J697" s="58"/>
      <c r="K697" s="58"/>
      <c r="L697" s="58"/>
      <c r="M697" s="58"/>
      <c r="N697" s="58"/>
      <c r="O697" s="58"/>
      <c r="P697" s="58"/>
      <c r="Q697" s="58"/>
      <c r="R697" s="58"/>
      <c r="S697" s="58"/>
      <c r="T697" s="58"/>
      <c r="U697" s="58"/>
      <c r="V697" s="58"/>
      <c r="W697" s="58"/>
    </row>
    <row r="698" spans="1:23" s="1" customFormat="1">
      <c r="A698" s="58"/>
      <c r="B698" s="58"/>
      <c r="C698" s="58"/>
      <c r="D698" s="63"/>
      <c r="E698" s="58"/>
      <c r="F698" s="58"/>
      <c r="G698" s="58"/>
      <c r="H698" s="58"/>
      <c r="I698" s="58"/>
      <c r="J698" s="58"/>
      <c r="K698" s="58"/>
      <c r="L698" s="58"/>
      <c r="M698" s="58"/>
      <c r="N698" s="58"/>
      <c r="O698" s="58"/>
      <c r="P698" s="58"/>
      <c r="Q698" s="58"/>
      <c r="R698" s="58"/>
      <c r="S698" s="58"/>
      <c r="T698" s="58"/>
      <c r="U698" s="58"/>
      <c r="V698" s="58"/>
      <c r="W698" s="58"/>
    </row>
    <row r="699" spans="1:23" s="1" customFormat="1">
      <c r="A699" s="58"/>
      <c r="B699" s="58"/>
      <c r="C699" s="58"/>
      <c r="D699" s="63"/>
      <c r="E699" s="58"/>
      <c r="F699" s="58"/>
      <c r="G699" s="58"/>
      <c r="H699" s="58"/>
      <c r="I699" s="58"/>
      <c r="J699" s="58"/>
      <c r="K699" s="58"/>
      <c r="L699" s="58"/>
      <c r="M699" s="58"/>
      <c r="N699" s="58"/>
      <c r="O699" s="58"/>
      <c r="P699" s="58"/>
      <c r="Q699" s="58"/>
      <c r="R699" s="58"/>
      <c r="S699" s="58"/>
      <c r="T699" s="58"/>
      <c r="U699" s="58"/>
      <c r="V699" s="58"/>
      <c r="W699" s="58"/>
    </row>
    <row r="700" spans="1:23" s="1" customFormat="1">
      <c r="A700" s="58"/>
      <c r="B700" s="58"/>
      <c r="C700" s="58"/>
      <c r="D700" s="63"/>
      <c r="E700" s="58"/>
      <c r="F700" s="58"/>
      <c r="G700" s="58"/>
      <c r="H700" s="58"/>
      <c r="I700" s="58"/>
      <c r="J700" s="58"/>
      <c r="K700" s="58"/>
      <c r="L700" s="58"/>
      <c r="M700" s="58"/>
      <c r="N700" s="58"/>
      <c r="O700" s="58"/>
      <c r="P700" s="58"/>
      <c r="Q700" s="58"/>
      <c r="R700" s="58"/>
      <c r="S700" s="58"/>
      <c r="T700" s="58"/>
      <c r="U700" s="58"/>
      <c r="V700" s="58"/>
      <c r="W700" s="58"/>
    </row>
    <row r="701" spans="1:23" s="1" customFormat="1">
      <c r="A701" s="58"/>
      <c r="B701" s="58"/>
      <c r="C701" s="58"/>
      <c r="D701" s="63"/>
      <c r="E701" s="58"/>
      <c r="F701" s="58"/>
      <c r="G701" s="58"/>
      <c r="H701" s="58"/>
      <c r="I701" s="58"/>
      <c r="J701" s="58"/>
      <c r="K701" s="58"/>
      <c r="L701" s="58"/>
      <c r="M701" s="58"/>
      <c r="N701" s="58"/>
      <c r="O701" s="58"/>
      <c r="P701" s="58"/>
      <c r="Q701" s="58"/>
      <c r="R701" s="58"/>
      <c r="S701" s="58"/>
      <c r="T701" s="58"/>
      <c r="U701" s="58"/>
      <c r="V701" s="58"/>
      <c r="W701" s="58"/>
    </row>
    <row r="702" spans="1:23" s="1" customFormat="1">
      <c r="A702" s="58"/>
      <c r="B702" s="58"/>
      <c r="C702" s="58"/>
      <c r="D702" s="63"/>
      <c r="E702" s="58"/>
      <c r="F702" s="58"/>
      <c r="G702" s="58"/>
      <c r="H702" s="58"/>
      <c r="I702" s="58"/>
      <c r="J702" s="58"/>
      <c r="K702" s="58"/>
      <c r="L702" s="58"/>
      <c r="M702" s="58"/>
      <c r="N702" s="58"/>
      <c r="O702" s="58"/>
      <c r="P702" s="58"/>
      <c r="Q702" s="58"/>
      <c r="R702" s="58"/>
      <c r="S702" s="58"/>
      <c r="T702" s="58"/>
      <c r="U702" s="58"/>
      <c r="V702" s="58"/>
      <c r="W702" s="58"/>
    </row>
    <row r="703" spans="1:23" s="1" customFormat="1">
      <c r="A703" s="58"/>
      <c r="B703" s="58"/>
      <c r="C703" s="58"/>
      <c r="D703" s="63"/>
      <c r="E703" s="58"/>
      <c r="F703" s="58"/>
      <c r="G703" s="58"/>
      <c r="H703" s="58"/>
      <c r="I703" s="58"/>
      <c r="J703" s="58"/>
      <c r="K703" s="58"/>
      <c r="L703" s="58"/>
      <c r="M703" s="58"/>
      <c r="N703" s="58"/>
      <c r="O703" s="58"/>
      <c r="P703" s="58"/>
      <c r="Q703" s="58"/>
      <c r="R703" s="58"/>
      <c r="S703" s="58"/>
      <c r="T703" s="58"/>
      <c r="U703" s="58"/>
      <c r="V703" s="58"/>
      <c r="W703" s="58"/>
    </row>
    <row r="704" spans="1:23" s="1" customFormat="1">
      <c r="A704" s="58"/>
      <c r="B704" s="58"/>
      <c r="C704" s="58"/>
      <c r="D704" s="63"/>
      <c r="E704" s="58"/>
      <c r="F704" s="58"/>
      <c r="G704" s="58"/>
      <c r="H704" s="58"/>
      <c r="I704" s="58"/>
      <c r="J704" s="58"/>
      <c r="K704" s="58"/>
      <c r="L704" s="58"/>
      <c r="M704" s="58"/>
      <c r="N704" s="58"/>
      <c r="O704" s="58"/>
      <c r="P704" s="58"/>
      <c r="Q704" s="58"/>
      <c r="R704" s="58"/>
      <c r="S704" s="58"/>
      <c r="T704" s="58"/>
      <c r="U704" s="58"/>
      <c r="V704" s="58"/>
      <c r="W704" s="58"/>
    </row>
    <row r="705" spans="1:23" s="1" customFormat="1">
      <c r="A705" s="58"/>
      <c r="B705" s="58"/>
      <c r="C705" s="58"/>
      <c r="D705" s="63"/>
      <c r="E705" s="58"/>
      <c r="F705" s="58"/>
      <c r="G705" s="58"/>
      <c r="H705" s="58"/>
      <c r="I705" s="58"/>
      <c r="J705" s="58"/>
      <c r="K705" s="58"/>
      <c r="L705" s="58"/>
      <c r="M705" s="58"/>
      <c r="N705" s="58"/>
      <c r="O705" s="58"/>
      <c r="P705" s="58"/>
      <c r="Q705" s="58"/>
      <c r="R705" s="58"/>
      <c r="S705" s="58"/>
      <c r="T705" s="58"/>
      <c r="U705" s="58"/>
      <c r="V705" s="58"/>
      <c r="W705" s="58"/>
    </row>
    <row r="706" spans="1:23" s="1" customFormat="1">
      <c r="A706" s="58"/>
      <c r="B706" s="58"/>
      <c r="C706" s="58"/>
      <c r="D706" s="63"/>
      <c r="E706" s="58"/>
      <c r="F706" s="58"/>
      <c r="G706" s="58"/>
      <c r="H706" s="58"/>
      <c r="I706" s="58"/>
      <c r="J706" s="58"/>
      <c r="K706" s="58"/>
      <c r="L706" s="58"/>
      <c r="M706" s="58"/>
      <c r="N706" s="58"/>
      <c r="O706" s="58"/>
      <c r="P706" s="58"/>
      <c r="Q706" s="58"/>
      <c r="R706" s="58"/>
      <c r="S706" s="58"/>
      <c r="T706" s="58"/>
      <c r="U706" s="58"/>
      <c r="V706" s="58"/>
      <c r="W706" s="58"/>
    </row>
    <row r="707" spans="1:23" s="1" customFormat="1">
      <c r="A707" s="58"/>
      <c r="B707" s="58"/>
      <c r="C707" s="58"/>
      <c r="D707" s="63"/>
      <c r="E707" s="58"/>
      <c r="F707" s="58"/>
      <c r="G707" s="58"/>
      <c r="H707" s="58"/>
      <c r="I707" s="58"/>
      <c r="J707" s="58"/>
      <c r="K707" s="58"/>
      <c r="L707" s="58"/>
      <c r="M707" s="58"/>
      <c r="N707" s="58"/>
      <c r="O707" s="58"/>
      <c r="P707" s="58"/>
      <c r="Q707" s="58"/>
      <c r="R707" s="58"/>
      <c r="S707" s="58"/>
      <c r="T707" s="58"/>
      <c r="U707" s="58"/>
      <c r="V707" s="58"/>
      <c r="W707" s="58"/>
    </row>
    <row r="708" spans="1:23" s="1" customFormat="1">
      <c r="A708" s="58"/>
      <c r="B708" s="58"/>
      <c r="C708" s="58"/>
      <c r="D708" s="63"/>
      <c r="E708" s="58"/>
      <c r="F708" s="58"/>
      <c r="G708" s="58"/>
      <c r="H708" s="58"/>
      <c r="I708" s="58"/>
      <c r="J708" s="58"/>
      <c r="K708" s="58"/>
      <c r="L708" s="58"/>
      <c r="M708" s="58"/>
      <c r="N708" s="58"/>
      <c r="O708" s="58"/>
      <c r="P708" s="58"/>
      <c r="Q708" s="58"/>
      <c r="R708" s="58"/>
      <c r="S708" s="58"/>
      <c r="T708" s="58"/>
      <c r="U708" s="58"/>
      <c r="V708" s="58"/>
      <c r="W708" s="58"/>
    </row>
    <row r="709" spans="1:23" s="1" customFormat="1">
      <c r="A709" s="58"/>
      <c r="B709" s="58"/>
      <c r="C709" s="58"/>
      <c r="D709" s="63"/>
      <c r="E709" s="58"/>
      <c r="F709" s="58"/>
      <c r="G709" s="58"/>
      <c r="H709" s="58"/>
      <c r="I709" s="58"/>
      <c r="J709" s="58"/>
      <c r="K709" s="58"/>
      <c r="L709" s="58"/>
      <c r="M709" s="58"/>
      <c r="N709" s="58"/>
      <c r="O709" s="58"/>
      <c r="P709" s="58"/>
      <c r="Q709" s="58"/>
      <c r="R709" s="58"/>
      <c r="S709" s="58"/>
      <c r="T709" s="58"/>
      <c r="U709" s="58"/>
      <c r="V709" s="58"/>
      <c r="W709" s="58"/>
    </row>
    <row r="710" spans="1:23" s="1" customFormat="1">
      <c r="A710" s="58"/>
      <c r="B710" s="58"/>
      <c r="C710" s="58"/>
      <c r="D710" s="63"/>
      <c r="E710" s="58"/>
      <c r="F710" s="58"/>
      <c r="G710" s="58"/>
      <c r="H710" s="58"/>
      <c r="I710" s="58"/>
      <c r="J710" s="58"/>
      <c r="K710" s="58"/>
      <c r="L710" s="58"/>
      <c r="M710" s="58"/>
      <c r="N710" s="58"/>
      <c r="O710" s="58"/>
      <c r="P710" s="58"/>
      <c r="Q710" s="58"/>
      <c r="R710" s="58"/>
      <c r="S710" s="58"/>
      <c r="T710" s="58"/>
      <c r="U710" s="58"/>
      <c r="V710" s="58"/>
      <c r="W710" s="58"/>
    </row>
    <row r="711" spans="1:23" s="1" customFormat="1">
      <c r="A711" s="58"/>
      <c r="B711" s="58"/>
      <c r="C711" s="58"/>
      <c r="D711" s="63"/>
      <c r="E711" s="58"/>
      <c r="F711" s="58"/>
      <c r="G711" s="58"/>
      <c r="H711" s="58"/>
      <c r="I711" s="58"/>
      <c r="J711" s="58"/>
      <c r="K711" s="58"/>
      <c r="L711" s="58"/>
      <c r="M711" s="58"/>
      <c r="N711" s="58"/>
      <c r="O711" s="58"/>
      <c r="P711" s="58"/>
      <c r="Q711" s="58"/>
      <c r="R711" s="58"/>
      <c r="S711" s="58"/>
      <c r="T711" s="58"/>
      <c r="U711" s="58"/>
      <c r="V711" s="58"/>
      <c r="W711" s="58"/>
    </row>
    <row r="712" spans="1:23" s="1" customFormat="1">
      <c r="A712" s="58"/>
      <c r="B712" s="58"/>
      <c r="C712" s="58"/>
      <c r="D712" s="63"/>
      <c r="E712" s="58"/>
      <c r="F712" s="58"/>
      <c r="G712" s="58"/>
      <c r="H712" s="58"/>
      <c r="I712" s="58"/>
      <c r="J712" s="58"/>
      <c r="K712" s="58"/>
      <c r="L712" s="58"/>
      <c r="M712" s="58"/>
      <c r="N712" s="58"/>
      <c r="O712" s="58"/>
      <c r="P712" s="58"/>
      <c r="Q712" s="58"/>
      <c r="R712" s="58"/>
      <c r="S712" s="58"/>
      <c r="T712" s="58"/>
      <c r="U712" s="58"/>
      <c r="V712" s="58"/>
      <c r="W712" s="58"/>
    </row>
    <row r="713" spans="1:23" s="1" customFormat="1">
      <c r="A713" s="58"/>
      <c r="B713" s="58"/>
      <c r="C713" s="58"/>
      <c r="D713" s="63"/>
      <c r="E713" s="58"/>
      <c r="F713" s="58"/>
      <c r="G713" s="58"/>
      <c r="H713" s="58"/>
      <c r="I713" s="58"/>
      <c r="J713" s="58"/>
      <c r="K713" s="58"/>
      <c r="L713" s="58"/>
      <c r="M713" s="58"/>
      <c r="N713" s="58"/>
      <c r="O713" s="58"/>
      <c r="P713" s="58"/>
      <c r="Q713" s="58"/>
      <c r="R713" s="58"/>
      <c r="S713" s="58"/>
      <c r="T713" s="58"/>
      <c r="U713" s="58"/>
      <c r="V713" s="58"/>
      <c r="W713" s="58"/>
    </row>
    <row r="714" spans="1:23" s="1" customFormat="1">
      <c r="A714" s="58"/>
      <c r="B714" s="58"/>
      <c r="C714" s="58"/>
      <c r="D714" s="63"/>
      <c r="E714" s="58"/>
      <c r="F714" s="58"/>
      <c r="G714" s="58"/>
      <c r="H714" s="58"/>
      <c r="I714" s="58"/>
      <c r="J714" s="58"/>
      <c r="K714" s="58"/>
      <c r="L714" s="58"/>
      <c r="M714" s="58"/>
      <c r="N714" s="58"/>
      <c r="O714" s="58"/>
      <c r="P714" s="58"/>
      <c r="Q714" s="58"/>
      <c r="R714" s="58"/>
      <c r="S714" s="58"/>
      <c r="T714" s="58"/>
      <c r="U714" s="58"/>
      <c r="V714" s="58"/>
      <c r="W714" s="58"/>
    </row>
    <row r="715" spans="1:23" s="1" customFormat="1">
      <c r="A715" s="58"/>
      <c r="B715" s="58"/>
      <c r="C715" s="58"/>
      <c r="D715" s="63"/>
      <c r="E715" s="58"/>
      <c r="F715" s="58"/>
      <c r="G715" s="58"/>
      <c r="H715" s="58"/>
      <c r="I715" s="58"/>
      <c r="J715" s="58"/>
      <c r="K715" s="58"/>
      <c r="L715" s="58"/>
      <c r="M715" s="58"/>
      <c r="N715" s="58"/>
      <c r="O715" s="58"/>
      <c r="P715" s="58"/>
      <c r="Q715" s="58"/>
      <c r="R715" s="58"/>
      <c r="S715" s="58"/>
      <c r="T715" s="58"/>
      <c r="U715" s="58"/>
      <c r="V715" s="58"/>
      <c r="W715" s="58"/>
    </row>
    <row r="716" spans="1:23" s="1" customFormat="1">
      <c r="A716" s="58"/>
      <c r="B716" s="58"/>
      <c r="C716" s="58"/>
      <c r="D716" s="63"/>
      <c r="E716" s="58"/>
      <c r="F716" s="58"/>
      <c r="G716" s="58"/>
      <c r="H716" s="58"/>
      <c r="I716" s="58"/>
      <c r="J716" s="58"/>
      <c r="K716" s="58"/>
      <c r="L716" s="58"/>
      <c r="M716" s="58"/>
      <c r="N716" s="58"/>
      <c r="O716" s="58"/>
      <c r="P716" s="58"/>
      <c r="Q716" s="58"/>
      <c r="R716" s="58"/>
      <c r="S716" s="58"/>
      <c r="T716" s="58"/>
      <c r="U716" s="58"/>
      <c r="V716" s="58"/>
      <c r="W716" s="58"/>
    </row>
    <row r="717" spans="1:23" s="1" customFormat="1">
      <c r="A717" s="58"/>
      <c r="B717" s="58"/>
      <c r="C717" s="58"/>
      <c r="D717" s="63"/>
      <c r="E717" s="58"/>
      <c r="F717" s="58"/>
      <c r="G717" s="58"/>
      <c r="H717" s="58"/>
      <c r="I717" s="58"/>
      <c r="J717" s="58"/>
      <c r="K717" s="58"/>
      <c r="L717" s="58"/>
      <c r="M717" s="58"/>
      <c r="N717" s="58"/>
      <c r="O717" s="58"/>
      <c r="P717" s="58"/>
      <c r="Q717" s="58"/>
      <c r="R717" s="58"/>
      <c r="S717" s="58"/>
      <c r="T717" s="58"/>
      <c r="U717" s="58"/>
      <c r="V717" s="58"/>
      <c r="W717" s="58"/>
    </row>
    <row r="718" spans="1:23" s="1" customFormat="1">
      <c r="A718" s="58"/>
      <c r="B718" s="58"/>
      <c r="C718" s="58"/>
      <c r="D718" s="63"/>
      <c r="E718" s="58"/>
      <c r="F718" s="58"/>
      <c r="G718" s="58"/>
      <c r="H718" s="58"/>
      <c r="I718" s="58"/>
      <c r="J718" s="58"/>
      <c r="K718" s="58"/>
      <c r="L718" s="58"/>
      <c r="M718" s="58"/>
      <c r="N718" s="58"/>
      <c r="O718" s="58"/>
      <c r="P718" s="58"/>
      <c r="Q718" s="58"/>
      <c r="R718" s="58"/>
      <c r="S718" s="58"/>
      <c r="T718" s="58"/>
      <c r="U718" s="58"/>
      <c r="V718" s="58"/>
      <c r="W718" s="58"/>
    </row>
    <row r="719" spans="1:23" s="1" customFormat="1">
      <c r="A719" s="58"/>
      <c r="B719" s="58"/>
      <c r="C719" s="58"/>
      <c r="D719" s="63"/>
      <c r="E719" s="58"/>
      <c r="F719" s="58"/>
      <c r="G719" s="58"/>
      <c r="H719" s="58"/>
      <c r="I719" s="58"/>
      <c r="J719" s="58"/>
      <c r="K719" s="58"/>
      <c r="L719" s="58"/>
      <c r="M719" s="58"/>
      <c r="N719" s="58"/>
      <c r="O719" s="58"/>
      <c r="P719" s="58"/>
      <c r="Q719" s="58"/>
      <c r="R719" s="58"/>
      <c r="S719" s="58"/>
      <c r="T719" s="58"/>
      <c r="U719" s="58"/>
      <c r="V719" s="58"/>
      <c r="W719" s="58"/>
    </row>
    <row r="720" spans="1:23" s="1" customFormat="1">
      <c r="A720" s="58"/>
      <c r="B720" s="58"/>
      <c r="C720" s="58"/>
      <c r="D720" s="63"/>
      <c r="E720" s="58"/>
      <c r="F720" s="58"/>
      <c r="G720" s="58"/>
      <c r="H720" s="58"/>
      <c r="I720" s="58"/>
      <c r="J720" s="58"/>
      <c r="K720" s="58"/>
      <c r="L720" s="58"/>
      <c r="M720" s="58"/>
      <c r="N720" s="58"/>
      <c r="O720" s="58"/>
      <c r="P720" s="58"/>
      <c r="Q720" s="58"/>
      <c r="R720" s="58"/>
      <c r="S720" s="58"/>
      <c r="T720" s="58"/>
      <c r="U720" s="58"/>
      <c r="V720" s="58"/>
      <c r="W720" s="58"/>
    </row>
    <row r="721" spans="4:4" s="1" customFormat="1">
      <c r="D721" s="64"/>
    </row>
    <row r="722" spans="4:4" s="1" customFormat="1">
      <c r="D722" s="64"/>
    </row>
    <row r="723" spans="4:4" s="1" customFormat="1">
      <c r="D723" s="64"/>
    </row>
    <row r="724" spans="4:4" s="1" customFormat="1">
      <c r="D724" s="64"/>
    </row>
    <row r="725" spans="4:4" s="1" customFormat="1">
      <c r="D725" s="64"/>
    </row>
    <row r="726" spans="4:4" s="1" customFormat="1">
      <c r="D726" s="64"/>
    </row>
    <row r="727" spans="4:4" s="1" customFormat="1">
      <c r="D727" s="64"/>
    </row>
    <row r="728" spans="4:4" s="1" customFormat="1">
      <c r="D728" s="64"/>
    </row>
    <row r="729" spans="4:4" s="1" customFormat="1">
      <c r="D729" s="64"/>
    </row>
    <row r="730" spans="4:4" s="1" customFormat="1">
      <c r="D730" s="64"/>
    </row>
    <row r="731" spans="4:4" s="1" customFormat="1">
      <c r="D731" s="64"/>
    </row>
    <row r="732" spans="4:4" s="1" customFormat="1">
      <c r="D732" s="64"/>
    </row>
    <row r="733" spans="4:4" s="1" customFormat="1">
      <c r="D733" s="64"/>
    </row>
    <row r="734" spans="4:4" s="1" customFormat="1">
      <c r="D734" s="64"/>
    </row>
    <row r="735" spans="4:4" s="1" customFormat="1">
      <c r="D735" s="64"/>
    </row>
    <row r="736" spans="4:4" s="1" customFormat="1">
      <c r="D736" s="64"/>
    </row>
    <row r="737" spans="4:4" s="1" customFormat="1">
      <c r="D737" s="64"/>
    </row>
    <row r="738" spans="4:4" s="1" customFormat="1">
      <c r="D738" s="64"/>
    </row>
    <row r="739" spans="4:4" s="1" customFormat="1">
      <c r="D739" s="64"/>
    </row>
    <row r="740" spans="4:4" s="1" customFormat="1">
      <c r="D740" s="64"/>
    </row>
    <row r="741" spans="4:4" s="1" customFormat="1">
      <c r="D741" s="64"/>
    </row>
    <row r="742" spans="4:4" s="1" customFormat="1">
      <c r="D742" s="64"/>
    </row>
    <row r="743" spans="4:4" s="1" customFormat="1">
      <c r="D743" s="64"/>
    </row>
    <row r="744" spans="4:4" s="1" customFormat="1">
      <c r="D744" s="64"/>
    </row>
    <row r="745" spans="4:4" s="1" customFormat="1">
      <c r="D745" s="64"/>
    </row>
    <row r="746" spans="4:4" s="1" customFormat="1">
      <c r="D746" s="64"/>
    </row>
    <row r="747" spans="4:4" s="1" customFormat="1">
      <c r="D747" s="64"/>
    </row>
    <row r="748" spans="4:4" s="1" customFormat="1">
      <c r="D748" s="64"/>
    </row>
    <row r="749" spans="4:4" s="1" customFormat="1">
      <c r="D749" s="64"/>
    </row>
    <row r="750" spans="4:4" s="1" customFormat="1">
      <c r="D750" s="64"/>
    </row>
    <row r="751" spans="4:4" s="1" customFormat="1">
      <c r="D751" s="64"/>
    </row>
    <row r="752" spans="4:4" s="1" customFormat="1">
      <c r="D752" s="64"/>
    </row>
    <row r="753" spans="4:4" s="1" customFormat="1">
      <c r="D753" s="64"/>
    </row>
    <row r="754" spans="4:4" s="1" customFormat="1">
      <c r="D754" s="64"/>
    </row>
    <row r="755" spans="4:4" s="1" customFormat="1">
      <c r="D755" s="64"/>
    </row>
    <row r="756" spans="4:4" s="1" customFormat="1">
      <c r="D756" s="64"/>
    </row>
    <row r="757" spans="4:4" s="1" customFormat="1">
      <c r="D757" s="64"/>
    </row>
    <row r="758" spans="4:4" s="1" customFormat="1">
      <c r="D758" s="64"/>
    </row>
    <row r="759" spans="4:4" s="1" customFormat="1">
      <c r="D759" s="64"/>
    </row>
    <row r="760" spans="4:4" s="1" customFormat="1">
      <c r="D760" s="64"/>
    </row>
    <row r="761" spans="4:4" s="1" customFormat="1">
      <c r="D761" s="64"/>
    </row>
    <row r="762" spans="4:4" s="1" customFormat="1">
      <c r="D762" s="64"/>
    </row>
    <row r="763" spans="4:4" s="1" customFormat="1">
      <c r="D763" s="64"/>
    </row>
    <row r="764" spans="4:4" s="1" customFormat="1">
      <c r="D764" s="64"/>
    </row>
    <row r="765" spans="4:4" s="1" customFormat="1">
      <c r="D765" s="64"/>
    </row>
    <row r="766" spans="4:4" s="1" customFormat="1">
      <c r="D766" s="64"/>
    </row>
    <row r="767" spans="4:4" s="1" customFormat="1">
      <c r="D767" s="64"/>
    </row>
    <row r="768" spans="4:4" s="1" customFormat="1">
      <c r="D768" s="64"/>
    </row>
    <row r="769" spans="4:4" s="1" customFormat="1">
      <c r="D769" s="64"/>
    </row>
    <row r="770" spans="4:4" s="1" customFormat="1">
      <c r="D770" s="64"/>
    </row>
    <row r="771" spans="4:4" s="1" customFormat="1">
      <c r="D771" s="64"/>
    </row>
    <row r="772" spans="4:4" s="1" customFormat="1">
      <c r="D772" s="64"/>
    </row>
    <row r="773" spans="4:4" s="1" customFormat="1">
      <c r="D773" s="64"/>
    </row>
    <row r="774" spans="4:4" s="1" customFormat="1">
      <c r="D774" s="64"/>
    </row>
    <row r="775" spans="4:4" s="1" customFormat="1">
      <c r="D775" s="64"/>
    </row>
    <row r="776" spans="4:4" s="1" customFormat="1">
      <c r="D776" s="64"/>
    </row>
    <row r="777" spans="4:4" s="1" customFormat="1">
      <c r="D777" s="64"/>
    </row>
    <row r="778" spans="4:4" s="1" customFormat="1">
      <c r="D778" s="64"/>
    </row>
    <row r="779" spans="4:4" s="1" customFormat="1">
      <c r="D779" s="64"/>
    </row>
    <row r="780" spans="4:4" s="1" customFormat="1">
      <c r="D780" s="64"/>
    </row>
    <row r="781" spans="4:4" s="1" customFormat="1">
      <c r="D781" s="64"/>
    </row>
    <row r="782" spans="4:4" s="1" customFormat="1">
      <c r="D782" s="64"/>
    </row>
    <row r="783" spans="4:4" s="1" customFormat="1">
      <c r="D783" s="64"/>
    </row>
    <row r="784" spans="4:4" s="1" customFormat="1">
      <c r="D784" s="64"/>
    </row>
    <row r="785" spans="4:4" s="1" customFormat="1">
      <c r="D785" s="64"/>
    </row>
    <row r="786" spans="4:4" s="1" customFormat="1">
      <c r="D786" s="64"/>
    </row>
    <row r="787" spans="4:4" s="1" customFormat="1">
      <c r="D787" s="64"/>
    </row>
    <row r="788" spans="4:4" s="1" customFormat="1">
      <c r="D788" s="64"/>
    </row>
    <row r="789" spans="4:4" s="1" customFormat="1">
      <c r="D789" s="64"/>
    </row>
    <row r="790" spans="4:4" s="1" customFormat="1">
      <c r="D790" s="64"/>
    </row>
    <row r="791" spans="4:4" s="1" customFormat="1">
      <c r="D791" s="64"/>
    </row>
    <row r="792" spans="4:4" s="1" customFormat="1">
      <c r="D792" s="64"/>
    </row>
    <row r="793" spans="4:4" s="1" customFormat="1">
      <c r="D793" s="64"/>
    </row>
    <row r="794" spans="4:4" s="1" customFormat="1">
      <c r="D794" s="64"/>
    </row>
    <row r="795" spans="4:4" s="1" customFormat="1">
      <c r="D795" s="64"/>
    </row>
    <row r="796" spans="4:4" s="1" customFormat="1">
      <c r="D796" s="64"/>
    </row>
    <row r="797" spans="4:4" s="1" customFormat="1">
      <c r="D797" s="64"/>
    </row>
    <row r="798" spans="4:4" s="1" customFormat="1">
      <c r="D798" s="64"/>
    </row>
    <row r="799" spans="4:4" s="1" customFormat="1">
      <c r="D799" s="64"/>
    </row>
    <row r="800" spans="4:4" s="1" customFormat="1">
      <c r="D800" s="64"/>
    </row>
    <row r="801" spans="4:4" s="1" customFormat="1">
      <c r="D801" s="64"/>
    </row>
    <row r="802" spans="4:4" s="1" customFormat="1">
      <c r="D802" s="64"/>
    </row>
    <row r="803" spans="4:4" s="1" customFormat="1">
      <c r="D803" s="64"/>
    </row>
    <row r="804" spans="4:4" s="1" customFormat="1">
      <c r="D804" s="64"/>
    </row>
    <row r="805" spans="4:4" s="1" customFormat="1">
      <c r="D805" s="64"/>
    </row>
    <row r="806" spans="4:4" s="1" customFormat="1">
      <c r="D806" s="64"/>
    </row>
    <row r="807" spans="4:4" s="1" customFormat="1">
      <c r="D807" s="64"/>
    </row>
    <row r="808" spans="4:4" s="1" customFormat="1">
      <c r="D808" s="64"/>
    </row>
    <row r="809" spans="4:4" s="1" customFormat="1">
      <c r="D809" s="64"/>
    </row>
    <row r="810" spans="4:4" s="1" customFormat="1">
      <c r="D810" s="64"/>
    </row>
    <row r="811" spans="4:4" s="1" customFormat="1">
      <c r="D811" s="64"/>
    </row>
    <row r="812" spans="4:4" s="1" customFormat="1">
      <c r="D812" s="64"/>
    </row>
    <row r="813" spans="4:4" s="1" customFormat="1">
      <c r="D813" s="64"/>
    </row>
    <row r="814" spans="4:4" s="1" customFormat="1">
      <c r="D814" s="64"/>
    </row>
    <row r="815" spans="4:4" s="1" customFormat="1">
      <c r="D815" s="64"/>
    </row>
    <row r="816" spans="4:4" s="1" customFormat="1">
      <c r="D816" s="64"/>
    </row>
    <row r="817" spans="4:4" s="1" customFormat="1">
      <c r="D817" s="64"/>
    </row>
    <row r="818" spans="4:4" s="1" customFormat="1">
      <c r="D818" s="64"/>
    </row>
    <row r="819" spans="4:4" s="1" customFormat="1">
      <c r="D819" s="64"/>
    </row>
    <row r="820" spans="4:4" s="1" customFormat="1">
      <c r="D820" s="64"/>
    </row>
    <row r="821" spans="4:4" s="1" customFormat="1">
      <c r="D821" s="64"/>
    </row>
    <row r="822" spans="4:4" s="1" customFormat="1">
      <c r="D822" s="64"/>
    </row>
    <row r="823" spans="4:4" s="1" customFormat="1">
      <c r="D823" s="64"/>
    </row>
    <row r="824" spans="4:4" s="1" customFormat="1">
      <c r="D824" s="64"/>
    </row>
    <row r="825" spans="4:4" s="1" customFormat="1">
      <c r="D825" s="64"/>
    </row>
    <row r="826" spans="4:4" s="1" customFormat="1">
      <c r="D826" s="64"/>
    </row>
    <row r="827" spans="4:4" s="1" customFormat="1">
      <c r="D827" s="64"/>
    </row>
    <row r="828" spans="4:4" s="1" customFormat="1">
      <c r="D828" s="64"/>
    </row>
    <row r="829" spans="4:4" s="1" customFormat="1">
      <c r="D829" s="64"/>
    </row>
    <row r="830" spans="4:4" s="1" customFormat="1">
      <c r="D830" s="64"/>
    </row>
    <row r="831" spans="4:4" s="1" customFormat="1">
      <c r="D831" s="64"/>
    </row>
    <row r="832" spans="4:4" s="1" customFormat="1">
      <c r="D832" s="64"/>
    </row>
    <row r="833" spans="4:4" s="1" customFormat="1">
      <c r="D833" s="64"/>
    </row>
    <row r="834" spans="4:4" s="1" customFormat="1">
      <c r="D834" s="64"/>
    </row>
    <row r="835" spans="4:4" s="1" customFormat="1">
      <c r="D835" s="64"/>
    </row>
    <row r="836" spans="4:4" s="1" customFormat="1">
      <c r="D836" s="64"/>
    </row>
    <row r="837" spans="4:4" s="1" customFormat="1">
      <c r="D837" s="64"/>
    </row>
    <row r="838" spans="4:4" s="1" customFormat="1">
      <c r="D838" s="64"/>
    </row>
    <row r="839" spans="4:4" s="1" customFormat="1">
      <c r="D839" s="64"/>
    </row>
    <row r="840" spans="4:4" s="1" customFormat="1">
      <c r="D840" s="64"/>
    </row>
    <row r="841" spans="4:4" s="1" customFormat="1">
      <c r="D841" s="64"/>
    </row>
    <row r="842" spans="4:4" s="1" customFormat="1">
      <c r="D842" s="64"/>
    </row>
    <row r="843" spans="4:4" s="1" customFormat="1">
      <c r="D843" s="64"/>
    </row>
    <row r="844" spans="4:4" s="1" customFormat="1">
      <c r="D844" s="64"/>
    </row>
    <row r="845" spans="4:4" s="1" customFormat="1">
      <c r="D845" s="64"/>
    </row>
    <row r="846" spans="4:4" s="1" customFormat="1">
      <c r="D846" s="64"/>
    </row>
    <row r="847" spans="4:4" s="1" customFormat="1">
      <c r="D847" s="64"/>
    </row>
    <row r="848" spans="4:4" s="1" customFormat="1">
      <c r="D848" s="64"/>
    </row>
    <row r="849" spans="4:4" s="1" customFormat="1">
      <c r="D849" s="64"/>
    </row>
    <row r="850" spans="4:4" s="1" customFormat="1">
      <c r="D850" s="64"/>
    </row>
    <row r="851" spans="4:4" s="1" customFormat="1">
      <c r="D851" s="64"/>
    </row>
    <row r="852" spans="4:4" s="1" customFormat="1">
      <c r="D852" s="64"/>
    </row>
    <row r="853" spans="4:4" s="1" customFormat="1">
      <c r="D853" s="64"/>
    </row>
    <row r="854" spans="4:4" s="1" customFormat="1">
      <c r="D854" s="64"/>
    </row>
    <row r="855" spans="4:4" s="1" customFormat="1">
      <c r="D855" s="64"/>
    </row>
    <row r="856" spans="4:4" s="1" customFormat="1">
      <c r="D856" s="64"/>
    </row>
    <row r="857" spans="4:4" s="1" customFormat="1">
      <c r="D857" s="64"/>
    </row>
    <row r="858" spans="4:4" s="1" customFormat="1">
      <c r="D858" s="64"/>
    </row>
    <row r="859" spans="4:4" s="1" customFormat="1">
      <c r="D859" s="64"/>
    </row>
    <row r="860" spans="4:4" s="1" customFormat="1">
      <c r="D860" s="64"/>
    </row>
    <row r="861" spans="4:4" s="1" customFormat="1">
      <c r="D861" s="64"/>
    </row>
    <row r="862" spans="4:4" s="1" customFormat="1">
      <c r="D862" s="64"/>
    </row>
    <row r="863" spans="4:4" s="1" customFormat="1">
      <c r="D863" s="64"/>
    </row>
    <row r="864" spans="4:4" s="1" customFormat="1">
      <c r="D864" s="64"/>
    </row>
    <row r="865" spans="4:4" s="1" customFormat="1">
      <c r="D865" s="64"/>
    </row>
    <row r="866" spans="4:4" s="1" customFormat="1">
      <c r="D866" s="64"/>
    </row>
    <row r="867" spans="4:4" s="1" customFormat="1">
      <c r="D867" s="64"/>
    </row>
    <row r="868" spans="4:4" s="1" customFormat="1">
      <c r="D868" s="64"/>
    </row>
    <row r="869" spans="4:4" s="1" customFormat="1">
      <c r="D869" s="64"/>
    </row>
    <row r="870" spans="4:4" s="1" customFormat="1">
      <c r="D870" s="64"/>
    </row>
    <row r="871" spans="4:4" s="1" customFormat="1">
      <c r="D871" s="64"/>
    </row>
    <row r="872" spans="4:4" s="1" customFormat="1">
      <c r="D872" s="64"/>
    </row>
    <row r="873" spans="4:4" s="1" customFormat="1">
      <c r="D873" s="64"/>
    </row>
    <row r="874" spans="4:4" s="1" customFormat="1">
      <c r="D874" s="64"/>
    </row>
    <row r="875" spans="4:4" s="1" customFormat="1">
      <c r="D875" s="64"/>
    </row>
    <row r="876" spans="4:4" s="1" customFormat="1">
      <c r="D876" s="64"/>
    </row>
    <row r="877" spans="4:4" s="1" customFormat="1">
      <c r="D877" s="64"/>
    </row>
    <row r="878" spans="4:4" s="1" customFormat="1">
      <c r="D878" s="64"/>
    </row>
    <row r="879" spans="4:4" s="1" customFormat="1">
      <c r="D879" s="64"/>
    </row>
    <row r="880" spans="4:4" s="1" customFormat="1">
      <c r="D880" s="64"/>
    </row>
    <row r="881" spans="4:4" s="1" customFormat="1">
      <c r="D881" s="64"/>
    </row>
    <row r="882" spans="4:4" s="1" customFormat="1">
      <c r="D882" s="64"/>
    </row>
    <row r="883" spans="4:4" s="1" customFormat="1">
      <c r="D883" s="64"/>
    </row>
    <row r="884" spans="4:4" s="1" customFormat="1">
      <c r="D884" s="64"/>
    </row>
    <row r="885" spans="4:4" s="1" customFormat="1">
      <c r="D885" s="64"/>
    </row>
    <row r="886" spans="4:4" s="1" customFormat="1">
      <c r="D886" s="64"/>
    </row>
    <row r="887" spans="4:4" s="1" customFormat="1">
      <c r="D887" s="64"/>
    </row>
    <row r="888" spans="4:4" s="1" customFormat="1">
      <c r="D888" s="64"/>
    </row>
    <row r="889" spans="4:4" s="1" customFormat="1">
      <c r="D889" s="64"/>
    </row>
    <row r="890" spans="4:4" s="1" customFormat="1">
      <c r="D890" s="64"/>
    </row>
    <row r="891" spans="4:4" s="1" customFormat="1">
      <c r="D891" s="64"/>
    </row>
    <row r="892" spans="4:4" s="1" customFormat="1">
      <c r="D892" s="64"/>
    </row>
    <row r="893" spans="4:4" s="1" customFormat="1">
      <c r="D893" s="64"/>
    </row>
    <row r="894" spans="4:4" s="1" customFormat="1">
      <c r="D894" s="64"/>
    </row>
    <row r="895" spans="4:4" s="1" customFormat="1">
      <c r="D895" s="64"/>
    </row>
    <row r="896" spans="4:4" s="1" customFormat="1">
      <c r="D896" s="64"/>
    </row>
    <row r="897" spans="4:4" s="1" customFormat="1">
      <c r="D897" s="64"/>
    </row>
    <row r="898" spans="4:4" s="1" customFormat="1">
      <c r="D898" s="64"/>
    </row>
    <row r="899" spans="4:4" s="1" customFormat="1">
      <c r="D899" s="64"/>
    </row>
    <row r="900" spans="4:4" s="1" customFormat="1">
      <c r="D900" s="64"/>
    </row>
    <row r="901" spans="4:4" s="1" customFormat="1">
      <c r="D901" s="64"/>
    </row>
    <row r="902" spans="4:4" s="1" customFormat="1">
      <c r="D902" s="64"/>
    </row>
    <row r="903" spans="4:4" s="1" customFormat="1">
      <c r="D903" s="64"/>
    </row>
    <row r="904" spans="4:4" s="1" customFormat="1">
      <c r="D904" s="64"/>
    </row>
    <row r="905" spans="4:4" s="1" customFormat="1">
      <c r="D905" s="64"/>
    </row>
    <row r="906" spans="4:4" s="1" customFormat="1">
      <c r="D906" s="64"/>
    </row>
    <row r="907" spans="4:4" s="1" customFormat="1">
      <c r="D907" s="64"/>
    </row>
    <row r="908" spans="4:4" s="1" customFormat="1">
      <c r="D908" s="64"/>
    </row>
    <row r="909" spans="4:4" s="1" customFormat="1">
      <c r="D909" s="64"/>
    </row>
    <row r="910" spans="4:4" s="1" customFormat="1">
      <c r="D910" s="64"/>
    </row>
    <row r="911" spans="4:4" s="1" customFormat="1">
      <c r="D911" s="64"/>
    </row>
    <row r="912" spans="4:4" s="1" customFormat="1">
      <c r="D912" s="64"/>
    </row>
    <row r="913" spans="4:4" s="1" customFormat="1">
      <c r="D913" s="64"/>
    </row>
    <row r="914" spans="4:4" s="1" customFormat="1">
      <c r="D914" s="64"/>
    </row>
    <row r="915" spans="4:4" s="1" customFormat="1">
      <c r="D915" s="64"/>
    </row>
    <row r="916" spans="4:4" s="1" customFormat="1">
      <c r="D916" s="64"/>
    </row>
    <row r="917" spans="4:4" s="1" customFormat="1">
      <c r="D917" s="64"/>
    </row>
    <row r="918" spans="4:4" s="1" customFormat="1">
      <c r="D918" s="64"/>
    </row>
    <row r="919" spans="4:4" s="1" customFormat="1">
      <c r="D919" s="64"/>
    </row>
    <row r="920" spans="4:4" s="1" customFormat="1">
      <c r="D920" s="64"/>
    </row>
    <row r="921" spans="4:4" s="1" customFormat="1">
      <c r="D921" s="64"/>
    </row>
    <row r="922" spans="4:4" s="1" customFormat="1">
      <c r="D922" s="64"/>
    </row>
    <row r="923" spans="4:4" s="1" customFormat="1">
      <c r="D923" s="64"/>
    </row>
    <row r="924" spans="4:4" s="1" customFormat="1">
      <c r="D924" s="64"/>
    </row>
    <row r="925" spans="4:4" s="1" customFormat="1">
      <c r="D925" s="64"/>
    </row>
    <row r="926" spans="4:4" s="1" customFormat="1">
      <c r="D926" s="64"/>
    </row>
    <row r="927" spans="4:4" s="1" customFormat="1">
      <c r="D927" s="64"/>
    </row>
    <row r="928" spans="4:4" s="1" customFormat="1">
      <c r="D928" s="64"/>
    </row>
    <row r="929" spans="4:4" s="1" customFormat="1">
      <c r="D929" s="64"/>
    </row>
    <row r="930" spans="4:4" s="1" customFormat="1">
      <c r="D930" s="64"/>
    </row>
    <row r="931" spans="4:4" s="1" customFormat="1">
      <c r="D931" s="64"/>
    </row>
    <row r="932" spans="4:4" s="1" customFormat="1">
      <c r="D932" s="64"/>
    </row>
    <row r="933" spans="4:4" s="1" customFormat="1">
      <c r="D933" s="64"/>
    </row>
    <row r="934" spans="4:4" s="1" customFormat="1">
      <c r="D934" s="64"/>
    </row>
    <row r="935" spans="4:4" s="1" customFormat="1">
      <c r="D935" s="64"/>
    </row>
    <row r="936" spans="4:4" s="1" customFormat="1">
      <c r="D936" s="64"/>
    </row>
    <row r="937" spans="4:4" s="1" customFormat="1">
      <c r="D937" s="64"/>
    </row>
    <row r="938" spans="4:4" s="1" customFormat="1">
      <c r="D938" s="64"/>
    </row>
    <row r="939" spans="4:4" s="1" customFormat="1">
      <c r="D939" s="64"/>
    </row>
    <row r="940" spans="4:4" s="1" customFormat="1">
      <c r="D940" s="64"/>
    </row>
    <row r="941" spans="4:4" s="1" customFormat="1">
      <c r="D941" s="64"/>
    </row>
    <row r="942" spans="4:4" s="1" customFormat="1">
      <c r="D942" s="64"/>
    </row>
    <row r="943" spans="4:4" s="1" customFormat="1">
      <c r="D943" s="64"/>
    </row>
    <row r="944" spans="4:4" s="1" customFormat="1">
      <c r="D944" s="64"/>
    </row>
    <row r="945" spans="4:4" s="1" customFormat="1">
      <c r="D945" s="64"/>
    </row>
    <row r="946" spans="4:4" s="1" customFormat="1">
      <c r="D946" s="64"/>
    </row>
    <row r="947" spans="4:4" s="1" customFormat="1">
      <c r="D947" s="64"/>
    </row>
    <row r="948" spans="4:4" s="1" customFormat="1">
      <c r="D948" s="64"/>
    </row>
    <row r="949" spans="4:4" s="1" customFormat="1">
      <c r="D949" s="64"/>
    </row>
    <row r="950" spans="4:4" s="1" customFormat="1">
      <c r="D950" s="64"/>
    </row>
    <row r="951" spans="4:4" s="1" customFormat="1">
      <c r="D951" s="64"/>
    </row>
    <row r="952" spans="4:4" s="1" customFormat="1">
      <c r="D952" s="64"/>
    </row>
    <row r="953" spans="4:4" s="1" customFormat="1">
      <c r="D953" s="64"/>
    </row>
    <row r="954" spans="4:4" s="1" customFormat="1">
      <c r="D954" s="64"/>
    </row>
    <row r="955" spans="4:4" s="1" customFormat="1">
      <c r="D955" s="64"/>
    </row>
    <row r="956" spans="4:4" s="1" customFormat="1">
      <c r="D956" s="64"/>
    </row>
    <row r="957" spans="4:4" s="1" customFormat="1">
      <c r="D957" s="64"/>
    </row>
    <row r="958" spans="4:4" s="1" customFormat="1">
      <c r="D958" s="64"/>
    </row>
    <row r="959" spans="4:4" s="1" customFormat="1">
      <c r="D959" s="64"/>
    </row>
    <row r="960" spans="4:4" s="1" customFormat="1">
      <c r="D960" s="64"/>
    </row>
    <row r="961" spans="4:4" s="1" customFormat="1">
      <c r="D961" s="64"/>
    </row>
    <row r="962" spans="4:4" s="1" customFormat="1">
      <c r="D962" s="64"/>
    </row>
    <row r="963" spans="4:4" s="1" customFormat="1">
      <c r="D963" s="64"/>
    </row>
    <row r="964" spans="4:4" s="1" customFormat="1">
      <c r="D964" s="64"/>
    </row>
    <row r="965" spans="4:4" s="1" customFormat="1">
      <c r="D965" s="64"/>
    </row>
    <row r="966" spans="4:4" s="1" customFormat="1">
      <c r="D966" s="64"/>
    </row>
    <row r="967" spans="4:4" s="1" customFormat="1">
      <c r="D967" s="64"/>
    </row>
    <row r="968" spans="4:4" s="1" customFormat="1">
      <c r="D968" s="64"/>
    </row>
    <row r="969" spans="4:4" s="1" customFormat="1">
      <c r="D969" s="64"/>
    </row>
    <row r="970" spans="4:4" s="1" customFormat="1">
      <c r="D970" s="64"/>
    </row>
    <row r="971" spans="4:4" s="1" customFormat="1">
      <c r="D971" s="64"/>
    </row>
    <row r="972" spans="4:4" s="1" customFormat="1">
      <c r="D972" s="64"/>
    </row>
    <row r="973" spans="4:4" s="1" customFormat="1">
      <c r="D973" s="64"/>
    </row>
    <row r="974" spans="4:4" s="1" customFormat="1">
      <c r="D974" s="64"/>
    </row>
    <row r="975" spans="4:4" s="1" customFormat="1">
      <c r="D975" s="64"/>
    </row>
    <row r="976" spans="4:4" s="1" customFormat="1">
      <c r="D976" s="64"/>
    </row>
    <row r="977" spans="4:4" s="1" customFormat="1">
      <c r="D977" s="64"/>
    </row>
    <row r="978" spans="4:4" s="1" customFormat="1">
      <c r="D978" s="64"/>
    </row>
    <row r="979" spans="4:4" s="1" customFormat="1">
      <c r="D979" s="64"/>
    </row>
    <row r="980" spans="4:4" s="1" customFormat="1">
      <c r="D980" s="64"/>
    </row>
    <row r="981" spans="4:4" s="1" customFormat="1">
      <c r="D981" s="64"/>
    </row>
    <row r="982" spans="4:4" s="1" customFormat="1">
      <c r="D982" s="64"/>
    </row>
    <row r="983" spans="4:4" s="1" customFormat="1">
      <c r="D983" s="64"/>
    </row>
    <row r="984" spans="4:4" s="1" customFormat="1">
      <c r="D984" s="64"/>
    </row>
    <row r="985" spans="4:4" s="1" customFormat="1">
      <c r="D985" s="64"/>
    </row>
    <row r="986" spans="4:4" s="1" customFormat="1">
      <c r="D986" s="64"/>
    </row>
    <row r="987" spans="4:4" s="1" customFormat="1">
      <c r="D987" s="64"/>
    </row>
    <row r="988" spans="4:4" s="1" customFormat="1">
      <c r="D988" s="64"/>
    </row>
    <row r="989" spans="4:4" s="1" customFormat="1">
      <c r="D989" s="64"/>
    </row>
    <row r="990" spans="4:4" s="1" customFormat="1">
      <c r="D990" s="64"/>
    </row>
    <row r="991" spans="4:4" s="1" customFormat="1">
      <c r="D991" s="64"/>
    </row>
    <row r="992" spans="4:4" s="1" customFormat="1">
      <c r="D992" s="64"/>
    </row>
    <row r="993" spans="4:4" s="1" customFormat="1">
      <c r="D993" s="64"/>
    </row>
    <row r="994" spans="4:4" s="1" customFormat="1">
      <c r="D994" s="64"/>
    </row>
    <row r="995" spans="4:4" s="1" customFormat="1">
      <c r="D995" s="64"/>
    </row>
    <row r="996" spans="4:4" s="1" customFormat="1">
      <c r="D996" s="64"/>
    </row>
    <row r="997" spans="4:4" s="1" customFormat="1">
      <c r="D997" s="64"/>
    </row>
    <row r="998" spans="4:4" s="1" customFormat="1">
      <c r="D998" s="64"/>
    </row>
    <row r="999" spans="4:4" s="1" customFormat="1">
      <c r="D999" s="64"/>
    </row>
    <row r="1000" spans="4:4" s="1" customFormat="1">
      <c r="D1000" s="64"/>
    </row>
    <row r="1001" spans="4:4" s="1" customFormat="1">
      <c r="D1001" s="64"/>
    </row>
    <row r="1002" spans="4:4" s="1" customFormat="1">
      <c r="D1002" s="64"/>
    </row>
    <row r="1003" spans="4:4" s="1" customFormat="1">
      <c r="D1003" s="64"/>
    </row>
    <row r="1004" spans="4:4" s="1" customFormat="1">
      <c r="D1004" s="64"/>
    </row>
    <row r="1005" spans="4:4" s="1" customFormat="1">
      <c r="D1005" s="64"/>
    </row>
    <row r="1006" spans="4:4" s="1" customFormat="1">
      <c r="D1006" s="64"/>
    </row>
    <row r="1007" spans="4:4" s="1" customFormat="1">
      <c r="D1007" s="64"/>
    </row>
    <row r="1008" spans="4:4" s="1" customFormat="1">
      <c r="D1008" s="64"/>
    </row>
    <row r="1009" spans="4:4" s="1" customFormat="1">
      <c r="D1009" s="64"/>
    </row>
    <row r="1010" spans="4:4" s="1" customFormat="1">
      <c r="D1010" s="64"/>
    </row>
    <row r="1011" spans="4:4" s="1" customFormat="1">
      <c r="D1011" s="64"/>
    </row>
    <row r="1012" spans="4:4" s="1" customFormat="1">
      <c r="D1012" s="64"/>
    </row>
    <row r="1013" spans="4:4" s="1" customFormat="1">
      <c r="D1013" s="64"/>
    </row>
    <row r="1014" spans="4:4" s="1" customFormat="1">
      <c r="D1014" s="64"/>
    </row>
    <row r="1015" spans="4:4" s="1" customFormat="1">
      <c r="D1015" s="64"/>
    </row>
    <row r="1016" spans="4:4" s="1" customFormat="1">
      <c r="D1016" s="64"/>
    </row>
    <row r="1017" spans="4:4" s="1" customFormat="1">
      <c r="D1017" s="64"/>
    </row>
    <row r="1018" spans="4:4" s="1" customFormat="1">
      <c r="D1018" s="64"/>
    </row>
    <row r="1019" spans="4:4" s="1" customFormat="1">
      <c r="D1019" s="64"/>
    </row>
    <row r="1020" spans="4:4" s="1" customFormat="1">
      <c r="D1020" s="64"/>
    </row>
    <row r="1021" spans="4:4" s="1" customFormat="1">
      <c r="D1021" s="64"/>
    </row>
    <row r="1022" spans="4:4" s="1" customFormat="1">
      <c r="D1022" s="64"/>
    </row>
    <row r="1023" spans="4:4" s="1" customFormat="1">
      <c r="D1023" s="64"/>
    </row>
    <row r="1024" spans="4:4" s="1" customFormat="1">
      <c r="D1024" s="64"/>
    </row>
    <row r="1025" spans="4:4" s="1" customFormat="1">
      <c r="D1025" s="64"/>
    </row>
    <row r="1026" spans="4:4" s="1" customFormat="1">
      <c r="D1026" s="64"/>
    </row>
    <row r="1027" spans="4:4" s="1" customFormat="1">
      <c r="D1027" s="64"/>
    </row>
    <row r="1028" spans="4:4" s="1" customFormat="1">
      <c r="D1028" s="64"/>
    </row>
    <row r="1029" spans="4:4" s="1" customFormat="1">
      <c r="D1029" s="64"/>
    </row>
    <row r="1030" spans="4:4" s="1" customFormat="1">
      <c r="D1030" s="64"/>
    </row>
    <row r="1031" spans="4:4" s="1" customFormat="1">
      <c r="D1031" s="64"/>
    </row>
    <row r="1032" spans="4:4" s="1" customFormat="1">
      <c r="D1032" s="64"/>
    </row>
    <row r="1033" spans="4:4" s="1" customFormat="1">
      <c r="D1033" s="64"/>
    </row>
    <row r="1034" spans="4:4" s="1" customFormat="1">
      <c r="D1034" s="64"/>
    </row>
    <row r="1035" spans="4:4" s="1" customFormat="1">
      <c r="D1035" s="64"/>
    </row>
    <row r="1036" spans="4:4" s="1" customFormat="1">
      <c r="D1036" s="64"/>
    </row>
    <row r="1037" spans="4:4" s="1" customFormat="1">
      <c r="D1037" s="64"/>
    </row>
    <row r="1038" spans="4:4" s="1" customFormat="1">
      <c r="D1038" s="64"/>
    </row>
    <row r="1039" spans="4:4" s="1" customFormat="1">
      <c r="D1039" s="64"/>
    </row>
    <row r="1040" spans="4:4" s="1" customFormat="1">
      <c r="D1040" s="64"/>
    </row>
    <row r="1041" spans="4:4" s="1" customFormat="1">
      <c r="D1041" s="64"/>
    </row>
    <row r="1042" spans="4:4" s="1" customFormat="1">
      <c r="D1042" s="64"/>
    </row>
    <row r="1043" spans="4:4" s="1" customFormat="1">
      <c r="D1043" s="64"/>
    </row>
    <row r="1044" spans="4:4" s="1" customFormat="1">
      <c r="D1044" s="64"/>
    </row>
    <row r="1045" spans="4:4" s="1" customFormat="1">
      <c r="D1045" s="64"/>
    </row>
    <row r="1046" spans="4:4" s="1" customFormat="1">
      <c r="D1046" s="64"/>
    </row>
    <row r="1047" spans="4:4" s="1" customFormat="1">
      <c r="D1047" s="64"/>
    </row>
    <row r="1048" spans="4:4" s="1" customFormat="1">
      <c r="D1048" s="64"/>
    </row>
    <row r="1049" spans="4:4" s="1" customFormat="1">
      <c r="D1049" s="64"/>
    </row>
    <row r="1050" spans="4:4" s="1" customFormat="1">
      <c r="D1050" s="64"/>
    </row>
    <row r="1051" spans="4:4" s="1" customFormat="1">
      <c r="D1051" s="64"/>
    </row>
    <row r="1052" spans="4:4" s="1" customFormat="1">
      <c r="D1052" s="64"/>
    </row>
    <row r="1053" spans="4:4" s="1" customFormat="1">
      <c r="D1053" s="64"/>
    </row>
    <row r="1054" spans="4:4" s="1" customFormat="1">
      <c r="D1054" s="64"/>
    </row>
    <row r="1055" spans="4:4" s="1" customFormat="1">
      <c r="D1055" s="64"/>
    </row>
    <row r="1056" spans="4:4" s="1" customFormat="1">
      <c r="D1056" s="64"/>
    </row>
    <row r="1057" spans="4:4" s="1" customFormat="1">
      <c r="D1057" s="64"/>
    </row>
    <row r="1058" spans="4:4" s="1" customFormat="1">
      <c r="D1058" s="64"/>
    </row>
    <row r="1059" spans="4:4" s="1" customFormat="1">
      <c r="D1059" s="64"/>
    </row>
    <row r="1060" spans="4:4" s="1" customFormat="1">
      <c r="D1060" s="64"/>
    </row>
    <row r="1061" spans="4:4" s="1" customFormat="1">
      <c r="D1061" s="64"/>
    </row>
    <row r="1062" spans="4:4" s="1" customFormat="1">
      <c r="D1062" s="64"/>
    </row>
    <row r="1063" spans="4:4" s="1" customFormat="1">
      <c r="D1063" s="64"/>
    </row>
    <row r="1064" spans="4:4" s="1" customFormat="1">
      <c r="D1064" s="64"/>
    </row>
    <row r="1065" spans="4:4" s="1" customFormat="1">
      <c r="D1065" s="64"/>
    </row>
    <row r="1066" spans="4:4" s="1" customFormat="1">
      <c r="D1066" s="64"/>
    </row>
    <row r="1067" spans="4:4" s="1" customFormat="1">
      <c r="D1067" s="64"/>
    </row>
    <row r="1068" spans="4:4" s="1" customFormat="1">
      <c r="D1068" s="64"/>
    </row>
    <row r="1069" spans="4:4" s="1" customFormat="1">
      <c r="D1069" s="64"/>
    </row>
    <row r="1070" spans="4:4" s="1" customFormat="1">
      <c r="D1070" s="64"/>
    </row>
    <row r="1071" spans="4:4" s="1" customFormat="1">
      <c r="D1071" s="64"/>
    </row>
    <row r="1072" spans="4:4" s="1" customFormat="1">
      <c r="D1072" s="64"/>
    </row>
    <row r="1073" spans="4:4" s="1" customFormat="1">
      <c r="D1073" s="64"/>
    </row>
    <row r="1074" spans="4:4" s="1" customFormat="1">
      <c r="D1074" s="64"/>
    </row>
    <row r="1075" spans="4:4" s="1" customFormat="1">
      <c r="D1075" s="64"/>
    </row>
    <row r="1076" spans="4:4" s="1" customFormat="1">
      <c r="D1076" s="64"/>
    </row>
    <row r="1077" spans="4:4" s="1" customFormat="1">
      <c r="D1077" s="64"/>
    </row>
    <row r="1078" spans="4:4" s="1" customFormat="1">
      <c r="D1078" s="64"/>
    </row>
    <row r="1079" spans="4:4" s="1" customFormat="1">
      <c r="D1079" s="64"/>
    </row>
    <row r="1080" spans="4:4" s="1" customFormat="1">
      <c r="D1080" s="64"/>
    </row>
    <row r="1081" spans="4:4" s="1" customFormat="1">
      <c r="D1081" s="64"/>
    </row>
    <row r="1082" spans="4:4" s="1" customFormat="1">
      <c r="D1082" s="64"/>
    </row>
    <row r="1083" spans="4:4" s="1" customFormat="1">
      <c r="D1083" s="64"/>
    </row>
    <row r="1084" spans="4:4" s="1" customFormat="1">
      <c r="D1084" s="64"/>
    </row>
    <row r="1085" spans="4:4" s="1" customFormat="1">
      <c r="D1085" s="64"/>
    </row>
    <row r="1086" spans="4:4" s="1" customFormat="1">
      <c r="D1086" s="64"/>
    </row>
    <row r="1087" spans="4:4" s="1" customFormat="1">
      <c r="D1087" s="64"/>
    </row>
    <row r="1088" spans="4:4" s="1" customFormat="1">
      <c r="D1088" s="64"/>
    </row>
    <row r="1089" spans="4:4" s="1" customFormat="1">
      <c r="D1089" s="64"/>
    </row>
    <row r="1090" spans="4:4" s="1" customFormat="1">
      <c r="D1090" s="64"/>
    </row>
    <row r="1091" spans="4:4" s="1" customFormat="1">
      <c r="D1091" s="64"/>
    </row>
    <row r="1092" spans="4:4" s="1" customFormat="1">
      <c r="D1092" s="64"/>
    </row>
    <row r="1093" spans="4:4" s="1" customFormat="1">
      <c r="D1093" s="64"/>
    </row>
    <row r="1094" spans="4:4" s="1" customFormat="1">
      <c r="D1094" s="64"/>
    </row>
    <row r="1095" spans="4:4" s="1" customFormat="1">
      <c r="D1095" s="64"/>
    </row>
    <row r="1096" spans="4:4" s="1" customFormat="1">
      <c r="D1096" s="64"/>
    </row>
    <row r="1097" spans="4:4" s="1" customFormat="1">
      <c r="D1097" s="64"/>
    </row>
    <row r="1098" spans="4:4" s="1" customFormat="1">
      <c r="D1098" s="64"/>
    </row>
    <row r="1099" spans="4:4" s="1" customFormat="1">
      <c r="D1099" s="64"/>
    </row>
    <row r="1100" spans="4:4" s="1" customFormat="1">
      <c r="D1100" s="64"/>
    </row>
    <row r="1101" spans="4:4" s="1" customFormat="1">
      <c r="D1101" s="64"/>
    </row>
    <row r="1102" spans="4:4" s="1" customFormat="1">
      <c r="D1102" s="64"/>
    </row>
    <row r="1103" spans="4:4" s="1" customFormat="1">
      <c r="D1103" s="64"/>
    </row>
    <row r="1104" spans="4:4" s="1" customFormat="1">
      <c r="D1104" s="64"/>
    </row>
    <row r="1105" spans="4:4" s="1" customFormat="1">
      <c r="D1105" s="64"/>
    </row>
    <row r="1106" spans="4:4" s="1" customFormat="1">
      <c r="D1106" s="64"/>
    </row>
    <row r="1107" spans="4:4" s="1" customFormat="1">
      <c r="D1107" s="64"/>
    </row>
    <row r="1108" spans="4:4" s="1" customFormat="1">
      <c r="D1108" s="64"/>
    </row>
    <row r="1109" spans="4:4" s="1" customFormat="1">
      <c r="D1109" s="64"/>
    </row>
    <row r="1110" spans="4:4" s="1" customFormat="1">
      <c r="D1110" s="64"/>
    </row>
    <row r="1111" spans="4:4" s="1" customFormat="1">
      <c r="D1111" s="64"/>
    </row>
    <row r="1112" spans="4:4" s="1" customFormat="1">
      <c r="D1112" s="64"/>
    </row>
    <row r="1113" spans="4:4" s="1" customFormat="1">
      <c r="D1113" s="64"/>
    </row>
    <row r="1114" spans="4:4" s="1" customFormat="1">
      <c r="D1114" s="64"/>
    </row>
    <row r="1115" spans="4:4" s="1" customFormat="1">
      <c r="D1115" s="64"/>
    </row>
    <row r="1116" spans="4:4" s="1" customFormat="1">
      <c r="D1116" s="64"/>
    </row>
    <row r="1117" spans="4:4" s="1" customFormat="1">
      <c r="D1117" s="64"/>
    </row>
    <row r="1118" spans="4:4" s="1" customFormat="1">
      <c r="D1118" s="64"/>
    </row>
    <row r="1119" spans="4:4" s="1" customFormat="1">
      <c r="D1119" s="64"/>
    </row>
    <row r="1120" spans="4:4" s="1" customFormat="1">
      <c r="D1120" s="64"/>
    </row>
    <row r="1121" spans="4:4" s="1" customFormat="1">
      <c r="D1121" s="64"/>
    </row>
    <row r="1122" spans="4:4" s="1" customFormat="1">
      <c r="D1122" s="64"/>
    </row>
    <row r="1123" spans="4:4" s="1" customFormat="1">
      <c r="D1123" s="64"/>
    </row>
    <row r="1124" spans="4:4" s="1" customFormat="1">
      <c r="D1124" s="64"/>
    </row>
    <row r="1125" spans="4:4" s="1" customFormat="1">
      <c r="D1125" s="64"/>
    </row>
    <row r="1126" spans="4:4" s="1" customFormat="1">
      <c r="D1126" s="64"/>
    </row>
    <row r="1127" spans="4:4" s="1" customFormat="1">
      <c r="D1127" s="64"/>
    </row>
    <row r="1128" spans="4:4" s="1" customFormat="1">
      <c r="D1128" s="64"/>
    </row>
    <row r="1129" spans="4:4" s="1" customFormat="1">
      <c r="D1129" s="64"/>
    </row>
    <row r="1130" spans="4:4" s="1" customFormat="1">
      <c r="D1130" s="64"/>
    </row>
    <row r="1131" spans="4:4" s="1" customFormat="1">
      <c r="D1131" s="64"/>
    </row>
    <row r="1132" spans="4:4" s="1" customFormat="1">
      <c r="D1132" s="64"/>
    </row>
    <row r="1133" spans="4:4" s="1" customFormat="1">
      <c r="D1133" s="64"/>
    </row>
    <row r="1134" spans="4:4" s="1" customFormat="1">
      <c r="D1134" s="64"/>
    </row>
    <row r="1135" spans="4:4" s="1" customFormat="1">
      <c r="D1135" s="64"/>
    </row>
    <row r="1136" spans="4:4" s="1" customFormat="1">
      <c r="D1136" s="64"/>
    </row>
    <row r="1137" spans="4:4" s="1" customFormat="1">
      <c r="D1137" s="64"/>
    </row>
    <row r="1138" spans="4:4" s="1" customFormat="1">
      <c r="D1138" s="64"/>
    </row>
    <row r="1139" spans="4:4" s="1" customFormat="1">
      <c r="D1139" s="64"/>
    </row>
    <row r="1140" spans="4:4" s="1" customFormat="1">
      <c r="D1140" s="64"/>
    </row>
    <row r="1141" spans="4:4" s="1" customFormat="1">
      <c r="D1141" s="64"/>
    </row>
    <row r="1142" spans="4:4" s="1" customFormat="1">
      <c r="D1142" s="64"/>
    </row>
    <row r="1143" spans="4:4" s="1" customFormat="1">
      <c r="D1143" s="64"/>
    </row>
    <row r="1144" spans="4:4" s="1" customFormat="1">
      <c r="D1144" s="64"/>
    </row>
    <row r="1145" spans="4:4" s="1" customFormat="1">
      <c r="D1145" s="64"/>
    </row>
    <row r="1146" spans="4:4" s="1" customFormat="1">
      <c r="D1146" s="64"/>
    </row>
  </sheetData>
  <sheetProtection formatColumns="0" formatRows="0"/>
  <customSheetViews>
    <customSheetView guid="{21F2E024-704F-4E93-AC63-213755ECFFE0}" scale="55" showPageBreaks="1" showGridLines="0" fitToPage="1" printArea="1" view="pageBreakPreview" topLeftCell="D7">
      <selection activeCell="S12" sqref="S12"/>
      <colBreaks count="2" manualBreakCount="2">
        <brk id="3" max="1048575" man="1"/>
        <brk id="5" max="1048575" man="1"/>
      </colBreaks>
      <pageMargins left="0.70866141732283472" right="0.70866141732283472" top="0.74803149606299213" bottom="0.74803149606299213" header="0.31496062992125984" footer="0.31496062992125984"/>
      <pageSetup paperSize="9" scale="37" fitToHeight="0" orientation="portrait" cellComments="asDisplayed" r:id="rId1"/>
      <headerFooter alignWithMargins="0">
        <oddHeader>&amp;C&amp;"Arial"&amp;10 Commerce Commission Information Disclosure Template</oddHeader>
        <oddFooter>&amp;L&amp;"Arial"&amp;10 &amp;F&amp;C&amp;"Arial"&amp;10 &amp;A&amp;R&amp;"Arial"&amp;10 &amp;P</oddFooter>
      </headerFooter>
    </customSheetView>
  </customSheetViews>
  <mergeCells count="29">
    <mergeCell ref="T2:V2"/>
    <mergeCell ref="T3:V3"/>
    <mergeCell ref="A5:W5"/>
    <mergeCell ref="F104:G104"/>
    <mergeCell ref="F105:G105"/>
    <mergeCell ref="M83:M84"/>
    <mergeCell ref="E15:J15"/>
    <mergeCell ref="E14:J14"/>
    <mergeCell ref="E13:J13"/>
    <mergeCell ref="E12:J12"/>
    <mergeCell ref="E18:J18"/>
    <mergeCell ref="I83:K83"/>
    <mergeCell ref="O83:Q83"/>
    <mergeCell ref="O98:Q98"/>
    <mergeCell ref="E16:K16"/>
    <mergeCell ref="F119:G119"/>
    <mergeCell ref="F109:G109"/>
    <mergeCell ref="F110:G110"/>
    <mergeCell ref="F111:G111"/>
    <mergeCell ref="F112:G112"/>
    <mergeCell ref="F113:G113"/>
    <mergeCell ref="F114:G114"/>
    <mergeCell ref="F118:G118"/>
    <mergeCell ref="F106:G106"/>
    <mergeCell ref="F115:G115"/>
    <mergeCell ref="F116:G116"/>
    <mergeCell ref="F117:G117"/>
    <mergeCell ref="F107:G107"/>
    <mergeCell ref="F108:G108"/>
  </mergeCells>
  <pageMargins left="0.23622047244094491" right="0.23622047244094491" top="0.35433070866141736" bottom="0.35433070866141736" header="0.31496062992125984" footer="0.31496062992125984"/>
  <pageSetup paperSize="8" scale="51" orientation="portrait" cellComments="asDisplayed" r:id="rId2"/>
  <headerFooter alignWithMargins="0">
    <oddHeader>&amp;C&amp;"Arial"&amp;10 Commerce Commission Information Disclosure Template</oddHeader>
    <oddFooter>&amp;L&amp;"Arial"&amp;10 &amp;F&amp;C&amp;"Arial"&amp;10 &amp;A&amp;R&amp;"Arial"&amp;10 &amp;P</oddFooter>
  </headerFooter>
  <colBreaks count="2" manualBreakCount="2">
    <brk id="3" max="1048575" man="1"/>
    <brk id="5"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9.9978637043366805E-2"/>
    <pageSetUpPr fitToPage="1"/>
  </sheetPr>
  <dimension ref="A1:M41"/>
  <sheetViews>
    <sheetView showGridLines="0" zoomScaleNormal="100" workbookViewId="0">
      <pane ySplit="6" topLeftCell="A7" activePane="bottomLeft" state="frozen"/>
      <selection pane="bottomLeft" activeCell="G12" sqref="G12"/>
    </sheetView>
  </sheetViews>
  <sheetFormatPr defaultRowHeight="12.75"/>
  <cols>
    <col min="1" max="1" width="4" customWidth="1"/>
    <col min="2" max="2" width="2.28515625" customWidth="1"/>
    <col min="3" max="3" width="6.140625" customWidth="1"/>
    <col min="4" max="4" width="55.42578125" customWidth="1"/>
    <col min="5" max="5" width="11.85546875" customWidth="1"/>
    <col min="6" max="6" width="16.5703125" customWidth="1"/>
    <col min="7" max="7" width="15.7109375" customWidth="1"/>
    <col min="8" max="8" width="15.42578125" customWidth="1"/>
    <col min="9" max="9" width="11" customWidth="1"/>
  </cols>
  <sheetData>
    <row r="1" spans="1:13" ht="13.5" thickBot="1">
      <c r="A1" s="362"/>
      <c r="B1" s="363"/>
      <c r="C1" s="363"/>
      <c r="D1" s="363"/>
      <c r="E1" s="363"/>
      <c r="F1" s="363"/>
      <c r="G1" s="363"/>
      <c r="H1" s="363"/>
      <c r="I1" s="464"/>
    </row>
    <row r="2" spans="1:13" ht="17.25">
      <c r="A2" s="365"/>
      <c r="B2" s="372"/>
      <c r="C2" s="372"/>
      <c r="D2" s="372"/>
      <c r="E2" s="154" t="s">
        <v>5</v>
      </c>
      <c r="F2" s="2136" t="str">
        <f>IF(NOT(ISBLANK(CoverSheet!$C$8)),CoverSheet!$C$8,"")</f>
        <v>Transpower New Zealand Limited</v>
      </c>
      <c r="G2" s="2137"/>
      <c r="H2" s="2138"/>
      <c r="I2" s="366"/>
    </row>
    <row r="3" spans="1:13" ht="18" thickBot="1">
      <c r="A3" s="365"/>
      <c r="B3" s="372"/>
      <c r="C3" s="372"/>
      <c r="D3" s="372"/>
      <c r="E3" s="154" t="s">
        <v>440</v>
      </c>
      <c r="F3" s="2119">
        <f>IF(ISNUMBER(CoverSheet!$C$12),CoverSheet!$C$12,"")</f>
        <v>42185</v>
      </c>
      <c r="G3" s="2120"/>
      <c r="H3" s="2121"/>
      <c r="I3" s="366"/>
    </row>
    <row r="4" spans="1:13" ht="21">
      <c r="A4" s="463" t="s">
        <v>1086</v>
      </c>
      <c r="B4" s="372"/>
      <c r="C4" s="372"/>
      <c r="D4" s="372"/>
      <c r="E4" s="157"/>
      <c r="F4" s="372"/>
      <c r="G4" s="372"/>
      <c r="H4" s="372"/>
      <c r="I4" s="366"/>
    </row>
    <row r="5" spans="1:13" ht="40.5" customHeight="1">
      <c r="A5" s="2154" t="s">
        <v>1557</v>
      </c>
      <c r="B5" s="2155"/>
      <c r="C5" s="2155"/>
      <c r="D5" s="2155"/>
      <c r="E5" s="2155"/>
      <c r="F5" s="2155"/>
      <c r="G5" s="2155"/>
      <c r="H5" s="2155"/>
      <c r="I5" s="158"/>
    </row>
    <row r="6" spans="1:13">
      <c r="A6" s="471" t="s">
        <v>574</v>
      </c>
      <c r="B6" s="172"/>
      <c r="C6" s="485" t="s">
        <v>393</v>
      </c>
      <c r="D6" s="376"/>
      <c r="E6" s="376"/>
      <c r="F6" s="376"/>
      <c r="G6" s="376"/>
      <c r="H6" s="376"/>
      <c r="I6" s="472"/>
    </row>
    <row r="7" spans="1:13" ht="33" customHeight="1">
      <c r="A7" s="381">
        <f>ROW()</f>
        <v>7</v>
      </c>
      <c r="B7" s="89"/>
      <c r="C7" s="417" t="s">
        <v>1083</v>
      </c>
      <c r="D7" s="145"/>
      <c r="E7" s="421"/>
      <c r="I7" s="120"/>
    </row>
    <row r="8" spans="1:13" s="803" customFormat="1" ht="15.95" customHeight="1">
      <c r="A8" s="751">
        <f>ROW()</f>
        <v>8</v>
      </c>
      <c r="B8" s="89"/>
      <c r="C8" s="861"/>
      <c r="D8" s="759"/>
      <c r="E8" s="824"/>
      <c r="F8" s="606" t="s">
        <v>205</v>
      </c>
      <c r="G8" s="606" t="s">
        <v>205</v>
      </c>
      <c r="H8" s="606" t="s">
        <v>205</v>
      </c>
      <c r="I8" s="120"/>
    </row>
    <row r="9" spans="1:13" s="803" customFormat="1" ht="15.95" customHeight="1">
      <c r="A9" s="751">
        <f>ROW()</f>
        <v>9</v>
      </c>
      <c r="B9" s="89"/>
      <c r="C9" s="861"/>
      <c r="D9" s="759"/>
      <c r="E9" s="824"/>
      <c r="F9" s="606" t="s">
        <v>415</v>
      </c>
      <c r="G9" s="606" t="s">
        <v>849</v>
      </c>
      <c r="H9" s="606" t="s">
        <v>417</v>
      </c>
      <c r="I9" s="120"/>
    </row>
    <row r="10" spans="1:13" s="803" customFormat="1" ht="15.95" customHeight="1">
      <c r="A10" s="751">
        <f>ROW()</f>
        <v>10</v>
      </c>
      <c r="B10" s="89"/>
      <c r="C10" s="861"/>
      <c r="D10" s="759"/>
      <c r="E10" s="824"/>
      <c r="F10" s="692" t="s">
        <v>1221</v>
      </c>
      <c r="G10" s="692" t="s">
        <v>1221</v>
      </c>
      <c r="H10" s="903" t="s">
        <v>848</v>
      </c>
      <c r="I10" s="120"/>
    </row>
    <row r="11" spans="1:13" s="70" customFormat="1" ht="15.95" customHeight="1">
      <c r="A11" s="751">
        <f>ROW()</f>
        <v>11</v>
      </c>
      <c r="B11" s="89"/>
      <c r="C11" s="417"/>
      <c r="D11" s="834" t="s">
        <v>733</v>
      </c>
      <c r="E11" s="824"/>
      <c r="F11" s="1827">
        <f>'R1. Revenues '!K10</f>
        <v>0</v>
      </c>
      <c r="G11" s="1828">
        <f>'R2. Revenue Forecast'!G11</f>
        <v>0</v>
      </c>
      <c r="H11" s="2055">
        <f>IF(F11=0,0,(F11-G11)/G11)</f>
        <v>0</v>
      </c>
      <c r="I11" s="120"/>
    </row>
    <row r="12" spans="1:13" s="70" customFormat="1" ht="15.95" customHeight="1">
      <c r="A12" s="751">
        <f>ROW()</f>
        <v>12</v>
      </c>
      <c r="B12" s="89"/>
      <c r="C12" s="417"/>
      <c r="D12" s="834" t="s">
        <v>734</v>
      </c>
      <c r="E12" s="824"/>
      <c r="F12" s="1827">
        <f>'R1. Revenues '!K11</f>
        <v>0</v>
      </c>
      <c r="G12" s="1828">
        <f>'R2. Revenue Forecast'!G12</f>
        <v>0</v>
      </c>
      <c r="H12" s="2055">
        <f t="shared" ref="H12:H16" si="0">IF(F12=0,0,(F12-G12)/G12)</f>
        <v>0</v>
      </c>
      <c r="I12" s="120"/>
      <c r="M12" s="834"/>
    </row>
    <row r="13" spans="1:13" s="70" customFormat="1" ht="15.95" customHeight="1">
      <c r="A13" s="751">
        <f>ROW()</f>
        <v>13</v>
      </c>
      <c r="B13" s="89"/>
      <c r="C13" s="417"/>
      <c r="D13" s="834" t="s">
        <v>731</v>
      </c>
      <c r="E13" s="824"/>
      <c r="F13" s="1827">
        <f>'R1. Revenues '!K12</f>
        <v>0</v>
      </c>
      <c r="G13" s="1828">
        <f>'R2. Revenue Forecast'!G13</f>
        <v>0</v>
      </c>
      <c r="H13" s="2055">
        <f t="shared" si="0"/>
        <v>0</v>
      </c>
      <c r="I13" s="120"/>
      <c r="M13" s="834"/>
    </row>
    <row r="14" spans="1:13" s="70" customFormat="1" ht="15.95" customHeight="1">
      <c r="A14" s="751">
        <f>ROW()</f>
        <v>14</v>
      </c>
      <c r="B14" s="89"/>
      <c r="C14" s="417"/>
      <c r="D14" s="834" t="s">
        <v>735</v>
      </c>
      <c r="E14" s="824"/>
      <c r="F14" s="1827">
        <f>'R1. Revenues '!K13</f>
        <v>0</v>
      </c>
      <c r="G14" s="1828">
        <f>'R2. Revenue Forecast'!G14</f>
        <v>0</v>
      </c>
      <c r="H14" s="2055">
        <f t="shared" si="0"/>
        <v>0</v>
      </c>
      <c r="I14" s="120"/>
      <c r="M14" s="834"/>
    </row>
    <row r="15" spans="1:13" s="70" customFormat="1" ht="15.95" customHeight="1">
      <c r="A15" s="751">
        <f>ROW()</f>
        <v>15</v>
      </c>
      <c r="B15" s="89"/>
      <c r="C15" s="417"/>
      <c r="D15" s="834" t="s">
        <v>732</v>
      </c>
      <c r="E15" s="824"/>
      <c r="F15" s="1827">
        <f>'R1. Revenues '!K14</f>
        <v>0</v>
      </c>
      <c r="G15" s="1828">
        <f>'R2. Revenue Forecast'!G15</f>
        <v>0</v>
      </c>
      <c r="H15" s="2055">
        <f t="shared" si="0"/>
        <v>0</v>
      </c>
      <c r="I15" s="120"/>
      <c r="M15" s="834"/>
    </row>
    <row r="16" spans="1:13" s="70" customFormat="1" ht="15.95" customHeight="1" thickBot="1">
      <c r="A16" s="751">
        <f>ROW()</f>
        <v>16</v>
      </c>
      <c r="B16" s="89"/>
      <c r="C16" s="417"/>
      <c r="D16" s="824" t="s">
        <v>537</v>
      </c>
      <c r="E16" s="824"/>
      <c r="F16" s="1827">
        <f>'R1. Revenues '!K15</f>
        <v>0</v>
      </c>
      <c r="G16" s="1829">
        <f>'R2. Revenue Forecast'!G16</f>
        <v>0</v>
      </c>
      <c r="H16" s="2056">
        <f t="shared" si="0"/>
        <v>0</v>
      </c>
      <c r="I16" s="120"/>
      <c r="M16" s="834"/>
    </row>
    <row r="17" spans="1:13" ht="15.95" customHeight="1" thickBot="1">
      <c r="A17" s="751">
        <f>ROW()</f>
        <v>17</v>
      </c>
      <c r="B17" s="89"/>
      <c r="C17" s="417"/>
      <c r="D17" s="711" t="s">
        <v>729</v>
      </c>
      <c r="E17" s="824"/>
      <c r="F17" s="1830">
        <f>SUM(F11:F16)</f>
        <v>0</v>
      </c>
      <c r="G17" s="1831">
        <f>'R2. Revenue Forecast'!G17</f>
        <v>0</v>
      </c>
      <c r="H17" s="2057">
        <f>IF(F17=0,0,(F17-G17)/G17)</f>
        <v>0</v>
      </c>
      <c r="I17" s="120"/>
      <c r="M17" s="824"/>
    </row>
    <row r="18" spans="1:13" s="70" customFormat="1" ht="15.95" customHeight="1">
      <c r="A18" s="751">
        <f>ROW()</f>
        <v>18</v>
      </c>
      <c r="B18" s="89"/>
      <c r="C18" s="417"/>
      <c r="D18" s="415"/>
      <c r="E18" s="824"/>
      <c r="F18" s="1672" t="s">
        <v>1085</v>
      </c>
      <c r="G18" s="1672"/>
      <c r="H18" s="904"/>
      <c r="I18" s="120"/>
      <c r="M18" s="711"/>
    </row>
    <row r="19" spans="1:13" ht="15.95" customHeight="1">
      <c r="A19" s="751">
        <f>ROW()</f>
        <v>19</v>
      </c>
      <c r="B19" s="422"/>
      <c r="C19" s="417" t="s">
        <v>847</v>
      </c>
      <c r="D19" s="145"/>
      <c r="E19" s="667"/>
      <c r="F19" s="1669"/>
      <c r="G19" s="1673"/>
      <c r="H19" s="903"/>
      <c r="I19" s="120"/>
    </row>
    <row r="20" spans="1:13" s="937" customFormat="1" ht="15.95" customHeight="1">
      <c r="A20" s="938">
        <f>ROW()</f>
        <v>20</v>
      </c>
      <c r="B20" s="956"/>
      <c r="C20" s="1116"/>
      <c r="D20" s="759"/>
      <c r="E20" s="667"/>
      <c r="F20" s="1674" t="s">
        <v>205</v>
      </c>
      <c r="G20" s="1674" t="s">
        <v>205</v>
      </c>
      <c r="H20" s="606" t="s">
        <v>205</v>
      </c>
      <c r="I20" s="120"/>
    </row>
    <row r="21" spans="1:13" s="937" customFormat="1" ht="15.95" customHeight="1">
      <c r="A21" s="938">
        <f>ROW()</f>
        <v>21</v>
      </c>
      <c r="B21" s="956"/>
      <c r="C21" s="1116"/>
      <c r="D21" s="759"/>
      <c r="E21" s="667"/>
      <c r="F21" s="1674" t="s">
        <v>415</v>
      </c>
      <c r="G21" s="1674" t="s">
        <v>849</v>
      </c>
      <c r="H21" s="606" t="s">
        <v>417</v>
      </c>
      <c r="I21" s="120"/>
    </row>
    <row r="22" spans="1:13" s="70" customFormat="1" ht="15.95" customHeight="1">
      <c r="A22" s="751">
        <f>ROW()</f>
        <v>22</v>
      </c>
      <c r="B22" s="422"/>
      <c r="C22" s="417"/>
      <c r="D22" s="145"/>
      <c r="E22" s="667"/>
      <c r="F22" s="1675" t="s">
        <v>1221</v>
      </c>
      <c r="G22" s="1675" t="s">
        <v>1221</v>
      </c>
      <c r="H22" s="903" t="s">
        <v>848</v>
      </c>
      <c r="I22" s="120"/>
    </row>
    <row r="23" spans="1:13" ht="15.95" customHeight="1">
      <c r="A23" s="751">
        <f>ROW()</f>
        <v>23</v>
      </c>
      <c r="B23" s="422"/>
      <c r="C23" s="421"/>
      <c r="D23" s="834" t="s">
        <v>413</v>
      </c>
      <c r="E23" s="824"/>
      <c r="F23" s="1827">
        <f>'E1.Opex Actual'!K10</f>
        <v>0</v>
      </c>
      <c r="G23" s="1828">
        <f>'E2. Opex Forecast'!F12</f>
        <v>0</v>
      </c>
      <c r="H23" s="2055">
        <f t="shared" ref="H23:H27" si="1">IF(F23=0,0,(F23-G23)/G23)</f>
        <v>0</v>
      </c>
      <c r="I23" s="385"/>
    </row>
    <row r="24" spans="1:13" ht="15.95" customHeight="1">
      <c r="A24" s="751">
        <f>ROW()</f>
        <v>24</v>
      </c>
      <c r="B24" s="422"/>
      <c r="C24" s="421"/>
      <c r="D24" s="834" t="s">
        <v>414</v>
      </c>
      <c r="E24" s="824"/>
      <c r="F24" s="1827">
        <f>'E1.Opex Actual'!K11</f>
        <v>0</v>
      </c>
      <c r="G24" s="1828">
        <f>'E2. Opex Forecast'!F13</f>
        <v>0</v>
      </c>
      <c r="H24" s="2055">
        <f t="shared" si="1"/>
        <v>0</v>
      </c>
      <c r="I24" s="385"/>
    </row>
    <row r="25" spans="1:13" ht="15.95" customHeight="1">
      <c r="A25" s="751">
        <f>ROW()</f>
        <v>25</v>
      </c>
      <c r="B25" s="422"/>
      <c r="C25" s="421"/>
      <c r="D25" s="834" t="s">
        <v>571</v>
      </c>
      <c r="E25" s="824"/>
      <c r="F25" s="1827">
        <f>'E1.Opex Actual'!K12</f>
        <v>0</v>
      </c>
      <c r="G25" s="1828">
        <f>'E2. Opex Forecast'!F14</f>
        <v>0</v>
      </c>
      <c r="H25" s="2055">
        <f t="shared" si="1"/>
        <v>0</v>
      </c>
      <c r="I25" s="385"/>
    </row>
    <row r="26" spans="1:13" ht="15.95" customHeight="1">
      <c r="A26" s="751">
        <f>ROW()</f>
        <v>26</v>
      </c>
      <c r="B26" s="422"/>
      <c r="C26" s="421"/>
      <c r="D26" s="834" t="s">
        <v>570</v>
      </c>
      <c r="E26" s="824"/>
      <c r="F26" s="1827">
        <f>'E1.Opex Actual'!K13</f>
        <v>0</v>
      </c>
      <c r="G26" s="1828">
        <v>7000000</v>
      </c>
      <c r="H26" s="2055">
        <f t="shared" si="1"/>
        <v>0</v>
      </c>
      <c r="I26" s="385"/>
    </row>
    <row r="27" spans="1:13" s="803" customFormat="1" ht="15.95" customHeight="1" thickBot="1">
      <c r="A27" s="751">
        <f>ROW()</f>
        <v>27</v>
      </c>
      <c r="B27" s="865"/>
      <c r="C27" s="862"/>
      <c r="D27" s="834" t="s">
        <v>412</v>
      </c>
      <c r="E27" s="824"/>
      <c r="F27" s="1832">
        <f>'E1.Opex Actual'!K14</f>
        <v>0</v>
      </c>
      <c r="G27" s="1828">
        <v>7000000</v>
      </c>
      <c r="H27" s="2056">
        <f t="shared" si="1"/>
        <v>0</v>
      </c>
      <c r="I27" s="754"/>
    </row>
    <row r="28" spans="1:13" ht="15.95" customHeight="1" thickBot="1">
      <c r="A28" s="751">
        <f>ROW()</f>
        <v>28</v>
      </c>
      <c r="B28" s="422"/>
      <c r="C28" s="421"/>
      <c r="D28" s="711" t="s">
        <v>539</v>
      </c>
      <c r="E28" s="824"/>
      <c r="F28" s="1830">
        <f>'E1.Opex Actual'!K15</f>
        <v>0</v>
      </c>
      <c r="G28" s="1831">
        <f>'E2. Opex Forecast'!F17</f>
        <v>0</v>
      </c>
      <c r="H28" s="2057">
        <f>IF(F28=0,0,(F28-G28)/G28)</f>
        <v>0</v>
      </c>
      <c r="I28" s="385"/>
    </row>
    <row r="29" spans="1:13" s="70" customFormat="1" ht="15.95" customHeight="1">
      <c r="A29" s="751">
        <f>ROW()</f>
        <v>29</v>
      </c>
      <c r="B29" s="422"/>
      <c r="C29" s="421"/>
      <c r="D29" s="80"/>
      <c r="E29" s="824"/>
      <c r="F29" s="1672" t="s">
        <v>1085</v>
      </c>
      <c r="G29" s="1672"/>
      <c r="H29" s="904"/>
      <c r="I29" s="385"/>
    </row>
    <row r="30" spans="1:13" ht="15.95" customHeight="1">
      <c r="A30" s="751">
        <f>ROW()</f>
        <v>30</v>
      </c>
      <c r="B30" s="422"/>
      <c r="C30" s="189" t="s">
        <v>1084</v>
      </c>
      <c r="D30" s="145"/>
      <c r="E30" s="1029"/>
      <c r="F30" s="1668"/>
      <c r="G30" s="1668"/>
      <c r="H30" s="824"/>
      <c r="I30" s="385"/>
    </row>
    <row r="31" spans="1:13" s="937" customFormat="1" ht="15.95" customHeight="1">
      <c r="A31" s="938">
        <f>ROW()</f>
        <v>31</v>
      </c>
      <c r="B31" s="956"/>
      <c r="C31" s="189"/>
      <c r="D31" s="759"/>
      <c r="E31" s="1029"/>
      <c r="F31" s="1674" t="s">
        <v>205</v>
      </c>
      <c r="G31" s="1674" t="s">
        <v>205</v>
      </c>
      <c r="H31" s="606" t="s">
        <v>205</v>
      </c>
      <c r="I31" s="941"/>
    </row>
    <row r="32" spans="1:13" s="937" customFormat="1" ht="15.95" customHeight="1">
      <c r="A32" s="938">
        <f>ROW()</f>
        <v>32</v>
      </c>
      <c r="B32" s="956"/>
      <c r="C32" s="189"/>
      <c r="D32" s="759"/>
      <c r="E32" s="1029"/>
      <c r="F32" s="1674" t="s">
        <v>415</v>
      </c>
      <c r="G32" s="1674" t="s">
        <v>849</v>
      </c>
      <c r="H32" s="606" t="s">
        <v>417</v>
      </c>
      <c r="I32" s="941"/>
    </row>
    <row r="33" spans="1:9" s="70" customFormat="1" ht="15.95" customHeight="1">
      <c r="A33" s="751">
        <f>ROW()</f>
        <v>33</v>
      </c>
      <c r="B33" s="546"/>
      <c r="C33" s="189"/>
      <c r="D33" s="145"/>
      <c r="E33" s="824"/>
      <c r="F33" s="1675" t="s">
        <v>1221</v>
      </c>
      <c r="G33" s="1675" t="s">
        <v>1221</v>
      </c>
      <c r="H33" s="903" t="s">
        <v>848</v>
      </c>
      <c r="I33" s="385"/>
    </row>
    <row r="34" spans="1:9" ht="15.95" customHeight="1">
      <c r="A34" s="751">
        <f>ROW()</f>
        <v>34</v>
      </c>
      <c r="B34" s="422"/>
      <c r="C34" s="421"/>
      <c r="D34" s="860" t="s">
        <v>1288</v>
      </c>
      <c r="E34" s="824"/>
      <c r="F34" s="1827">
        <f>'E3. Base Capex Actual'!K10</f>
        <v>0</v>
      </c>
      <c r="G34" s="1828">
        <f>'E4. Base Capex Forecast'!E11</f>
        <v>10</v>
      </c>
      <c r="H34" s="2055">
        <f t="shared" ref="H34:H38" si="2">IF(F34=0,0,(F34-G34)/G34)</f>
        <v>0</v>
      </c>
      <c r="I34" s="385"/>
    </row>
    <row r="35" spans="1:9" ht="15.95" customHeight="1">
      <c r="A35" s="751">
        <f>ROW()</f>
        <v>35</v>
      </c>
      <c r="B35" s="422"/>
      <c r="C35" s="421"/>
      <c r="D35" s="860" t="s">
        <v>576</v>
      </c>
      <c r="E35" s="824"/>
      <c r="F35" s="1827">
        <f>'E3. Base Capex Actual'!K11</f>
        <v>0</v>
      </c>
      <c r="G35" s="1828">
        <v>3000000</v>
      </c>
      <c r="H35" s="2055">
        <f t="shared" si="2"/>
        <v>0</v>
      </c>
      <c r="I35" s="385"/>
    </row>
    <row r="36" spans="1:9" ht="15.95" customHeight="1">
      <c r="A36" s="751">
        <f>ROW()</f>
        <v>36</v>
      </c>
      <c r="B36" s="422"/>
      <c r="C36" s="421"/>
      <c r="D36" s="860" t="s">
        <v>577</v>
      </c>
      <c r="E36" s="824"/>
      <c r="F36" s="1827">
        <f>'E3. Base Capex Actual'!K12</f>
        <v>0</v>
      </c>
      <c r="G36" s="1828">
        <v>3000000</v>
      </c>
      <c r="H36" s="2055">
        <f t="shared" si="2"/>
        <v>0</v>
      </c>
      <c r="I36" s="385"/>
    </row>
    <row r="37" spans="1:9" ht="15.95" customHeight="1" thickBot="1">
      <c r="A37" s="751">
        <f>ROW()</f>
        <v>37</v>
      </c>
      <c r="B37" s="422"/>
      <c r="C37" s="421"/>
      <c r="D37" s="860" t="s">
        <v>12</v>
      </c>
      <c r="E37" s="824"/>
      <c r="F37" s="1832">
        <f>'E3. Base Capex Actual'!K13</f>
        <v>0</v>
      </c>
      <c r="G37" s="1828">
        <v>3000000</v>
      </c>
      <c r="H37" s="2056">
        <f t="shared" si="2"/>
        <v>0</v>
      </c>
      <c r="I37" s="385"/>
    </row>
    <row r="38" spans="1:9" ht="15.95" customHeight="1" thickBot="1">
      <c r="A38" s="751">
        <f>ROW()</f>
        <v>38</v>
      </c>
      <c r="B38" s="422"/>
      <c r="C38" s="421"/>
      <c r="D38" s="711" t="s">
        <v>851</v>
      </c>
      <c r="E38" s="824"/>
      <c r="F38" s="1830">
        <f>'E3. Base Capex Actual'!K14</f>
        <v>0</v>
      </c>
      <c r="G38" s="1831">
        <f>'E4. Base Capex Forecast'!E15</f>
        <v>10</v>
      </c>
      <c r="H38" s="2057">
        <f t="shared" si="2"/>
        <v>0</v>
      </c>
      <c r="I38" s="385"/>
    </row>
    <row r="39" spans="1:9" s="70" customFormat="1" ht="15.95" customHeight="1">
      <c r="A39" s="751">
        <f>ROW()</f>
        <v>39</v>
      </c>
      <c r="B39" s="430"/>
      <c r="C39" s="429"/>
      <c r="D39" s="80"/>
      <c r="E39" s="429"/>
      <c r="F39" s="905" t="s">
        <v>1085</v>
      </c>
      <c r="G39" s="468"/>
      <c r="H39" s="469"/>
      <c r="I39" s="385"/>
    </row>
    <row r="40" spans="1:9">
      <c r="A40" s="751">
        <f>ROW()</f>
        <v>40</v>
      </c>
      <c r="B40" s="462"/>
      <c r="C40" s="461"/>
      <c r="D40" s="461"/>
      <c r="E40" s="461"/>
      <c r="F40" s="461"/>
      <c r="G40" s="461"/>
      <c r="H40" s="461"/>
      <c r="I40" s="122"/>
    </row>
    <row r="41" spans="1:9">
      <c r="A41" s="68"/>
      <c r="B41" s="68"/>
      <c r="C41" s="68"/>
      <c r="D41" s="68"/>
      <c r="E41" s="68"/>
      <c r="F41" s="68"/>
      <c r="G41" s="68"/>
      <c r="H41" s="68"/>
      <c r="I41" s="68"/>
    </row>
  </sheetData>
  <mergeCells count="3">
    <mergeCell ref="A5:H5"/>
    <mergeCell ref="F2:H2"/>
    <mergeCell ref="F3:H3"/>
  </mergeCells>
  <pageMargins left="0.7" right="0.7" top="0.75" bottom="0.75" header="0.3" footer="0.3"/>
  <pageSetup paperSize="9" scale="68"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6" tint="-9.9978637043366805E-2"/>
    <pageSetUpPr fitToPage="1"/>
  </sheetPr>
  <dimension ref="A1:U122"/>
  <sheetViews>
    <sheetView showGridLines="0" zoomScale="70" zoomScaleNormal="70" zoomScaleSheetLayoutView="55" workbookViewId="0">
      <pane ySplit="6" topLeftCell="A95" activePane="bottomLeft" state="frozen"/>
      <selection pane="bottomLeft" activeCell="M14" sqref="M14"/>
    </sheetView>
  </sheetViews>
  <sheetFormatPr defaultRowHeight="12.75"/>
  <cols>
    <col min="1" max="1" width="5.140625" style="257" customWidth="1"/>
    <col min="2" max="2" width="3.140625" style="937" customWidth="1"/>
    <col min="3" max="3" width="4.5703125" style="937" customWidth="1"/>
    <col min="4" max="4" width="4.42578125" style="937" customWidth="1"/>
    <col min="5" max="5" width="22.42578125" style="937" customWidth="1"/>
    <col min="6" max="6" width="27.28515625" style="937" customWidth="1"/>
    <col min="7" max="7" width="26.85546875" style="937" customWidth="1"/>
    <col min="8" max="8" width="24.5703125" style="937" customWidth="1"/>
    <col min="9" max="9" width="21.7109375" style="937" customWidth="1"/>
    <col min="10" max="10" width="25.28515625" style="937" customWidth="1"/>
    <col min="11" max="11" width="24" style="937" customWidth="1"/>
    <col min="12" max="12" width="20.140625" style="937" customWidth="1"/>
    <col min="13" max="13" width="21.28515625" style="937" customWidth="1"/>
    <col min="14" max="14" width="18.85546875" style="937" customWidth="1"/>
    <col min="15" max="15" width="16.28515625" style="937" customWidth="1"/>
    <col min="16" max="16" width="16.42578125" style="937" customWidth="1"/>
    <col min="17" max="17" width="15.7109375" style="937" customWidth="1"/>
    <col min="18" max="18" width="15.7109375" style="800" customWidth="1"/>
    <col min="19" max="19" width="9.140625" style="800" customWidth="1"/>
    <col min="20" max="20" width="9.140625" style="937"/>
    <col min="21" max="21" width="45.140625" style="800" customWidth="1"/>
    <col min="22" max="16384" width="9.140625" style="937"/>
  </cols>
  <sheetData>
    <row r="1" spans="1:21" s="51" customFormat="1" ht="15" customHeight="1" thickBot="1">
      <c r="A1" s="255"/>
      <c r="B1" s="150"/>
      <c r="C1" s="150"/>
      <c r="D1" s="150"/>
      <c r="E1" s="204"/>
      <c r="F1" s="204"/>
      <c r="G1" s="204"/>
      <c r="H1" s="204"/>
      <c r="I1" s="204"/>
      <c r="J1" s="150"/>
      <c r="K1" s="150"/>
      <c r="L1" s="204"/>
      <c r="M1" s="209"/>
      <c r="N1" s="353"/>
      <c r="O1" s="354"/>
      <c r="P1" s="354"/>
      <c r="Q1" s="354"/>
      <c r="R1" s="355"/>
      <c r="S1" s="360"/>
      <c r="U1" s="251"/>
    </row>
    <row r="2" spans="1:21" s="51" customFormat="1" ht="16.5" customHeight="1">
      <c r="A2" s="256"/>
      <c r="B2" s="153"/>
      <c r="C2" s="153"/>
      <c r="D2" s="153"/>
      <c r="E2" s="1603"/>
      <c r="F2" s="1603"/>
      <c r="G2" s="206"/>
      <c r="H2" s="369"/>
      <c r="I2" s="369"/>
      <c r="J2" s="369"/>
      <c r="K2" s="369"/>
      <c r="L2" s="209"/>
      <c r="M2" s="209"/>
      <c r="N2" s="353"/>
      <c r="O2" s="760" t="s">
        <v>5</v>
      </c>
      <c r="P2" s="2107" t="str">
        <f>IF(NOT(ISBLANK(CoverSheet!$C$8)),CoverSheet!$C$8,"")</f>
        <v>Transpower New Zealand Limited</v>
      </c>
      <c r="Q2" s="2108"/>
      <c r="R2" s="2109"/>
      <c r="S2" s="207"/>
      <c r="U2" s="252"/>
    </row>
    <row r="3" spans="1:21" s="51" customFormat="1" ht="19.5" customHeight="1" thickBot="1">
      <c r="A3" s="256"/>
      <c r="B3" s="153"/>
      <c r="C3" s="153"/>
      <c r="D3" s="153"/>
      <c r="E3" s="1603"/>
      <c r="F3" s="1603"/>
      <c r="G3" s="206"/>
      <c r="H3" s="369"/>
      <c r="I3" s="369"/>
      <c r="J3" s="369"/>
      <c r="K3" s="369"/>
      <c r="L3" s="209"/>
      <c r="M3" s="209"/>
      <c r="N3" s="353"/>
      <c r="O3" s="760" t="s">
        <v>440</v>
      </c>
      <c r="P3" s="2110">
        <f>IF(ISNUMBER(CoverSheet!$C$12),CoverSheet!$C$12,"")</f>
        <v>42185</v>
      </c>
      <c r="Q3" s="2111"/>
      <c r="R3" s="2112"/>
      <c r="S3" s="207"/>
      <c r="U3" s="250"/>
    </row>
    <row r="4" spans="1:21" s="51" customFormat="1" ht="20.25" customHeight="1">
      <c r="A4" s="403" t="s">
        <v>728</v>
      </c>
      <c r="B4" s="208"/>
      <c r="C4" s="153"/>
      <c r="D4" s="153"/>
      <c r="E4" s="209"/>
      <c r="F4" s="209"/>
      <c r="G4" s="209"/>
      <c r="H4" s="157"/>
      <c r="I4" s="209"/>
      <c r="J4" s="153"/>
      <c r="K4" s="153"/>
      <c r="L4" s="209"/>
      <c r="M4" s="209"/>
      <c r="N4" s="353"/>
      <c r="O4" s="356"/>
      <c r="P4" s="358"/>
      <c r="Q4" s="357"/>
      <c r="R4" s="318"/>
      <c r="S4" s="207"/>
      <c r="U4" s="807"/>
    </row>
    <row r="5" spans="1:21" ht="17.25" customHeight="1">
      <c r="A5" s="2104" t="s">
        <v>1558</v>
      </c>
      <c r="B5" s="2105"/>
      <c r="C5" s="2105"/>
      <c r="D5" s="2105"/>
      <c r="E5" s="2105"/>
      <c r="F5" s="2105"/>
      <c r="G5" s="2105"/>
      <c r="H5" s="2105"/>
      <c r="I5" s="2105"/>
      <c r="J5" s="2105"/>
      <c r="K5" s="2105"/>
      <c r="L5" s="2105"/>
      <c r="M5" s="2105"/>
      <c r="N5" s="2105"/>
      <c r="O5" s="2105"/>
      <c r="P5" s="2105"/>
      <c r="Q5" s="2105"/>
      <c r="R5" s="2105"/>
      <c r="S5" s="207"/>
      <c r="U5" s="807"/>
    </row>
    <row r="6" spans="1:21" s="51" customFormat="1" ht="15" customHeight="1">
      <c r="A6" s="486" t="s">
        <v>6</v>
      </c>
      <c r="B6" s="764" t="s">
        <v>393</v>
      </c>
      <c r="C6" s="173"/>
      <c r="D6" s="174"/>
      <c r="E6" s="210"/>
      <c r="F6" s="210"/>
      <c r="G6" s="210"/>
      <c r="H6" s="210"/>
      <c r="I6" s="210"/>
      <c r="J6" s="174"/>
      <c r="K6" s="174"/>
      <c r="L6" s="210"/>
      <c r="M6" s="210"/>
      <c r="N6" s="210"/>
      <c r="O6" s="210"/>
      <c r="P6" s="210"/>
      <c r="Q6" s="210"/>
      <c r="R6" s="210"/>
      <c r="S6" s="211"/>
      <c r="U6" s="807"/>
    </row>
    <row r="7" spans="1:21" ht="33" customHeight="1">
      <c r="A7" s="821">
        <f>ROW()</f>
        <v>7</v>
      </c>
      <c r="B7" s="809"/>
      <c r="C7" s="801" t="s">
        <v>1088</v>
      </c>
      <c r="D7" s="1092"/>
      <c r="E7" s="1092"/>
      <c r="F7" s="1092"/>
      <c r="G7" s="249"/>
      <c r="L7" s="1092"/>
      <c r="M7" s="1092"/>
      <c r="N7" s="1598"/>
      <c r="O7" s="811"/>
      <c r="P7" s="359"/>
      <c r="Q7" s="812"/>
      <c r="R7" s="807"/>
      <c r="S7" s="816"/>
      <c r="U7" s="807"/>
    </row>
    <row r="8" spans="1:21" ht="15.75" customHeight="1">
      <c r="A8" s="821">
        <f>ROW()</f>
        <v>8</v>
      </c>
      <c r="B8" s="809"/>
      <c r="C8" s="801"/>
      <c r="D8" s="1092"/>
      <c r="E8" s="834"/>
      <c r="F8" s="834"/>
      <c r="G8" s="691" t="s">
        <v>207</v>
      </c>
      <c r="H8" s="691" t="s">
        <v>207</v>
      </c>
      <c r="I8" s="691" t="s">
        <v>184</v>
      </c>
      <c r="J8" s="691" t="s">
        <v>185</v>
      </c>
      <c r="K8" s="691" t="s">
        <v>205</v>
      </c>
      <c r="L8" s="1092"/>
      <c r="M8" s="1092"/>
      <c r="N8" s="1598"/>
      <c r="O8" s="811"/>
      <c r="P8" s="359"/>
      <c r="Q8" s="812"/>
      <c r="R8" s="807"/>
      <c r="S8" s="816"/>
      <c r="U8" s="807"/>
    </row>
    <row r="9" spans="1:21" ht="15.95" customHeight="1">
      <c r="A9" s="821">
        <f>ROW()</f>
        <v>9</v>
      </c>
      <c r="B9" s="809"/>
      <c r="C9" s="178"/>
      <c r="D9" s="1092"/>
      <c r="E9" s="834"/>
      <c r="F9" s="834"/>
      <c r="G9" s="692" t="s">
        <v>1221</v>
      </c>
      <c r="H9" s="692" t="s">
        <v>1221</v>
      </c>
      <c r="I9" s="692" t="s">
        <v>1221</v>
      </c>
      <c r="J9" s="692" t="s">
        <v>1221</v>
      </c>
      <c r="K9" s="692" t="s">
        <v>1221</v>
      </c>
      <c r="L9" s="1092"/>
      <c r="M9" s="1092"/>
      <c r="N9" s="1598"/>
      <c r="O9" s="811"/>
      <c r="P9" s="813"/>
      <c r="Q9" s="812"/>
      <c r="R9" s="814"/>
      <c r="S9" s="816"/>
      <c r="U9" s="807"/>
    </row>
    <row r="10" spans="1:21" ht="15.95" customHeight="1">
      <c r="A10" s="821">
        <f>ROW()</f>
        <v>10</v>
      </c>
      <c r="B10" s="809"/>
      <c r="C10" s="178"/>
      <c r="D10" s="1092"/>
      <c r="E10" s="834" t="s">
        <v>733</v>
      </c>
      <c r="F10" s="662"/>
      <c r="G10" s="1796" t="s">
        <v>4</v>
      </c>
      <c r="H10" s="1796" t="s">
        <v>4</v>
      </c>
      <c r="I10" s="1796" t="s">
        <v>4</v>
      </c>
      <c r="J10" s="1796" t="s">
        <v>4</v>
      </c>
      <c r="K10" s="2067">
        <v>0</v>
      </c>
      <c r="L10" s="1092"/>
      <c r="M10" s="1092"/>
      <c r="N10" s="1598"/>
      <c r="O10" s="811"/>
      <c r="P10" s="813"/>
      <c r="Q10" s="812"/>
      <c r="R10" s="814"/>
      <c r="S10" s="816"/>
      <c r="U10" s="807"/>
    </row>
    <row r="11" spans="1:21" ht="15.95" customHeight="1">
      <c r="A11" s="821">
        <f>ROW()</f>
        <v>11</v>
      </c>
      <c r="B11" s="809"/>
      <c r="C11" s="178"/>
      <c r="D11" s="1092"/>
      <c r="E11" s="834" t="s">
        <v>734</v>
      </c>
      <c r="F11" s="662"/>
      <c r="G11" s="1796"/>
      <c r="H11" s="1796"/>
      <c r="I11" s="1796"/>
      <c r="J11" s="1796"/>
      <c r="K11" s="2067">
        <v>0</v>
      </c>
      <c r="L11" s="1092"/>
      <c r="M11" s="1092"/>
      <c r="N11" s="1598"/>
      <c r="O11" s="811"/>
      <c r="P11" s="813"/>
      <c r="Q11" s="812"/>
      <c r="R11" s="814"/>
      <c r="S11" s="816"/>
      <c r="U11" s="807"/>
    </row>
    <row r="12" spans="1:21" ht="15.95" customHeight="1" thickBot="1">
      <c r="A12" s="821">
        <f>ROW()</f>
        <v>12</v>
      </c>
      <c r="B12" s="809"/>
      <c r="C12" s="178"/>
      <c r="D12" s="1092"/>
      <c r="E12" s="834" t="s">
        <v>731</v>
      </c>
      <c r="F12" s="662"/>
      <c r="G12" s="1797"/>
      <c r="H12" s="1797"/>
      <c r="I12" s="1797"/>
      <c r="J12" s="1797"/>
      <c r="K12" s="2068">
        <v>0</v>
      </c>
      <c r="L12" s="1092"/>
      <c r="M12" s="1092"/>
      <c r="N12" s="1598"/>
      <c r="O12" s="811"/>
      <c r="P12" s="813"/>
      <c r="Q12" s="812"/>
      <c r="R12" s="814"/>
      <c r="S12" s="816"/>
      <c r="U12" s="807"/>
    </row>
    <row r="13" spans="1:21" ht="15.95" customHeight="1" thickTop="1">
      <c r="A13" s="821">
        <f>ROW()</f>
        <v>13</v>
      </c>
      <c r="B13" s="809"/>
      <c r="C13" s="178"/>
      <c r="D13" s="1092"/>
      <c r="E13" s="834" t="s">
        <v>735</v>
      </c>
      <c r="F13" s="662"/>
      <c r="G13" s="2069"/>
      <c r="H13" s="2069"/>
      <c r="I13" s="2069"/>
      <c r="J13" s="2069"/>
      <c r="K13" s="2070">
        <v>0</v>
      </c>
      <c r="L13" s="1092"/>
      <c r="M13" s="1092"/>
      <c r="N13" s="1598"/>
      <c r="O13" s="811"/>
      <c r="P13" s="813"/>
      <c r="Q13" s="812"/>
      <c r="R13" s="814"/>
      <c r="S13" s="816"/>
      <c r="U13" s="807"/>
    </row>
    <row r="14" spans="1:21" ht="15.95" customHeight="1" thickBot="1">
      <c r="A14" s="821">
        <f>ROW()</f>
        <v>14</v>
      </c>
      <c r="B14" s="809"/>
      <c r="C14" s="178"/>
      <c r="D14" s="1092"/>
      <c r="E14" s="834" t="s">
        <v>732</v>
      </c>
      <c r="F14" s="662"/>
      <c r="G14" s="1797"/>
      <c r="H14" s="1797"/>
      <c r="I14" s="1797"/>
      <c r="J14" s="1797"/>
      <c r="K14" s="2068">
        <v>0</v>
      </c>
      <c r="L14" s="1092"/>
      <c r="M14" s="1092"/>
      <c r="N14" s="1598"/>
      <c r="O14" s="811"/>
      <c r="P14" s="813"/>
      <c r="Q14" s="812"/>
      <c r="R14" s="814"/>
      <c r="S14" s="816"/>
      <c r="U14" s="807"/>
    </row>
    <row r="15" spans="1:21" ht="15.95" customHeight="1" thickTop="1" thickBot="1">
      <c r="A15" s="821">
        <f>ROW()</f>
        <v>15</v>
      </c>
      <c r="B15" s="809"/>
      <c r="C15" s="178"/>
      <c r="D15" s="1092"/>
      <c r="E15" s="1600" t="s">
        <v>537</v>
      </c>
      <c r="F15" s="662"/>
      <c r="G15" s="2071"/>
      <c r="H15" s="2071"/>
      <c r="I15" s="2071"/>
      <c r="J15" s="2071"/>
      <c r="K15" s="2072">
        <v>0</v>
      </c>
      <c r="L15" s="1092"/>
      <c r="M15" s="1092"/>
      <c r="N15" s="1598"/>
      <c r="O15" s="811"/>
      <c r="P15" s="813"/>
      <c r="Q15" s="812"/>
      <c r="R15" s="814"/>
      <c r="S15" s="816"/>
      <c r="U15" s="807"/>
    </row>
    <row r="16" spans="1:21" s="36" customFormat="1" ht="15.95" customHeight="1" thickBot="1">
      <c r="A16" s="821">
        <f>ROW()</f>
        <v>16</v>
      </c>
      <c r="B16" s="809"/>
      <c r="C16" s="809"/>
      <c r="D16" s="212"/>
      <c r="E16" s="711" t="s">
        <v>729</v>
      </c>
      <c r="F16" s="712"/>
      <c r="G16" s="1774">
        <f>SUM(G10:G15)</f>
        <v>0</v>
      </c>
      <c r="H16" s="1774">
        <f>SUM(H10:H15)</f>
        <v>0</v>
      </c>
      <c r="I16" s="1776">
        <f>SUM(I10:I15)</f>
        <v>0</v>
      </c>
      <c r="J16" s="2073">
        <f>SUM(J10:J15)</f>
        <v>0</v>
      </c>
      <c r="K16" s="2074">
        <f>SUM(K10:K15)</f>
        <v>0</v>
      </c>
      <c r="L16" s="1092"/>
      <c r="M16" s="1092"/>
      <c r="N16" s="253"/>
      <c r="O16" s="811"/>
      <c r="P16" s="813"/>
      <c r="Q16" s="812"/>
      <c r="R16" s="814"/>
      <c r="S16" s="816"/>
      <c r="U16" s="807"/>
    </row>
    <row r="17" spans="1:21" s="36" customFormat="1" ht="15.95" customHeight="1">
      <c r="A17" s="821">
        <f>ROW()</f>
        <v>17</v>
      </c>
      <c r="B17" s="809"/>
      <c r="C17" s="809"/>
      <c r="D17" s="212"/>
      <c r="E17" s="179"/>
      <c r="F17" s="212"/>
      <c r="G17" s="237"/>
      <c r="H17" s="237"/>
      <c r="I17" s="237"/>
      <c r="J17" s="237"/>
      <c r="K17" s="237"/>
      <c r="L17" s="1092"/>
      <c r="M17" s="1092"/>
      <c r="N17" s="253"/>
      <c r="O17" s="811"/>
      <c r="P17" s="813"/>
      <c r="Q17" s="812"/>
      <c r="R17" s="814"/>
      <c r="S17" s="816"/>
      <c r="U17" s="807"/>
    </row>
    <row r="18" spans="1:21" ht="15.95" customHeight="1">
      <c r="A18" s="821">
        <f>ROW()</f>
        <v>18</v>
      </c>
      <c r="B18" s="809"/>
      <c r="C18" s="810" t="s">
        <v>1089</v>
      </c>
      <c r="D18" s="1092"/>
      <c r="E18" s="1092"/>
      <c r="F18" s="1092"/>
      <c r="G18" s="1092"/>
      <c r="H18" s="2159"/>
      <c r="I18" s="2160"/>
      <c r="J18" s="2161"/>
      <c r="K18" s="2162"/>
      <c r="L18" s="1092"/>
      <c r="M18" s="1092"/>
      <c r="N18" s="1598"/>
      <c r="O18" s="811"/>
      <c r="P18" s="813"/>
      <c r="Q18" s="812"/>
      <c r="R18" s="814"/>
      <c r="S18" s="816"/>
      <c r="U18" s="807"/>
    </row>
    <row r="19" spans="1:21" s="800" customFormat="1" ht="15.95" customHeight="1">
      <c r="A19" s="821">
        <f>ROW()</f>
        <v>19</v>
      </c>
      <c r="C19" s="807"/>
      <c r="D19" s="815"/>
      <c r="E19" s="815"/>
      <c r="F19" s="1609"/>
      <c r="G19" s="1612"/>
      <c r="H19" s="1613"/>
      <c r="I19" s="1613"/>
      <c r="J19" s="1613"/>
      <c r="K19" s="1613"/>
      <c r="L19" s="1613"/>
      <c r="M19" s="723"/>
      <c r="N19" s="1614"/>
      <c r="O19" s="1131"/>
      <c r="P19" s="1131"/>
      <c r="Q19" s="1131"/>
      <c r="R19" s="1131"/>
      <c r="S19" s="817"/>
    </row>
    <row r="20" spans="1:21" ht="15.95" customHeight="1">
      <c r="A20" s="821"/>
      <c r="C20" s="1598"/>
      <c r="D20" s="2156"/>
      <c r="E20" s="2156"/>
      <c r="F20" s="1609"/>
      <c r="G20" s="1612"/>
      <c r="H20" s="1613"/>
      <c r="I20" s="1613"/>
      <c r="J20" s="1613"/>
      <c r="K20" s="1613"/>
      <c r="L20" s="1613"/>
      <c r="M20" s="677"/>
      <c r="N20" s="1614"/>
      <c r="O20" s="1131"/>
      <c r="P20" s="1131"/>
      <c r="Q20" s="1131"/>
      <c r="R20" s="1131"/>
      <c r="S20" s="817"/>
    </row>
    <row r="21" spans="1:21" ht="15.75">
      <c r="A21" s="821">
        <v>20</v>
      </c>
      <c r="C21" s="1651"/>
      <c r="D21" s="2061" t="s">
        <v>730</v>
      </c>
      <c r="E21" s="815"/>
      <c r="F21" s="2060"/>
      <c r="G21" s="2062"/>
      <c r="H21" s="2062"/>
      <c r="I21" s="2062"/>
      <c r="J21" s="2062"/>
      <c r="K21" s="2063"/>
      <c r="L21" s="2063"/>
      <c r="M21" s="2063"/>
      <c r="N21" s="1614"/>
      <c r="O21" s="1131"/>
      <c r="P21" s="1131"/>
      <c r="Q21" s="1131"/>
      <c r="R21" s="1131"/>
      <c r="S21" s="817"/>
    </row>
    <row r="22" spans="1:21" ht="45">
      <c r="A22" s="821">
        <v>21</v>
      </c>
      <c r="C22" s="1651"/>
      <c r="D22" s="815"/>
      <c r="E22" s="815"/>
      <c r="F22" s="2060" t="s">
        <v>4</v>
      </c>
      <c r="G22" s="2066" t="s">
        <v>1402</v>
      </c>
      <c r="H22" s="2066" t="s">
        <v>1403</v>
      </c>
      <c r="I22" s="2066" t="s">
        <v>1404</v>
      </c>
      <c r="J22" s="2066" t="s">
        <v>1405</v>
      </c>
      <c r="K22" s="2066" t="s">
        <v>1316</v>
      </c>
      <c r="L22" s="2066" t="s">
        <v>1314</v>
      </c>
      <c r="M22" s="2066" t="s">
        <v>1315</v>
      </c>
      <c r="N22" s="1615" t="s">
        <v>1406</v>
      </c>
      <c r="O22" s="1615" t="s">
        <v>1407</v>
      </c>
      <c r="P22" s="1615" t="s">
        <v>1408</v>
      </c>
      <c r="Q22" s="1131"/>
      <c r="R22" s="1131"/>
      <c r="S22" s="817"/>
    </row>
    <row r="23" spans="1:21" ht="15">
      <c r="A23" s="821">
        <v>22</v>
      </c>
      <c r="C23" s="1651"/>
      <c r="D23" s="815"/>
      <c r="E23" s="815"/>
      <c r="F23" s="2060" t="s">
        <v>1302</v>
      </c>
      <c r="G23" s="2075"/>
      <c r="H23" s="2075"/>
      <c r="I23" s="2075"/>
      <c r="J23" s="2075"/>
      <c r="K23" s="2076"/>
      <c r="L23" s="2076"/>
      <c r="M23" s="2076"/>
      <c r="N23" s="2077"/>
      <c r="O23" s="2078"/>
      <c r="P23" s="2079"/>
      <c r="Q23" s="1131"/>
      <c r="R23" s="1131"/>
      <c r="S23" s="817"/>
    </row>
    <row r="24" spans="1:21" ht="15">
      <c r="A24" s="821">
        <v>23</v>
      </c>
      <c r="C24" s="1651"/>
      <c r="D24" s="815"/>
      <c r="E24" s="815"/>
      <c r="F24" s="2060" t="s">
        <v>1301</v>
      </c>
      <c r="G24" s="2075"/>
      <c r="H24" s="2075"/>
      <c r="I24" s="2075"/>
      <c r="J24" s="2075"/>
      <c r="K24" s="2076"/>
      <c r="L24" s="2076"/>
      <c r="M24" s="2076"/>
      <c r="N24" s="2077"/>
      <c r="O24" s="2078"/>
      <c r="P24" s="2079"/>
      <c r="Q24" s="1131"/>
      <c r="R24" s="1131"/>
      <c r="S24" s="817"/>
    </row>
    <row r="25" spans="1:21" ht="15">
      <c r="A25" s="821">
        <v>24</v>
      </c>
      <c r="C25" s="1651"/>
      <c r="D25" s="815"/>
      <c r="E25" s="815"/>
      <c r="F25" s="2060" t="s">
        <v>1305</v>
      </c>
      <c r="G25" s="2075"/>
      <c r="H25" s="2075"/>
      <c r="I25" s="2075"/>
      <c r="J25" s="2075"/>
      <c r="K25" s="2076"/>
      <c r="L25" s="2076"/>
      <c r="M25" s="2076"/>
      <c r="N25" s="2077"/>
      <c r="O25" s="2078"/>
      <c r="P25" s="2079"/>
      <c r="Q25" s="1131"/>
      <c r="R25" s="1131"/>
      <c r="S25" s="817"/>
    </row>
    <row r="26" spans="1:21" ht="15">
      <c r="A26" s="821">
        <v>25</v>
      </c>
      <c r="C26" s="1651"/>
      <c r="D26" s="815"/>
      <c r="E26" s="815"/>
      <c r="F26" s="2060" t="s">
        <v>1309</v>
      </c>
      <c r="G26" s="2075"/>
      <c r="H26" s="2075"/>
      <c r="I26" s="2075"/>
      <c r="J26" s="2075"/>
      <c r="K26" s="2076"/>
      <c r="L26" s="2076"/>
      <c r="M26" s="2076"/>
      <c r="N26" s="2080">
        <v>0</v>
      </c>
      <c r="O26" s="2079">
        <v>0</v>
      </c>
      <c r="P26" s="2079"/>
      <c r="Q26" s="1131"/>
      <c r="R26" s="1131"/>
      <c r="S26" s="817"/>
    </row>
    <row r="27" spans="1:21" ht="15">
      <c r="A27" s="821">
        <v>26</v>
      </c>
      <c r="C27" s="1651"/>
      <c r="D27" s="815"/>
      <c r="E27" s="815"/>
      <c r="F27" s="2060"/>
      <c r="G27" s="2062"/>
      <c r="H27" s="2062"/>
      <c r="I27" s="2062"/>
      <c r="J27" s="2062"/>
      <c r="K27" s="2063"/>
      <c r="L27" s="2063"/>
      <c r="M27" s="2063"/>
      <c r="N27" s="1614"/>
      <c r="O27" s="1131"/>
      <c r="P27" s="1131"/>
      <c r="Q27" s="1131"/>
      <c r="R27" s="1131"/>
      <c r="S27" s="817"/>
    </row>
    <row r="28" spans="1:21" ht="15.75">
      <c r="A28" s="821">
        <v>27</v>
      </c>
      <c r="C28" s="1651"/>
      <c r="D28" s="2061" t="s">
        <v>403</v>
      </c>
      <c r="E28" s="815"/>
      <c r="F28" s="2060"/>
      <c r="G28" s="2062"/>
      <c r="H28" s="2062"/>
      <c r="I28" s="2062"/>
      <c r="J28" s="2062"/>
      <c r="K28" s="2063"/>
      <c r="L28" s="2063"/>
      <c r="M28" s="2063"/>
      <c r="N28" s="1614"/>
      <c r="O28" s="1131"/>
      <c r="P28" s="1131"/>
      <c r="Q28" s="1131"/>
      <c r="R28" s="1131"/>
      <c r="S28" s="817"/>
    </row>
    <row r="29" spans="1:21" ht="45">
      <c r="A29" s="821">
        <v>28</v>
      </c>
      <c r="C29" s="1651"/>
      <c r="D29" s="815"/>
      <c r="E29" s="815"/>
      <c r="F29" s="2060" t="s">
        <v>4</v>
      </c>
      <c r="G29" s="2066" t="s">
        <v>1402</v>
      </c>
      <c r="H29" s="2066" t="s">
        <v>1403</v>
      </c>
      <c r="I29" s="2066" t="s">
        <v>1404</v>
      </c>
      <c r="J29" s="2066" t="s">
        <v>1405</v>
      </c>
      <c r="K29" s="2066" t="s">
        <v>1316</v>
      </c>
      <c r="L29" s="2066" t="s">
        <v>1314</v>
      </c>
      <c r="M29" s="2066" t="s">
        <v>1315</v>
      </c>
      <c r="N29" s="1614"/>
      <c r="O29" s="1131"/>
      <c r="P29" s="1131"/>
      <c r="Q29" s="1131"/>
      <c r="R29" s="1131"/>
      <c r="S29" s="817"/>
    </row>
    <row r="30" spans="1:21" ht="15">
      <c r="A30" s="821">
        <v>29</v>
      </c>
      <c r="C30" s="1651"/>
      <c r="D30" s="815"/>
      <c r="E30" s="815"/>
      <c r="F30" s="2060" t="s">
        <v>1302</v>
      </c>
      <c r="G30" s="1628"/>
      <c r="H30" s="1628"/>
      <c r="I30" s="1628"/>
      <c r="J30" s="1628"/>
      <c r="K30" s="1627"/>
      <c r="L30" s="1627"/>
      <c r="M30" s="1627"/>
      <c r="N30" s="1614"/>
      <c r="O30" s="1131"/>
      <c r="P30" s="1131"/>
      <c r="Q30" s="1131"/>
      <c r="R30" s="1131"/>
      <c r="S30" s="817"/>
    </row>
    <row r="31" spans="1:21" ht="15">
      <c r="A31" s="821">
        <v>30</v>
      </c>
      <c r="C31" s="1651"/>
      <c r="D31" s="815"/>
      <c r="E31" s="815"/>
      <c r="F31" s="2060" t="s">
        <v>1301</v>
      </c>
      <c r="G31" s="1628"/>
      <c r="H31" s="1628"/>
      <c r="I31" s="1628"/>
      <c r="J31" s="1628"/>
      <c r="K31" s="1627"/>
      <c r="L31" s="1627"/>
      <c r="M31" s="1627"/>
      <c r="N31" s="1614"/>
      <c r="O31" s="1131"/>
      <c r="P31" s="1131"/>
      <c r="Q31" s="1131"/>
      <c r="R31" s="1131"/>
      <c r="S31" s="817"/>
    </row>
    <row r="32" spans="1:21" ht="15">
      <c r="A32" s="821">
        <v>31</v>
      </c>
      <c r="C32" s="1651"/>
      <c r="D32" s="815"/>
      <c r="E32" s="815"/>
      <c r="F32" s="2060" t="s">
        <v>1305</v>
      </c>
      <c r="G32" s="1628"/>
      <c r="H32" s="1628"/>
      <c r="I32" s="1628"/>
      <c r="J32" s="1628"/>
      <c r="K32" s="1627"/>
      <c r="L32" s="1627"/>
      <c r="M32" s="1627"/>
      <c r="N32" s="1614"/>
      <c r="O32" s="1131"/>
      <c r="P32" s="1131"/>
      <c r="Q32" s="1131"/>
      <c r="R32" s="1131"/>
      <c r="S32" s="817"/>
    </row>
    <row r="33" spans="1:21" ht="15">
      <c r="A33" s="821">
        <v>32</v>
      </c>
      <c r="C33" s="1651"/>
      <c r="D33" s="815"/>
      <c r="E33" s="815"/>
      <c r="F33" s="2060" t="s">
        <v>1309</v>
      </c>
      <c r="G33" s="1628"/>
      <c r="H33" s="1628"/>
      <c r="I33" s="1628"/>
      <c r="J33" s="1628"/>
      <c r="K33" s="1627"/>
      <c r="L33" s="1627"/>
      <c r="M33" s="1627"/>
      <c r="N33" s="1614"/>
      <c r="O33" s="1131"/>
      <c r="P33" s="1131"/>
      <c r="Q33" s="1131"/>
      <c r="R33" s="1131"/>
      <c r="S33" s="817"/>
    </row>
    <row r="34" spans="1:21" ht="15">
      <c r="A34" s="821">
        <v>33</v>
      </c>
      <c r="C34" s="1651"/>
      <c r="D34" s="815" t="s">
        <v>4</v>
      </c>
      <c r="E34" s="815" t="s">
        <v>4</v>
      </c>
      <c r="F34" s="2060"/>
      <c r="G34" s="2062" t="s">
        <v>4</v>
      </c>
      <c r="H34" s="2062" t="s">
        <v>4</v>
      </c>
      <c r="I34" s="2062"/>
      <c r="J34" s="2062"/>
      <c r="K34" s="2063" t="s">
        <v>4</v>
      </c>
      <c r="L34" s="2063" t="s">
        <v>4</v>
      </c>
      <c r="M34" s="2063"/>
      <c r="N34" s="1614" t="s">
        <v>4</v>
      </c>
      <c r="O34" s="1131" t="s">
        <v>4</v>
      </c>
      <c r="P34" s="1131"/>
      <c r="Q34" s="1131"/>
      <c r="R34" s="1131" t="s">
        <v>4</v>
      </c>
      <c r="S34" s="817"/>
      <c r="U34" s="800" t="s">
        <v>4</v>
      </c>
    </row>
    <row r="35" spans="1:21" ht="15.75">
      <c r="A35" s="821">
        <v>34</v>
      </c>
      <c r="C35" s="1651"/>
      <c r="D35" s="2061" t="s">
        <v>405</v>
      </c>
      <c r="E35" s="815"/>
      <c r="F35" s="2060"/>
      <c r="G35" s="2062"/>
      <c r="H35" s="2062"/>
      <c r="I35" s="2062"/>
      <c r="J35" s="2062"/>
      <c r="K35" s="2063"/>
      <c r="L35" s="2063"/>
      <c r="M35" s="2063"/>
      <c r="N35" s="1614"/>
      <c r="O35" s="1131"/>
      <c r="P35" s="1131"/>
      <c r="Q35" s="1131"/>
      <c r="R35" s="1131"/>
      <c r="S35" s="817"/>
    </row>
    <row r="36" spans="1:21" ht="45">
      <c r="A36" s="821">
        <v>35</v>
      </c>
      <c r="C36" s="1651"/>
      <c r="D36" s="815"/>
      <c r="E36" s="815"/>
      <c r="F36" s="2060" t="s">
        <v>4</v>
      </c>
      <c r="G36" s="2066" t="s">
        <v>1402</v>
      </c>
      <c r="H36" s="2066" t="s">
        <v>1403</v>
      </c>
      <c r="I36" s="2066" t="s">
        <v>1404</v>
      </c>
      <c r="J36" s="2066" t="s">
        <v>1405</v>
      </c>
      <c r="K36" s="2066" t="s">
        <v>1316</v>
      </c>
      <c r="L36" s="2066" t="s">
        <v>1314</v>
      </c>
      <c r="M36" s="2066" t="s">
        <v>1315</v>
      </c>
      <c r="N36" s="1614"/>
      <c r="O36" s="1131"/>
      <c r="P36" s="1131"/>
      <c r="Q36" s="1131"/>
      <c r="R36" s="1131"/>
      <c r="S36" s="817"/>
    </row>
    <row r="37" spans="1:21" ht="15">
      <c r="A37" s="821">
        <v>36</v>
      </c>
      <c r="C37" s="1651"/>
      <c r="D37" s="815"/>
      <c r="E37" s="815"/>
      <c r="F37" s="2060" t="s">
        <v>1302</v>
      </c>
      <c r="G37" s="1628"/>
      <c r="H37" s="1628"/>
      <c r="I37" s="1628"/>
      <c r="J37" s="1628"/>
      <c r="K37" s="1627"/>
      <c r="L37" s="1627"/>
      <c r="M37" s="1627"/>
      <c r="N37" s="1614"/>
      <c r="O37" s="1131"/>
      <c r="P37" s="1131"/>
      <c r="Q37" s="1131"/>
      <c r="R37" s="1131"/>
      <c r="S37" s="817"/>
    </row>
    <row r="38" spans="1:21" ht="15">
      <c r="A38" s="821">
        <v>37</v>
      </c>
      <c r="C38" s="1651"/>
      <c r="D38" s="815"/>
      <c r="E38" s="815"/>
      <c r="F38" s="2060" t="s">
        <v>1301</v>
      </c>
      <c r="G38" s="1628"/>
      <c r="H38" s="1628"/>
      <c r="I38" s="1628"/>
      <c r="J38" s="1628"/>
      <c r="K38" s="1627"/>
      <c r="L38" s="1627"/>
      <c r="M38" s="1627"/>
      <c r="N38" s="1614"/>
      <c r="O38" s="1131"/>
      <c r="P38" s="1131"/>
      <c r="Q38" s="1131"/>
      <c r="R38" s="1131"/>
      <c r="S38" s="817"/>
    </row>
    <row r="39" spans="1:21" ht="15">
      <c r="A39" s="821">
        <v>38</v>
      </c>
      <c r="C39" s="1651"/>
      <c r="D39" s="815"/>
      <c r="E39" s="815"/>
      <c r="F39" s="2060" t="s">
        <v>1305</v>
      </c>
      <c r="G39" s="1628"/>
      <c r="H39" s="1628"/>
      <c r="I39" s="1628"/>
      <c r="J39" s="1628"/>
      <c r="K39" s="1627"/>
      <c r="L39" s="1627"/>
      <c r="M39" s="1627"/>
      <c r="N39" s="1614"/>
      <c r="O39" s="1131"/>
      <c r="P39" s="1131"/>
      <c r="Q39" s="1131"/>
      <c r="R39" s="1131"/>
      <c r="S39" s="817"/>
    </row>
    <row r="40" spans="1:21" ht="15">
      <c r="A40" s="821">
        <v>39</v>
      </c>
      <c r="C40" s="1651"/>
      <c r="D40" s="815"/>
      <c r="E40" s="815"/>
      <c r="F40" s="2060" t="s">
        <v>1309</v>
      </c>
      <c r="G40" s="1628"/>
      <c r="H40" s="1628"/>
      <c r="I40" s="1628"/>
      <c r="J40" s="1628"/>
      <c r="K40" s="1627"/>
      <c r="L40" s="1627"/>
      <c r="M40" s="1627"/>
      <c r="N40" s="1614"/>
      <c r="O40" s="1131"/>
      <c r="P40" s="1131"/>
      <c r="Q40" s="1131"/>
      <c r="R40" s="1131"/>
      <c r="S40" s="817"/>
    </row>
    <row r="41" spans="1:21" ht="15">
      <c r="A41" s="821">
        <v>40</v>
      </c>
      <c r="C41" s="1651"/>
      <c r="D41" s="815"/>
      <c r="E41" s="815"/>
      <c r="F41" s="2060"/>
      <c r="G41" s="2062"/>
      <c r="H41" s="2062"/>
      <c r="I41" s="2062"/>
      <c r="J41" s="2062"/>
      <c r="K41" s="2063"/>
      <c r="L41" s="2063"/>
      <c r="M41" s="2063"/>
      <c r="N41" s="1614"/>
      <c r="O41" s="1131"/>
      <c r="P41" s="1131"/>
      <c r="Q41" s="1131"/>
      <c r="R41" s="1131"/>
      <c r="S41" s="817"/>
    </row>
    <row r="42" spans="1:21" ht="15.75">
      <c r="A42" s="821">
        <v>41</v>
      </c>
      <c r="C42" s="1651"/>
      <c r="D42" s="2061" t="s">
        <v>406</v>
      </c>
      <c r="E42" s="815"/>
      <c r="F42" s="2060"/>
      <c r="G42" s="2062"/>
      <c r="H42" s="2062"/>
      <c r="I42" s="2062"/>
      <c r="J42" s="2062"/>
      <c r="K42" s="2063"/>
      <c r="L42" s="2063"/>
      <c r="M42" s="2063"/>
      <c r="N42" s="1614"/>
      <c r="O42" s="1131"/>
      <c r="P42" s="1131"/>
      <c r="Q42" s="1131"/>
      <c r="R42" s="1131"/>
      <c r="S42" s="817"/>
    </row>
    <row r="43" spans="1:21" ht="45">
      <c r="A43" s="821">
        <v>42</v>
      </c>
      <c r="C43" s="1651"/>
      <c r="D43" s="815"/>
      <c r="E43" s="815"/>
      <c r="F43" s="2060" t="s">
        <v>4</v>
      </c>
      <c r="G43" s="2066" t="s">
        <v>1402</v>
      </c>
      <c r="H43" s="2066" t="s">
        <v>1403</v>
      </c>
      <c r="I43" s="2066" t="s">
        <v>1404</v>
      </c>
      <c r="J43" s="2066" t="s">
        <v>1405</v>
      </c>
      <c r="K43" s="2066" t="s">
        <v>1316</v>
      </c>
      <c r="L43" s="2066" t="s">
        <v>1314</v>
      </c>
      <c r="M43" s="2066" t="s">
        <v>1315</v>
      </c>
      <c r="N43" s="1614"/>
      <c r="O43" s="1131"/>
      <c r="P43" s="1131"/>
      <c r="Q43" s="1131"/>
      <c r="R43" s="1131"/>
      <c r="S43" s="817"/>
    </row>
    <row r="44" spans="1:21" ht="15">
      <c r="A44" s="821">
        <v>43</v>
      </c>
      <c r="C44" s="1651"/>
      <c r="D44" s="815"/>
      <c r="E44" s="815"/>
      <c r="F44" s="2060" t="s">
        <v>1302</v>
      </c>
      <c r="G44" s="1628"/>
      <c r="H44" s="1628"/>
      <c r="I44" s="1628"/>
      <c r="J44" s="1628"/>
      <c r="K44" s="1627"/>
      <c r="L44" s="1627"/>
      <c r="M44" s="1627"/>
      <c r="N44" s="1614"/>
      <c r="O44" s="1131"/>
      <c r="P44" s="1131"/>
      <c r="Q44" s="1131"/>
      <c r="R44" s="1131"/>
      <c r="S44" s="817"/>
    </row>
    <row r="45" spans="1:21" ht="15">
      <c r="A45" s="821">
        <v>44</v>
      </c>
      <c r="C45" s="1651"/>
      <c r="D45" s="815"/>
      <c r="E45" s="815"/>
      <c r="F45" s="2060" t="s">
        <v>1301</v>
      </c>
      <c r="G45" s="1628"/>
      <c r="H45" s="1628"/>
      <c r="I45" s="1628"/>
      <c r="J45" s="1628"/>
      <c r="K45" s="1627"/>
      <c r="L45" s="1627"/>
      <c r="M45" s="1627"/>
      <c r="N45" s="1614"/>
      <c r="O45" s="1131"/>
      <c r="P45" s="1131"/>
      <c r="Q45" s="1131"/>
      <c r="R45" s="1131"/>
      <c r="S45" s="817"/>
    </row>
    <row r="46" spans="1:21" ht="15">
      <c r="A46" s="821">
        <v>45</v>
      </c>
      <c r="C46" s="1651"/>
      <c r="D46" s="815"/>
      <c r="E46" s="815"/>
      <c r="F46" s="2060" t="s">
        <v>1305</v>
      </c>
      <c r="G46" s="1628"/>
      <c r="H46" s="1628"/>
      <c r="I46" s="1628"/>
      <c r="J46" s="1628"/>
      <c r="K46" s="1627"/>
      <c r="L46" s="1627"/>
      <c r="M46" s="1627"/>
      <c r="N46" s="1614"/>
      <c r="O46" s="1131"/>
      <c r="P46" s="1131"/>
      <c r="Q46" s="1131"/>
      <c r="R46" s="1131"/>
      <c r="S46" s="817"/>
    </row>
    <row r="47" spans="1:21" ht="15">
      <c r="A47" s="821">
        <v>46</v>
      </c>
      <c r="C47" s="1651"/>
      <c r="D47" s="815"/>
      <c r="E47" s="815"/>
      <c r="F47" s="2060" t="s">
        <v>1309</v>
      </c>
      <c r="G47" s="1628"/>
      <c r="H47" s="1628"/>
      <c r="I47" s="1628"/>
      <c r="J47" s="1628"/>
      <c r="K47" s="1627"/>
      <c r="L47" s="1627"/>
      <c r="M47" s="1627"/>
      <c r="N47" s="1614"/>
      <c r="O47" s="1131"/>
      <c r="P47" s="1131"/>
      <c r="Q47" s="1131"/>
      <c r="R47" s="1131"/>
      <c r="S47" s="817"/>
    </row>
    <row r="48" spans="1:21" ht="15">
      <c r="A48" s="821">
        <v>47</v>
      </c>
      <c r="C48" s="1651"/>
      <c r="D48" s="815"/>
      <c r="E48" s="815"/>
      <c r="F48" s="2060"/>
      <c r="G48" s="2062"/>
      <c r="H48" s="2062"/>
      <c r="I48" s="2062"/>
      <c r="J48" s="2062"/>
      <c r="K48" s="2063"/>
      <c r="L48" s="2063"/>
      <c r="M48" s="2063"/>
      <c r="N48" s="1614"/>
      <c r="O48" s="1131"/>
      <c r="P48" s="1131"/>
      <c r="Q48" s="1131"/>
      <c r="R48" s="1131"/>
      <c r="S48" s="817"/>
    </row>
    <row r="49" spans="1:21" ht="15.75">
      <c r="A49" s="821">
        <v>48</v>
      </c>
      <c r="C49" s="1651"/>
      <c r="D49" s="2061" t="s">
        <v>407</v>
      </c>
      <c r="E49" s="815"/>
      <c r="F49" s="2060"/>
      <c r="G49" s="2062"/>
      <c r="H49" s="2062"/>
      <c r="I49" s="2062"/>
      <c r="J49" s="2062"/>
      <c r="K49" s="2063"/>
      <c r="L49" s="2063"/>
      <c r="M49" s="2063"/>
      <c r="N49" s="1614"/>
      <c r="O49" s="1131"/>
      <c r="P49" s="1131"/>
      <c r="Q49" s="1131"/>
      <c r="R49" s="1131"/>
      <c r="S49" s="817"/>
    </row>
    <row r="50" spans="1:21" ht="45">
      <c r="A50" s="821">
        <v>49</v>
      </c>
      <c r="C50" s="1651"/>
      <c r="D50" s="815"/>
      <c r="E50" s="815"/>
      <c r="F50" s="2060" t="s">
        <v>4</v>
      </c>
      <c r="G50" s="2066" t="s">
        <v>1402</v>
      </c>
      <c r="H50" s="2066" t="s">
        <v>1403</v>
      </c>
      <c r="I50" s="2066" t="s">
        <v>1404</v>
      </c>
      <c r="J50" s="2066" t="s">
        <v>1405</v>
      </c>
      <c r="K50" s="2066" t="s">
        <v>1316</v>
      </c>
      <c r="L50" s="2066" t="s">
        <v>1314</v>
      </c>
      <c r="M50" s="2066" t="s">
        <v>1315</v>
      </c>
      <c r="N50" s="1614"/>
      <c r="O50" s="1131"/>
      <c r="P50" s="1131"/>
      <c r="Q50" s="1131"/>
      <c r="R50" s="1131"/>
      <c r="S50" s="817"/>
    </row>
    <row r="51" spans="1:21" ht="15">
      <c r="A51" s="821">
        <v>50</v>
      </c>
      <c r="C51" s="1651"/>
      <c r="D51" s="815"/>
      <c r="E51" s="815"/>
      <c r="F51" s="2060" t="s">
        <v>1302</v>
      </c>
      <c r="G51" s="2064"/>
      <c r="H51" s="2064"/>
      <c r="I51" s="2064"/>
      <c r="J51" s="2064"/>
      <c r="K51" s="2064"/>
      <c r="L51" s="2064"/>
      <c r="M51" s="2064"/>
      <c r="N51" s="1614"/>
      <c r="O51" s="1131"/>
      <c r="P51" s="1131"/>
      <c r="Q51" s="1131"/>
      <c r="R51" s="1131"/>
      <c r="S51" s="817"/>
    </row>
    <row r="52" spans="1:21" ht="15">
      <c r="A52" s="821">
        <v>51</v>
      </c>
      <c r="C52" s="1651"/>
      <c r="D52" s="815"/>
      <c r="E52" s="815"/>
      <c r="F52" s="2060" t="s">
        <v>1301</v>
      </c>
      <c r="G52" s="1628"/>
      <c r="H52" s="1628"/>
      <c r="I52" s="1628"/>
      <c r="J52" s="1628"/>
      <c r="K52" s="1627"/>
      <c r="L52" s="1627"/>
      <c r="M52" s="1627"/>
      <c r="N52" s="1614"/>
      <c r="O52" s="1131"/>
      <c r="P52" s="1131"/>
      <c r="Q52" s="1131"/>
      <c r="R52" s="1131"/>
      <c r="S52" s="817"/>
    </row>
    <row r="53" spans="1:21" ht="15">
      <c r="A53" s="821">
        <v>52</v>
      </c>
      <c r="C53" s="1651"/>
      <c r="D53" s="815"/>
      <c r="E53" s="815"/>
      <c r="F53" s="2060" t="s">
        <v>1305</v>
      </c>
      <c r="G53" s="1628"/>
      <c r="H53" s="1628"/>
      <c r="I53" s="1628"/>
      <c r="J53" s="1628"/>
      <c r="K53" s="1627"/>
      <c r="L53" s="1627"/>
      <c r="M53" s="1627"/>
      <c r="N53" s="1614"/>
      <c r="O53" s="1131"/>
      <c r="P53" s="1131"/>
      <c r="Q53" s="1131"/>
      <c r="R53" s="1131"/>
      <c r="S53" s="817"/>
    </row>
    <row r="54" spans="1:21" ht="15">
      <c r="A54" s="821">
        <v>53</v>
      </c>
      <c r="C54" s="1651"/>
      <c r="D54" s="815"/>
      <c r="E54" s="815"/>
      <c r="F54" s="2060" t="s">
        <v>1309</v>
      </c>
      <c r="G54" s="1628"/>
      <c r="H54" s="1628"/>
      <c r="I54" s="1628"/>
      <c r="J54" s="1628"/>
      <c r="K54" s="1627"/>
      <c r="L54" s="1627"/>
      <c r="M54" s="1627"/>
      <c r="N54" s="1614"/>
      <c r="O54" s="1131"/>
      <c r="P54" s="1131"/>
      <c r="Q54" s="1131"/>
      <c r="R54" s="1131"/>
      <c r="S54" s="817"/>
    </row>
    <row r="55" spans="1:21" ht="15">
      <c r="A55" s="821"/>
      <c r="C55" s="1651"/>
      <c r="D55" s="815"/>
      <c r="E55" s="815"/>
      <c r="F55" s="2060"/>
      <c r="G55" s="2062"/>
      <c r="H55" s="2062"/>
      <c r="I55" s="2062"/>
      <c r="J55" s="2062"/>
      <c r="K55" s="2063"/>
      <c r="L55" s="2063"/>
      <c r="M55" s="2063"/>
      <c r="N55" s="1614"/>
      <c r="O55" s="1131"/>
      <c r="P55" s="1131"/>
      <c r="Q55" s="1131"/>
      <c r="R55" s="1131"/>
      <c r="S55" s="817"/>
    </row>
    <row r="56" spans="1:21" ht="15.95" customHeight="1">
      <c r="A56" s="821">
        <f>ROW()</f>
        <v>56</v>
      </c>
      <c r="C56" s="1598"/>
      <c r="D56" s="815"/>
      <c r="E56" s="815"/>
      <c r="F56" s="1609"/>
      <c r="G56" s="1612"/>
      <c r="H56" s="1613"/>
      <c r="I56" s="1613"/>
      <c r="J56" s="1613"/>
      <c r="K56" s="1613"/>
      <c r="L56" s="1613"/>
      <c r="M56" s="677"/>
      <c r="N56" s="1614"/>
      <c r="O56" s="1131"/>
      <c r="P56" s="1131"/>
      <c r="Q56" s="1131"/>
      <c r="R56" s="1131"/>
      <c r="S56" s="817"/>
    </row>
    <row r="57" spans="1:21" ht="15.95" customHeight="1">
      <c r="A57" s="821">
        <f>ROW()</f>
        <v>57</v>
      </c>
      <c r="B57" s="809"/>
      <c r="C57" s="810" t="s">
        <v>1233</v>
      </c>
      <c r="D57" s="1092"/>
      <c r="E57" s="1092"/>
      <c r="F57" s="1092"/>
      <c r="G57" s="1092"/>
      <c r="H57" s="2159"/>
      <c r="I57" s="2160"/>
      <c r="J57" s="2161"/>
      <c r="K57" s="2162"/>
      <c r="L57" s="1092"/>
      <c r="M57" s="1092"/>
      <c r="N57" s="1598"/>
      <c r="O57" s="811"/>
      <c r="P57" s="813"/>
      <c r="Q57" s="812"/>
      <c r="R57" s="814"/>
      <c r="S57" s="816"/>
      <c r="U57" s="807"/>
    </row>
    <row r="58" spans="1:21" s="1598" customFormat="1" ht="15.75" hidden="1" customHeight="1">
      <c r="A58" s="821">
        <f>ROW()</f>
        <v>58</v>
      </c>
      <c r="B58" s="937"/>
      <c r="D58" s="815"/>
      <c r="E58" s="822"/>
      <c r="F58" s="844"/>
      <c r="G58" s="725"/>
      <c r="H58" s="725"/>
      <c r="I58" s="725"/>
      <c r="J58" s="725"/>
      <c r="K58" s="1129"/>
      <c r="N58" s="842"/>
      <c r="O58" s="842"/>
      <c r="P58" s="842"/>
      <c r="Q58" s="842"/>
      <c r="R58" s="842"/>
      <c r="S58" s="817"/>
      <c r="U58" s="937"/>
    </row>
    <row r="59" spans="1:21" s="1598" customFormat="1" ht="47.25" customHeight="1" thickBot="1">
      <c r="A59" s="821">
        <f>ROW()</f>
        <v>59</v>
      </c>
      <c r="B59" s="937"/>
      <c r="D59" s="815"/>
      <c r="E59" s="727"/>
      <c r="F59" s="1608" t="s">
        <v>844</v>
      </c>
      <c r="G59" s="1608" t="s">
        <v>755</v>
      </c>
      <c r="H59" s="1608" t="s">
        <v>1306</v>
      </c>
      <c r="I59" s="1608" t="s">
        <v>1307</v>
      </c>
      <c r="J59" s="1608" t="s">
        <v>756</v>
      </c>
      <c r="K59" s="1608" t="s">
        <v>1396</v>
      </c>
      <c r="L59" s="1608" t="s">
        <v>1397</v>
      </c>
      <c r="M59" s="1608" t="s">
        <v>1400</v>
      </c>
      <c r="N59" s="1610" t="s">
        <v>1401</v>
      </c>
      <c r="O59" s="1606" t="s">
        <v>1310</v>
      </c>
      <c r="P59" s="1611" t="s">
        <v>1312</v>
      </c>
      <c r="Q59" s="1611" t="s">
        <v>1313</v>
      </c>
      <c r="R59" s="867"/>
      <c r="S59" s="817"/>
      <c r="U59" s="937"/>
    </row>
    <row r="60" spans="1:21" s="1598" customFormat="1" ht="15.95" customHeight="1">
      <c r="A60" s="821">
        <f>ROW()</f>
        <v>60</v>
      </c>
      <c r="B60" s="937"/>
      <c r="D60" s="815"/>
      <c r="E60" s="822"/>
      <c r="F60" s="2163" t="s">
        <v>1311</v>
      </c>
      <c r="G60" s="2058" t="s">
        <v>1303</v>
      </c>
      <c r="H60" s="2058" t="s">
        <v>1297</v>
      </c>
      <c r="I60" s="2058" t="s">
        <v>1302</v>
      </c>
      <c r="J60" s="2059" t="s">
        <v>1546</v>
      </c>
      <c r="K60" s="2079"/>
      <c r="L60" s="2079"/>
      <c r="M60" s="2079"/>
      <c r="N60" s="2079"/>
      <c r="O60" s="2081">
        <f>SUM(K60:N60)</f>
        <v>0</v>
      </c>
      <c r="P60" s="2079"/>
      <c r="Q60" s="2079"/>
      <c r="R60" s="843"/>
      <c r="S60" s="817"/>
      <c r="U60" s="937"/>
    </row>
    <row r="61" spans="1:21" s="1598" customFormat="1" ht="15.95" customHeight="1">
      <c r="A61" s="821">
        <f>ROW()</f>
        <v>61</v>
      </c>
      <c r="B61" s="937"/>
      <c r="D61" s="815"/>
      <c r="E61" s="822"/>
      <c r="F61" s="2164"/>
      <c r="G61" s="2058" t="s">
        <v>1304</v>
      </c>
      <c r="H61" s="2058" t="s">
        <v>1297</v>
      </c>
      <c r="I61" s="2058" t="s">
        <v>1301</v>
      </c>
      <c r="J61" s="2059" t="s">
        <v>1546</v>
      </c>
      <c r="K61" s="2079"/>
      <c r="L61" s="2079"/>
      <c r="M61" s="2079"/>
      <c r="N61" s="2079"/>
      <c r="O61" s="2082">
        <f t="shared" ref="O61:O90" si="0">SUM(K61:N61)</f>
        <v>0</v>
      </c>
      <c r="P61" s="2079"/>
      <c r="Q61" s="2079"/>
      <c r="R61" s="843"/>
      <c r="S61" s="817"/>
      <c r="U61" s="937"/>
    </row>
    <row r="62" spans="1:21" s="1598" customFormat="1" ht="15.95" customHeight="1">
      <c r="A62" s="821">
        <f>ROW()</f>
        <v>62</v>
      </c>
      <c r="B62" s="937"/>
      <c r="D62" s="815"/>
      <c r="E62" s="822"/>
      <c r="F62" s="2164"/>
      <c r="G62" s="2058" t="s">
        <v>1303</v>
      </c>
      <c r="H62" s="2058" t="s">
        <v>1297</v>
      </c>
      <c r="I62" s="2058" t="s">
        <v>1305</v>
      </c>
      <c r="J62" s="2059" t="s">
        <v>1546</v>
      </c>
      <c r="K62" s="2079"/>
      <c r="L62" s="2079"/>
      <c r="M62" s="2079"/>
      <c r="N62" s="2079"/>
      <c r="O62" s="2082">
        <f t="shared" si="0"/>
        <v>0</v>
      </c>
      <c r="P62" s="2079"/>
      <c r="Q62" s="2079"/>
      <c r="R62" s="843"/>
      <c r="S62" s="817"/>
      <c r="U62" s="937"/>
    </row>
    <row r="63" spans="1:21" s="1598" customFormat="1" ht="15.95" customHeight="1">
      <c r="A63" s="821">
        <f>ROW()</f>
        <v>63</v>
      </c>
      <c r="B63" s="937"/>
      <c r="D63" s="815"/>
      <c r="E63" s="822"/>
      <c r="F63" s="2164"/>
      <c r="G63" s="2058" t="s">
        <v>1303</v>
      </c>
      <c r="H63" s="2058" t="s">
        <v>1298</v>
      </c>
      <c r="I63" s="2058" t="s">
        <v>1302</v>
      </c>
      <c r="J63" s="2059" t="s">
        <v>1546</v>
      </c>
      <c r="K63" s="2079"/>
      <c r="L63" s="2079"/>
      <c r="M63" s="2079"/>
      <c r="N63" s="2079"/>
      <c r="O63" s="2082">
        <f t="shared" si="0"/>
        <v>0</v>
      </c>
      <c r="P63" s="2079"/>
      <c r="Q63" s="2079"/>
      <c r="R63" s="843"/>
      <c r="S63" s="817"/>
      <c r="U63" s="937"/>
    </row>
    <row r="64" spans="1:21" s="1598" customFormat="1" ht="15.95" customHeight="1">
      <c r="A64" s="821">
        <f>ROW()</f>
        <v>64</v>
      </c>
      <c r="B64" s="937"/>
      <c r="D64" s="815"/>
      <c r="E64" s="822"/>
      <c r="F64" s="2164"/>
      <c r="G64" s="2058" t="s">
        <v>1303</v>
      </c>
      <c r="H64" s="2058" t="s">
        <v>1298</v>
      </c>
      <c r="I64" s="2058" t="s">
        <v>1301</v>
      </c>
      <c r="J64" s="2059" t="s">
        <v>1546</v>
      </c>
      <c r="K64" s="2079"/>
      <c r="L64" s="2079"/>
      <c r="M64" s="2079"/>
      <c r="N64" s="2079"/>
      <c r="O64" s="2082">
        <f t="shared" si="0"/>
        <v>0</v>
      </c>
      <c r="P64" s="2079"/>
      <c r="Q64" s="2079"/>
      <c r="R64" s="843"/>
      <c r="S64" s="817"/>
      <c r="U64" s="937"/>
    </row>
    <row r="65" spans="1:21" s="1598" customFormat="1" ht="15.95" customHeight="1">
      <c r="A65" s="821">
        <f>ROW()</f>
        <v>65</v>
      </c>
      <c r="B65" s="937"/>
      <c r="D65" s="815"/>
      <c r="E65" s="822"/>
      <c r="F65" s="2164"/>
      <c r="G65" s="2058" t="s">
        <v>1304</v>
      </c>
      <c r="H65" s="2058" t="s">
        <v>1298</v>
      </c>
      <c r="I65" s="2058" t="s">
        <v>1305</v>
      </c>
      <c r="J65" s="2059" t="s">
        <v>1546</v>
      </c>
      <c r="K65" s="2079"/>
      <c r="L65" s="2079"/>
      <c r="M65" s="2079"/>
      <c r="N65" s="2079"/>
      <c r="O65" s="2082">
        <f t="shared" si="0"/>
        <v>0</v>
      </c>
      <c r="P65" s="2079"/>
      <c r="Q65" s="2079"/>
      <c r="R65" s="843"/>
      <c r="S65" s="817"/>
      <c r="U65" s="937"/>
    </row>
    <row r="66" spans="1:21" s="1598" customFormat="1" ht="15.95" customHeight="1">
      <c r="A66" s="821">
        <f>ROW()</f>
        <v>66</v>
      </c>
      <c r="B66" s="937"/>
      <c r="D66" s="815"/>
      <c r="E66" s="822"/>
      <c r="F66" s="2164"/>
      <c r="G66" s="2058" t="s">
        <v>1303</v>
      </c>
      <c r="H66" s="2058" t="s">
        <v>1299</v>
      </c>
      <c r="I66" s="2058" t="s">
        <v>1302</v>
      </c>
      <c r="J66" s="2059" t="s">
        <v>1546</v>
      </c>
      <c r="K66" s="2079"/>
      <c r="L66" s="2079"/>
      <c r="M66" s="2079"/>
      <c r="N66" s="2079"/>
      <c r="O66" s="2082">
        <f t="shared" si="0"/>
        <v>0</v>
      </c>
      <c r="P66" s="2079"/>
      <c r="Q66" s="2079"/>
      <c r="R66" s="843"/>
      <c r="S66" s="817"/>
      <c r="U66" s="937"/>
    </row>
    <row r="67" spans="1:21" s="1598" customFormat="1" ht="15.95" customHeight="1">
      <c r="A67" s="821">
        <f>ROW()</f>
        <v>67</v>
      </c>
      <c r="B67" s="937"/>
      <c r="D67" s="815"/>
      <c r="E67" s="822"/>
      <c r="F67" s="2164"/>
      <c r="G67" s="2058" t="s">
        <v>1303</v>
      </c>
      <c r="H67" s="2058" t="s">
        <v>1299</v>
      </c>
      <c r="I67" s="2058" t="s">
        <v>1301</v>
      </c>
      <c r="J67" s="2059" t="s">
        <v>1546</v>
      </c>
      <c r="K67" s="2079"/>
      <c r="L67" s="2079"/>
      <c r="M67" s="2079"/>
      <c r="N67" s="2079"/>
      <c r="O67" s="2082">
        <f t="shared" si="0"/>
        <v>0</v>
      </c>
      <c r="P67" s="2079"/>
      <c r="Q67" s="2079"/>
      <c r="R67" s="843"/>
      <c r="S67" s="817"/>
      <c r="U67" s="937"/>
    </row>
    <row r="68" spans="1:21" s="1598" customFormat="1" ht="15.95" customHeight="1">
      <c r="A68" s="821">
        <f>ROW()</f>
        <v>68</v>
      </c>
      <c r="B68" s="937"/>
      <c r="D68" s="815"/>
      <c r="E68" s="822"/>
      <c r="F68" s="2164"/>
      <c r="G68" s="2058" t="s">
        <v>1304</v>
      </c>
      <c r="H68" s="2058" t="s">
        <v>1299</v>
      </c>
      <c r="I68" s="2058" t="s">
        <v>1305</v>
      </c>
      <c r="J68" s="2059" t="s">
        <v>1546</v>
      </c>
      <c r="K68" s="2079"/>
      <c r="L68" s="2079"/>
      <c r="M68" s="2079"/>
      <c r="N68" s="2079"/>
      <c r="O68" s="2082">
        <f t="shared" si="0"/>
        <v>0</v>
      </c>
      <c r="P68" s="2079"/>
      <c r="Q68" s="2079"/>
      <c r="R68" s="843"/>
      <c r="S68" s="817"/>
      <c r="U68" s="937"/>
    </row>
    <row r="69" spans="1:21" s="1598" customFormat="1" ht="15.95" customHeight="1">
      <c r="A69" s="821">
        <f>ROW()</f>
        <v>69</v>
      </c>
      <c r="B69" s="937"/>
      <c r="D69" s="815"/>
      <c r="E69" s="822"/>
      <c r="F69" s="2164"/>
      <c r="G69" s="2058" t="s">
        <v>1303</v>
      </c>
      <c r="H69" s="2058" t="s">
        <v>1300</v>
      </c>
      <c r="I69" s="2058" t="s">
        <v>1302</v>
      </c>
      <c r="J69" s="2059" t="s">
        <v>1546</v>
      </c>
      <c r="K69" s="2079"/>
      <c r="L69" s="2079"/>
      <c r="M69" s="2079"/>
      <c r="N69" s="2079"/>
      <c r="O69" s="2082">
        <f t="shared" si="0"/>
        <v>0</v>
      </c>
      <c r="P69" s="2079"/>
      <c r="Q69" s="2079"/>
      <c r="R69" s="843"/>
      <c r="S69" s="817"/>
      <c r="U69" s="937"/>
    </row>
    <row r="70" spans="1:21" s="1598" customFormat="1" ht="15.95" customHeight="1">
      <c r="A70" s="821">
        <f>ROW()</f>
        <v>70</v>
      </c>
      <c r="B70" s="937"/>
      <c r="D70" s="815"/>
      <c r="E70" s="822"/>
      <c r="F70" s="2164"/>
      <c r="G70" s="2058" t="s">
        <v>1303</v>
      </c>
      <c r="H70" s="2058" t="s">
        <v>1300</v>
      </c>
      <c r="I70" s="2058" t="s">
        <v>1301</v>
      </c>
      <c r="J70" s="2059" t="s">
        <v>1546</v>
      </c>
      <c r="K70" s="2079"/>
      <c r="L70" s="2079"/>
      <c r="M70" s="2079"/>
      <c r="N70" s="2079"/>
      <c r="O70" s="2082">
        <f t="shared" si="0"/>
        <v>0</v>
      </c>
      <c r="P70" s="2079"/>
      <c r="Q70" s="2079"/>
      <c r="R70" s="843"/>
      <c r="S70" s="817"/>
      <c r="U70" s="937"/>
    </row>
    <row r="71" spans="1:21" s="1598" customFormat="1" ht="15.95" customHeight="1">
      <c r="A71" s="821">
        <f>ROW()</f>
        <v>71</v>
      </c>
      <c r="B71" s="937"/>
      <c r="D71" s="815"/>
      <c r="E71" s="822"/>
      <c r="F71" s="2165"/>
      <c r="G71" s="2058" t="s">
        <v>1304</v>
      </c>
      <c r="H71" s="2058" t="s">
        <v>1300</v>
      </c>
      <c r="I71" s="2058" t="s">
        <v>1305</v>
      </c>
      <c r="J71" s="2059" t="s">
        <v>1546</v>
      </c>
      <c r="K71" s="2079"/>
      <c r="L71" s="2079"/>
      <c r="M71" s="2079"/>
      <c r="N71" s="2079"/>
      <c r="O71" s="2082">
        <f t="shared" si="0"/>
        <v>0</v>
      </c>
      <c r="P71" s="2079"/>
      <c r="Q71" s="2079"/>
      <c r="R71" s="843"/>
      <c r="S71" s="817"/>
      <c r="U71" s="937"/>
    </row>
    <row r="72" spans="1:21" s="1598" customFormat="1" ht="15.95" customHeight="1">
      <c r="A72" s="821">
        <f>ROW()</f>
        <v>72</v>
      </c>
      <c r="B72" s="937"/>
      <c r="D72" s="815"/>
      <c r="E72" s="822"/>
      <c r="F72" s="724"/>
      <c r="G72" s="1030"/>
      <c r="H72" s="1030"/>
      <c r="I72" s="1030"/>
      <c r="J72" s="1495"/>
      <c r="K72" s="2078"/>
      <c r="L72" s="2078"/>
      <c r="M72" s="2078"/>
      <c r="N72" s="2083"/>
      <c r="O72" s="2082">
        <f t="shared" si="0"/>
        <v>0</v>
      </c>
      <c r="P72" s="1818"/>
      <c r="Q72" s="1818"/>
      <c r="R72" s="843"/>
      <c r="S72" s="817"/>
      <c r="U72" s="937"/>
    </row>
    <row r="73" spans="1:21" s="1598" customFormat="1" ht="15.95" customHeight="1">
      <c r="A73" s="821">
        <f>ROW()</f>
        <v>73</v>
      </c>
      <c r="B73" s="937"/>
      <c r="D73" s="815"/>
      <c r="E73" s="822"/>
      <c r="F73" s="724"/>
      <c r="G73" s="1030"/>
      <c r="H73" s="1030"/>
      <c r="I73" s="1030"/>
      <c r="J73" s="1495"/>
      <c r="K73" s="2078"/>
      <c r="L73" s="2078"/>
      <c r="M73" s="2078"/>
      <c r="N73" s="2083"/>
      <c r="O73" s="2082">
        <f t="shared" si="0"/>
        <v>0</v>
      </c>
      <c r="P73" s="1818"/>
      <c r="Q73" s="1818"/>
      <c r="R73" s="843"/>
      <c r="S73" s="817"/>
      <c r="U73" s="937"/>
    </row>
    <row r="74" spans="1:21" s="1598" customFormat="1" ht="15.95" customHeight="1">
      <c r="A74" s="821">
        <f>ROW()</f>
        <v>74</v>
      </c>
      <c r="B74" s="937"/>
      <c r="D74" s="815"/>
      <c r="E74" s="822"/>
      <c r="F74" s="724"/>
      <c r="G74" s="1030"/>
      <c r="H74" s="1030"/>
      <c r="I74" s="1030"/>
      <c r="J74" s="1495"/>
      <c r="K74" s="2078"/>
      <c r="L74" s="2078"/>
      <c r="M74" s="2078"/>
      <c r="N74" s="2083"/>
      <c r="O74" s="2082">
        <f t="shared" si="0"/>
        <v>0</v>
      </c>
      <c r="P74" s="1818"/>
      <c r="Q74" s="1818"/>
      <c r="R74" s="843"/>
      <c r="S74" s="817"/>
      <c r="U74" s="937"/>
    </row>
    <row r="75" spans="1:21" s="1598" customFormat="1" ht="15.95" customHeight="1">
      <c r="A75" s="821">
        <f>ROW()</f>
        <v>75</v>
      </c>
      <c r="B75" s="937"/>
      <c r="D75" s="815"/>
      <c r="E75" s="822"/>
      <c r="F75" s="724"/>
      <c r="G75" s="1030"/>
      <c r="H75" s="1030"/>
      <c r="I75" s="1030"/>
      <c r="J75" s="1495"/>
      <c r="K75" s="2078"/>
      <c r="L75" s="2078"/>
      <c r="M75" s="2078"/>
      <c r="N75" s="2083"/>
      <c r="O75" s="2082">
        <f t="shared" si="0"/>
        <v>0</v>
      </c>
      <c r="P75" s="1818"/>
      <c r="Q75" s="1818"/>
      <c r="R75" s="843"/>
      <c r="S75" s="817"/>
      <c r="U75" s="937"/>
    </row>
    <row r="76" spans="1:21" s="1598" customFormat="1" ht="15.95" customHeight="1">
      <c r="A76" s="821">
        <f>ROW()</f>
        <v>76</v>
      </c>
      <c r="B76" s="937"/>
      <c r="D76" s="815"/>
      <c r="E76" s="822"/>
      <c r="F76" s="724"/>
      <c r="G76" s="1030"/>
      <c r="H76" s="1030"/>
      <c r="I76" s="1030"/>
      <c r="J76" s="1495"/>
      <c r="K76" s="2078"/>
      <c r="L76" s="2078"/>
      <c r="M76" s="2078"/>
      <c r="N76" s="2083"/>
      <c r="O76" s="2082">
        <f t="shared" si="0"/>
        <v>0</v>
      </c>
      <c r="P76" s="1818"/>
      <c r="Q76" s="1818"/>
      <c r="R76" s="843"/>
      <c r="S76" s="817"/>
      <c r="U76" s="937"/>
    </row>
    <row r="77" spans="1:21" s="1598" customFormat="1" ht="15.95" customHeight="1">
      <c r="A77" s="821">
        <f>ROW()</f>
        <v>77</v>
      </c>
      <c r="B77" s="937"/>
      <c r="D77" s="815"/>
      <c r="E77" s="822"/>
      <c r="F77" s="724"/>
      <c r="G77" s="1030"/>
      <c r="H77" s="1030"/>
      <c r="I77" s="1030"/>
      <c r="J77" s="1495"/>
      <c r="K77" s="2078"/>
      <c r="L77" s="2078"/>
      <c r="M77" s="2078"/>
      <c r="N77" s="2083"/>
      <c r="O77" s="2082">
        <f t="shared" si="0"/>
        <v>0</v>
      </c>
      <c r="P77" s="1818"/>
      <c r="Q77" s="1818"/>
      <c r="R77" s="843"/>
      <c r="S77" s="817"/>
      <c r="U77" s="937"/>
    </row>
    <row r="78" spans="1:21" s="1598" customFormat="1" ht="15.95" customHeight="1">
      <c r="A78" s="821">
        <f>ROW()</f>
        <v>78</v>
      </c>
      <c r="B78" s="937"/>
      <c r="D78" s="815"/>
      <c r="E78" s="822"/>
      <c r="F78" s="724"/>
      <c r="G78" s="1030"/>
      <c r="H78" s="1030"/>
      <c r="I78" s="1030"/>
      <c r="J78" s="1495"/>
      <c r="K78" s="2078"/>
      <c r="L78" s="2078"/>
      <c r="M78" s="2078"/>
      <c r="N78" s="2083"/>
      <c r="O78" s="2082">
        <f t="shared" si="0"/>
        <v>0</v>
      </c>
      <c r="P78" s="1818"/>
      <c r="Q78" s="1818"/>
      <c r="R78" s="843"/>
      <c r="S78" s="817"/>
      <c r="U78" s="937"/>
    </row>
    <row r="79" spans="1:21" s="1598" customFormat="1" ht="15.95" customHeight="1">
      <c r="A79" s="821">
        <f>ROW()</f>
        <v>79</v>
      </c>
      <c r="B79" s="937"/>
      <c r="D79" s="815"/>
      <c r="E79" s="822"/>
      <c r="F79" s="724"/>
      <c r="G79" s="1030"/>
      <c r="H79" s="1030"/>
      <c r="I79" s="1030"/>
      <c r="J79" s="1495"/>
      <c r="K79" s="2078"/>
      <c r="L79" s="2078"/>
      <c r="M79" s="2078"/>
      <c r="N79" s="2083"/>
      <c r="O79" s="2082">
        <f t="shared" si="0"/>
        <v>0</v>
      </c>
      <c r="P79" s="1818"/>
      <c r="Q79" s="1818"/>
      <c r="R79" s="843"/>
      <c r="S79" s="817"/>
      <c r="U79" s="937"/>
    </row>
    <row r="80" spans="1:21" s="1598" customFormat="1" ht="15.95" customHeight="1">
      <c r="A80" s="821">
        <f>ROW()</f>
        <v>80</v>
      </c>
      <c r="B80" s="937"/>
      <c r="D80" s="815"/>
      <c r="E80" s="822"/>
      <c r="F80" s="724"/>
      <c r="G80" s="1030"/>
      <c r="H80" s="1030"/>
      <c r="I80" s="1030"/>
      <c r="J80" s="1495"/>
      <c r="K80" s="2078"/>
      <c r="L80" s="2078"/>
      <c r="M80" s="2078"/>
      <c r="N80" s="2083"/>
      <c r="O80" s="2082">
        <f t="shared" si="0"/>
        <v>0</v>
      </c>
      <c r="P80" s="1818"/>
      <c r="Q80" s="1818"/>
      <c r="R80" s="843"/>
      <c r="S80" s="817"/>
      <c r="U80" s="937"/>
    </row>
    <row r="81" spans="1:21" s="1598" customFormat="1" ht="15.95" customHeight="1">
      <c r="A81" s="821">
        <f>ROW()</f>
        <v>81</v>
      </c>
      <c r="B81" s="937"/>
      <c r="D81" s="815"/>
      <c r="E81" s="822"/>
      <c r="F81" s="724"/>
      <c r="G81" s="1030"/>
      <c r="H81" s="1030"/>
      <c r="I81" s="1030"/>
      <c r="J81" s="1495"/>
      <c r="K81" s="2078"/>
      <c r="L81" s="2078"/>
      <c r="M81" s="2078"/>
      <c r="N81" s="2083"/>
      <c r="O81" s="2082">
        <f t="shared" si="0"/>
        <v>0</v>
      </c>
      <c r="P81" s="1818"/>
      <c r="Q81" s="1818"/>
      <c r="R81" s="843"/>
      <c r="S81" s="817"/>
      <c r="U81" s="937"/>
    </row>
    <row r="82" spans="1:21" s="1598" customFormat="1" ht="15.95" customHeight="1">
      <c r="A82" s="821">
        <f>ROW()</f>
        <v>82</v>
      </c>
      <c r="B82" s="937"/>
      <c r="D82" s="815"/>
      <c r="E82" s="822"/>
      <c r="F82" s="724"/>
      <c r="G82" s="1030"/>
      <c r="H82" s="1030"/>
      <c r="I82" s="1030"/>
      <c r="J82" s="1495"/>
      <c r="K82" s="2078"/>
      <c r="L82" s="2078"/>
      <c r="M82" s="2078"/>
      <c r="N82" s="2083"/>
      <c r="O82" s="2082">
        <f t="shared" si="0"/>
        <v>0</v>
      </c>
      <c r="P82" s="1818"/>
      <c r="Q82" s="1818"/>
      <c r="R82" s="843"/>
      <c r="S82" s="817"/>
      <c r="U82" s="937"/>
    </row>
    <row r="83" spans="1:21" s="1598" customFormat="1" ht="15.95" customHeight="1">
      <c r="A83" s="821">
        <f>ROW()</f>
        <v>83</v>
      </c>
      <c r="B83" s="937"/>
      <c r="D83" s="815"/>
      <c r="E83" s="822"/>
      <c r="F83" s="724"/>
      <c r="G83" s="1030"/>
      <c r="H83" s="1030"/>
      <c r="I83" s="1030"/>
      <c r="J83" s="1495"/>
      <c r="K83" s="2078"/>
      <c r="L83" s="2078"/>
      <c r="M83" s="2078"/>
      <c r="N83" s="2083"/>
      <c r="O83" s="2082">
        <f t="shared" si="0"/>
        <v>0</v>
      </c>
      <c r="P83" s="1818"/>
      <c r="Q83" s="1818"/>
      <c r="R83" s="843"/>
      <c r="S83" s="817"/>
      <c r="U83" s="937"/>
    </row>
    <row r="84" spans="1:21" s="1598" customFormat="1" ht="15.95" customHeight="1">
      <c r="A84" s="821">
        <f>ROW()</f>
        <v>84</v>
      </c>
      <c r="B84" s="937"/>
      <c r="D84" s="815"/>
      <c r="E84" s="822"/>
      <c r="F84" s="724"/>
      <c r="G84" s="1030"/>
      <c r="H84" s="1030"/>
      <c r="I84" s="1030"/>
      <c r="J84" s="1495"/>
      <c r="K84" s="2078"/>
      <c r="L84" s="2078"/>
      <c r="M84" s="2078"/>
      <c r="N84" s="2083"/>
      <c r="O84" s="2082">
        <f t="shared" si="0"/>
        <v>0</v>
      </c>
      <c r="P84" s="1818"/>
      <c r="Q84" s="1818"/>
      <c r="R84" s="843"/>
      <c r="S84" s="817"/>
      <c r="U84" s="937"/>
    </row>
    <row r="85" spans="1:21" s="1598" customFormat="1" ht="15.95" customHeight="1">
      <c r="A85" s="821">
        <f>ROW()</f>
        <v>85</v>
      </c>
      <c r="B85" s="937"/>
      <c r="D85" s="815"/>
      <c r="E85" s="822"/>
      <c r="F85" s="724"/>
      <c r="G85" s="1030"/>
      <c r="H85" s="1030"/>
      <c r="I85" s="1030"/>
      <c r="J85" s="1495"/>
      <c r="K85" s="2078"/>
      <c r="L85" s="2078"/>
      <c r="M85" s="2078"/>
      <c r="N85" s="2083"/>
      <c r="O85" s="2082">
        <f t="shared" si="0"/>
        <v>0</v>
      </c>
      <c r="P85" s="1818"/>
      <c r="Q85" s="1818"/>
      <c r="R85" s="843"/>
      <c r="S85" s="817"/>
      <c r="U85" s="937"/>
    </row>
    <row r="86" spans="1:21" s="1598" customFormat="1" ht="15.95" customHeight="1">
      <c r="A86" s="821">
        <f>ROW()</f>
        <v>86</v>
      </c>
      <c r="B86" s="937"/>
      <c r="D86" s="815"/>
      <c r="E86" s="822"/>
      <c r="F86" s="724"/>
      <c r="G86" s="1030"/>
      <c r="H86" s="1030"/>
      <c r="I86" s="1030"/>
      <c r="J86" s="1495"/>
      <c r="K86" s="2078"/>
      <c r="L86" s="2078"/>
      <c r="M86" s="2078"/>
      <c r="N86" s="2083"/>
      <c r="O86" s="2082">
        <f t="shared" si="0"/>
        <v>0</v>
      </c>
      <c r="P86" s="1818"/>
      <c r="Q86" s="1818"/>
      <c r="R86" s="843"/>
      <c r="S86" s="817"/>
      <c r="U86" s="937"/>
    </row>
    <row r="87" spans="1:21" s="1598" customFormat="1" ht="15.95" customHeight="1">
      <c r="A87" s="821">
        <f>ROW()</f>
        <v>87</v>
      </c>
      <c r="B87" s="937"/>
      <c r="D87" s="815"/>
      <c r="E87" s="822"/>
      <c r="F87" s="724"/>
      <c r="G87" s="1030"/>
      <c r="H87" s="1030"/>
      <c r="I87" s="1030"/>
      <c r="J87" s="1495"/>
      <c r="K87" s="2078"/>
      <c r="L87" s="2078"/>
      <c r="M87" s="2078"/>
      <c r="N87" s="2083"/>
      <c r="O87" s="2082">
        <f t="shared" si="0"/>
        <v>0</v>
      </c>
      <c r="P87" s="1818"/>
      <c r="Q87" s="1818"/>
      <c r="R87" s="843"/>
      <c r="S87" s="817"/>
      <c r="U87" s="937"/>
    </row>
    <row r="88" spans="1:21" s="1598" customFormat="1" ht="15.95" customHeight="1">
      <c r="A88" s="821">
        <f>ROW()</f>
        <v>88</v>
      </c>
      <c r="B88" s="937"/>
      <c r="D88" s="815"/>
      <c r="E88" s="822"/>
      <c r="F88" s="724" t="s">
        <v>4</v>
      </c>
      <c r="G88" s="1030" t="s">
        <v>4</v>
      </c>
      <c r="H88" s="1030"/>
      <c r="I88" s="1030"/>
      <c r="J88" s="1495" t="s">
        <v>4</v>
      </c>
      <c r="K88" s="2078"/>
      <c r="L88" s="2078"/>
      <c r="M88" s="2078"/>
      <c r="N88" s="2083"/>
      <c r="O88" s="2082">
        <f t="shared" si="0"/>
        <v>0</v>
      </c>
      <c r="P88" s="1818"/>
      <c r="Q88" s="1818"/>
      <c r="R88" s="843"/>
      <c r="S88" s="817"/>
      <c r="U88" s="937"/>
    </row>
    <row r="89" spans="1:21" s="1598" customFormat="1" ht="15.95" customHeight="1">
      <c r="A89" s="821">
        <f>ROW()</f>
        <v>89</v>
      </c>
      <c r="B89" s="937"/>
      <c r="D89" s="815"/>
      <c r="E89" s="822"/>
      <c r="F89" s="724" t="s">
        <v>4</v>
      </c>
      <c r="G89" s="1030" t="s">
        <v>4</v>
      </c>
      <c r="H89" s="1030"/>
      <c r="I89" s="1030"/>
      <c r="J89" s="1495" t="s">
        <v>4</v>
      </c>
      <c r="K89" s="2078"/>
      <c r="L89" s="2078"/>
      <c r="M89" s="2078"/>
      <c r="N89" s="2083"/>
      <c r="O89" s="2082">
        <f t="shared" si="0"/>
        <v>0</v>
      </c>
      <c r="P89" s="1818"/>
      <c r="Q89" s="1818"/>
      <c r="R89" s="843"/>
      <c r="S89" s="817"/>
      <c r="U89" s="937"/>
    </row>
    <row r="90" spans="1:21" s="1598" customFormat="1" ht="15.95" customHeight="1" thickBot="1">
      <c r="A90" s="821">
        <f>ROW()</f>
        <v>90</v>
      </c>
      <c r="B90" s="937"/>
      <c r="D90" s="815"/>
      <c r="E90" s="822"/>
      <c r="F90" s="724" t="s">
        <v>4</v>
      </c>
      <c r="G90" s="1030" t="s">
        <v>4</v>
      </c>
      <c r="H90" s="1030"/>
      <c r="I90" s="1030"/>
      <c r="J90" s="1495" t="s">
        <v>4</v>
      </c>
      <c r="K90" s="2078"/>
      <c r="L90" s="2078"/>
      <c r="M90" s="2078"/>
      <c r="N90" s="2083"/>
      <c r="O90" s="2082">
        <f t="shared" si="0"/>
        <v>0</v>
      </c>
      <c r="P90" s="2084"/>
      <c r="Q90" s="2084"/>
      <c r="R90" s="842"/>
      <c r="S90" s="817"/>
      <c r="U90" s="937"/>
    </row>
    <row r="91" spans="1:21" s="1598" customFormat="1" ht="15.95" customHeight="1">
      <c r="A91" s="821">
        <f>ROW()</f>
        <v>91</v>
      </c>
      <c r="B91" s="937"/>
      <c r="D91" s="815"/>
      <c r="E91" s="822"/>
      <c r="F91" s="844" t="s">
        <v>1308</v>
      </c>
      <c r="G91" s="725"/>
      <c r="H91" s="725"/>
      <c r="I91" s="725"/>
      <c r="J91" s="725"/>
      <c r="K91" s="1129"/>
      <c r="N91" s="842"/>
      <c r="O91" s="842"/>
      <c r="P91" s="842"/>
      <c r="Q91" s="842"/>
      <c r="R91" s="842"/>
      <c r="S91" s="817"/>
      <c r="U91" s="937"/>
    </row>
    <row r="92" spans="1:21" s="1598" customFormat="1" ht="15.95" customHeight="1">
      <c r="A92" s="821">
        <f>ROW()</f>
        <v>92</v>
      </c>
      <c r="B92" s="937"/>
      <c r="D92" s="815"/>
      <c r="E92" s="822"/>
      <c r="F92" s="844"/>
      <c r="G92" s="725"/>
      <c r="H92" s="725"/>
      <c r="I92" s="725"/>
      <c r="J92" s="725"/>
      <c r="K92" s="1129"/>
      <c r="N92" s="842"/>
      <c r="O92" s="842"/>
      <c r="P92" s="842"/>
      <c r="Q92" s="842"/>
      <c r="R92" s="842"/>
      <c r="S92" s="817"/>
      <c r="U92" s="937"/>
    </row>
    <row r="93" spans="1:21" s="1598" customFormat="1" ht="37.5" customHeight="1">
      <c r="A93" s="821">
        <f>ROW()</f>
        <v>93</v>
      </c>
      <c r="B93" s="937"/>
      <c r="C93" s="810" t="s">
        <v>1090</v>
      </c>
      <c r="D93" s="815"/>
      <c r="E93" s="822"/>
      <c r="F93" s="844"/>
      <c r="G93" s="725"/>
      <c r="H93" s="725"/>
      <c r="I93" s="725"/>
      <c r="J93" s="725"/>
      <c r="K93" s="1129"/>
      <c r="N93" s="842"/>
      <c r="O93" s="842"/>
      <c r="P93" s="842"/>
      <c r="Q93" s="842"/>
      <c r="R93" s="842"/>
      <c r="S93" s="817"/>
      <c r="U93" s="937"/>
    </row>
    <row r="94" spans="1:21" s="1605" customFormat="1" ht="15.75" customHeight="1">
      <c r="A94" s="821"/>
      <c r="B94" s="937"/>
      <c r="C94" s="810"/>
      <c r="D94" s="815"/>
      <c r="E94" s="822"/>
      <c r="F94" s="844"/>
      <c r="G94" s="725"/>
      <c r="H94" s="2158" t="s">
        <v>392</v>
      </c>
      <c r="I94" s="2158"/>
      <c r="J94" s="2158"/>
      <c r="K94" s="1606" t="s">
        <v>391</v>
      </c>
      <c r="N94" s="842"/>
      <c r="O94" s="842"/>
      <c r="P94" s="842"/>
      <c r="Q94" s="842"/>
      <c r="R94" s="842"/>
      <c r="S94" s="817"/>
      <c r="U94" s="937"/>
    </row>
    <row r="95" spans="1:21" s="1598" customFormat="1" ht="15.75" customHeight="1">
      <c r="A95" s="821">
        <f>ROW()</f>
        <v>95</v>
      </c>
      <c r="B95" s="937"/>
      <c r="D95" s="815"/>
      <c r="E95" s="822"/>
      <c r="G95" s="1599" t="s">
        <v>1234</v>
      </c>
      <c r="H95" s="1607" t="s">
        <v>401</v>
      </c>
      <c r="I95" s="1607" t="s">
        <v>402</v>
      </c>
      <c r="J95" s="1607" t="s">
        <v>536</v>
      </c>
      <c r="K95" s="1607" t="s">
        <v>402</v>
      </c>
      <c r="L95" s="723"/>
      <c r="M95" s="723"/>
      <c r="N95" s="1601"/>
      <c r="O95" s="2157"/>
      <c r="P95" s="2157"/>
      <c r="Q95" s="2157"/>
      <c r="R95" s="1601"/>
      <c r="S95" s="817"/>
      <c r="U95" s="937"/>
    </row>
    <row r="96" spans="1:21" s="1598" customFormat="1" ht="15.95" customHeight="1" thickBot="1">
      <c r="A96" s="821">
        <f>ROW()</f>
        <v>96</v>
      </c>
      <c r="B96" s="937"/>
      <c r="D96" s="815"/>
      <c r="E96" s="822"/>
      <c r="F96" s="1602" t="s">
        <v>1068</v>
      </c>
      <c r="G96" s="1601" t="s">
        <v>1221</v>
      </c>
      <c r="H96" s="1337" t="s">
        <v>1221</v>
      </c>
      <c r="I96" s="1337" t="s">
        <v>1221</v>
      </c>
      <c r="J96" s="1337" t="s">
        <v>1221</v>
      </c>
      <c r="K96" s="1337" t="s">
        <v>1221</v>
      </c>
      <c r="L96" s="723"/>
      <c r="M96" s="723"/>
      <c r="N96" s="1601"/>
      <c r="O96" s="1601"/>
      <c r="P96" s="1601"/>
      <c r="Q96" s="1601"/>
      <c r="R96" s="1601"/>
      <c r="S96" s="817"/>
      <c r="U96" s="937"/>
    </row>
    <row r="97" spans="1:21" s="1598" customFormat="1" ht="15.95" customHeight="1">
      <c r="A97" s="821">
        <f>ROW()</f>
        <v>97</v>
      </c>
      <c r="B97" s="937"/>
      <c r="D97" s="815"/>
      <c r="E97" s="822"/>
      <c r="F97" s="724"/>
      <c r="G97" s="1814"/>
      <c r="H97" s="1815"/>
      <c r="I97" s="1815"/>
      <c r="J97" s="1816"/>
      <c r="K97" s="1817"/>
      <c r="L97" s="677"/>
      <c r="M97" s="677"/>
      <c r="N97" s="1131"/>
      <c r="O97" s="1131"/>
      <c r="P97" s="1131"/>
      <c r="Q97" s="1131"/>
      <c r="R97" s="1131"/>
      <c r="S97" s="817"/>
      <c r="U97" s="937"/>
    </row>
    <row r="98" spans="1:21" s="1598" customFormat="1" ht="15.95" customHeight="1">
      <c r="A98" s="821">
        <f>ROW()</f>
        <v>98</v>
      </c>
      <c r="B98" s="937"/>
      <c r="D98" s="815"/>
      <c r="E98" s="822"/>
      <c r="F98" s="724"/>
      <c r="G98" s="1818"/>
      <c r="H98" s="1815"/>
      <c r="I98" s="1815"/>
      <c r="J98" s="1816"/>
      <c r="K98" s="1817"/>
      <c r="L98" s="677"/>
      <c r="M98" s="677"/>
      <c r="N98" s="1131"/>
      <c r="O98" s="1131"/>
      <c r="P98" s="1131"/>
      <c r="Q98" s="1131"/>
      <c r="R98" s="1131"/>
      <c r="S98" s="817"/>
      <c r="U98" s="937"/>
    </row>
    <row r="99" spans="1:21" s="1598" customFormat="1" ht="15.95" customHeight="1">
      <c r="A99" s="821">
        <f>ROW()</f>
        <v>99</v>
      </c>
      <c r="B99" s="937"/>
      <c r="D99" s="815"/>
      <c r="E99" s="822"/>
      <c r="F99" s="724"/>
      <c r="G99" s="1818"/>
      <c r="H99" s="1819"/>
      <c r="I99" s="1819"/>
      <c r="J99" s="1820"/>
      <c r="K99" s="1821"/>
      <c r="L99" s="677"/>
      <c r="M99" s="677"/>
      <c r="N99" s="1131"/>
      <c r="O99" s="1131"/>
      <c r="P99" s="1131"/>
      <c r="Q99" s="1131"/>
      <c r="R99" s="1131"/>
      <c r="S99" s="817"/>
      <c r="U99" s="937"/>
    </row>
    <row r="100" spans="1:21" s="1598" customFormat="1" ht="15.95" customHeight="1" thickBot="1">
      <c r="A100" s="821">
        <f>ROW()</f>
        <v>100</v>
      </c>
      <c r="B100" s="937"/>
      <c r="D100" s="815"/>
      <c r="E100" s="822"/>
      <c r="F100" s="1132" t="s">
        <v>404</v>
      </c>
      <c r="G100" s="1822">
        <f>SUM(G97:G99)</f>
        <v>0</v>
      </c>
      <c r="H100" s="1823">
        <f>SUM(H97:H99)</f>
        <v>0</v>
      </c>
      <c r="I100" s="1824">
        <f>SUM(I97:I99)</f>
        <v>0</v>
      </c>
      <c r="J100" s="1825">
        <f>SUM(J97:J99)</f>
        <v>0</v>
      </c>
      <c r="K100" s="1826">
        <f>SUM(K97:K99)</f>
        <v>0</v>
      </c>
      <c r="L100" s="677"/>
      <c r="M100" s="677"/>
      <c r="N100" s="1131"/>
      <c r="O100" s="1131"/>
      <c r="P100" s="1131"/>
      <c r="Q100" s="1131"/>
      <c r="R100" s="1131"/>
      <c r="S100" s="817"/>
      <c r="U100" s="937"/>
    </row>
    <row r="101" spans="1:21" s="1598" customFormat="1" ht="15.95" customHeight="1">
      <c r="A101" s="821">
        <f>ROW()</f>
        <v>101</v>
      </c>
      <c r="B101" s="937"/>
      <c r="D101" s="815"/>
      <c r="E101" s="822"/>
      <c r="F101" s="844" t="s">
        <v>843</v>
      </c>
      <c r="G101" s="1131"/>
      <c r="H101" s="1130"/>
      <c r="I101" s="1130"/>
      <c r="J101" s="1130"/>
      <c r="K101" s="1130"/>
      <c r="L101" s="677"/>
      <c r="M101" s="677"/>
      <c r="N101" s="1131"/>
      <c r="O101" s="1130"/>
      <c r="P101" s="1130"/>
      <c r="Q101" s="1130"/>
      <c r="R101" s="1130"/>
      <c r="S101" s="817"/>
      <c r="U101" s="937"/>
    </row>
    <row r="102" spans="1:21" s="1598" customFormat="1" ht="15.95" customHeight="1">
      <c r="A102" s="821">
        <f>ROW()</f>
        <v>102</v>
      </c>
      <c r="B102" s="937"/>
      <c r="D102" s="815"/>
      <c r="E102" s="822"/>
      <c r="F102" s="844"/>
      <c r="G102" s="1131"/>
      <c r="H102" s="1130"/>
      <c r="I102" s="1130"/>
      <c r="J102" s="1130"/>
      <c r="K102" s="1130"/>
      <c r="L102" s="677"/>
      <c r="M102" s="677"/>
      <c r="N102" s="1131"/>
      <c r="O102" s="1130"/>
      <c r="P102" s="1130"/>
      <c r="Q102" s="1130"/>
      <c r="R102" s="1130"/>
      <c r="S102" s="817"/>
      <c r="U102" s="937"/>
    </row>
    <row r="103" spans="1:21" s="1598" customFormat="1" ht="15.95" customHeight="1">
      <c r="A103" s="821">
        <f>ROW()</f>
        <v>103</v>
      </c>
      <c r="B103" s="937"/>
      <c r="C103" s="810" t="s">
        <v>1091</v>
      </c>
      <c r="D103" s="815"/>
      <c r="E103" s="822"/>
      <c r="F103" s="844"/>
      <c r="G103" s="725"/>
      <c r="H103" s="725"/>
      <c r="I103" s="725"/>
      <c r="J103" s="725"/>
      <c r="K103" s="1129"/>
      <c r="L103" s="677"/>
      <c r="M103" s="677"/>
      <c r="N103" s="1131"/>
      <c r="O103" s="1130"/>
      <c r="P103" s="1130"/>
      <c r="Q103" s="1130"/>
      <c r="R103" s="1130"/>
      <c r="S103" s="817"/>
      <c r="U103" s="937"/>
    </row>
    <row r="104" spans="1:21" s="1605" customFormat="1" ht="15.95" customHeight="1">
      <c r="A104" s="821"/>
      <c r="B104" s="937"/>
      <c r="C104" s="810"/>
      <c r="D104" s="815"/>
      <c r="E104" s="822"/>
      <c r="F104" s="844"/>
      <c r="G104" s="725"/>
      <c r="H104" s="2158" t="s">
        <v>392</v>
      </c>
      <c r="I104" s="2158"/>
      <c r="J104" s="2158"/>
      <c r="K104" s="1606" t="s">
        <v>391</v>
      </c>
      <c r="L104" s="677"/>
      <c r="M104" s="677"/>
      <c r="N104" s="1131"/>
      <c r="O104" s="1130"/>
      <c r="P104" s="1130"/>
      <c r="Q104" s="1130"/>
      <c r="R104" s="1130"/>
      <c r="S104" s="817"/>
      <c r="U104" s="937"/>
    </row>
    <row r="105" spans="1:21" s="1598" customFormat="1" ht="16.5" customHeight="1">
      <c r="A105" s="821">
        <f>ROW()</f>
        <v>105</v>
      </c>
      <c r="B105" s="937"/>
      <c r="D105" s="815"/>
      <c r="E105" s="822"/>
      <c r="G105" s="1599" t="s">
        <v>1399</v>
      </c>
      <c r="H105" s="1607" t="s">
        <v>401</v>
      </c>
      <c r="I105" s="1607" t="s">
        <v>402</v>
      </c>
      <c r="J105" s="1607" t="s">
        <v>536</v>
      </c>
      <c r="K105" s="1607" t="s">
        <v>402</v>
      </c>
      <c r="L105" s="677"/>
      <c r="M105" s="677"/>
      <c r="N105" s="1131"/>
      <c r="O105" s="1130"/>
      <c r="P105" s="1130"/>
      <c r="Q105" s="1130"/>
      <c r="R105" s="1130"/>
      <c r="S105" s="817"/>
      <c r="U105" s="937"/>
    </row>
    <row r="106" spans="1:21" s="1598" customFormat="1" ht="15.95" customHeight="1" thickBot="1">
      <c r="A106" s="821">
        <f>ROW()</f>
        <v>106</v>
      </c>
      <c r="B106" s="937"/>
      <c r="D106" s="815"/>
      <c r="E106" s="822"/>
      <c r="F106" s="1602" t="s">
        <v>1398</v>
      </c>
      <c r="G106" s="1601" t="s">
        <v>1221</v>
      </c>
      <c r="H106" s="1337" t="s">
        <v>1221</v>
      </c>
      <c r="I106" s="1337" t="s">
        <v>1221</v>
      </c>
      <c r="J106" s="1337" t="s">
        <v>1221</v>
      </c>
      <c r="K106" s="1337" t="s">
        <v>1221</v>
      </c>
      <c r="L106" s="677"/>
      <c r="M106" s="677"/>
      <c r="N106" s="1131"/>
      <c r="O106" s="1130"/>
      <c r="P106" s="1130"/>
      <c r="Q106" s="1130"/>
      <c r="R106" s="1130"/>
      <c r="S106" s="817"/>
      <c r="U106" s="937"/>
    </row>
    <row r="107" spans="1:21" s="1598" customFormat="1" ht="15.95" customHeight="1">
      <c r="A107" s="821">
        <f>ROW()</f>
        <v>107</v>
      </c>
      <c r="B107" s="937"/>
      <c r="D107" s="815"/>
      <c r="E107" s="822"/>
      <c r="F107" s="724"/>
      <c r="G107" s="1814"/>
      <c r="H107" s="1815"/>
      <c r="I107" s="1815"/>
      <c r="J107" s="1816"/>
      <c r="K107" s="1817"/>
      <c r="L107" s="677"/>
      <c r="M107" s="677"/>
      <c r="N107" s="1131"/>
      <c r="O107" s="1130"/>
      <c r="P107" s="1130"/>
      <c r="Q107" s="1130"/>
      <c r="R107" s="1130"/>
      <c r="S107" s="817"/>
      <c r="U107" s="937"/>
    </row>
    <row r="108" spans="1:21" s="1598" customFormat="1" ht="15.95" customHeight="1">
      <c r="A108" s="821">
        <f>ROW()</f>
        <v>108</v>
      </c>
      <c r="B108" s="937"/>
      <c r="D108" s="815"/>
      <c r="E108" s="822"/>
      <c r="F108" s="724"/>
      <c r="G108" s="1818"/>
      <c r="H108" s="1815"/>
      <c r="I108" s="1815"/>
      <c r="J108" s="1816"/>
      <c r="K108" s="1817"/>
      <c r="L108" s="677"/>
      <c r="M108" s="677"/>
      <c r="N108" s="1131"/>
      <c r="O108" s="1130"/>
      <c r="P108" s="1130"/>
      <c r="Q108" s="1130"/>
      <c r="R108" s="1130"/>
      <c r="S108" s="817"/>
      <c r="U108" s="937"/>
    </row>
    <row r="109" spans="1:21" s="1598" customFormat="1" ht="15.95" customHeight="1">
      <c r="A109" s="821">
        <f>ROW()</f>
        <v>109</v>
      </c>
      <c r="B109" s="937"/>
      <c r="D109" s="815"/>
      <c r="E109" s="822"/>
      <c r="F109" s="724"/>
      <c r="G109" s="1818"/>
      <c r="H109" s="1819"/>
      <c r="I109" s="1819"/>
      <c r="J109" s="1820"/>
      <c r="K109" s="1821"/>
      <c r="L109" s="677"/>
      <c r="M109" s="677"/>
      <c r="N109" s="1131"/>
      <c r="O109" s="1130"/>
      <c r="P109" s="1130"/>
      <c r="Q109" s="1130"/>
      <c r="R109" s="1130"/>
      <c r="S109" s="817"/>
      <c r="U109" s="937"/>
    </row>
    <row r="110" spans="1:21" s="1598" customFormat="1" ht="15.95" customHeight="1" thickBot="1">
      <c r="A110" s="821">
        <f>ROW()</f>
        <v>110</v>
      </c>
      <c r="B110" s="937"/>
      <c r="D110" s="815"/>
      <c r="E110" s="822"/>
      <c r="F110" s="1132" t="s">
        <v>404</v>
      </c>
      <c r="G110" s="1822">
        <f>SUM(G107:G109)</f>
        <v>0</v>
      </c>
      <c r="H110" s="1823">
        <f>SUM(H107:H109)</f>
        <v>0</v>
      </c>
      <c r="I110" s="1824">
        <f>SUM(I107:I109)</f>
        <v>0</v>
      </c>
      <c r="J110" s="1825">
        <f>SUM(J107:J109)</f>
        <v>0</v>
      </c>
      <c r="K110" s="1826">
        <f>SUM(K107:K109)</f>
        <v>0</v>
      </c>
      <c r="L110" s="677"/>
      <c r="M110" s="677"/>
      <c r="N110" s="1131"/>
      <c r="O110" s="1130"/>
      <c r="P110" s="1130"/>
      <c r="Q110" s="1130"/>
      <c r="R110" s="1130"/>
      <c r="S110" s="817"/>
      <c r="U110" s="937"/>
    </row>
    <row r="111" spans="1:21" s="1598" customFormat="1" ht="15.95" customHeight="1">
      <c r="A111" s="821">
        <f>ROW()</f>
        <v>111</v>
      </c>
      <c r="B111" s="937"/>
      <c r="D111" s="815"/>
      <c r="E111" s="822"/>
      <c r="F111" s="844" t="s">
        <v>843</v>
      </c>
      <c r="G111" s="1131"/>
      <c r="H111" s="1130"/>
      <c r="I111" s="1130"/>
      <c r="J111" s="1130"/>
      <c r="K111" s="1130"/>
      <c r="L111" s="677"/>
      <c r="M111" s="677"/>
      <c r="N111" s="1131"/>
      <c r="O111" s="1130"/>
      <c r="P111" s="1130"/>
      <c r="Q111" s="1130"/>
      <c r="R111" s="1130"/>
      <c r="S111" s="817"/>
      <c r="U111" s="937"/>
    </row>
    <row r="112" spans="1:21" s="1598" customFormat="1" ht="15.95" customHeight="1">
      <c r="A112" s="821">
        <f>ROW()</f>
        <v>112</v>
      </c>
      <c r="B112" s="818"/>
      <c r="C112" s="818"/>
      <c r="D112" s="805"/>
      <c r="E112" s="805"/>
      <c r="F112" s="805" t="s">
        <v>4</v>
      </c>
      <c r="G112" s="805"/>
      <c r="H112" s="805"/>
      <c r="I112" s="805"/>
      <c r="J112" s="805"/>
      <c r="K112" s="805"/>
      <c r="L112" s="808"/>
      <c r="M112" s="808"/>
      <c r="N112" s="819"/>
      <c r="O112" s="819"/>
      <c r="P112" s="819"/>
      <c r="Q112" s="819"/>
      <c r="R112" s="819"/>
      <c r="S112" s="820"/>
      <c r="U112" s="807"/>
    </row>
    <row r="113" spans="1:21" s="1598" customFormat="1" ht="15.95" customHeight="1">
      <c r="A113" s="802"/>
      <c r="B113" s="810"/>
      <c r="C113" s="810"/>
      <c r="L113" s="1092"/>
      <c r="M113" s="1092"/>
      <c r="R113" s="807"/>
      <c r="S113" s="807"/>
      <c r="U113" s="807"/>
    </row>
    <row r="114" spans="1:21" s="1598" customFormat="1" ht="15.95" customHeight="1">
      <c r="A114" s="802"/>
      <c r="B114" s="810"/>
      <c r="C114" s="810"/>
      <c r="L114" s="1092"/>
      <c r="M114" s="1092"/>
      <c r="R114" s="807"/>
      <c r="S114" s="807"/>
      <c r="U114" s="807"/>
    </row>
    <row r="115" spans="1:21">
      <c r="E115"/>
      <c r="F115"/>
      <c r="G115"/>
      <c r="H115"/>
      <c r="I115"/>
      <c r="J115"/>
    </row>
    <row r="116" spans="1:21">
      <c r="E116"/>
      <c r="F116"/>
      <c r="G116"/>
      <c r="H116"/>
      <c r="I116"/>
      <c r="J116"/>
    </row>
    <row r="117" spans="1:21">
      <c r="E117"/>
      <c r="F117"/>
      <c r="G117"/>
      <c r="H117"/>
      <c r="I117"/>
      <c r="J117"/>
    </row>
    <row r="118" spans="1:21">
      <c r="E118"/>
      <c r="F118"/>
      <c r="G118"/>
      <c r="H118"/>
      <c r="I118"/>
      <c r="J118"/>
    </row>
    <row r="119" spans="1:21">
      <c r="E119"/>
      <c r="F119"/>
      <c r="G119"/>
      <c r="H119"/>
      <c r="I119"/>
      <c r="J119"/>
    </row>
    <row r="120" spans="1:21">
      <c r="E120"/>
      <c r="F120"/>
      <c r="G120"/>
      <c r="H120"/>
      <c r="I120"/>
      <c r="J120"/>
    </row>
    <row r="121" spans="1:21">
      <c r="E121"/>
      <c r="F121"/>
      <c r="G121"/>
      <c r="H121"/>
      <c r="I121"/>
      <c r="J121"/>
    </row>
    <row r="122" spans="1:21">
      <c r="E122"/>
      <c r="F122"/>
      <c r="G122"/>
      <c r="H122"/>
      <c r="I122"/>
      <c r="J122"/>
    </row>
  </sheetData>
  <sheetProtection formatColumns="0" formatRows="0"/>
  <mergeCells count="12">
    <mergeCell ref="P2:R2"/>
    <mergeCell ref="P3:R3"/>
    <mergeCell ref="A5:R5"/>
    <mergeCell ref="H18:I18"/>
    <mergeCell ref="J18:K18"/>
    <mergeCell ref="D20:E20"/>
    <mergeCell ref="O95:Q95"/>
    <mergeCell ref="H104:J104"/>
    <mergeCell ref="H57:I57"/>
    <mergeCell ref="J57:K57"/>
    <mergeCell ref="H94:J94"/>
    <mergeCell ref="F60:F71"/>
  </mergeCells>
  <pageMargins left="0.31496062992125984" right="0.31496062992125984" top="0.35433070866141736" bottom="0.35433070866141736" header="0.31496062992125984" footer="0.31496062992125984"/>
  <pageSetup paperSize="8" scale="47" orientation="portrait" r:id="rId1"/>
  <headerFooter alignWithMargins="0">
    <oddHeader>&amp;C&amp;"Arial"&amp;10 Commerce Commission Information Disclosure Template</oddHeader>
    <oddFooter>&amp;L&amp;"Arial"&amp;10 &amp;F&amp;C&amp;"Arial"&amp;10 &amp;A&amp;R&amp;"Arial"&amp;10 &amp;P</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'Drop down boxes'!$B$86:$B$87</xm:f>
          </x14:formula1>
          <xm:sqref>G60:G90</xm:sqref>
        </x14:dataValidation>
        <x14:dataValidation type="list" allowBlank="1" showInputMessage="1" showErrorMessage="1">
          <x14:formula1>
            <xm:f>'Drop down boxes'!$B$94:$B$96</xm:f>
          </x14:formula1>
          <xm:sqref>I60:I90</xm:sqref>
        </x14:dataValidation>
        <x14:dataValidation type="list" allowBlank="1" showInputMessage="1" showErrorMessage="1">
          <x14:formula1>
            <xm:f>'Drop down boxes'!$B$89:$B$92</xm:f>
          </x14:formula1>
          <xm:sqref>H60:H90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9.9978637043366805E-2"/>
    <pageSetUpPr fitToPage="1"/>
  </sheetPr>
  <dimension ref="A1:AD778"/>
  <sheetViews>
    <sheetView showGridLines="0" zoomScaleNormal="100" zoomScaleSheetLayoutView="40" workbookViewId="0">
      <pane ySplit="6" topLeftCell="A13" activePane="bottomLeft" state="frozen"/>
      <selection pane="bottomLeft" activeCell="V21" sqref="V21"/>
    </sheetView>
  </sheetViews>
  <sheetFormatPr defaultRowHeight="12.75"/>
  <cols>
    <col min="1" max="1" width="4.140625" style="70" customWidth="1"/>
    <col min="2" max="2" width="2.140625" style="70" customWidth="1"/>
    <col min="3" max="3" width="6.140625" style="70" customWidth="1"/>
    <col min="4" max="4" width="22.28515625" style="70" customWidth="1"/>
    <col min="5" max="5" width="48" style="70" customWidth="1"/>
    <col min="6" max="6" width="4.5703125" style="70" customWidth="1"/>
    <col min="7" max="15" width="12.7109375" style="70" customWidth="1"/>
    <col min="16" max="16" width="13.28515625" style="70" customWidth="1"/>
    <col min="17" max="17" width="12.7109375" style="70" customWidth="1"/>
    <col min="18" max="18" width="2" style="70" customWidth="1"/>
    <col min="19" max="19" width="9.140625" style="70" customWidth="1"/>
    <col min="20" max="20" width="4.5703125" style="70" customWidth="1"/>
    <col min="21" max="16384" width="9.140625" style="70"/>
  </cols>
  <sheetData>
    <row r="1" spans="1:20" ht="15" customHeight="1" thickBot="1">
      <c r="A1" s="220"/>
      <c r="B1" s="221"/>
      <c r="C1" s="221"/>
      <c r="D1" s="221"/>
      <c r="E1" s="221"/>
      <c r="F1" s="221"/>
      <c r="G1" s="221"/>
      <c r="H1" s="221"/>
      <c r="I1" s="221"/>
      <c r="J1" s="221"/>
      <c r="K1" s="221"/>
      <c r="L1" s="221"/>
      <c r="M1" s="221"/>
      <c r="N1" s="221"/>
      <c r="O1" s="221"/>
      <c r="P1" s="221"/>
      <c r="Q1" s="221"/>
      <c r="R1" s="221"/>
      <c r="S1" s="222"/>
    </row>
    <row r="2" spans="1:20" ht="17.25">
      <c r="A2" s="223"/>
      <c r="B2" s="427"/>
      <c r="C2" s="427"/>
      <c r="D2" s="427"/>
      <c r="E2" s="427"/>
      <c r="F2" s="427"/>
      <c r="G2" s="427"/>
      <c r="H2" s="427"/>
      <c r="I2" s="427"/>
      <c r="J2" s="427"/>
      <c r="K2" s="427"/>
      <c r="L2" s="427"/>
      <c r="M2" s="427"/>
      <c r="N2" s="154" t="s">
        <v>5</v>
      </c>
      <c r="O2" s="2166" t="str">
        <f>IF(NOT(ISBLANK(CoverSheet!$C$8)),CoverSheet!$C$8,"")</f>
        <v>Transpower New Zealand Limited</v>
      </c>
      <c r="P2" s="2167"/>
      <c r="Q2" s="2168"/>
      <c r="R2" s="453"/>
      <c r="S2" s="360"/>
    </row>
    <row r="3" spans="1:20" ht="19.5" customHeight="1" thickBot="1">
      <c r="A3" s="223"/>
      <c r="B3" s="427"/>
      <c r="C3" s="427"/>
      <c r="D3" s="427"/>
      <c r="E3" s="427"/>
      <c r="F3" s="427"/>
      <c r="G3" s="427"/>
      <c r="H3" s="427"/>
      <c r="I3" s="427"/>
      <c r="J3" s="427"/>
      <c r="K3" s="427"/>
      <c r="L3" s="427"/>
      <c r="M3" s="427"/>
      <c r="N3" s="154" t="s">
        <v>628</v>
      </c>
      <c r="O3" s="2119">
        <f>IF(ISNUMBER(CoverSheet!$C$12),CoverSheet!$C$12,"")</f>
        <v>42185</v>
      </c>
      <c r="P3" s="2120"/>
      <c r="Q3" s="2121"/>
      <c r="R3" s="453"/>
      <c r="S3" s="360"/>
    </row>
    <row r="4" spans="1:20" ht="21">
      <c r="A4" s="156" t="s">
        <v>1093</v>
      </c>
      <c r="B4" s="224"/>
      <c r="C4" s="427"/>
      <c r="D4" s="427"/>
      <c r="E4" s="427"/>
      <c r="F4" s="427"/>
      <c r="G4" s="427"/>
      <c r="H4" s="427"/>
      <c r="I4" s="427"/>
      <c r="J4" s="427"/>
      <c r="K4" s="427"/>
      <c r="L4" s="427"/>
      <c r="M4" s="427"/>
      <c r="N4" s="427"/>
      <c r="O4" s="427"/>
      <c r="P4" s="427"/>
      <c r="Q4" s="427"/>
      <c r="R4" s="427"/>
      <c r="S4" s="549"/>
    </row>
    <row r="5" spans="1:20" ht="17.25" customHeight="1">
      <c r="A5" s="378" t="s">
        <v>1559</v>
      </c>
      <c r="B5" s="225"/>
      <c r="C5" s="225"/>
      <c r="D5" s="225"/>
      <c r="E5" s="225"/>
      <c r="F5" s="225"/>
      <c r="G5" s="225"/>
      <c r="H5" s="225"/>
      <c r="I5" s="225"/>
      <c r="J5" s="225"/>
      <c r="K5" s="225"/>
      <c r="L5" s="225"/>
      <c r="M5" s="225"/>
      <c r="N5" s="225"/>
      <c r="O5" s="225"/>
      <c r="P5" s="225"/>
      <c r="Q5" s="225"/>
      <c r="R5" s="225"/>
      <c r="S5" s="158"/>
    </row>
    <row r="6" spans="1:20" ht="15" customHeight="1">
      <c r="A6" s="171" t="s">
        <v>6</v>
      </c>
      <c r="B6" s="232"/>
      <c r="C6" s="172" t="s">
        <v>393</v>
      </c>
      <c r="D6" s="226"/>
      <c r="E6" s="226"/>
      <c r="F6" s="226"/>
      <c r="G6" s="226"/>
      <c r="H6" s="226"/>
      <c r="I6" s="226"/>
      <c r="J6" s="226"/>
      <c r="K6" s="226"/>
      <c r="L6" s="226"/>
      <c r="M6" s="226"/>
      <c r="N6" s="226"/>
      <c r="O6" s="226"/>
      <c r="P6" s="226"/>
      <c r="Q6" s="226"/>
      <c r="R6" s="226"/>
      <c r="S6" s="227"/>
    </row>
    <row r="7" spans="1:20" ht="31.5" customHeight="1">
      <c r="A7" s="460">
        <f>ROW()</f>
        <v>7</v>
      </c>
      <c r="B7" s="450"/>
      <c r="C7" s="537" t="s">
        <v>1092</v>
      </c>
      <c r="D7" s="384"/>
      <c r="E7" s="384"/>
      <c r="F7" s="384"/>
      <c r="G7" s="442"/>
      <c r="H7" s="442"/>
      <c r="I7" s="442"/>
      <c r="J7" s="442"/>
      <c r="K7" s="442"/>
      <c r="L7" s="442"/>
      <c r="M7" s="442"/>
      <c r="N7" s="442"/>
      <c r="O7" s="442"/>
      <c r="P7" s="442"/>
      <c r="Q7" s="442"/>
      <c r="R7" s="465"/>
      <c r="S7" s="218"/>
      <c r="T7" s="29"/>
    </row>
    <row r="8" spans="1:20" s="803" customFormat="1" ht="15.75" customHeight="1">
      <c r="A8" s="460">
        <f>ROW()</f>
        <v>8</v>
      </c>
      <c r="B8" s="450"/>
      <c r="C8" s="537"/>
      <c r="D8" s="384"/>
      <c r="E8" s="384"/>
      <c r="F8" s="384"/>
      <c r="G8" s="901" t="s">
        <v>845</v>
      </c>
      <c r="H8" s="901" t="s">
        <v>559</v>
      </c>
      <c r="I8" s="901" t="s">
        <v>560</v>
      </c>
      <c r="J8" s="901" t="s">
        <v>561</v>
      </c>
      <c r="K8" s="901" t="s">
        <v>562</v>
      </c>
      <c r="L8" s="901" t="s">
        <v>563</v>
      </c>
      <c r="M8" s="901" t="s">
        <v>564</v>
      </c>
      <c r="N8" s="901" t="s">
        <v>565</v>
      </c>
      <c r="O8" s="901" t="s">
        <v>566</v>
      </c>
      <c r="P8" s="901" t="s">
        <v>567</v>
      </c>
      <c r="Q8" s="901" t="s">
        <v>568</v>
      </c>
      <c r="R8" s="806"/>
      <c r="S8" s="218"/>
      <c r="T8" s="603"/>
    </row>
    <row r="9" spans="1:20" s="803" customFormat="1" ht="32.25" customHeight="1">
      <c r="A9" s="460">
        <f>ROW()</f>
        <v>9</v>
      </c>
      <c r="B9" s="450"/>
      <c r="C9" s="537"/>
      <c r="D9" s="384"/>
      <c r="E9" s="384"/>
      <c r="F9" s="384"/>
      <c r="G9" s="901" t="s">
        <v>841</v>
      </c>
      <c r="H9" s="901" t="s">
        <v>841</v>
      </c>
      <c r="I9" s="901" t="s">
        <v>841</v>
      </c>
      <c r="J9" s="901" t="s">
        <v>841</v>
      </c>
      <c r="K9" s="901" t="s">
        <v>841</v>
      </c>
      <c r="L9" s="901" t="s">
        <v>841</v>
      </c>
      <c r="M9" s="901" t="s">
        <v>841</v>
      </c>
      <c r="N9" s="901" t="s">
        <v>841</v>
      </c>
      <c r="O9" s="901" t="s">
        <v>841</v>
      </c>
      <c r="P9" s="901" t="s">
        <v>841</v>
      </c>
      <c r="Q9" s="901" t="s">
        <v>841</v>
      </c>
      <c r="R9" s="806"/>
      <c r="S9" s="218"/>
      <c r="T9" s="603"/>
    </row>
    <row r="10" spans="1:20" ht="15.95" customHeight="1">
      <c r="A10" s="460">
        <f>ROW()</f>
        <v>10</v>
      </c>
      <c r="B10" s="450"/>
      <c r="D10" s="466"/>
      <c r="E10" s="467"/>
      <c r="F10" s="384"/>
      <c r="G10" s="692" t="s">
        <v>1221</v>
      </c>
      <c r="H10" s="692" t="s">
        <v>1221</v>
      </c>
      <c r="I10" s="692" t="s">
        <v>1221</v>
      </c>
      <c r="J10" s="692" t="s">
        <v>1221</v>
      </c>
      <c r="K10" s="692" t="s">
        <v>1221</v>
      </c>
      <c r="L10" s="692" t="s">
        <v>1221</v>
      </c>
      <c r="M10" s="692" t="s">
        <v>1221</v>
      </c>
      <c r="N10" s="692" t="s">
        <v>1221</v>
      </c>
      <c r="O10" s="692" t="s">
        <v>1221</v>
      </c>
      <c r="P10" s="692" t="s">
        <v>1221</v>
      </c>
      <c r="Q10" s="692" t="s">
        <v>1221</v>
      </c>
      <c r="R10" s="425"/>
      <c r="S10" s="435"/>
      <c r="T10" s="29"/>
    </row>
    <row r="11" spans="1:20" ht="15.95" customHeight="1">
      <c r="A11" s="460">
        <f>ROW()</f>
        <v>11</v>
      </c>
      <c r="B11" s="450"/>
      <c r="C11" s="144"/>
      <c r="D11" s="144"/>
      <c r="E11" s="834" t="s">
        <v>733</v>
      </c>
      <c r="F11" s="254"/>
      <c r="G11" s="1807"/>
      <c r="H11" s="1807"/>
      <c r="I11" s="1807"/>
      <c r="J11" s="1807"/>
      <c r="K11" s="1807"/>
      <c r="L11" s="1807"/>
      <c r="M11" s="1807"/>
      <c r="N11" s="1807"/>
      <c r="O11" s="1807"/>
      <c r="P11" s="1807"/>
      <c r="Q11" s="1808"/>
      <c r="R11" s="434"/>
      <c r="S11" s="436"/>
      <c r="T11" s="29"/>
    </row>
    <row r="12" spans="1:20" ht="15.95" customHeight="1">
      <c r="A12" s="460">
        <f>ROW()</f>
        <v>12</v>
      </c>
      <c r="B12" s="450"/>
      <c r="C12" s="144"/>
      <c r="D12" s="144"/>
      <c r="E12" s="834" t="s">
        <v>734</v>
      </c>
      <c r="F12" s="254"/>
      <c r="G12" s="1807"/>
      <c r="H12" s="1807"/>
      <c r="I12" s="1807"/>
      <c r="J12" s="1807"/>
      <c r="K12" s="1807"/>
      <c r="L12" s="1807"/>
      <c r="M12" s="1807"/>
      <c r="N12" s="1807"/>
      <c r="O12" s="1807"/>
      <c r="P12" s="1807"/>
      <c r="Q12" s="1808"/>
      <c r="R12" s="434"/>
      <c r="S12" s="436"/>
      <c r="T12" s="29"/>
    </row>
    <row r="13" spans="1:20" ht="15.95" customHeight="1">
      <c r="A13" s="460">
        <f>ROW()</f>
        <v>13</v>
      </c>
      <c r="B13" s="450"/>
      <c r="C13" s="144"/>
      <c r="D13" s="144"/>
      <c r="E13" s="834" t="s">
        <v>731</v>
      </c>
      <c r="F13" s="254"/>
      <c r="G13" s="1807"/>
      <c r="H13" s="1807"/>
      <c r="I13" s="1807"/>
      <c r="J13" s="1807"/>
      <c r="K13" s="1807"/>
      <c r="L13" s="1807"/>
      <c r="M13" s="1807"/>
      <c r="N13" s="1807"/>
      <c r="O13" s="1807"/>
      <c r="P13" s="1807"/>
      <c r="Q13" s="1808"/>
      <c r="R13" s="434"/>
      <c r="S13" s="436"/>
      <c r="T13" s="29"/>
    </row>
    <row r="14" spans="1:20" ht="15.95" customHeight="1">
      <c r="A14" s="460">
        <f>ROW()</f>
        <v>14</v>
      </c>
      <c r="B14" s="450"/>
      <c r="C14" s="144"/>
      <c r="D14" s="144"/>
      <c r="E14" s="834" t="s">
        <v>735</v>
      </c>
      <c r="F14" s="254"/>
      <c r="G14" s="1807"/>
      <c r="H14" s="1807"/>
      <c r="I14" s="1807"/>
      <c r="J14" s="1807"/>
      <c r="K14" s="1807"/>
      <c r="L14" s="1807"/>
      <c r="M14" s="1807"/>
      <c r="N14" s="1807"/>
      <c r="O14" s="1807"/>
      <c r="P14" s="1807"/>
      <c r="Q14" s="1808"/>
      <c r="R14" s="425"/>
      <c r="S14" s="425"/>
      <c r="T14" s="29"/>
    </row>
    <row r="15" spans="1:20" ht="15.95" customHeight="1">
      <c r="A15" s="460">
        <f>ROW()</f>
        <v>15</v>
      </c>
      <c r="B15" s="450"/>
      <c r="C15" s="144"/>
      <c r="D15" s="144"/>
      <c r="E15" s="834" t="s">
        <v>732</v>
      </c>
      <c r="F15" s="254"/>
      <c r="G15" s="1807"/>
      <c r="H15" s="1808"/>
      <c r="I15" s="1808"/>
      <c r="J15" s="1808"/>
      <c r="K15" s="1808"/>
      <c r="L15" s="1808"/>
      <c r="M15" s="1808"/>
      <c r="N15" s="1808"/>
      <c r="O15" s="1808"/>
      <c r="P15" s="1808"/>
      <c r="Q15" s="1808"/>
      <c r="R15" s="233"/>
      <c r="S15" s="233"/>
      <c r="T15" s="29"/>
    </row>
    <row r="16" spans="1:20" ht="15.95" customHeight="1" thickBot="1">
      <c r="A16" s="460">
        <f>ROW()</f>
        <v>16</v>
      </c>
      <c r="B16" s="450"/>
      <c r="C16" s="144"/>
      <c r="D16" s="144"/>
      <c r="E16" s="824" t="s">
        <v>537</v>
      </c>
      <c r="F16" s="254"/>
      <c r="G16" s="1809"/>
      <c r="H16" s="1809"/>
      <c r="I16" s="1809"/>
      <c r="J16" s="1809"/>
      <c r="K16" s="1809"/>
      <c r="L16" s="1809"/>
      <c r="M16" s="1809"/>
      <c r="N16" s="1809"/>
      <c r="O16" s="1809"/>
      <c r="P16" s="1809"/>
      <c r="Q16" s="1810"/>
      <c r="R16" s="233"/>
      <c r="S16" s="233"/>
      <c r="T16" s="29"/>
    </row>
    <row r="17" spans="1:20" ht="15.95" customHeight="1" thickBot="1">
      <c r="A17" s="460">
        <f>ROW()</f>
        <v>17</v>
      </c>
      <c r="B17" s="450"/>
      <c r="C17" s="144"/>
      <c r="E17" s="711" t="s">
        <v>729</v>
      </c>
      <c r="F17" s="254"/>
      <c r="G17" s="1769">
        <f>SUM(G11:G16)</f>
        <v>0</v>
      </c>
      <c r="H17" s="1770">
        <f t="shared" ref="H17:Q17" si="0">SUM(H11:H16)</f>
        <v>0</v>
      </c>
      <c r="I17" s="1771">
        <f t="shared" si="0"/>
        <v>0</v>
      </c>
      <c r="J17" s="1771">
        <f t="shared" si="0"/>
        <v>0</v>
      </c>
      <c r="K17" s="1771">
        <f t="shared" si="0"/>
        <v>0</v>
      </c>
      <c r="L17" s="1771">
        <f t="shared" si="0"/>
        <v>0</v>
      </c>
      <c r="M17" s="1771">
        <f t="shared" si="0"/>
        <v>0</v>
      </c>
      <c r="N17" s="1771">
        <f t="shared" si="0"/>
        <v>0</v>
      </c>
      <c r="O17" s="1771">
        <f t="shared" si="0"/>
        <v>0</v>
      </c>
      <c r="P17" s="1771">
        <f t="shared" si="0"/>
        <v>0</v>
      </c>
      <c r="Q17" s="1772">
        <f t="shared" si="0"/>
        <v>0</v>
      </c>
      <c r="R17" s="233"/>
      <c r="S17" s="233"/>
      <c r="T17" s="29"/>
    </row>
    <row r="18" spans="1:20" ht="15.95" customHeight="1">
      <c r="A18" s="460">
        <f>ROW()</f>
        <v>18</v>
      </c>
      <c r="B18" s="450"/>
      <c r="C18" s="449"/>
      <c r="D18" s="384"/>
      <c r="E18" s="384"/>
      <c r="F18" s="384"/>
      <c r="G18" s="905" t="s">
        <v>850</v>
      </c>
      <c r="H18" s="442"/>
      <c r="I18" s="442"/>
      <c r="J18" s="442"/>
      <c r="K18" s="442"/>
      <c r="L18" s="442"/>
      <c r="M18" s="442"/>
      <c r="N18" s="442"/>
      <c r="O18" s="442"/>
      <c r="P18" s="442"/>
      <c r="Q18" s="442"/>
      <c r="R18" s="233"/>
      <c r="S18" s="233"/>
      <c r="T18" s="29"/>
    </row>
    <row r="19" spans="1:20" s="803" customFormat="1" ht="15.95" customHeight="1">
      <c r="A19" s="460">
        <f>ROW()</f>
        <v>19</v>
      </c>
      <c r="B19" s="450"/>
      <c r="C19" s="449"/>
      <c r="D19" s="384"/>
      <c r="E19" s="384"/>
      <c r="F19" s="384"/>
      <c r="G19" s="906"/>
      <c r="H19" s="442"/>
      <c r="I19" s="442"/>
      <c r="J19" s="442"/>
      <c r="K19" s="442"/>
      <c r="L19" s="442"/>
      <c r="M19" s="442"/>
      <c r="N19" s="442"/>
      <c r="O19" s="442"/>
      <c r="P19" s="442"/>
      <c r="Q19" s="442"/>
      <c r="R19" s="233"/>
      <c r="S19" s="233"/>
      <c r="T19" s="603"/>
    </row>
    <row r="20" spans="1:20" s="803" customFormat="1" ht="15.95" customHeight="1">
      <c r="A20" s="460">
        <f>ROW()</f>
        <v>20</v>
      </c>
      <c r="B20" s="450"/>
      <c r="C20" s="449"/>
      <c r="D20" s="384"/>
      <c r="E20" s="384"/>
      <c r="F20" s="384"/>
      <c r="G20" s="901" t="s">
        <v>896</v>
      </c>
      <c r="H20" s="901" t="s">
        <v>559</v>
      </c>
      <c r="I20" s="901" t="s">
        <v>560</v>
      </c>
      <c r="J20" s="901" t="s">
        <v>561</v>
      </c>
      <c r="K20" s="901" t="s">
        <v>562</v>
      </c>
      <c r="L20" s="901" t="s">
        <v>563</v>
      </c>
      <c r="M20" s="901" t="s">
        <v>564</v>
      </c>
      <c r="N20" s="901" t="s">
        <v>565</v>
      </c>
      <c r="O20" s="901" t="s">
        <v>566</v>
      </c>
      <c r="P20" s="901" t="s">
        <v>567</v>
      </c>
      <c r="Q20" s="901" t="s">
        <v>568</v>
      </c>
      <c r="R20" s="233"/>
      <c r="S20" s="233"/>
      <c r="T20" s="603"/>
    </row>
    <row r="21" spans="1:20" ht="30.75" customHeight="1">
      <c r="A21" s="460">
        <f>ROW()</f>
        <v>21</v>
      </c>
      <c r="B21" s="450"/>
      <c r="C21" s="448"/>
      <c r="D21" s="384"/>
      <c r="E21" s="384"/>
      <c r="F21" s="384"/>
      <c r="G21" s="901" t="s">
        <v>842</v>
      </c>
      <c r="H21" s="901" t="s">
        <v>842</v>
      </c>
      <c r="I21" s="901" t="s">
        <v>842</v>
      </c>
      <c r="J21" s="901" t="s">
        <v>842</v>
      </c>
      <c r="K21" s="901" t="s">
        <v>842</v>
      </c>
      <c r="L21" s="901" t="s">
        <v>842</v>
      </c>
      <c r="M21" s="901" t="s">
        <v>842</v>
      </c>
      <c r="N21" s="901" t="s">
        <v>842</v>
      </c>
      <c r="O21" s="901" t="s">
        <v>842</v>
      </c>
      <c r="P21" s="901" t="s">
        <v>842</v>
      </c>
      <c r="Q21" s="901" t="s">
        <v>842</v>
      </c>
      <c r="R21" s="233"/>
      <c r="S21" s="233"/>
      <c r="T21" s="29"/>
    </row>
    <row r="22" spans="1:20" ht="15.95" customHeight="1">
      <c r="A22" s="460">
        <f>ROW()</f>
        <v>22</v>
      </c>
      <c r="B22" s="450"/>
      <c r="C22" s="144"/>
      <c r="D22" s="144"/>
      <c r="E22" s="447"/>
      <c r="F22" s="384"/>
      <c r="G22" s="692" t="s">
        <v>1221</v>
      </c>
      <c r="H22" s="692" t="s">
        <v>1221</v>
      </c>
      <c r="I22" s="692" t="s">
        <v>1221</v>
      </c>
      <c r="J22" s="692" t="s">
        <v>1221</v>
      </c>
      <c r="K22" s="692" t="s">
        <v>1221</v>
      </c>
      <c r="L22" s="692" t="s">
        <v>1221</v>
      </c>
      <c r="M22" s="692" t="s">
        <v>1221</v>
      </c>
      <c r="N22" s="692" t="s">
        <v>1221</v>
      </c>
      <c r="O22" s="692" t="s">
        <v>1221</v>
      </c>
      <c r="P22" s="692" t="s">
        <v>1221</v>
      </c>
      <c r="Q22" s="692" t="s">
        <v>1221</v>
      </c>
      <c r="R22" s="233"/>
      <c r="S22" s="233"/>
      <c r="T22" s="29"/>
    </row>
    <row r="23" spans="1:20" ht="15.95" customHeight="1">
      <c r="A23" s="460">
        <f>ROW()</f>
        <v>23</v>
      </c>
      <c r="B23" s="450"/>
      <c r="C23" s="144"/>
      <c r="D23" s="144"/>
      <c r="E23" s="834" t="s">
        <v>733</v>
      </c>
      <c r="F23" s="446"/>
      <c r="G23" s="1811"/>
      <c r="H23" s="1812"/>
      <c r="I23" s="1813"/>
      <c r="J23" s="1813"/>
      <c r="K23" s="1813"/>
      <c r="L23" s="1813"/>
      <c r="M23" s="1813"/>
      <c r="N23" s="1813"/>
      <c r="O23" s="1813"/>
      <c r="P23" s="1813"/>
      <c r="Q23" s="1813"/>
      <c r="R23" s="233"/>
      <c r="S23" s="233"/>
      <c r="T23" s="29"/>
    </row>
    <row r="24" spans="1:20" ht="15.95" customHeight="1">
      <c r="A24" s="460">
        <f>ROW()</f>
        <v>24</v>
      </c>
      <c r="B24" s="450"/>
      <c r="C24" s="144"/>
      <c r="D24" s="144"/>
      <c r="E24" s="834" t="s">
        <v>734</v>
      </c>
      <c r="F24" s="446"/>
      <c r="G24" s="1811"/>
      <c r="H24" s="1811"/>
      <c r="I24" s="1811"/>
      <c r="J24" s="1811"/>
      <c r="K24" s="1811"/>
      <c r="L24" s="1811"/>
      <c r="M24" s="1811"/>
      <c r="N24" s="1811"/>
      <c r="O24" s="1811"/>
      <c r="P24" s="1811"/>
      <c r="Q24" s="1811"/>
      <c r="R24" s="233"/>
      <c r="S24" s="233"/>
      <c r="T24" s="29"/>
    </row>
    <row r="25" spans="1:20" ht="15.95" customHeight="1">
      <c r="A25" s="460">
        <f>ROW()</f>
        <v>25</v>
      </c>
      <c r="B25" s="450"/>
      <c r="C25" s="144"/>
      <c r="D25" s="144"/>
      <c r="E25" s="834" t="s">
        <v>731</v>
      </c>
      <c r="F25" s="446"/>
      <c r="G25" s="1811"/>
      <c r="H25" s="1812"/>
      <c r="I25" s="1813"/>
      <c r="J25" s="1813"/>
      <c r="K25" s="1813"/>
      <c r="L25" s="1813"/>
      <c r="M25" s="1813"/>
      <c r="N25" s="1813"/>
      <c r="O25" s="1813"/>
      <c r="P25" s="1813"/>
      <c r="Q25" s="1813"/>
      <c r="R25" s="233"/>
      <c r="S25" s="233"/>
      <c r="T25" s="29"/>
    </row>
    <row r="26" spans="1:20" ht="15.95" customHeight="1">
      <c r="A26" s="460">
        <f>ROW()</f>
        <v>26</v>
      </c>
      <c r="B26" s="450"/>
      <c r="C26" s="144"/>
      <c r="D26" s="144"/>
      <c r="E26" s="834" t="s">
        <v>735</v>
      </c>
      <c r="F26" s="446"/>
      <c r="G26" s="1811"/>
      <c r="H26" s="1812"/>
      <c r="I26" s="1813"/>
      <c r="J26" s="1813"/>
      <c r="K26" s="1813"/>
      <c r="L26" s="1813"/>
      <c r="M26" s="1813"/>
      <c r="N26" s="1813"/>
      <c r="O26" s="1813"/>
      <c r="P26" s="1813"/>
      <c r="Q26" s="1813"/>
      <c r="R26" s="233"/>
      <c r="S26" s="233"/>
      <c r="T26" s="29"/>
    </row>
    <row r="27" spans="1:20" ht="15.95" customHeight="1">
      <c r="A27" s="460">
        <f>ROW()</f>
        <v>27</v>
      </c>
      <c r="B27" s="450"/>
      <c r="C27" s="144"/>
      <c r="D27" s="144"/>
      <c r="E27" s="834" t="s">
        <v>732</v>
      </c>
      <c r="F27" s="446"/>
      <c r="G27" s="1811"/>
      <c r="H27" s="1812"/>
      <c r="I27" s="1813"/>
      <c r="J27" s="1813"/>
      <c r="K27" s="1813"/>
      <c r="L27" s="1813"/>
      <c r="M27" s="1813"/>
      <c r="N27" s="1813"/>
      <c r="O27" s="1813"/>
      <c r="P27" s="1813"/>
      <c r="Q27" s="1813"/>
      <c r="R27" s="233"/>
      <c r="S27" s="233"/>
      <c r="T27" s="29"/>
    </row>
    <row r="28" spans="1:20" ht="15.95" customHeight="1" thickBot="1">
      <c r="A28" s="460">
        <f>ROW()</f>
        <v>28</v>
      </c>
      <c r="B28" s="450"/>
      <c r="C28" s="144"/>
      <c r="D28" s="144"/>
      <c r="E28" s="824" t="s">
        <v>537</v>
      </c>
      <c r="F28" s="446"/>
      <c r="G28" s="1811"/>
      <c r="H28" s="1812"/>
      <c r="I28" s="1813"/>
      <c r="J28" s="1813"/>
      <c r="K28" s="1813"/>
      <c r="L28" s="1813"/>
      <c r="M28" s="1813"/>
      <c r="N28" s="1813"/>
      <c r="O28" s="1813"/>
      <c r="P28" s="1813"/>
      <c r="Q28" s="1813"/>
      <c r="R28" s="233"/>
      <c r="S28" s="233"/>
      <c r="T28" s="29"/>
    </row>
    <row r="29" spans="1:20" ht="15.95" customHeight="1" thickBot="1">
      <c r="A29" s="460">
        <f>ROW()</f>
        <v>29</v>
      </c>
      <c r="B29" s="450"/>
      <c r="C29" s="144"/>
      <c r="E29" s="711" t="s">
        <v>729</v>
      </c>
      <c r="F29" s="446"/>
      <c r="G29" s="1765">
        <f t="shared" ref="G29:Q29" si="1">SUM(G23:G28)</f>
        <v>0</v>
      </c>
      <c r="H29" s="1766">
        <f t="shared" si="1"/>
        <v>0</v>
      </c>
      <c r="I29" s="1767">
        <f t="shared" si="1"/>
        <v>0</v>
      </c>
      <c r="J29" s="1767">
        <f t="shared" si="1"/>
        <v>0</v>
      </c>
      <c r="K29" s="1767">
        <f t="shared" si="1"/>
        <v>0</v>
      </c>
      <c r="L29" s="1767">
        <f t="shared" si="1"/>
        <v>0</v>
      </c>
      <c r="M29" s="1767">
        <f t="shared" si="1"/>
        <v>0</v>
      </c>
      <c r="N29" s="1767">
        <f t="shared" si="1"/>
        <v>0</v>
      </c>
      <c r="O29" s="1767">
        <f t="shared" si="1"/>
        <v>0</v>
      </c>
      <c r="P29" s="1767">
        <f t="shared" si="1"/>
        <v>0</v>
      </c>
      <c r="Q29" s="1768">
        <f t="shared" si="1"/>
        <v>0</v>
      </c>
      <c r="R29" s="233"/>
      <c r="S29" s="233"/>
      <c r="T29" s="29"/>
    </row>
    <row r="30" spans="1:20" s="803" customFormat="1" ht="15.95" customHeight="1">
      <c r="A30" s="460">
        <f>ROW()</f>
        <v>30</v>
      </c>
      <c r="B30" s="450"/>
      <c r="C30" s="144"/>
      <c r="E30" s="711"/>
      <c r="F30" s="446"/>
      <c r="G30" s="905" t="s">
        <v>897</v>
      </c>
      <c r="H30" s="442"/>
      <c r="I30" s="442"/>
      <c r="J30" s="442"/>
      <c r="K30" s="442"/>
      <c r="L30" s="442"/>
      <c r="M30" s="442"/>
      <c r="N30" s="442"/>
      <c r="O30" s="442"/>
      <c r="P30" s="442"/>
      <c r="Q30" s="442"/>
      <c r="R30" s="233"/>
      <c r="S30" s="233"/>
      <c r="T30" s="603"/>
    </row>
    <row r="31" spans="1:20" s="162" customFormat="1" ht="15.95" customHeight="1">
      <c r="A31" s="460">
        <f>ROW()</f>
        <v>31</v>
      </c>
      <c r="B31" s="445"/>
      <c r="C31" s="455"/>
      <c r="D31" s="444"/>
      <c r="E31" s="444"/>
      <c r="F31" s="444"/>
      <c r="G31" s="456"/>
      <c r="H31" s="456"/>
      <c r="I31" s="456"/>
      <c r="J31" s="456"/>
      <c r="K31" s="456"/>
      <c r="L31" s="456"/>
      <c r="M31" s="456"/>
      <c r="N31" s="456"/>
      <c r="O31" s="456"/>
      <c r="P31" s="456"/>
      <c r="Q31" s="456"/>
      <c r="R31" s="457"/>
      <c r="S31" s="458"/>
      <c r="T31" s="454"/>
    </row>
    <row r="32" spans="1:20" s="162" customFormat="1">
      <c r="A32" s="441"/>
      <c r="B32" s="450"/>
      <c r="C32" s="448"/>
      <c r="D32" s="384"/>
      <c r="E32" s="384"/>
      <c r="F32" s="384"/>
      <c r="G32" s="443"/>
      <c r="H32" s="443"/>
      <c r="I32" s="443"/>
      <c r="J32" s="443"/>
      <c r="K32" s="443"/>
      <c r="L32" s="443"/>
      <c r="M32" s="443"/>
      <c r="N32" s="443"/>
      <c r="O32" s="443"/>
      <c r="P32" s="443"/>
      <c r="Q32" s="443"/>
      <c r="R32" s="451"/>
      <c r="S32" s="452"/>
    </row>
    <row r="33" spans="1:30" s="1" customFormat="1" ht="15.75">
      <c r="A33" s="65"/>
      <c r="B33" s="71"/>
      <c r="C33" s="71"/>
      <c r="D33" s="262"/>
      <c r="E33" s="262"/>
      <c r="F33" s="262"/>
      <c r="G33" s="228"/>
      <c r="H33" s="228"/>
      <c r="I33" s="228"/>
      <c r="J33" s="228"/>
      <c r="K33" s="428"/>
      <c r="L33" s="428"/>
      <c r="M33" s="428"/>
      <c r="N33" s="428"/>
      <c r="O33" s="428"/>
      <c r="P33" s="219"/>
      <c r="Q33" s="428"/>
      <c r="R33" s="428"/>
      <c r="S33" s="428"/>
      <c r="T33" s="70"/>
      <c r="U33" s="70"/>
      <c r="V33" s="70"/>
      <c r="W33" s="70"/>
      <c r="X33" s="70"/>
      <c r="Y33" s="70"/>
      <c r="Z33" s="70"/>
      <c r="AA33" s="70"/>
      <c r="AB33" s="70"/>
      <c r="AC33" s="70"/>
      <c r="AD33" s="70"/>
    </row>
    <row r="34" spans="1:30" s="1" customFormat="1" ht="15.75">
      <c r="A34" s="65"/>
      <c r="B34" s="71"/>
      <c r="C34" s="71"/>
      <c r="D34" s="262"/>
      <c r="E34" s="262"/>
      <c r="F34" s="262"/>
      <c r="G34" s="228"/>
      <c r="H34" s="228"/>
      <c r="I34" s="228"/>
      <c r="J34" s="228"/>
      <c r="K34" s="428"/>
      <c r="L34" s="428"/>
      <c r="M34" s="428"/>
      <c r="N34" s="428"/>
      <c r="O34" s="428"/>
      <c r="P34" s="219"/>
      <c r="Q34" s="428"/>
      <c r="R34" s="428"/>
      <c r="S34" s="428"/>
      <c r="T34" s="70"/>
      <c r="U34" s="70"/>
      <c r="V34" s="70"/>
      <c r="W34" s="70"/>
      <c r="X34" s="70"/>
      <c r="Y34" s="70"/>
      <c r="Z34" s="70"/>
      <c r="AA34" s="70"/>
      <c r="AB34" s="70"/>
      <c r="AC34" s="70"/>
      <c r="AD34" s="70"/>
    </row>
    <row r="35" spans="1:30" s="1" customFormat="1" ht="15.75">
      <c r="A35" s="65"/>
      <c r="B35" s="71"/>
      <c r="C35" s="71"/>
      <c r="D35" s="262"/>
      <c r="E35" s="262"/>
      <c r="F35" s="262"/>
      <c r="G35" s="228"/>
      <c r="H35" s="228"/>
      <c r="I35" s="228"/>
      <c r="J35" s="228"/>
      <c r="K35" s="428"/>
      <c r="L35" s="428"/>
      <c r="M35" s="428"/>
      <c r="N35" s="428"/>
      <c r="O35" s="428"/>
      <c r="P35" s="219"/>
      <c r="Q35" s="428"/>
      <c r="R35" s="428"/>
      <c r="S35" s="428"/>
      <c r="T35" s="70"/>
      <c r="U35" s="70"/>
      <c r="V35" s="70"/>
      <c r="W35" s="70"/>
      <c r="X35" s="70"/>
      <c r="Y35" s="70"/>
      <c r="Z35" s="70"/>
      <c r="AA35" s="70"/>
      <c r="AB35" s="70"/>
      <c r="AC35" s="70"/>
      <c r="AD35" s="70"/>
    </row>
    <row r="36" spans="1:30" s="1" customFormat="1" ht="15.75">
      <c r="A36" s="65"/>
      <c r="B36" s="71"/>
      <c r="C36" s="71"/>
      <c r="D36" s="262"/>
      <c r="E36" s="262"/>
      <c r="F36" s="262"/>
      <c r="G36" s="228"/>
      <c r="H36" s="228"/>
      <c r="I36" s="228"/>
      <c r="J36" s="228"/>
      <c r="K36" s="428"/>
      <c r="L36" s="428"/>
      <c r="M36" s="428"/>
      <c r="N36" s="428"/>
      <c r="O36" s="428"/>
      <c r="P36" s="219"/>
      <c r="Q36" s="428"/>
      <c r="R36" s="428"/>
      <c r="S36" s="428"/>
      <c r="T36" s="70"/>
      <c r="U36" s="70"/>
      <c r="V36" s="70"/>
      <c r="W36" s="70"/>
      <c r="X36" s="70"/>
      <c r="Y36" s="70"/>
      <c r="Z36" s="70"/>
      <c r="AA36" s="70"/>
      <c r="AB36" s="70"/>
      <c r="AC36" s="70"/>
      <c r="AD36" s="70"/>
    </row>
    <row r="37" spans="1:30" s="1" customFormat="1" ht="15.75">
      <c r="A37" s="65"/>
      <c r="B37" s="71"/>
      <c r="C37" s="71"/>
      <c r="D37" s="262"/>
      <c r="E37" s="262"/>
      <c r="F37" s="262"/>
      <c r="G37" s="228"/>
      <c r="H37" s="228"/>
      <c r="I37" s="228"/>
      <c r="J37" s="228"/>
      <c r="K37" s="428"/>
      <c r="L37" s="428"/>
      <c r="M37" s="428"/>
      <c r="N37" s="428"/>
      <c r="O37" s="428"/>
      <c r="P37" s="219"/>
      <c r="Q37" s="428"/>
      <c r="R37" s="428"/>
      <c r="S37" s="428"/>
      <c r="T37" s="70"/>
      <c r="U37" s="70"/>
      <c r="V37" s="70"/>
      <c r="W37" s="70"/>
      <c r="X37" s="70"/>
      <c r="Y37" s="70"/>
      <c r="Z37" s="70"/>
      <c r="AA37" s="70"/>
      <c r="AB37" s="70"/>
      <c r="AC37" s="70"/>
      <c r="AD37" s="70"/>
    </row>
    <row r="38" spans="1:30" s="1" customFormat="1" ht="15.75">
      <c r="A38" s="65"/>
      <c r="B38" s="71"/>
      <c r="C38" s="71"/>
      <c r="D38" s="262"/>
      <c r="E38" s="262"/>
      <c r="F38" s="262"/>
      <c r="G38" s="228"/>
      <c r="H38" s="228"/>
      <c r="I38" s="228"/>
      <c r="J38" s="228"/>
      <c r="K38" s="428"/>
      <c r="L38" s="428"/>
      <c r="M38" s="428"/>
      <c r="N38" s="428"/>
      <c r="O38" s="428"/>
      <c r="P38" s="219"/>
      <c r="Q38" s="428"/>
      <c r="R38" s="428"/>
      <c r="S38" s="428"/>
      <c r="T38" s="70"/>
      <c r="U38" s="70"/>
      <c r="V38" s="70"/>
      <c r="W38" s="70"/>
      <c r="X38" s="70"/>
      <c r="Y38" s="70"/>
      <c r="Z38" s="70"/>
      <c r="AA38" s="70"/>
      <c r="AB38" s="70"/>
      <c r="AC38" s="70"/>
      <c r="AD38" s="70"/>
    </row>
    <row r="39" spans="1:30" s="1" customFormat="1" ht="15.75">
      <c r="A39" s="65"/>
      <c r="B39" s="71"/>
      <c r="C39" s="71"/>
      <c r="D39" s="262"/>
      <c r="E39" s="262"/>
      <c r="F39" s="262"/>
      <c r="G39" s="228"/>
      <c r="H39" s="228"/>
      <c r="I39" s="228"/>
      <c r="J39" s="228"/>
      <c r="K39" s="428"/>
      <c r="L39" s="428"/>
      <c r="M39" s="428"/>
      <c r="N39" s="428"/>
      <c r="O39" s="428"/>
      <c r="P39" s="219"/>
      <c r="Q39" s="428"/>
      <c r="R39" s="428"/>
      <c r="S39" s="428"/>
      <c r="T39" s="70"/>
      <c r="U39" s="70"/>
      <c r="V39" s="70"/>
      <c r="W39" s="70"/>
      <c r="X39" s="70"/>
      <c r="Y39" s="70"/>
      <c r="Z39" s="70"/>
      <c r="AA39" s="70"/>
      <c r="AB39" s="70"/>
      <c r="AC39" s="70"/>
      <c r="AD39" s="70"/>
    </row>
    <row r="40" spans="1:30" s="1" customFormat="1" ht="15.75">
      <c r="A40" s="65"/>
      <c r="B40" s="71"/>
      <c r="C40" s="71"/>
      <c r="D40" s="262"/>
      <c r="E40" s="262"/>
      <c r="F40" s="262"/>
      <c r="G40" s="228"/>
      <c r="H40" s="228"/>
      <c r="I40" s="228"/>
      <c r="J40" s="228"/>
      <c r="K40" s="428"/>
      <c r="L40" s="428"/>
      <c r="M40" s="428"/>
      <c r="N40" s="428"/>
      <c r="O40" s="428"/>
      <c r="P40" s="219"/>
      <c r="Q40" s="428"/>
      <c r="R40" s="428"/>
      <c r="S40" s="428"/>
      <c r="T40" s="70"/>
      <c r="U40" s="70"/>
      <c r="V40" s="70"/>
      <c r="W40" s="70"/>
      <c r="X40" s="70"/>
      <c r="Y40" s="70"/>
      <c r="Z40" s="70"/>
      <c r="AA40" s="70"/>
      <c r="AB40" s="70"/>
      <c r="AC40" s="70"/>
      <c r="AD40" s="70"/>
    </row>
    <row r="41" spans="1:30" s="1" customFormat="1" ht="15.75">
      <c r="A41" s="65"/>
      <c r="B41" s="71"/>
      <c r="C41" s="71"/>
      <c r="D41" s="262"/>
      <c r="E41" s="262"/>
      <c r="F41" s="262"/>
      <c r="G41" s="228"/>
      <c r="H41" s="228"/>
      <c r="I41" s="228"/>
      <c r="J41" s="228"/>
      <c r="K41" s="428"/>
      <c r="L41" s="428"/>
      <c r="M41" s="428"/>
      <c r="N41" s="428"/>
      <c r="O41" s="428"/>
      <c r="P41" s="219"/>
      <c r="Q41" s="428"/>
      <c r="R41" s="428"/>
      <c r="S41" s="428"/>
      <c r="T41" s="70"/>
      <c r="U41" s="70"/>
      <c r="V41" s="70"/>
      <c r="W41" s="70"/>
      <c r="X41" s="70"/>
      <c r="Y41" s="70"/>
      <c r="Z41" s="70"/>
      <c r="AA41" s="70"/>
      <c r="AB41" s="70"/>
      <c r="AC41" s="70"/>
      <c r="AD41" s="70"/>
    </row>
    <row r="42" spans="1:30" s="1" customFormat="1" ht="15.75">
      <c r="A42" s="65"/>
      <c r="B42" s="71"/>
      <c r="C42" s="71"/>
      <c r="D42" s="262"/>
      <c r="E42" s="262"/>
      <c r="F42" s="262"/>
      <c r="G42" s="228"/>
      <c r="H42" s="228"/>
      <c r="I42" s="228"/>
      <c r="J42" s="228"/>
      <c r="K42" s="428"/>
      <c r="L42" s="428"/>
      <c r="M42" s="428"/>
      <c r="N42" s="428"/>
      <c r="O42" s="428"/>
      <c r="P42" s="219"/>
      <c r="Q42" s="428"/>
      <c r="R42" s="428"/>
      <c r="S42" s="428"/>
      <c r="T42" s="70"/>
      <c r="U42" s="70"/>
      <c r="V42" s="70"/>
      <c r="W42" s="70"/>
      <c r="X42" s="70"/>
      <c r="Y42" s="70"/>
      <c r="Z42" s="70"/>
      <c r="AA42" s="70"/>
      <c r="AB42" s="70"/>
      <c r="AC42" s="70"/>
      <c r="AD42" s="70"/>
    </row>
    <row r="43" spans="1:30" s="1" customFormat="1" ht="15.75">
      <c r="A43" s="65"/>
      <c r="B43" s="71"/>
      <c r="C43" s="71"/>
      <c r="D43" s="262"/>
      <c r="E43" s="262"/>
      <c r="F43" s="262"/>
      <c r="G43" s="228"/>
      <c r="H43" s="228"/>
      <c r="I43" s="228"/>
      <c r="J43" s="228"/>
      <c r="K43" s="428"/>
      <c r="L43" s="428"/>
      <c r="M43" s="428"/>
      <c r="N43" s="428"/>
      <c r="O43" s="428"/>
      <c r="P43" s="219"/>
      <c r="Q43" s="428"/>
      <c r="R43" s="428"/>
      <c r="S43" s="428"/>
      <c r="T43" s="70"/>
      <c r="U43" s="70"/>
      <c r="V43" s="70"/>
      <c r="W43" s="70"/>
      <c r="X43" s="70"/>
      <c r="Y43" s="70"/>
      <c r="Z43" s="70"/>
      <c r="AA43" s="70"/>
      <c r="AB43" s="70"/>
      <c r="AC43" s="70"/>
      <c r="AD43" s="70"/>
    </row>
    <row r="44" spans="1:30" s="1" customFormat="1" ht="15.75">
      <c r="A44" s="65"/>
      <c r="B44" s="71"/>
      <c r="C44" s="71"/>
      <c r="D44" s="262"/>
      <c r="E44" s="262"/>
      <c r="F44" s="262"/>
      <c r="G44" s="228"/>
      <c r="H44" s="228"/>
      <c r="I44" s="228"/>
      <c r="J44" s="228"/>
      <c r="K44" s="428"/>
      <c r="L44" s="428"/>
      <c r="M44" s="428"/>
      <c r="N44" s="428"/>
      <c r="O44" s="428"/>
      <c r="P44" s="219"/>
      <c r="Q44" s="428"/>
      <c r="R44" s="428"/>
      <c r="S44" s="428"/>
      <c r="T44" s="70"/>
      <c r="U44" s="70"/>
      <c r="V44" s="70"/>
      <c r="W44" s="70"/>
      <c r="X44" s="70"/>
      <c r="Y44" s="70"/>
      <c r="Z44" s="70"/>
      <c r="AA44" s="70"/>
      <c r="AB44" s="70"/>
      <c r="AC44" s="70"/>
      <c r="AD44" s="70"/>
    </row>
    <row r="45" spans="1:30" s="1" customFormat="1" ht="15.75">
      <c r="A45" s="65"/>
      <c r="B45" s="71"/>
      <c r="C45" s="71"/>
      <c r="D45" s="262"/>
      <c r="E45" s="262"/>
      <c r="F45" s="262"/>
      <c r="G45" s="228"/>
      <c r="H45" s="228"/>
      <c r="I45" s="228"/>
      <c r="J45" s="228"/>
      <c r="K45" s="428"/>
      <c r="L45" s="428"/>
      <c r="M45" s="428"/>
      <c r="N45" s="428"/>
      <c r="O45" s="428"/>
      <c r="P45" s="219"/>
      <c r="Q45" s="428"/>
      <c r="R45" s="428"/>
      <c r="S45" s="428"/>
      <c r="T45" s="70"/>
      <c r="U45" s="70"/>
      <c r="V45" s="70"/>
      <c r="W45" s="70"/>
      <c r="X45" s="70"/>
      <c r="Y45" s="70"/>
      <c r="Z45" s="70"/>
      <c r="AA45" s="70"/>
      <c r="AB45" s="70"/>
      <c r="AC45" s="70"/>
      <c r="AD45" s="70"/>
    </row>
    <row r="46" spans="1:30" s="1" customFormat="1" ht="15.75">
      <c r="A46" s="65"/>
      <c r="B46" s="71"/>
      <c r="C46" s="71"/>
      <c r="D46" s="262"/>
      <c r="E46" s="262"/>
      <c r="F46" s="262"/>
      <c r="G46" s="228"/>
      <c r="H46" s="228"/>
      <c r="I46" s="228"/>
      <c r="J46" s="228"/>
      <c r="K46" s="428"/>
      <c r="L46" s="428"/>
      <c r="M46" s="428"/>
      <c r="N46" s="428"/>
      <c r="O46" s="428"/>
      <c r="P46" s="219"/>
      <c r="Q46" s="428"/>
      <c r="R46" s="428"/>
      <c r="S46" s="428"/>
      <c r="T46" s="70"/>
      <c r="U46" s="70"/>
      <c r="V46" s="70"/>
      <c r="W46" s="70"/>
      <c r="X46" s="70"/>
      <c r="Y46" s="70"/>
      <c r="Z46" s="70"/>
      <c r="AA46" s="70"/>
      <c r="AB46" s="70"/>
      <c r="AC46" s="70"/>
      <c r="AD46" s="70"/>
    </row>
    <row r="47" spans="1:30" s="1" customFormat="1" ht="15.75">
      <c r="A47" s="65"/>
      <c r="B47" s="71"/>
      <c r="C47" s="71"/>
      <c r="D47" s="262"/>
      <c r="E47" s="262"/>
      <c r="F47" s="262"/>
      <c r="G47" s="228"/>
      <c r="H47" s="228"/>
      <c r="I47" s="228"/>
      <c r="J47" s="228"/>
      <c r="K47" s="428"/>
      <c r="L47" s="428"/>
      <c r="M47" s="428"/>
      <c r="N47" s="428"/>
      <c r="O47" s="428"/>
      <c r="P47" s="219"/>
      <c r="Q47" s="428"/>
      <c r="R47" s="428"/>
      <c r="S47" s="428"/>
      <c r="T47" s="70"/>
      <c r="U47" s="70"/>
      <c r="V47" s="70"/>
      <c r="W47" s="70"/>
      <c r="X47" s="70"/>
      <c r="Y47" s="70"/>
      <c r="Z47" s="70"/>
      <c r="AA47" s="70"/>
      <c r="AB47" s="70"/>
      <c r="AC47" s="70"/>
      <c r="AD47" s="70"/>
    </row>
    <row r="48" spans="1:30" s="1" customFormat="1" ht="15.75">
      <c r="A48" s="65"/>
      <c r="B48" s="71"/>
      <c r="C48" s="71"/>
      <c r="D48" s="262"/>
      <c r="E48" s="262"/>
      <c r="F48" s="262"/>
      <c r="G48" s="228"/>
      <c r="H48" s="228"/>
      <c r="I48" s="228"/>
      <c r="J48" s="228"/>
      <c r="K48" s="428"/>
      <c r="L48" s="428"/>
      <c r="M48" s="428"/>
      <c r="N48" s="428"/>
      <c r="O48" s="428"/>
      <c r="P48" s="219"/>
      <c r="Q48" s="428"/>
      <c r="R48" s="428"/>
      <c r="S48" s="428"/>
      <c r="T48" s="70"/>
      <c r="U48" s="70"/>
      <c r="V48" s="70"/>
      <c r="W48" s="70"/>
      <c r="X48" s="70"/>
      <c r="Y48" s="70"/>
      <c r="Z48" s="70"/>
      <c r="AA48" s="70"/>
      <c r="AB48" s="70"/>
      <c r="AC48" s="70"/>
      <c r="AD48" s="70"/>
    </row>
    <row r="49" spans="1:30" s="1" customFormat="1" ht="15.75">
      <c r="A49" s="65"/>
      <c r="B49" s="71"/>
      <c r="C49" s="71"/>
      <c r="D49" s="262"/>
      <c r="E49" s="262"/>
      <c r="F49" s="262"/>
      <c r="G49" s="228"/>
      <c r="H49" s="228"/>
      <c r="I49" s="228"/>
      <c r="J49" s="228"/>
      <c r="K49" s="428"/>
      <c r="L49" s="428"/>
      <c r="M49" s="428"/>
      <c r="N49" s="428"/>
      <c r="O49" s="428"/>
      <c r="P49" s="219"/>
      <c r="Q49" s="428"/>
      <c r="R49" s="428"/>
      <c r="S49" s="428"/>
      <c r="T49" s="70"/>
      <c r="U49" s="70"/>
      <c r="V49" s="70"/>
      <c r="W49" s="70"/>
      <c r="X49" s="70"/>
      <c r="Y49" s="70"/>
      <c r="Z49" s="70"/>
      <c r="AA49" s="70"/>
      <c r="AB49" s="70"/>
      <c r="AC49" s="70"/>
      <c r="AD49" s="70"/>
    </row>
    <row r="50" spans="1:30" s="1" customFormat="1" ht="15.75">
      <c r="A50" s="65"/>
      <c r="B50" s="71"/>
      <c r="C50" s="71"/>
      <c r="D50" s="262"/>
      <c r="E50" s="262"/>
      <c r="F50" s="262"/>
      <c r="G50" s="228"/>
      <c r="H50" s="228"/>
      <c r="I50" s="228"/>
      <c r="J50" s="228"/>
      <c r="K50" s="428"/>
      <c r="L50" s="428"/>
      <c r="M50" s="428"/>
      <c r="N50" s="428"/>
      <c r="O50" s="428"/>
      <c r="P50" s="219"/>
      <c r="Q50" s="428"/>
      <c r="R50" s="428"/>
      <c r="S50" s="428"/>
      <c r="T50" s="70"/>
      <c r="U50" s="70"/>
      <c r="V50" s="70"/>
      <c r="W50" s="70"/>
      <c r="X50" s="70"/>
      <c r="Y50" s="70"/>
      <c r="Z50" s="70"/>
      <c r="AA50" s="70"/>
      <c r="AB50" s="70"/>
      <c r="AC50" s="70"/>
      <c r="AD50" s="70"/>
    </row>
    <row r="51" spans="1:30" s="1" customFormat="1" ht="15.75">
      <c r="A51" s="65"/>
      <c r="B51" s="71"/>
      <c r="C51" s="71"/>
      <c r="D51" s="262"/>
      <c r="E51" s="262"/>
      <c r="F51" s="262"/>
      <c r="G51" s="228"/>
      <c r="H51" s="228"/>
      <c r="I51" s="228"/>
      <c r="J51" s="228"/>
      <c r="K51" s="428"/>
      <c r="L51" s="428"/>
      <c r="M51" s="428"/>
      <c r="N51" s="428"/>
      <c r="O51" s="428"/>
      <c r="P51" s="219"/>
      <c r="Q51" s="428"/>
      <c r="R51" s="428"/>
      <c r="S51" s="428"/>
      <c r="T51" s="70"/>
      <c r="U51" s="70"/>
      <c r="V51" s="70"/>
      <c r="W51" s="70"/>
      <c r="X51" s="70"/>
      <c r="Y51" s="70"/>
      <c r="Z51" s="70"/>
      <c r="AA51" s="70"/>
      <c r="AB51" s="70"/>
      <c r="AC51" s="70"/>
      <c r="AD51" s="70"/>
    </row>
    <row r="52" spans="1:30" s="1" customFormat="1" ht="15.75">
      <c r="A52" s="65"/>
      <c r="B52" s="71"/>
      <c r="C52" s="71"/>
      <c r="D52" s="262"/>
      <c r="E52" s="262"/>
      <c r="F52" s="262"/>
      <c r="G52" s="228"/>
      <c r="H52" s="228"/>
      <c r="I52" s="228"/>
      <c r="J52" s="228"/>
      <c r="K52" s="428"/>
      <c r="L52" s="428"/>
      <c r="M52" s="428"/>
      <c r="N52" s="428"/>
      <c r="O52" s="428"/>
      <c r="P52" s="219"/>
      <c r="Q52" s="428"/>
      <c r="R52" s="428"/>
      <c r="S52" s="428"/>
      <c r="T52" s="70"/>
      <c r="U52" s="70"/>
      <c r="V52" s="70"/>
      <c r="W52" s="70"/>
      <c r="X52" s="70"/>
      <c r="Y52" s="70"/>
      <c r="Z52" s="70"/>
      <c r="AA52" s="70"/>
      <c r="AB52" s="70"/>
      <c r="AC52" s="70"/>
      <c r="AD52" s="70"/>
    </row>
    <row r="53" spans="1:30" s="1" customFormat="1" ht="15.75">
      <c r="A53" s="65"/>
      <c r="B53" s="71"/>
      <c r="C53" s="71"/>
      <c r="D53" s="262"/>
      <c r="E53" s="262"/>
      <c r="F53" s="262"/>
      <c r="G53" s="228"/>
      <c r="H53" s="228"/>
      <c r="I53" s="228"/>
      <c r="J53" s="228"/>
      <c r="K53" s="428"/>
      <c r="L53" s="428"/>
      <c r="M53" s="428"/>
      <c r="N53" s="428"/>
      <c r="O53" s="428"/>
      <c r="P53" s="219"/>
      <c r="Q53" s="428"/>
      <c r="R53" s="428"/>
      <c r="S53" s="428"/>
      <c r="T53" s="70"/>
      <c r="U53" s="70"/>
      <c r="V53" s="70"/>
      <c r="W53" s="70"/>
      <c r="X53" s="70"/>
      <c r="Y53" s="70"/>
      <c r="Z53" s="70"/>
      <c r="AA53" s="70"/>
      <c r="AB53" s="70"/>
      <c r="AC53" s="70"/>
      <c r="AD53" s="70"/>
    </row>
    <row r="54" spans="1:30" s="1" customFormat="1" ht="15.75">
      <c r="A54" s="65"/>
      <c r="B54" s="71"/>
      <c r="C54" s="71"/>
      <c r="D54" s="262"/>
      <c r="E54" s="262"/>
      <c r="F54" s="262"/>
      <c r="G54" s="228"/>
      <c r="H54" s="228"/>
      <c r="I54" s="228"/>
      <c r="J54" s="228"/>
      <c r="K54" s="428"/>
      <c r="L54" s="428"/>
      <c r="M54" s="428"/>
      <c r="N54" s="428"/>
      <c r="O54" s="428"/>
      <c r="P54" s="219"/>
      <c r="Q54" s="428"/>
      <c r="R54" s="428"/>
      <c r="S54" s="428"/>
      <c r="T54" s="70"/>
      <c r="U54" s="70"/>
      <c r="V54" s="70"/>
      <c r="W54" s="70"/>
      <c r="X54" s="70"/>
      <c r="Y54" s="70"/>
      <c r="Z54" s="70"/>
      <c r="AA54" s="70"/>
      <c r="AB54" s="70"/>
      <c r="AC54" s="70"/>
      <c r="AD54" s="70"/>
    </row>
    <row r="55" spans="1:30" s="1" customFormat="1" ht="15.75">
      <c r="A55" s="65"/>
      <c r="B55" s="71"/>
      <c r="C55" s="71"/>
      <c r="D55" s="262"/>
      <c r="E55" s="262"/>
      <c r="F55" s="431"/>
      <c r="G55" s="228"/>
      <c r="H55" s="228"/>
      <c r="I55" s="228"/>
      <c r="J55" s="228"/>
      <c r="K55" s="428"/>
      <c r="L55" s="428"/>
      <c r="M55" s="428"/>
      <c r="N55" s="428"/>
      <c r="O55" s="428"/>
      <c r="P55" s="219"/>
      <c r="Q55" s="428"/>
      <c r="R55" s="428"/>
      <c r="S55" s="428"/>
      <c r="T55" s="70"/>
      <c r="U55" s="70"/>
      <c r="V55" s="70"/>
      <c r="W55" s="70"/>
      <c r="X55" s="70"/>
      <c r="Y55" s="70"/>
      <c r="Z55" s="70"/>
      <c r="AA55" s="70"/>
      <c r="AB55" s="70"/>
      <c r="AC55" s="70"/>
      <c r="AD55" s="70"/>
    </row>
    <row r="56" spans="1:30" s="1" customFormat="1" ht="15.75">
      <c r="A56" s="65"/>
      <c r="B56" s="71"/>
      <c r="C56" s="71"/>
      <c r="D56" s="262"/>
      <c r="E56" s="262"/>
      <c r="F56" s="262"/>
      <c r="G56" s="228"/>
      <c r="H56" s="228"/>
      <c r="I56" s="228"/>
      <c r="J56" s="228"/>
      <c r="K56" s="428"/>
      <c r="L56" s="428"/>
      <c r="M56" s="428"/>
      <c r="N56" s="428"/>
      <c r="O56" s="428"/>
      <c r="P56" s="219"/>
      <c r="Q56" s="428"/>
      <c r="R56" s="428"/>
      <c r="S56" s="428"/>
      <c r="T56" s="70"/>
      <c r="U56" s="70"/>
      <c r="V56" s="70"/>
      <c r="W56" s="70"/>
      <c r="X56" s="70"/>
      <c r="Y56" s="70"/>
      <c r="Z56" s="70"/>
      <c r="AA56" s="70"/>
      <c r="AB56" s="70"/>
      <c r="AC56" s="70"/>
      <c r="AD56" s="70"/>
    </row>
    <row r="57" spans="1:30" s="1" customFormat="1" ht="15.75">
      <c r="A57" s="65"/>
      <c r="B57" s="71"/>
      <c r="C57" s="71"/>
      <c r="D57" s="262"/>
      <c r="E57" s="262"/>
      <c r="F57" s="262"/>
      <c r="G57" s="228"/>
      <c r="H57" s="228"/>
      <c r="I57" s="228"/>
      <c r="J57" s="228"/>
      <c r="K57" s="428"/>
      <c r="L57" s="428"/>
      <c r="M57" s="428"/>
      <c r="N57" s="428"/>
      <c r="O57" s="428"/>
      <c r="P57" s="219"/>
      <c r="Q57" s="428"/>
      <c r="R57" s="428"/>
      <c r="S57" s="428"/>
      <c r="T57" s="70"/>
      <c r="U57" s="70"/>
      <c r="V57" s="70"/>
      <c r="W57" s="70"/>
      <c r="X57" s="70"/>
      <c r="Y57" s="70"/>
      <c r="Z57" s="70"/>
      <c r="AA57" s="70"/>
      <c r="AB57" s="70"/>
      <c r="AC57" s="70"/>
      <c r="AD57" s="70"/>
    </row>
    <row r="58" spans="1:30" s="1" customFormat="1" ht="15.75">
      <c r="A58" s="65"/>
      <c r="B58" s="71"/>
      <c r="C58" s="71"/>
      <c r="D58" s="262"/>
      <c r="E58" s="262"/>
      <c r="F58" s="262"/>
      <c r="G58" s="228"/>
      <c r="H58" s="228"/>
      <c r="I58" s="228"/>
      <c r="J58" s="228"/>
      <c r="K58" s="428"/>
      <c r="L58" s="428"/>
      <c r="M58" s="428"/>
      <c r="N58" s="428"/>
      <c r="O58" s="428"/>
      <c r="P58" s="219"/>
      <c r="Q58" s="428"/>
      <c r="R58" s="428"/>
      <c r="S58" s="428"/>
      <c r="T58" s="70"/>
      <c r="U58" s="70"/>
      <c r="V58" s="70"/>
      <c r="W58" s="70"/>
      <c r="X58" s="70"/>
      <c r="Y58" s="70"/>
      <c r="Z58" s="70"/>
      <c r="AA58" s="70"/>
      <c r="AB58" s="70"/>
      <c r="AC58" s="70"/>
      <c r="AD58" s="70"/>
    </row>
    <row r="59" spans="1:30" s="1" customFormat="1" ht="15.75">
      <c r="A59" s="65"/>
      <c r="B59" s="71"/>
      <c r="C59" s="71"/>
      <c r="D59" s="262"/>
      <c r="E59" s="262"/>
      <c r="F59" s="262"/>
      <c r="G59" s="228"/>
      <c r="H59" s="228"/>
      <c r="I59" s="228"/>
      <c r="J59" s="228"/>
      <c r="K59" s="428"/>
      <c r="L59" s="428"/>
      <c r="M59" s="428"/>
      <c r="N59" s="428"/>
      <c r="O59" s="428"/>
      <c r="P59" s="219"/>
      <c r="Q59" s="428"/>
      <c r="R59" s="428"/>
      <c r="S59" s="428"/>
      <c r="T59" s="70"/>
      <c r="U59" s="70"/>
      <c r="V59" s="70"/>
      <c r="W59" s="70"/>
      <c r="X59" s="70"/>
      <c r="Y59" s="70"/>
      <c r="Z59" s="70"/>
      <c r="AA59" s="70"/>
      <c r="AB59" s="70"/>
      <c r="AC59" s="70"/>
      <c r="AD59" s="70"/>
    </row>
    <row r="60" spans="1:30" s="1" customFormat="1" ht="15.75">
      <c r="A60" s="65"/>
      <c r="B60" s="71"/>
      <c r="C60" s="71"/>
      <c r="D60" s="262"/>
      <c r="E60" s="262"/>
      <c r="F60" s="262"/>
      <c r="G60" s="228"/>
      <c r="H60" s="228"/>
      <c r="I60" s="228"/>
      <c r="J60" s="228"/>
      <c r="K60" s="228"/>
      <c r="L60" s="228"/>
      <c r="M60" s="228"/>
      <c r="N60" s="228"/>
      <c r="O60" s="428"/>
      <c r="P60" s="219"/>
      <c r="Q60" s="428"/>
      <c r="R60" s="428"/>
      <c r="S60" s="428"/>
      <c r="T60" s="70"/>
      <c r="U60" s="70"/>
      <c r="V60" s="70"/>
      <c r="W60" s="70"/>
      <c r="X60" s="70"/>
      <c r="Y60" s="70"/>
      <c r="Z60" s="70"/>
      <c r="AA60" s="70"/>
      <c r="AB60" s="70"/>
      <c r="AC60" s="70"/>
      <c r="AD60" s="70"/>
    </row>
    <row r="61" spans="1:30" s="1" customFormat="1" ht="15.75">
      <c r="A61" s="65"/>
      <c r="B61" s="71"/>
      <c r="C61" s="71"/>
      <c r="D61" s="71"/>
      <c r="E61" s="71"/>
      <c r="F61" s="71"/>
      <c r="G61" s="437"/>
      <c r="H61" s="437"/>
      <c r="I61" s="438"/>
      <c r="J61" s="438"/>
      <c r="K61" s="439"/>
      <c r="L61" s="439"/>
      <c r="M61" s="439"/>
      <c r="N61" s="439"/>
      <c r="O61" s="428"/>
      <c r="P61" s="219"/>
      <c r="Q61" s="428"/>
      <c r="R61" s="428"/>
      <c r="S61" s="428"/>
      <c r="T61" s="70"/>
      <c r="U61" s="70"/>
      <c r="V61" s="70"/>
      <c r="W61" s="70"/>
      <c r="X61" s="70"/>
      <c r="Y61" s="70"/>
      <c r="Z61" s="70"/>
      <c r="AA61" s="70"/>
      <c r="AB61" s="70"/>
      <c r="AC61" s="70"/>
      <c r="AD61" s="70"/>
    </row>
    <row r="62" spans="1:30" s="1" customFormat="1" ht="15.75">
      <c r="A62" s="65"/>
      <c r="B62" s="71"/>
      <c r="C62" s="71"/>
      <c r="D62" s="71"/>
      <c r="E62" s="71"/>
      <c r="F62" s="287"/>
      <c r="G62" s="228"/>
      <c r="H62" s="228"/>
      <c r="I62" s="228"/>
      <c r="J62" s="228"/>
      <c r="K62" s="428"/>
      <c r="L62" s="228"/>
      <c r="M62" s="428"/>
      <c r="N62" s="228"/>
      <c r="O62" s="428"/>
      <c r="P62" s="219"/>
      <c r="Q62" s="428"/>
      <c r="R62" s="428"/>
      <c r="S62" s="428"/>
      <c r="T62" s="70"/>
      <c r="U62" s="70"/>
      <c r="V62" s="70"/>
      <c r="W62" s="70"/>
      <c r="X62" s="70"/>
      <c r="Y62" s="70"/>
      <c r="Z62" s="70"/>
      <c r="AA62" s="70"/>
      <c r="AB62" s="70"/>
      <c r="AC62" s="70"/>
      <c r="AD62" s="70"/>
    </row>
    <row r="63" spans="1:30" s="1" customFormat="1" ht="15.75">
      <c r="A63" s="65"/>
      <c r="B63" s="71"/>
      <c r="C63" s="71"/>
      <c r="D63" s="71"/>
      <c r="E63" s="71"/>
      <c r="F63" s="287"/>
      <c r="G63" s="228"/>
      <c r="H63" s="228"/>
      <c r="I63" s="228"/>
      <c r="J63" s="228"/>
      <c r="K63" s="428"/>
      <c r="L63" s="228"/>
      <c r="M63" s="428"/>
      <c r="N63" s="228"/>
      <c r="O63" s="428"/>
      <c r="P63" s="219"/>
      <c r="Q63" s="428"/>
      <c r="R63" s="428"/>
      <c r="S63" s="428"/>
      <c r="T63" s="70"/>
      <c r="U63" s="70"/>
      <c r="V63" s="70"/>
      <c r="W63" s="70"/>
      <c r="X63" s="70"/>
      <c r="Y63" s="70"/>
      <c r="Z63" s="70"/>
      <c r="AA63" s="70"/>
      <c r="AB63" s="70"/>
      <c r="AC63" s="70"/>
      <c r="AD63" s="70"/>
    </row>
    <row r="64" spans="1:30" s="1" customFormat="1" ht="15.75">
      <c r="A64" s="65"/>
      <c r="B64" s="71"/>
      <c r="C64" s="71"/>
      <c r="D64" s="71"/>
      <c r="E64" s="71"/>
      <c r="F64" s="229"/>
      <c r="G64" s="228"/>
      <c r="H64" s="228"/>
      <c r="I64" s="228"/>
      <c r="J64" s="228"/>
      <c r="K64" s="428"/>
      <c r="L64" s="428"/>
      <c r="M64" s="428"/>
      <c r="N64" s="428"/>
      <c r="O64" s="428"/>
      <c r="P64" s="219"/>
      <c r="Q64" s="428"/>
      <c r="R64" s="428"/>
      <c r="S64" s="428"/>
      <c r="T64" s="70"/>
      <c r="U64" s="70"/>
      <c r="V64" s="70"/>
      <c r="W64" s="70"/>
      <c r="X64" s="70"/>
      <c r="Y64" s="70"/>
      <c r="Z64" s="70"/>
      <c r="AA64" s="70"/>
      <c r="AB64" s="70"/>
      <c r="AC64" s="70"/>
      <c r="AD64" s="70"/>
    </row>
    <row r="65" spans="1:30" s="1" customFormat="1" ht="15.75">
      <c r="A65" s="65"/>
      <c r="B65" s="71"/>
      <c r="C65" s="71"/>
      <c r="D65" s="71"/>
      <c r="E65" s="71"/>
      <c r="F65" s="229"/>
      <c r="G65" s="228"/>
      <c r="H65" s="228"/>
      <c r="I65" s="228"/>
      <c r="J65" s="228"/>
      <c r="K65" s="428"/>
      <c r="L65" s="428"/>
      <c r="M65" s="428"/>
      <c r="N65" s="428"/>
      <c r="O65" s="428"/>
      <c r="P65" s="219"/>
      <c r="Q65" s="428"/>
      <c r="R65" s="428"/>
      <c r="S65" s="428"/>
      <c r="T65" s="70"/>
      <c r="U65" s="70"/>
      <c r="V65" s="70"/>
      <c r="W65" s="70"/>
      <c r="X65" s="70"/>
      <c r="Y65" s="70"/>
      <c r="Z65" s="70"/>
      <c r="AA65" s="70"/>
      <c r="AB65" s="70"/>
      <c r="AC65" s="70"/>
      <c r="AD65" s="70"/>
    </row>
    <row r="66" spans="1:30" s="1" customFormat="1" ht="15.75">
      <c r="A66" s="65"/>
      <c r="B66" s="71"/>
      <c r="C66" s="71"/>
      <c r="D66" s="71"/>
      <c r="E66" s="71"/>
      <c r="F66" s="229"/>
      <c r="G66" s="228"/>
      <c r="H66" s="228"/>
      <c r="I66" s="228"/>
      <c r="J66" s="228"/>
      <c r="K66" s="428"/>
      <c r="L66" s="428"/>
      <c r="M66" s="428"/>
      <c r="N66" s="428"/>
      <c r="O66" s="428"/>
      <c r="P66" s="219"/>
      <c r="Q66" s="428"/>
      <c r="R66" s="428"/>
      <c r="S66" s="428"/>
      <c r="T66" s="70"/>
      <c r="U66" s="70"/>
      <c r="V66" s="70"/>
      <c r="W66" s="70"/>
      <c r="X66" s="70"/>
      <c r="Y66" s="70"/>
      <c r="Z66" s="70"/>
      <c r="AA66" s="70"/>
      <c r="AB66" s="70"/>
      <c r="AC66" s="70"/>
      <c r="AD66" s="70"/>
    </row>
    <row r="67" spans="1:30" s="1" customFormat="1" ht="15.75">
      <c r="A67" s="65"/>
      <c r="B67" s="71"/>
      <c r="C67" s="71"/>
      <c r="D67" s="71"/>
      <c r="E67" s="71"/>
      <c r="F67" s="229"/>
      <c r="G67" s="228"/>
      <c r="H67" s="228"/>
      <c r="I67" s="228"/>
      <c r="J67" s="228"/>
      <c r="K67" s="428"/>
      <c r="L67" s="428"/>
      <c r="M67" s="428"/>
      <c r="N67" s="428"/>
      <c r="O67" s="428"/>
      <c r="P67" s="219"/>
      <c r="Q67" s="428"/>
      <c r="R67" s="428"/>
      <c r="S67" s="428"/>
      <c r="T67" s="70"/>
      <c r="U67" s="70"/>
      <c r="V67" s="70"/>
      <c r="W67" s="70"/>
      <c r="X67" s="70"/>
      <c r="Y67" s="70"/>
      <c r="Z67" s="70"/>
      <c r="AA67" s="70"/>
      <c r="AB67" s="70"/>
      <c r="AC67" s="70"/>
      <c r="AD67" s="70"/>
    </row>
    <row r="68" spans="1:30" s="1" customFormat="1" ht="15.75">
      <c r="A68" s="65"/>
      <c r="B68" s="71"/>
      <c r="C68" s="71"/>
      <c r="D68" s="71"/>
      <c r="E68" s="71"/>
      <c r="F68" s="229"/>
      <c r="G68" s="228"/>
      <c r="H68" s="228"/>
      <c r="I68" s="228"/>
      <c r="J68" s="228"/>
      <c r="K68" s="428"/>
      <c r="L68" s="428"/>
      <c r="M68" s="428"/>
      <c r="N68" s="428"/>
      <c r="O68" s="428"/>
      <c r="P68" s="219"/>
      <c r="Q68" s="428"/>
      <c r="R68" s="428"/>
      <c r="S68" s="428"/>
      <c r="T68" s="70"/>
      <c r="U68" s="70"/>
      <c r="V68" s="70"/>
      <c r="W68" s="70"/>
      <c r="X68" s="70"/>
      <c r="Y68" s="70"/>
      <c r="Z68" s="70"/>
      <c r="AA68" s="70"/>
      <c r="AB68" s="70"/>
      <c r="AC68" s="70"/>
      <c r="AD68" s="70"/>
    </row>
    <row r="69" spans="1:30" s="1" customFormat="1" ht="15.75">
      <c r="A69" s="65"/>
      <c r="B69" s="71"/>
      <c r="C69" s="71"/>
      <c r="D69" s="71"/>
      <c r="E69" s="71"/>
      <c r="F69" s="229"/>
      <c r="G69" s="228"/>
      <c r="H69" s="228"/>
      <c r="I69" s="228"/>
      <c r="J69" s="228"/>
      <c r="K69" s="428"/>
      <c r="L69" s="428"/>
      <c r="M69" s="428"/>
      <c r="N69" s="428"/>
      <c r="O69" s="428"/>
      <c r="P69" s="219"/>
      <c r="Q69" s="428"/>
      <c r="R69" s="428"/>
      <c r="S69" s="428"/>
      <c r="T69" s="70"/>
      <c r="U69" s="70"/>
      <c r="V69" s="70"/>
      <c r="W69" s="70"/>
      <c r="X69" s="70"/>
      <c r="Y69" s="70"/>
      <c r="Z69" s="70"/>
      <c r="AA69" s="70"/>
      <c r="AB69" s="70"/>
      <c r="AC69" s="70"/>
      <c r="AD69" s="70"/>
    </row>
    <row r="70" spans="1:30" s="1" customFormat="1" ht="15.75">
      <c r="A70" s="65"/>
      <c r="B70" s="71"/>
      <c r="C70" s="71"/>
      <c r="D70" s="71"/>
      <c r="E70" s="71"/>
      <c r="F70" s="229"/>
      <c r="G70" s="228"/>
      <c r="H70" s="228"/>
      <c r="I70" s="228"/>
      <c r="J70" s="228"/>
      <c r="K70" s="428"/>
      <c r="L70" s="428"/>
      <c r="M70" s="428"/>
      <c r="N70" s="428"/>
      <c r="O70" s="428"/>
      <c r="P70" s="219"/>
      <c r="Q70" s="428"/>
      <c r="R70" s="428"/>
      <c r="S70" s="428"/>
      <c r="T70" s="70"/>
      <c r="U70" s="70"/>
      <c r="V70" s="70"/>
      <c r="W70" s="70"/>
      <c r="X70" s="70"/>
      <c r="Y70" s="70"/>
      <c r="Z70" s="70"/>
      <c r="AA70" s="70"/>
      <c r="AB70" s="70"/>
      <c r="AC70" s="70"/>
      <c r="AD70" s="70"/>
    </row>
    <row r="71" spans="1:30" s="1" customFormat="1" ht="15.75">
      <c r="A71" s="65"/>
      <c r="B71" s="71"/>
      <c r="C71" s="71"/>
      <c r="D71" s="71"/>
      <c r="E71" s="71"/>
      <c r="F71" s="229"/>
      <c r="G71" s="228"/>
      <c r="H71" s="228"/>
      <c r="I71" s="228"/>
      <c r="J71" s="228"/>
      <c r="K71" s="428"/>
      <c r="L71" s="428"/>
      <c r="M71" s="428"/>
      <c r="N71" s="428"/>
      <c r="O71" s="428"/>
      <c r="P71" s="219"/>
      <c r="Q71" s="428"/>
      <c r="R71" s="428"/>
      <c r="S71" s="428"/>
      <c r="T71" s="70"/>
      <c r="U71" s="70"/>
      <c r="V71" s="70"/>
      <c r="W71" s="70"/>
      <c r="X71" s="70"/>
      <c r="Y71" s="70"/>
      <c r="Z71" s="70"/>
      <c r="AA71" s="70"/>
      <c r="AB71" s="70"/>
      <c r="AC71" s="70"/>
      <c r="AD71" s="70"/>
    </row>
    <row r="72" spans="1:30" s="1" customFormat="1" ht="15.75">
      <c r="A72" s="65"/>
      <c r="B72" s="71"/>
      <c r="C72" s="71"/>
      <c r="D72" s="71"/>
      <c r="E72" s="71"/>
      <c r="F72" s="229"/>
      <c r="G72" s="228"/>
      <c r="H72" s="228"/>
      <c r="I72" s="228"/>
      <c r="J72" s="228"/>
      <c r="K72" s="428"/>
      <c r="L72" s="428"/>
      <c r="M72" s="428"/>
      <c r="N72" s="428"/>
      <c r="O72" s="428"/>
      <c r="P72" s="219"/>
      <c r="Q72" s="428"/>
      <c r="R72" s="428"/>
      <c r="S72" s="428"/>
      <c r="T72" s="70"/>
      <c r="U72" s="70"/>
      <c r="V72" s="70"/>
      <c r="W72" s="70"/>
      <c r="X72" s="70"/>
      <c r="Y72" s="70"/>
      <c r="Z72" s="70"/>
      <c r="AA72" s="70"/>
      <c r="AB72" s="70"/>
      <c r="AC72" s="70"/>
      <c r="AD72" s="70"/>
    </row>
    <row r="73" spans="1:30" s="1" customFormat="1" ht="15.75">
      <c r="A73" s="65"/>
      <c r="B73" s="71"/>
      <c r="C73" s="71"/>
      <c r="D73" s="71"/>
      <c r="E73" s="71"/>
      <c r="F73" s="229"/>
      <c r="G73" s="228"/>
      <c r="H73" s="228"/>
      <c r="I73" s="228"/>
      <c r="J73" s="228"/>
      <c r="K73" s="428"/>
      <c r="L73" s="428"/>
      <c r="M73" s="428"/>
      <c r="N73" s="428"/>
      <c r="O73" s="428"/>
      <c r="P73" s="219"/>
      <c r="Q73" s="428"/>
      <c r="R73" s="428"/>
      <c r="S73" s="428"/>
      <c r="T73" s="70"/>
      <c r="U73" s="70"/>
      <c r="V73" s="70"/>
      <c r="W73" s="70"/>
      <c r="X73" s="70"/>
      <c r="Y73" s="70"/>
      <c r="Z73" s="70"/>
      <c r="AA73" s="70"/>
      <c r="AB73" s="70"/>
      <c r="AC73" s="70"/>
      <c r="AD73" s="70"/>
    </row>
    <row r="74" spans="1:30" s="1" customFormat="1" ht="15.75">
      <c r="A74" s="65"/>
      <c r="B74" s="71"/>
      <c r="C74" s="71"/>
      <c r="D74" s="71"/>
      <c r="E74" s="71"/>
      <c r="F74" s="229"/>
      <c r="G74" s="228"/>
      <c r="H74" s="228"/>
      <c r="I74" s="228"/>
      <c r="J74" s="228"/>
      <c r="K74" s="428"/>
      <c r="L74" s="428"/>
      <c r="M74" s="428"/>
      <c r="N74" s="428"/>
      <c r="O74" s="428"/>
      <c r="P74" s="219"/>
      <c r="Q74" s="428"/>
      <c r="R74" s="428"/>
      <c r="S74" s="428"/>
      <c r="T74" s="70"/>
      <c r="U74" s="70"/>
      <c r="V74" s="70"/>
      <c r="W74" s="70"/>
      <c r="X74" s="70"/>
      <c r="Y74" s="70"/>
      <c r="Z74" s="70"/>
      <c r="AA74" s="70"/>
      <c r="AB74" s="70"/>
      <c r="AC74" s="70"/>
      <c r="AD74" s="70"/>
    </row>
    <row r="75" spans="1:30" s="1" customFormat="1">
      <c r="A75" s="65"/>
      <c r="B75" s="71"/>
      <c r="C75" s="71"/>
      <c r="D75" s="71"/>
      <c r="E75" s="71"/>
      <c r="F75" s="71"/>
      <c r="G75" s="71"/>
      <c r="H75" s="71"/>
      <c r="I75" s="71"/>
      <c r="J75" s="71"/>
      <c r="K75" s="71"/>
      <c r="L75" s="71"/>
      <c r="M75" s="71"/>
      <c r="N75" s="71"/>
      <c r="O75" s="71"/>
      <c r="P75" s="71"/>
      <c r="Q75" s="71"/>
      <c r="R75" s="71"/>
      <c r="S75" s="71"/>
      <c r="T75" s="70"/>
      <c r="U75" s="70"/>
      <c r="V75" s="70"/>
      <c r="W75" s="70"/>
      <c r="X75" s="70"/>
      <c r="Y75" s="70"/>
      <c r="Z75" s="70"/>
      <c r="AA75" s="70"/>
      <c r="AB75" s="70"/>
      <c r="AC75" s="70"/>
      <c r="AD75" s="70"/>
    </row>
    <row r="76" spans="1:30" s="1" customFormat="1">
      <c r="A76" s="65"/>
      <c r="B76" s="71"/>
      <c r="C76" s="71"/>
      <c r="D76" s="71"/>
      <c r="E76" s="71"/>
      <c r="F76" s="71"/>
      <c r="G76" s="71"/>
      <c r="H76" s="71"/>
      <c r="I76" s="71"/>
      <c r="J76" s="71"/>
      <c r="K76" s="71"/>
      <c r="L76" s="71"/>
      <c r="M76" s="71"/>
      <c r="N76" s="71"/>
      <c r="O76" s="71"/>
      <c r="P76" s="71"/>
      <c r="Q76" s="71"/>
      <c r="R76" s="71"/>
      <c r="S76" s="71"/>
      <c r="T76" s="70"/>
      <c r="U76" s="70"/>
      <c r="V76" s="70"/>
      <c r="W76" s="70"/>
      <c r="X76" s="70"/>
      <c r="Y76" s="70"/>
      <c r="Z76" s="70"/>
      <c r="AA76" s="70"/>
      <c r="AB76" s="70"/>
      <c r="AC76" s="70"/>
      <c r="AD76" s="70"/>
    </row>
    <row r="77" spans="1:30" s="1" customFormat="1" ht="15.75">
      <c r="A77" s="65"/>
      <c r="B77" s="71"/>
      <c r="C77" s="71"/>
      <c r="D77" s="71"/>
      <c r="E77" s="71"/>
      <c r="F77" s="229"/>
      <c r="G77" s="228"/>
      <c r="H77" s="228"/>
      <c r="I77" s="228"/>
      <c r="J77" s="228"/>
      <c r="K77" s="428"/>
      <c r="L77" s="428"/>
      <c r="M77" s="428"/>
      <c r="N77" s="428"/>
      <c r="O77" s="428"/>
      <c r="P77" s="219"/>
      <c r="Q77" s="428"/>
      <c r="R77" s="428"/>
      <c r="S77" s="428"/>
      <c r="T77" s="70"/>
      <c r="U77" s="70"/>
      <c r="V77" s="70"/>
      <c r="W77" s="70"/>
      <c r="X77" s="70"/>
      <c r="Y77" s="70"/>
      <c r="Z77" s="70"/>
      <c r="AA77" s="70"/>
      <c r="AB77" s="70"/>
      <c r="AC77" s="70"/>
      <c r="AD77" s="70"/>
    </row>
    <row r="78" spans="1:30" s="1" customFormat="1" ht="15.75">
      <c r="A78" s="65"/>
      <c r="B78" s="71"/>
      <c r="C78" s="71"/>
      <c r="D78" s="71"/>
      <c r="E78" s="71"/>
      <c r="F78" s="229"/>
      <c r="G78" s="228"/>
      <c r="H78" s="228"/>
      <c r="I78" s="228"/>
      <c r="J78" s="228"/>
      <c r="K78" s="428"/>
      <c r="L78" s="428"/>
      <c r="M78" s="428"/>
      <c r="N78" s="428"/>
      <c r="O78" s="428"/>
      <c r="P78" s="219"/>
      <c r="Q78" s="428"/>
      <c r="R78" s="428"/>
      <c r="S78" s="428"/>
      <c r="T78" s="70"/>
      <c r="U78" s="70"/>
      <c r="V78" s="70"/>
      <c r="W78" s="70"/>
      <c r="X78" s="70"/>
      <c r="Y78" s="70"/>
      <c r="Z78" s="70"/>
      <c r="AA78" s="70"/>
      <c r="AB78" s="70"/>
      <c r="AC78" s="70"/>
      <c r="AD78" s="70"/>
    </row>
    <row r="79" spans="1:30" s="1" customFormat="1" ht="15">
      <c r="A79" s="65"/>
      <c r="B79" s="71"/>
      <c r="C79" s="71"/>
      <c r="D79" s="71"/>
      <c r="E79" s="71"/>
      <c r="F79" s="71"/>
      <c r="G79" s="71"/>
      <c r="H79" s="228"/>
      <c r="I79" s="228"/>
      <c r="J79" s="228"/>
      <c r="K79" s="71"/>
      <c r="L79" s="71"/>
      <c r="M79" s="71"/>
      <c r="N79" s="71"/>
      <c r="O79" s="71"/>
      <c r="P79" s="71"/>
      <c r="Q79" s="71"/>
      <c r="R79" s="71"/>
      <c r="S79" s="71"/>
      <c r="T79" s="70"/>
      <c r="U79" s="70"/>
      <c r="V79" s="70"/>
      <c r="W79" s="70"/>
      <c r="X79" s="70"/>
      <c r="Y79" s="70"/>
      <c r="Z79" s="70"/>
      <c r="AA79" s="70"/>
      <c r="AB79" s="70"/>
      <c r="AC79" s="70"/>
      <c r="AD79" s="70"/>
    </row>
    <row r="80" spans="1:30" s="1" customFormat="1">
      <c r="A80" s="71"/>
      <c r="B80" s="71"/>
      <c r="C80" s="71"/>
      <c r="D80" s="71"/>
      <c r="E80" s="71"/>
      <c r="F80" s="71"/>
      <c r="G80" s="71"/>
      <c r="H80" s="71"/>
      <c r="I80" s="71"/>
      <c r="J80" s="71"/>
      <c r="K80" s="71"/>
      <c r="L80" s="71"/>
      <c r="M80" s="71"/>
      <c r="N80" s="71"/>
      <c r="O80" s="71"/>
      <c r="P80" s="71"/>
      <c r="Q80" s="71"/>
      <c r="R80" s="71"/>
      <c r="S80" s="71"/>
      <c r="T80" s="70"/>
      <c r="U80" s="70"/>
      <c r="V80" s="70"/>
      <c r="W80" s="70"/>
      <c r="X80" s="70"/>
      <c r="Y80" s="70"/>
      <c r="Z80" s="70"/>
      <c r="AA80" s="70"/>
      <c r="AB80" s="70"/>
      <c r="AC80" s="70"/>
      <c r="AD80" s="70"/>
    </row>
    <row r="81" spans="1:30" s="1" customFormat="1" ht="21">
      <c r="A81" s="71"/>
      <c r="B81" s="432"/>
      <c r="C81" s="426"/>
      <c r="D81" s="145"/>
      <c r="E81" s="80"/>
      <c r="F81" s="390"/>
      <c r="G81" s="430"/>
      <c r="H81" s="283"/>
      <c r="I81" s="430"/>
      <c r="J81" s="71"/>
      <c r="K81" s="71"/>
      <c r="L81" s="71"/>
      <c r="M81" s="71"/>
      <c r="N81" s="71"/>
      <c r="O81" s="71"/>
      <c r="P81" s="71"/>
      <c r="Q81" s="71"/>
      <c r="R81" s="71"/>
      <c r="S81" s="71"/>
      <c r="T81" s="70"/>
      <c r="U81" s="70"/>
      <c r="V81" s="70"/>
      <c r="W81" s="70"/>
      <c r="X81" s="70"/>
      <c r="Y81" s="70"/>
      <c r="Z81" s="70"/>
      <c r="AA81" s="70"/>
      <c r="AB81" s="70"/>
      <c r="AC81" s="70"/>
      <c r="AD81" s="70"/>
    </row>
    <row r="82" spans="1:30" s="1" customFormat="1" ht="18.75">
      <c r="A82" s="71"/>
      <c r="B82" s="430"/>
      <c r="C82" s="426"/>
      <c r="D82" s="145"/>
      <c r="E82" s="80"/>
      <c r="F82" s="390"/>
      <c r="G82" s="430"/>
      <c r="H82" s="283"/>
      <c r="I82" s="430"/>
      <c r="J82" s="71"/>
      <c r="K82" s="71"/>
      <c r="L82" s="71"/>
      <c r="M82" s="71"/>
      <c r="N82" s="71"/>
      <c r="O82" s="71"/>
      <c r="P82" s="71"/>
      <c r="Q82" s="71"/>
      <c r="R82" s="71"/>
      <c r="S82" s="71"/>
      <c r="T82" s="70"/>
      <c r="U82" s="70"/>
      <c r="V82" s="70"/>
      <c r="W82" s="70"/>
      <c r="X82" s="70"/>
      <c r="Y82" s="70"/>
      <c r="Z82" s="70"/>
      <c r="AA82" s="70"/>
      <c r="AB82" s="70"/>
      <c r="AC82" s="70"/>
      <c r="AD82" s="70"/>
    </row>
    <row r="83" spans="1:30" s="1" customFormat="1">
      <c r="A83" s="71"/>
      <c r="B83" s="424"/>
      <c r="C83" s="424"/>
      <c r="D83" s="424"/>
      <c r="E83" s="424"/>
      <c r="F83" s="424"/>
      <c r="G83" s="424"/>
      <c r="H83" s="424"/>
      <c r="I83" s="424"/>
      <c r="J83" s="71"/>
      <c r="K83" s="71"/>
      <c r="L83" s="71"/>
      <c r="M83" s="71"/>
      <c r="N83" s="71"/>
      <c r="O83" s="71"/>
      <c r="P83" s="71"/>
      <c r="Q83" s="71"/>
      <c r="R83" s="71"/>
      <c r="S83" s="71"/>
      <c r="T83" s="70"/>
      <c r="U83" s="70"/>
      <c r="V83" s="70"/>
      <c r="W83" s="70"/>
      <c r="X83" s="70"/>
      <c r="Y83" s="70"/>
      <c r="Z83" s="70"/>
      <c r="AA83" s="70"/>
      <c r="AB83" s="70"/>
      <c r="AC83" s="70"/>
      <c r="AD83" s="70"/>
    </row>
    <row r="84" spans="1:30" s="1" customFormat="1">
      <c r="A84" s="71"/>
      <c r="B84" s="424"/>
      <c r="C84" s="424"/>
      <c r="D84" s="424"/>
      <c r="E84" s="424"/>
      <c r="F84" s="424"/>
      <c r="G84" s="424"/>
      <c r="H84" s="424"/>
      <c r="I84" s="424"/>
      <c r="J84" s="71"/>
      <c r="K84" s="71"/>
      <c r="L84" s="71"/>
      <c r="M84" s="71"/>
      <c r="N84" s="71"/>
      <c r="O84" s="71"/>
      <c r="P84" s="71"/>
      <c r="Q84" s="71"/>
      <c r="R84" s="71"/>
      <c r="S84" s="71"/>
      <c r="T84" s="70"/>
      <c r="U84" s="70"/>
      <c r="V84" s="70"/>
      <c r="W84" s="70"/>
      <c r="X84" s="70"/>
      <c r="Y84" s="70"/>
      <c r="Z84" s="70"/>
      <c r="AA84" s="70"/>
      <c r="AB84" s="70"/>
      <c r="AC84" s="70"/>
      <c r="AD84" s="70"/>
    </row>
    <row r="85" spans="1:30" s="1" customFormat="1" ht="18.75">
      <c r="A85" s="71"/>
      <c r="B85" s="430"/>
      <c r="C85" s="426"/>
      <c r="D85" s="145"/>
      <c r="E85" s="80"/>
      <c r="F85" s="390"/>
      <c r="G85" s="430"/>
      <c r="H85" s="283"/>
      <c r="I85" s="430"/>
      <c r="J85" s="71"/>
      <c r="K85" s="71"/>
      <c r="L85" s="71"/>
      <c r="M85" s="71"/>
      <c r="N85" s="71"/>
      <c r="O85" s="71"/>
      <c r="P85" s="71"/>
      <c r="Q85" s="71"/>
      <c r="R85" s="71"/>
      <c r="S85" s="71"/>
      <c r="T85" s="70"/>
      <c r="U85" s="70"/>
      <c r="V85" s="70"/>
      <c r="W85" s="70"/>
      <c r="X85" s="70"/>
      <c r="Y85" s="70"/>
      <c r="Z85" s="70"/>
      <c r="AA85" s="70"/>
      <c r="AB85" s="70"/>
      <c r="AC85" s="70"/>
      <c r="AD85" s="70"/>
    </row>
    <row r="86" spans="1:30" s="1" customFormat="1" ht="18.75">
      <c r="A86" s="71"/>
      <c r="B86" s="430"/>
      <c r="C86" s="426"/>
      <c r="D86" s="145"/>
      <c r="E86" s="80"/>
      <c r="F86" s="390"/>
      <c r="G86" s="430"/>
      <c r="H86" s="401"/>
      <c r="I86" s="430"/>
      <c r="J86" s="71"/>
      <c r="K86" s="71"/>
      <c r="L86" s="71"/>
      <c r="M86" s="71"/>
      <c r="N86" s="71"/>
      <c r="O86" s="71"/>
      <c r="P86" s="71"/>
      <c r="Q86" s="71"/>
      <c r="R86" s="71"/>
      <c r="S86" s="71"/>
      <c r="T86" s="70"/>
      <c r="U86" s="70"/>
      <c r="V86" s="70"/>
      <c r="W86" s="70"/>
      <c r="X86" s="70"/>
      <c r="Y86" s="70"/>
      <c r="Z86" s="70"/>
      <c r="AA86" s="70"/>
      <c r="AB86" s="70"/>
      <c r="AC86" s="70"/>
      <c r="AD86" s="70"/>
    </row>
    <row r="87" spans="1:30" s="1" customFormat="1" ht="18.75">
      <c r="A87" s="71"/>
      <c r="B87" s="429"/>
      <c r="C87" s="426"/>
      <c r="D87" s="145"/>
      <c r="E87" s="429"/>
      <c r="F87" s="429"/>
      <c r="G87" s="429"/>
      <c r="H87" s="429"/>
      <c r="I87" s="429"/>
      <c r="J87" s="71"/>
      <c r="K87" s="71"/>
      <c r="L87" s="71"/>
      <c r="M87" s="71"/>
      <c r="N87" s="71"/>
      <c r="O87" s="71"/>
      <c r="P87" s="71"/>
      <c r="Q87" s="71"/>
      <c r="R87" s="71"/>
      <c r="S87" s="71"/>
      <c r="T87" s="70"/>
      <c r="U87" s="70"/>
      <c r="V87" s="70"/>
      <c r="W87" s="70"/>
      <c r="X87" s="70"/>
      <c r="Y87" s="70"/>
      <c r="Z87" s="70"/>
      <c r="AA87" s="70"/>
      <c r="AB87" s="70"/>
      <c r="AC87" s="70"/>
      <c r="AD87" s="70"/>
    </row>
    <row r="88" spans="1:30" s="1" customFormat="1" ht="15.75">
      <c r="A88" s="71"/>
      <c r="B88" s="309"/>
      <c r="C88" s="162"/>
      <c r="D88" s="145"/>
      <c r="E88" s="429"/>
      <c r="F88" s="429"/>
      <c r="G88" s="429"/>
      <c r="H88" s="429"/>
      <c r="I88" s="429"/>
      <c r="J88" s="71"/>
      <c r="K88" s="71"/>
      <c r="L88" s="71"/>
      <c r="M88" s="71"/>
      <c r="N88" s="71"/>
      <c r="O88" s="71"/>
      <c r="P88" s="71"/>
      <c r="Q88" s="71"/>
      <c r="R88" s="71"/>
      <c r="S88" s="71"/>
      <c r="T88" s="70"/>
      <c r="U88" s="70"/>
      <c r="V88" s="70"/>
      <c r="W88" s="70"/>
      <c r="X88" s="70"/>
      <c r="Y88" s="70"/>
      <c r="Z88" s="70"/>
      <c r="AA88" s="70"/>
      <c r="AB88" s="70"/>
      <c r="AC88" s="70"/>
      <c r="AD88" s="70"/>
    </row>
    <row r="89" spans="1:30" s="1" customFormat="1" ht="15.75">
      <c r="A89" s="71"/>
      <c r="B89" s="162"/>
      <c r="C89" s="333"/>
      <c r="D89" s="145"/>
      <c r="E89" s="429"/>
      <c r="F89" s="429"/>
      <c r="G89" s="429"/>
      <c r="H89" s="429"/>
      <c r="I89" s="429"/>
      <c r="J89" s="71"/>
      <c r="K89" s="71"/>
      <c r="L89" s="71"/>
      <c r="M89" s="71"/>
      <c r="N89" s="71"/>
      <c r="O89" s="71"/>
      <c r="P89" s="71"/>
      <c r="Q89" s="71"/>
      <c r="R89" s="71"/>
      <c r="S89" s="71"/>
      <c r="T89" s="70"/>
      <c r="U89" s="70"/>
      <c r="V89" s="70"/>
      <c r="W89" s="70"/>
      <c r="X89" s="70"/>
      <c r="Y89" s="70"/>
      <c r="Z89" s="70"/>
      <c r="AA89" s="70"/>
      <c r="AB89" s="70"/>
      <c r="AC89" s="70"/>
      <c r="AD89" s="70"/>
    </row>
    <row r="90" spans="1:30" s="1" customFormat="1" ht="15.75">
      <c r="A90" s="71"/>
      <c r="B90" s="162"/>
      <c r="C90" s="333"/>
      <c r="D90" s="145"/>
      <c r="E90" s="429"/>
      <c r="F90" s="429"/>
      <c r="G90" s="429"/>
      <c r="H90" s="429"/>
      <c r="I90" s="429"/>
      <c r="J90" s="71"/>
      <c r="K90" s="71"/>
      <c r="L90" s="71"/>
      <c r="M90" s="71"/>
      <c r="N90" s="71"/>
      <c r="O90" s="71"/>
      <c r="P90" s="71"/>
      <c r="Q90" s="71"/>
      <c r="R90" s="71"/>
      <c r="S90" s="71"/>
      <c r="T90" s="70"/>
      <c r="U90" s="70"/>
      <c r="V90" s="70"/>
      <c r="W90" s="70"/>
      <c r="X90" s="70"/>
      <c r="Y90" s="70"/>
      <c r="Z90" s="70"/>
      <c r="AA90" s="70"/>
      <c r="AB90" s="70"/>
      <c r="AC90" s="70"/>
      <c r="AD90" s="70"/>
    </row>
    <row r="91" spans="1:30" s="1" customFormat="1" ht="15.75">
      <c r="A91" s="71"/>
      <c r="B91" s="429"/>
      <c r="C91" s="333"/>
      <c r="D91" s="145"/>
      <c r="E91" s="429"/>
      <c r="F91" s="429"/>
      <c r="G91" s="429"/>
      <c r="H91" s="429"/>
      <c r="I91" s="429"/>
      <c r="J91" s="71"/>
      <c r="K91" s="71"/>
      <c r="L91" s="71"/>
      <c r="M91" s="71"/>
      <c r="N91" s="71"/>
      <c r="O91" s="71"/>
      <c r="P91" s="71"/>
      <c r="Q91" s="71"/>
      <c r="R91" s="71"/>
      <c r="S91" s="71"/>
      <c r="T91" s="70"/>
      <c r="U91" s="70"/>
      <c r="V91" s="70"/>
      <c r="W91" s="70"/>
      <c r="X91" s="70"/>
      <c r="Y91" s="70"/>
      <c r="Z91" s="70"/>
      <c r="AA91" s="70"/>
      <c r="AB91" s="70"/>
      <c r="AC91" s="70"/>
      <c r="AD91" s="70"/>
    </row>
    <row r="92" spans="1:30" ht="18.75">
      <c r="A92" s="71"/>
      <c r="B92" s="429"/>
      <c r="C92" s="426"/>
      <c r="D92" s="145"/>
      <c r="E92" s="429"/>
      <c r="F92" s="429"/>
      <c r="G92" s="429"/>
      <c r="H92" s="429"/>
      <c r="I92" s="429"/>
      <c r="J92" s="71"/>
      <c r="K92" s="71"/>
      <c r="L92" s="71"/>
      <c r="M92" s="71"/>
      <c r="N92" s="71"/>
      <c r="O92" s="71"/>
      <c r="P92" s="71"/>
      <c r="Q92" s="71"/>
      <c r="R92" s="71"/>
      <c r="S92" s="71"/>
    </row>
    <row r="93" spans="1:30" ht="21">
      <c r="A93" s="71"/>
      <c r="B93" s="433"/>
      <c r="C93" s="374"/>
      <c r="D93" s="145"/>
      <c r="E93" s="429"/>
      <c r="F93" s="429"/>
      <c r="G93" s="429"/>
      <c r="H93" s="429"/>
      <c r="I93" s="429"/>
      <c r="J93" s="71"/>
      <c r="K93" s="71"/>
      <c r="L93" s="71"/>
      <c r="M93" s="71"/>
      <c r="N93" s="71"/>
      <c r="O93" s="71"/>
      <c r="P93" s="71"/>
      <c r="Q93" s="71"/>
      <c r="R93" s="71"/>
      <c r="S93" s="71"/>
    </row>
    <row r="94" spans="1:30" s="1" customFormat="1" ht="18.75">
      <c r="A94" s="71"/>
      <c r="B94" s="429"/>
      <c r="C94" s="426"/>
      <c r="D94" s="145"/>
      <c r="E94" s="429"/>
      <c r="F94" s="429"/>
      <c r="G94" s="429"/>
      <c r="H94" s="429"/>
      <c r="I94" s="429"/>
      <c r="J94" s="71"/>
      <c r="K94" s="71"/>
      <c r="L94" s="71"/>
      <c r="M94" s="71"/>
      <c r="N94" s="71"/>
      <c r="O94" s="71"/>
      <c r="P94" s="71"/>
      <c r="Q94" s="71"/>
      <c r="R94" s="71"/>
      <c r="S94" s="71"/>
      <c r="T94" s="70"/>
      <c r="U94" s="70"/>
      <c r="V94" s="70"/>
      <c r="W94" s="70"/>
      <c r="X94" s="70"/>
      <c r="Y94" s="70"/>
      <c r="Z94" s="70"/>
      <c r="AA94" s="70"/>
      <c r="AB94" s="70"/>
      <c r="AC94" s="70"/>
      <c r="AD94" s="70"/>
    </row>
    <row r="95" spans="1:30" s="1" customFormat="1" ht="18.75">
      <c r="A95" s="71"/>
      <c r="B95" s="429"/>
      <c r="C95" s="374"/>
      <c r="D95" s="145"/>
      <c r="E95" s="429"/>
      <c r="F95" s="429"/>
      <c r="G95" s="429"/>
      <c r="H95" s="429"/>
      <c r="I95" s="429"/>
      <c r="J95" s="71"/>
      <c r="K95" s="71"/>
      <c r="L95" s="71"/>
      <c r="M95" s="71"/>
      <c r="N95" s="71"/>
      <c r="O95" s="71"/>
      <c r="P95" s="71"/>
      <c r="Q95" s="71"/>
      <c r="R95" s="71"/>
      <c r="S95" s="71"/>
      <c r="T95" s="70"/>
      <c r="U95" s="70"/>
      <c r="V95" s="70"/>
      <c r="W95" s="70"/>
      <c r="X95" s="70"/>
      <c r="Y95" s="70"/>
      <c r="Z95" s="70"/>
      <c r="AA95" s="70"/>
      <c r="AB95" s="70"/>
      <c r="AC95" s="70"/>
      <c r="AD95" s="70"/>
    </row>
    <row r="96" spans="1:30" s="1" customFormat="1" ht="18.75">
      <c r="A96" s="71"/>
      <c r="B96" s="429"/>
      <c r="C96" s="426"/>
      <c r="D96" s="145"/>
      <c r="E96" s="429"/>
      <c r="F96" s="429"/>
      <c r="G96" s="429"/>
      <c r="H96" s="429"/>
      <c r="I96" s="429"/>
      <c r="J96" s="71"/>
      <c r="K96" s="71"/>
      <c r="L96" s="71"/>
      <c r="M96" s="71"/>
      <c r="N96" s="71"/>
      <c r="O96" s="71"/>
      <c r="P96" s="71"/>
      <c r="Q96" s="71"/>
      <c r="R96" s="71"/>
      <c r="S96" s="71"/>
      <c r="T96" s="70"/>
      <c r="U96" s="70"/>
      <c r="V96" s="70"/>
      <c r="W96" s="70"/>
      <c r="X96" s="70"/>
      <c r="Y96" s="70"/>
      <c r="Z96" s="70"/>
      <c r="AA96" s="70"/>
      <c r="AB96" s="70"/>
      <c r="AC96" s="70"/>
      <c r="AD96" s="70"/>
    </row>
    <row r="97" spans="1:30" s="1" customFormat="1" ht="18.75">
      <c r="A97" s="71"/>
      <c r="B97" s="429"/>
      <c r="C97" s="374"/>
      <c r="D97" s="145"/>
      <c r="E97" s="429"/>
      <c r="F97" s="429"/>
      <c r="G97" s="429"/>
      <c r="H97" s="429"/>
      <c r="I97" s="429"/>
      <c r="J97" s="71"/>
      <c r="K97" s="70"/>
      <c r="L97" s="70"/>
      <c r="M97" s="70"/>
      <c r="N97" s="70"/>
      <c r="O97" s="70"/>
      <c r="P97" s="70"/>
      <c r="Q97" s="70"/>
      <c r="R97" s="70"/>
      <c r="S97" s="70"/>
      <c r="T97" s="70"/>
      <c r="U97" s="70"/>
      <c r="V97" s="70"/>
      <c r="W97" s="70"/>
      <c r="X97" s="70"/>
      <c r="Y97" s="70"/>
      <c r="Z97" s="70"/>
      <c r="AA97" s="70"/>
      <c r="AB97" s="70"/>
      <c r="AC97" s="70"/>
      <c r="AD97" s="70"/>
    </row>
    <row r="98" spans="1:30" s="1" customFormat="1" ht="18.75">
      <c r="A98" s="71"/>
      <c r="B98" s="429"/>
      <c r="C98" s="426"/>
      <c r="D98" s="145"/>
      <c r="E98" s="429"/>
      <c r="F98" s="429"/>
      <c r="G98" s="429"/>
      <c r="H98" s="429"/>
      <c r="I98" s="429"/>
      <c r="J98" s="71"/>
      <c r="K98" s="70"/>
      <c r="L98" s="70"/>
      <c r="M98" s="70"/>
      <c r="N98" s="70"/>
      <c r="O98" s="70"/>
      <c r="P98" s="70"/>
      <c r="Q98" s="70"/>
      <c r="R98" s="70"/>
      <c r="S98" s="70"/>
      <c r="T98" s="70"/>
      <c r="U98" s="70"/>
      <c r="V98" s="70"/>
      <c r="W98" s="70"/>
      <c r="X98" s="70"/>
      <c r="Y98" s="70"/>
      <c r="Z98" s="70"/>
      <c r="AA98" s="70"/>
      <c r="AB98" s="70"/>
      <c r="AC98" s="70"/>
      <c r="AD98" s="70"/>
    </row>
    <row r="99" spans="1:30" s="1" customFormat="1">
      <c r="A99" s="71"/>
      <c r="B99" s="71"/>
      <c r="C99" s="71"/>
      <c r="D99" s="71"/>
      <c r="E99" s="71"/>
      <c r="F99" s="71"/>
      <c r="G99" s="71"/>
      <c r="H99" s="71"/>
      <c r="I99" s="71"/>
      <c r="J99" s="71"/>
      <c r="K99" s="70"/>
      <c r="L99" s="70"/>
      <c r="M99" s="70"/>
      <c r="N99" s="70"/>
      <c r="O99" s="70"/>
      <c r="P99" s="70"/>
      <c r="Q99" s="70"/>
      <c r="R99" s="70"/>
      <c r="S99" s="70"/>
      <c r="T99" s="70"/>
      <c r="U99" s="70"/>
      <c r="V99" s="70"/>
      <c r="W99" s="70"/>
      <c r="X99" s="70"/>
      <c r="Y99" s="70"/>
      <c r="Z99" s="70"/>
      <c r="AA99" s="70"/>
      <c r="AB99" s="70"/>
      <c r="AC99" s="70"/>
      <c r="AD99" s="70"/>
    </row>
    <row r="100" spans="1:30" s="1" customFormat="1">
      <c r="A100" s="71"/>
      <c r="B100" s="71"/>
      <c r="C100" s="71"/>
      <c r="D100" s="71"/>
      <c r="E100" s="71"/>
      <c r="F100" s="71"/>
      <c r="G100" s="71"/>
      <c r="H100" s="71"/>
      <c r="I100" s="71"/>
      <c r="J100" s="71"/>
      <c r="K100" s="70"/>
      <c r="L100" s="70"/>
      <c r="M100" s="70"/>
      <c r="N100" s="70"/>
      <c r="O100" s="70"/>
      <c r="P100" s="70"/>
      <c r="Q100" s="70"/>
      <c r="R100" s="70"/>
      <c r="S100" s="70"/>
      <c r="T100" s="70"/>
      <c r="U100" s="70"/>
      <c r="V100" s="70"/>
      <c r="W100" s="70"/>
      <c r="X100" s="70"/>
      <c r="Y100" s="70"/>
      <c r="Z100" s="70"/>
      <c r="AA100" s="70"/>
      <c r="AB100" s="70"/>
      <c r="AC100" s="70"/>
      <c r="AD100" s="70"/>
    </row>
    <row r="101" spans="1:30" s="1" customFormat="1">
      <c r="A101" s="71"/>
      <c r="B101" s="71"/>
      <c r="C101" s="71"/>
      <c r="D101" s="71"/>
      <c r="E101" s="71"/>
      <c r="F101" s="71"/>
      <c r="G101" s="71"/>
      <c r="H101" s="71"/>
      <c r="I101" s="71"/>
      <c r="J101" s="71"/>
      <c r="K101" s="70"/>
      <c r="L101" s="70"/>
      <c r="M101" s="70"/>
      <c r="N101" s="70"/>
      <c r="O101" s="70"/>
      <c r="P101" s="70"/>
      <c r="Q101" s="70"/>
      <c r="R101" s="70"/>
      <c r="S101" s="70"/>
      <c r="T101" s="70"/>
      <c r="U101" s="70"/>
      <c r="V101" s="70"/>
      <c r="W101" s="70"/>
      <c r="X101" s="70"/>
      <c r="Y101" s="70"/>
      <c r="Z101" s="70"/>
      <c r="AA101" s="70"/>
      <c r="AB101" s="70"/>
      <c r="AC101" s="70"/>
      <c r="AD101" s="70"/>
    </row>
    <row r="102" spans="1:30" s="1" customFormat="1">
      <c r="A102" s="71"/>
      <c r="B102" s="71"/>
      <c r="C102" s="71"/>
      <c r="D102" s="71"/>
      <c r="E102" s="71"/>
      <c r="F102" s="71"/>
      <c r="G102" s="71"/>
      <c r="H102" s="71"/>
      <c r="I102" s="71"/>
      <c r="J102" s="71"/>
      <c r="K102" s="70"/>
      <c r="L102" s="70"/>
      <c r="M102" s="70"/>
      <c r="N102" s="70"/>
      <c r="O102" s="70"/>
      <c r="P102" s="70"/>
      <c r="Q102" s="70"/>
      <c r="R102" s="70"/>
      <c r="S102" s="70"/>
      <c r="T102" s="70"/>
      <c r="U102" s="70"/>
      <c r="V102" s="70"/>
      <c r="W102" s="70"/>
      <c r="X102" s="70"/>
      <c r="Y102" s="70"/>
      <c r="Z102" s="70"/>
      <c r="AA102" s="70"/>
      <c r="AB102" s="70"/>
      <c r="AC102" s="70"/>
      <c r="AD102" s="70"/>
    </row>
    <row r="103" spans="1:30" s="1" customFormat="1">
      <c r="A103" s="70"/>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row>
    <row r="104" spans="1:30" s="1" customFormat="1">
      <c r="A104" s="70"/>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row>
    <row r="105" spans="1:30" s="1" customFormat="1">
      <c r="A105" s="70"/>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row>
    <row r="106" spans="1:30" s="1" customFormat="1">
      <c r="A106" s="70"/>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row>
    <row r="107" spans="1:30" s="1" customFormat="1">
      <c r="A107" s="70"/>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row>
    <row r="108" spans="1:30" s="1" customFormat="1">
      <c r="A108" s="70"/>
      <c r="B108" s="70"/>
      <c r="C108" s="70"/>
      <c r="D108" s="70"/>
      <c r="E108" s="70"/>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row>
    <row r="109" spans="1:30" s="1" customFormat="1">
      <c r="A109" s="70"/>
      <c r="B109" s="70"/>
      <c r="C109" s="70"/>
      <c r="D109" s="70"/>
      <c r="E109" s="70"/>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row>
    <row r="110" spans="1:30" s="1" customFormat="1">
      <c r="S110" s="70"/>
      <c r="T110" s="70"/>
      <c r="U110" s="70"/>
      <c r="V110" s="70"/>
      <c r="W110" s="70"/>
      <c r="X110" s="70"/>
      <c r="Y110" s="70"/>
      <c r="Z110" s="70"/>
      <c r="AA110" s="70"/>
      <c r="AB110" s="70"/>
      <c r="AC110" s="70"/>
      <c r="AD110" s="70"/>
    </row>
    <row r="111" spans="1:30" s="1" customFormat="1">
      <c r="S111" s="70"/>
      <c r="T111" s="70"/>
      <c r="U111" s="70"/>
      <c r="V111" s="70"/>
      <c r="W111" s="70"/>
      <c r="X111" s="70"/>
      <c r="Y111" s="70"/>
      <c r="Z111" s="70"/>
      <c r="AA111" s="70"/>
      <c r="AB111" s="70"/>
      <c r="AC111" s="70"/>
      <c r="AD111" s="70"/>
    </row>
    <row r="112" spans="1:30" s="1" customFormat="1">
      <c r="S112" s="70"/>
      <c r="T112" s="70"/>
      <c r="U112" s="70"/>
      <c r="V112" s="70"/>
      <c r="W112" s="70"/>
      <c r="X112" s="70"/>
      <c r="Y112" s="70"/>
      <c r="Z112" s="70"/>
      <c r="AA112" s="70"/>
      <c r="AB112" s="70"/>
      <c r="AC112" s="70"/>
      <c r="AD112" s="70"/>
    </row>
    <row r="113" spans="19:30" s="1" customFormat="1">
      <c r="S113" s="70"/>
      <c r="T113" s="70"/>
      <c r="U113" s="70"/>
      <c r="V113" s="70"/>
      <c r="W113" s="70"/>
      <c r="X113" s="70"/>
      <c r="Y113" s="70"/>
      <c r="Z113" s="70"/>
      <c r="AA113" s="70"/>
      <c r="AB113" s="70"/>
      <c r="AC113" s="70"/>
      <c r="AD113" s="70"/>
    </row>
    <row r="114" spans="19:30" s="1" customFormat="1">
      <c r="S114" s="70"/>
      <c r="T114" s="70"/>
      <c r="U114" s="70"/>
      <c r="V114" s="70"/>
      <c r="W114" s="70"/>
      <c r="X114" s="70"/>
      <c r="Y114" s="70"/>
      <c r="Z114" s="70"/>
      <c r="AA114" s="70"/>
      <c r="AB114" s="70"/>
      <c r="AC114" s="70"/>
      <c r="AD114" s="70"/>
    </row>
    <row r="115" spans="19:30" s="1" customFormat="1">
      <c r="S115" s="70"/>
      <c r="T115" s="70"/>
      <c r="U115" s="70"/>
      <c r="V115" s="70"/>
      <c r="W115" s="70"/>
      <c r="X115" s="70"/>
      <c r="Y115" s="70"/>
      <c r="Z115" s="70"/>
      <c r="AA115" s="70"/>
      <c r="AB115" s="70"/>
      <c r="AC115" s="70"/>
      <c r="AD115" s="70"/>
    </row>
    <row r="116" spans="19:30" s="1" customFormat="1">
      <c r="S116" s="70"/>
      <c r="T116" s="70"/>
      <c r="U116" s="70"/>
      <c r="V116" s="70"/>
      <c r="W116" s="70"/>
      <c r="X116" s="70"/>
      <c r="Y116" s="70"/>
      <c r="Z116" s="70"/>
      <c r="AA116" s="70"/>
      <c r="AB116" s="70"/>
      <c r="AC116" s="70"/>
      <c r="AD116" s="70"/>
    </row>
    <row r="117" spans="19:30" s="1" customFormat="1">
      <c r="S117" s="70"/>
      <c r="T117" s="70"/>
      <c r="U117" s="70"/>
      <c r="V117" s="70"/>
      <c r="W117" s="70"/>
      <c r="X117" s="70"/>
      <c r="Y117" s="70"/>
      <c r="Z117" s="70"/>
      <c r="AA117" s="70"/>
      <c r="AB117" s="70"/>
      <c r="AC117" s="70"/>
      <c r="AD117" s="70"/>
    </row>
    <row r="118" spans="19:30" s="1" customFormat="1">
      <c r="S118" s="70"/>
      <c r="T118" s="70"/>
      <c r="U118" s="70"/>
      <c r="V118" s="70"/>
      <c r="W118" s="70"/>
      <c r="X118" s="70"/>
      <c r="Y118" s="70"/>
      <c r="Z118" s="70"/>
      <c r="AA118" s="70"/>
      <c r="AB118" s="70"/>
      <c r="AC118" s="70"/>
      <c r="AD118" s="70"/>
    </row>
    <row r="119" spans="19:30" s="1" customFormat="1">
      <c r="S119" s="70"/>
      <c r="T119" s="70"/>
      <c r="U119" s="70"/>
      <c r="V119" s="70"/>
      <c r="W119" s="70"/>
      <c r="X119" s="70"/>
      <c r="Y119" s="70"/>
      <c r="Z119" s="70"/>
      <c r="AA119" s="70"/>
      <c r="AB119" s="70"/>
      <c r="AC119" s="70"/>
      <c r="AD119" s="70"/>
    </row>
    <row r="120" spans="19:30" s="1" customFormat="1">
      <c r="S120" s="70"/>
      <c r="T120" s="70"/>
      <c r="U120" s="70"/>
      <c r="V120" s="70"/>
      <c r="W120" s="70"/>
      <c r="X120" s="70"/>
      <c r="Y120" s="70"/>
      <c r="Z120" s="70"/>
      <c r="AA120" s="70"/>
      <c r="AB120" s="70"/>
      <c r="AC120" s="70"/>
      <c r="AD120" s="70"/>
    </row>
    <row r="121" spans="19:30" s="1" customFormat="1">
      <c r="S121" s="70"/>
      <c r="T121" s="70"/>
      <c r="U121" s="70"/>
      <c r="V121" s="70"/>
      <c r="W121" s="70"/>
      <c r="X121" s="70"/>
      <c r="Y121" s="70"/>
      <c r="Z121" s="70"/>
      <c r="AA121" s="70"/>
      <c r="AB121" s="70"/>
      <c r="AC121" s="70"/>
      <c r="AD121" s="70"/>
    </row>
    <row r="122" spans="19:30" s="1" customFormat="1">
      <c r="S122" s="70"/>
      <c r="T122" s="70"/>
      <c r="U122" s="70"/>
      <c r="V122" s="70"/>
      <c r="W122" s="70"/>
      <c r="X122" s="70"/>
      <c r="Y122" s="70"/>
      <c r="Z122" s="70"/>
      <c r="AA122" s="70"/>
      <c r="AB122" s="70"/>
      <c r="AC122" s="70"/>
      <c r="AD122" s="70"/>
    </row>
    <row r="123" spans="19:30" s="1" customFormat="1">
      <c r="S123" s="70"/>
      <c r="T123" s="70"/>
      <c r="U123" s="70"/>
      <c r="V123" s="70"/>
      <c r="W123" s="70"/>
      <c r="X123" s="70"/>
      <c r="Y123" s="70"/>
      <c r="Z123" s="70"/>
      <c r="AA123" s="70"/>
      <c r="AB123" s="70"/>
      <c r="AC123" s="70"/>
      <c r="AD123" s="70"/>
    </row>
    <row r="124" spans="19:30" s="1" customFormat="1">
      <c r="S124" s="70"/>
      <c r="T124" s="70"/>
      <c r="U124" s="70"/>
      <c r="V124" s="70"/>
      <c r="W124" s="70"/>
      <c r="X124" s="70"/>
      <c r="Y124" s="70"/>
      <c r="Z124" s="70"/>
      <c r="AA124" s="70"/>
      <c r="AB124" s="70"/>
      <c r="AC124" s="70"/>
      <c r="AD124" s="70"/>
    </row>
    <row r="125" spans="19:30" s="1" customFormat="1">
      <c r="S125" s="70"/>
      <c r="T125" s="70"/>
      <c r="U125" s="70"/>
      <c r="V125" s="70"/>
      <c r="W125" s="70"/>
      <c r="X125" s="70"/>
      <c r="Y125" s="70"/>
      <c r="Z125" s="70"/>
      <c r="AA125" s="70"/>
      <c r="AB125" s="70"/>
      <c r="AC125" s="70"/>
      <c r="AD125" s="70"/>
    </row>
    <row r="126" spans="19:30" s="1" customFormat="1">
      <c r="S126" s="70"/>
      <c r="T126" s="70"/>
      <c r="U126" s="70"/>
      <c r="V126" s="70"/>
      <c r="W126" s="70"/>
      <c r="X126" s="70"/>
      <c r="Y126" s="70"/>
      <c r="Z126" s="70"/>
      <c r="AA126" s="70"/>
      <c r="AB126" s="70"/>
      <c r="AC126" s="70"/>
      <c r="AD126" s="70"/>
    </row>
    <row r="127" spans="19:30" s="1" customFormat="1">
      <c r="S127" s="70"/>
      <c r="T127" s="70"/>
      <c r="U127" s="70"/>
      <c r="V127" s="70"/>
      <c r="W127" s="70"/>
      <c r="X127" s="70"/>
      <c r="Y127" s="70"/>
      <c r="Z127" s="70"/>
      <c r="AA127" s="70"/>
      <c r="AB127" s="70"/>
      <c r="AC127" s="70"/>
      <c r="AD127" s="70"/>
    </row>
    <row r="128" spans="19:30" s="1" customFormat="1">
      <c r="S128" s="70"/>
      <c r="T128" s="70"/>
      <c r="U128" s="70"/>
      <c r="V128" s="70"/>
      <c r="W128" s="70"/>
      <c r="X128" s="70"/>
      <c r="Y128" s="70"/>
      <c r="Z128" s="70"/>
      <c r="AA128" s="70"/>
      <c r="AB128" s="70"/>
      <c r="AC128" s="70"/>
      <c r="AD128" s="70"/>
    </row>
    <row r="129" spans="19:30" s="1" customFormat="1">
      <c r="S129" s="70"/>
      <c r="T129" s="70"/>
      <c r="U129" s="70"/>
      <c r="V129" s="70"/>
      <c r="W129" s="70"/>
      <c r="X129" s="70"/>
      <c r="Y129" s="70"/>
      <c r="Z129" s="70"/>
      <c r="AA129" s="70"/>
      <c r="AB129" s="70"/>
      <c r="AC129" s="70"/>
      <c r="AD129" s="70"/>
    </row>
    <row r="130" spans="19:30" s="1" customFormat="1">
      <c r="S130" s="70"/>
      <c r="T130" s="70"/>
      <c r="U130" s="70"/>
      <c r="V130" s="70"/>
      <c r="W130" s="70"/>
      <c r="X130" s="70"/>
      <c r="Y130" s="70"/>
      <c r="Z130" s="70"/>
      <c r="AA130" s="70"/>
      <c r="AB130" s="70"/>
      <c r="AC130" s="70"/>
      <c r="AD130" s="70"/>
    </row>
    <row r="131" spans="19:30" s="1" customFormat="1">
      <c r="S131" s="70"/>
      <c r="T131" s="70"/>
      <c r="U131" s="70"/>
      <c r="V131" s="70"/>
      <c r="W131" s="70"/>
      <c r="X131" s="70"/>
      <c r="Y131" s="70"/>
      <c r="Z131" s="70"/>
      <c r="AA131" s="70"/>
      <c r="AB131" s="70"/>
      <c r="AC131" s="70"/>
      <c r="AD131" s="70"/>
    </row>
    <row r="132" spans="19:30" s="1" customFormat="1">
      <c r="S132" s="70"/>
      <c r="T132" s="70"/>
      <c r="U132" s="70"/>
      <c r="V132" s="70"/>
      <c r="W132" s="70"/>
      <c r="X132" s="70"/>
      <c r="Y132" s="70"/>
      <c r="Z132" s="70"/>
      <c r="AA132" s="70"/>
      <c r="AB132" s="70"/>
      <c r="AC132" s="70"/>
      <c r="AD132" s="70"/>
    </row>
    <row r="133" spans="19:30" s="1" customFormat="1">
      <c r="S133" s="70"/>
      <c r="T133" s="70"/>
      <c r="U133" s="70"/>
      <c r="V133" s="70"/>
      <c r="W133" s="70"/>
      <c r="X133" s="70"/>
      <c r="Y133" s="70"/>
      <c r="Z133" s="70"/>
      <c r="AA133" s="70"/>
      <c r="AB133" s="70"/>
      <c r="AC133" s="70"/>
      <c r="AD133" s="70"/>
    </row>
    <row r="134" spans="19:30" s="1" customFormat="1">
      <c r="S134" s="70"/>
      <c r="T134" s="70"/>
      <c r="U134" s="70"/>
      <c r="V134" s="70"/>
      <c r="W134" s="70"/>
      <c r="X134" s="70"/>
      <c r="Y134" s="70"/>
      <c r="Z134" s="70"/>
      <c r="AA134" s="70"/>
      <c r="AB134" s="70"/>
      <c r="AC134" s="70"/>
      <c r="AD134" s="70"/>
    </row>
    <row r="135" spans="19:30" s="1" customFormat="1">
      <c r="S135" s="70"/>
      <c r="T135" s="70"/>
      <c r="U135" s="70"/>
      <c r="V135" s="70"/>
      <c r="W135" s="70"/>
      <c r="X135" s="70"/>
      <c r="Y135" s="70"/>
      <c r="Z135" s="70"/>
      <c r="AA135" s="70"/>
      <c r="AB135" s="70"/>
      <c r="AC135" s="70"/>
      <c r="AD135" s="70"/>
    </row>
    <row r="136" spans="19:30" s="1" customFormat="1">
      <c r="S136" s="70"/>
      <c r="T136" s="70"/>
      <c r="U136" s="70"/>
      <c r="V136" s="70"/>
      <c r="W136" s="70"/>
      <c r="X136" s="70"/>
      <c r="Y136" s="70"/>
      <c r="Z136" s="70"/>
      <c r="AA136" s="70"/>
      <c r="AB136" s="70"/>
      <c r="AC136" s="70"/>
      <c r="AD136" s="70"/>
    </row>
    <row r="137" spans="19:30" s="1" customFormat="1">
      <c r="S137" s="70"/>
      <c r="T137" s="70"/>
      <c r="U137" s="70"/>
      <c r="V137" s="70"/>
      <c r="W137" s="70"/>
      <c r="X137" s="70"/>
      <c r="Y137" s="70"/>
      <c r="Z137" s="70"/>
      <c r="AA137" s="70"/>
      <c r="AB137" s="70"/>
      <c r="AC137" s="70"/>
      <c r="AD137" s="70"/>
    </row>
    <row r="138" spans="19:30" s="1" customFormat="1">
      <c r="S138" s="70"/>
      <c r="T138" s="70"/>
      <c r="U138" s="70"/>
      <c r="V138" s="70"/>
      <c r="W138" s="70"/>
      <c r="X138" s="70"/>
      <c r="Y138" s="70"/>
      <c r="Z138" s="70"/>
      <c r="AA138" s="70"/>
      <c r="AB138" s="70"/>
      <c r="AC138" s="70"/>
      <c r="AD138" s="70"/>
    </row>
    <row r="139" spans="19:30" s="1" customFormat="1">
      <c r="S139" s="70"/>
      <c r="T139" s="70"/>
      <c r="U139" s="70"/>
      <c r="V139" s="70"/>
      <c r="W139" s="70"/>
      <c r="X139" s="70"/>
      <c r="Y139" s="70"/>
      <c r="Z139" s="70"/>
      <c r="AA139" s="70"/>
      <c r="AB139" s="70"/>
      <c r="AC139" s="70"/>
      <c r="AD139" s="70"/>
    </row>
    <row r="140" spans="19:30" s="1" customFormat="1">
      <c r="S140" s="70"/>
      <c r="T140" s="70"/>
      <c r="U140" s="70"/>
      <c r="V140" s="70"/>
      <c r="W140" s="70"/>
      <c r="X140" s="70"/>
      <c r="Y140" s="70"/>
      <c r="Z140" s="70"/>
      <c r="AA140" s="70"/>
      <c r="AB140" s="70"/>
      <c r="AC140" s="70"/>
      <c r="AD140" s="70"/>
    </row>
    <row r="141" spans="19:30" s="1" customFormat="1">
      <c r="S141" s="70"/>
      <c r="T141" s="70"/>
      <c r="U141" s="70"/>
      <c r="V141" s="70"/>
      <c r="W141" s="70"/>
      <c r="X141" s="70"/>
      <c r="Y141" s="70"/>
      <c r="Z141" s="70"/>
      <c r="AA141" s="70"/>
      <c r="AB141" s="70"/>
      <c r="AC141" s="70"/>
      <c r="AD141" s="70"/>
    </row>
    <row r="142" spans="19:30" s="1" customFormat="1">
      <c r="S142" s="70"/>
      <c r="T142" s="70"/>
      <c r="U142" s="70"/>
      <c r="V142" s="70"/>
      <c r="W142" s="70"/>
      <c r="X142" s="70"/>
      <c r="Y142" s="70"/>
      <c r="Z142" s="70"/>
      <c r="AA142" s="70"/>
      <c r="AB142" s="70"/>
      <c r="AC142" s="70"/>
      <c r="AD142" s="70"/>
    </row>
    <row r="143" spans="19:30" s="1" customFormat="1">
      <c r="S143" s="70"/>
      <c r="T143" s="70"/>
      <c r="U143" s="70"/>
      <c r="V143" s="70"/>
      <c r="W143" s="70"/>
      <c r="X143" s="70"/>
      <c r="Y143" s="70"/>
      <c r="Z143" s="70"/>
      <c r="AA143" s="70"/>
      <c r="AB143" s="70"/>
      <c r="AC143" s="70"/>
      <c r="AD143" s="70"/>
    </row>
    <row r="144" spans="19:30" s="1" customFormat="1">
      <c r="S144" s="70"/>
      <c r="T144" s="70"/>
      <c r="U144" s="70"/>
      <c r="V144" s="70"/>
      <c r="W144" s="70"/>
      <c r="X144" s="70"/>
      <c r="Y144" s="70"/>
      <c r="Z144" s="70"/>
      <c r="AA144" s="70"/>
      <c r="AB144" s="70"/>
      <c r="AC144" s="70"/>
      <c r="AD144" s="70"/>
    </row>
    <row r="145" spans="19:30" s="1" customFormat="1">
      <c r="S145" s="70"/>
      <c r="T145" s="70"/>
      <c r="U145" s="70"/>
      <c r="V145" s="70"/>
      <c r="W145" s="70"/>
      <c r="X145" s="70"/>
      <c r="Y145" s="70"/>
      <c r="Z145" s="70"/>
      <c r="AA145" s="70"/>
      <c r="AB145" s="70"/>
      <c r="AC145" s="70"/>
      <c r="AD145" s="70"/>
    </row>
    <row r="146" spans="19:30" s="1" customFormat="1">
      <c r="S146" s="70"/>
      <c r="T146" s="70"/>
      <c r="U146" s="70"/>
      <c r="V146" s="70"/>
      <c r="W146" s="70"/>
      <c r="X146" s="70"/>
      <c r="Y146" s="70"/>
      <c r="Z146" s="70"/>
      <c r="AA146" s="70"/>
      <c r="AB146" s="70"/>
      <c r="AC146" s="70"/>
      <c r="AD146" s="70"/>
    </row>
    <row r="147" spans="19:30" s="1" customFormat="1">
      <c r="S147" s="70"/>
      <c r="T147" s="70"/>
      <c r="U147" s="70"/>
      <c r="V147" s="70"/>
      <c r="W147" s="70"/>
      <c r="X147" s="70"/>
      <c r="Y147" s="70"/>
      <c r="Z147" s="70"/>
      <c r="AA147" s="70"/>
      <c r="AB147" s="70"/>
      <c r="AC147" s="70"/>
      <c r="AD147" s="70"/>
    </row>
    <row r="148" spans="19:30" s="1" customFormat="1">
      <c r="S148" s="70"/>
      <c r="T148" s="70"/>
      <c r="U148" s="70"/>
      <c r="V148" s="70"/>
      <c r="W148" s="70"/>
      <c r="X148" s="70"/>
      <c r="Y148" s="70"/>
      <c r="Z148" s="70"/>
      <c r="AA148" s="70"/>
      <c r="AB148" s="70"/>
      <c r="AC148" s="70"/>
      <c r="AD148" s="70"/>
    </row>
    <row r="149" spans="19:30" s="1" customFormat="1">
      <c r="S149" s="70"/>
      <c r="T149" s="70"/>
      <c r="U149" s="70"/>
      <c r="V149" s="70"/>
      <c r="W149" s="70"/>
      <c r="X149" s="70"/>
      <c r="Y149" s="70"/>
      <c r="Z149" s="70"/>
      <c r="AA149" s="70"/>
      <c r="AB149" s="70"/>
      <c r="AC149" s="70"/>
      <c r="AD149" s="70"/>
    </row>
    <row r="150" spans="19:30" s="1" customFormat="1">
      <c r="S150" s="70"/>
      <c r="T150" s="70"/>
      <c r="U150" s="70"/>
      <c r="V150" s="70"/>
      <c r="W150" s="70"/>
      <c r="X150" s="70"/>
      <c r="Y150" s="70"/>
      <c r="Z150" s="70"/>
      <c r="AA150" s="70"/>
      <c r="AB150" s="70"/>
      <c r="AC150" s="70"/>
      <c r="AD150" s="70"/>
    </row>
    <row r="151" spans="19:30" s="1" customFormat="1">
      <c r="S151" s="70"/>
      <c r="T151" s="70"/>
      <c r="U151" s="70"/>
      <c r="V151" s="70"/>
      <c r="W151" s="70"/>
      <c r="X151" s="70"/>
      <c r="Y151" s="70"/>
      <c r="Z151" s="70"/>
      <c r="AA151" s="70"/>
      <c r="AB151" s="70"/>
      <c r="AC151" s="70"/>
      <c r="AD151" s="70"/>
    </row>
    <row r="152" spans="19:30" s="1" customFormat="1">
      <c r="S152" s="70"/>
      <c r="T152" s="70"/>
      <c r="U152" s="70"/>
      <c r="V152" s="70"/>
      <c r="W152" s="70"/>
      <c r="X152" s="70"/>
      <c r="Y152" s="70"/>
      <c r="Z152" s="70"/>
      <c r="AA152" s="70"/>
      <c r="AB152" s="70"/>
      <c r="AC152" s="70"/>
      <c r="AD152" s="70"/>
    </row>
    <row r="153" spans="19:30" s="1" customFormat="1">
      <c r="S153" s="70"/>
      <c r="T153" s="70"/>
      <c r="U153" s="70"/>
      <c r="V153" s="70"/>
      <c r="W153" s="70"/>
      <c r="X153" s="70"/>
      <c r="Y153" s="70"/>
      <c r="Z153" s="70"/>
      <c r="AA153" s="70"/>
      <c r="AB153" s="70"/>
      <c r="AC153" s="70"/>
      <c r="AD153" s="70"/>
    </row>
    <row r="154" spans="19:30" s="1" customFormat="1">
      <c r="S154" s="70"/>
      <c r="T154" s="70"/>
      <c r="U154" s="70"/>
      <c r="V154" s="70"/>
      <c r="W154" s="70"/>
      <c r="X154" s="70"/>
      <c r="Y154" s="70"/>
      <c r="Z154" s="70"/>
      <c r="AA154" s="70"/>
      <c r="AB154" s="70"/>
      <c r="AC154" s="70"/>
      <c r="AD154" s="70"/>
    </row>
    <row r="155" spans="19:30" s="1" customFormat="1">
      <c r="S155" s="70"/>
      <c r="T155" s="70"/>
      <c r="U155" s="70"/>
      <c r="V155" s="70"/>
      <c r="W155" s="70"/>
      <c r="X155" s="70"/>
      <c r="Y155" s="70"/>
      <c r="Z155" s="70"/>
      <c r="AA155" s="70"/>
      <c r="AB155" s="70"/>
      <c r="AC155" s="70"/>
      <c r="AD155" s="70"/>
    </row>
    <row r="156" spans="19:30" s="1" customFormat="1">
      <c r="S156" s="70"/>
      <c r="T156" s="70"/>
      <c r="U156" s="70"/>
      <c r="V156" s="70"/>
      <c r="W156" s="70"/>
      <c r="X156" s="70"/>
      <c r="Y156" s="70"/>
      <c r="Z156" s="70"/>
      <c r="AA156" s="70"/>
      <c r="AB156" s="70"/>
      <c r="AC156" s="70"/>
      <c r="AD156" s="70"/>
    </row>
    <row r="157" spans="19:30" s="1" customFormat="1">
      <c r="S157" s="70"/>
      <c r="T157" s="70"/>
      <c r="U157" s="70"/>
      <c r="V157" s="70"/>
      <c r="W157" s="70"/>
      <c r="X157" s="70"/>
      <c r="Y157" s="70"/>
      <c r="Z157" s="70"/>
      <c r="AA157" s="70"/>
      <c r="AB157" s="70"/>
      <c r="AC157" s="70"/>
      <c r="AD157" s="70"/>
    </row>
    <row r="158" spans="19:30" s="1" customFormat="1">
      <c r="S158" s="70"/>
      <c r="T158" s="70"/>
      <c r="U158" s="70"/>
      <c r="V158" s="70"/>
      <c r="W158" s="70"/>
      <c r="X158" s="70"/>
      <c r="Y158" s="70"/>
      <c r="Z158" s="70"/>
      <c r="AA158" s="70"/>
      <c r="AB158" s="70"/>
      <c r="AC158" s="70"/>
      <c r="AD158" s="70"/>
    </row>
    <row r="159" spans="19:30" s="1" customFormat="1">
      <c r="S159" s="70"/>
      <c r="T159" s="70"/>
      <c r="U159" s="70"/>
      <c r="V159" s="70"/>
      <c r="W159" s="70"/>
      <c r="X159" s="70"/>
      <c r="Y159" s="70"/>
      <c r="Z159" s="70"/>
      <c r="AA159" s="70"/>
      <c r="AB159" s="70"/>
      <c r="AC159" s="70"/>
      <c r="AD159" s="70"/>
    </row>
    <row r="160" spans="19:30" s="1" customFormat="1">
      <c r="S160" s="70"/>
      <c r="T160" s="70"/>
      <c r="U160" s="70"/>
      <c r="V160" s="70"/>
      <c r="W160" s="70"/>
      <c r="X160" s="70"/>
      <c r="Y160" s="70"/>
      <c r="Z160" s="70"/>
      <c r="AA160" s="70"/>
      <c r="AB160" s="70"/>
      <c r="AC160" s="70"/>
      <c r="AD160" s="70"/>
    </row>
    <row r="161" spans="19:30" s="1" customFormat="1">
      <c r="S161" s="70"/>
      <c r="T161" s="70"/>
      <c r="U161" s="70"/>
      <c r="V161" s="70"/>
      <c r="W161" s="70"/>
      <c r="X161" s="70"/>
      <c r="Y161" s="70"/>
      <c r="Z161" s="70"/>
      <c r="AA161" s="70"/>
      <c r="AB161" s="70"/>
      <c r="AC161" s="70"/>
      <c r="AD161" s="70"/>
    </row>
    <row r="162" spans="19:30" s="1" customFormat="1">
      <c r="S162" s="70"/>
      <c r="T162" s="70"/>
      <c r="U162" s="70"/>
      <c r="V162" s="70"/>
      <c r="W162" s="70"/>
      <c r="X162" s="70"/>
      <c r="Y162" s="70"/>
      <c r="Z162" s="70"/>
      <c r="AA162" s="70"/>
      <c r="AB162" s="70"/>
      <c r="AC162" s="70"/>
      <c r="AD162" s="70"/>
    </row>
    <row r="163" spans="19:30" s="1" customFormat="1">
      <c r="S163" s="70"/>
      <c r="T163" s="70"/>
      <c r="U163" s="70"/>
      <c r="V163" s="70"/>
      <c r="W163" s="70"/>
      <c r="X163" s="70"/>
      <c r="Y163" s="70"/>
      <c r="Z163" s="70"/>
      <c r="AA163" s="70"/>
      <c r="AB163" s="70"/>
      <c r="AC163" s="70"/>
      <c r="AD163" s="70"/>
    </row>
    <row r="164" spans="19:30" s="1" customFormat="1">
      <c r="S164" s="70"/>
      <c r="T164" s="70"/>
      <c r="U164" s="70"/>
      <c r="V164" s="70"/>
      <c r="W164" s="70"/>
      <c r="X164" s="70"/>
      <c r="Y164" s="70"/>
      <c r="Z164" s="70"/>
      <c r="AA164" s="70"/>
      <c r="AB164" s="70"/>
      <c r="AC164" s="70"/>
      <c r="AD164" s="70"/>
    </row>
    <row r="165" spans="19:30" s="1" customFormat="1">
      <c r="S165" s="70"/>
      <c r="T165" s="70"/>
      <c r="U165" s="70"/>
      <c r="V165" s="70"/>
      <c r="W165" s="70"/>
      <c r="X165" s="70"/>
      <c r="Y165" s="70"/>
      <c r="Z165" s="70"/>
      <c r="AA165" s="70"/>
      <c r="AB165" s="70"/>
      <c r="AC165" s="70"/>
      <c r="AD165" s="70"/>
    </row>
    <row r="166" spans="19:30" s="1" customFormat="1">
      <c r="S166" s="70"/>
      <c r="T166" s="70"/>
      <c r="U166" s="70"/>
      <c r="V166" s="70"/>
      <c r="W166" s="70"/>
      <c r="X166" s="70"/>
      <c r="Y166" s="70"/>
      <c r="Z166" s="70"/>
      <c r="AA166" s="70"/>
      <c r="AB166" s="70"/>
      <c r="AC166" s="70"/>
      <c r="AD166" s="70"/>
    </row>
    <row r="167" spans="19:30" s="1" customFormat="1">
      <c r="S167" s="70"/>
      <c r="T167" s="70"/>
      <c r="U167" s="70"/>
      <c r="V167" s="70"/>
      <c r="W167" s="70"/>
      <c r="X167" s="70"/>
      <c r="Y167" s="70"/>
      <c r="Z167" s="70"/>
      <c r="AA167" s="70"/>
      <c r="AB167" s="70"/>
      <c r="AC167" s="70"/>
      <c r="AD167" s="70"/>
    </row>
    <row r="168" spans="19:30" s="1" customFormat="1">
      <c r="S168" s="70"/>
      <c r="T168" s="70"/>
      <c r="U168" s="70"/>
      <c r="V168" s="70"/>
      <c r="W168" s="70"/>
      <c r="X168" s="70"/>
      <c r="Y168" s="70"/>
      <c r="Z168" s="70"/>
      <c r="AA168" s="70"/>
      <c r="AB168" s="70"/>
      <c r="AC168" s="70"/>
      <c r="AD168" s="70"/>
    </row>
    <row r="169" spans="19:30" s="1" customFormat="1">
      <c r="S169" s="70"/>
      <c r="T169" s="70"/>
      <c r="U169" s="70"/>
      <c r="V169" s="70"/>
      <c r="W169" s="70"/>
      <c r="X169" s="70"/>
      <c r="Y169" s="70"/>
      <c r="Z169" s="70"/>
      <c r="AA169" s="70"/>
      <c r="AB169" s="70"/>
      <c r="AC169" s="70"/>
      <c r="AD169" s="70"/>
    </row>
    <row r="170" spans="19:30" s="1" customFormat="1">
      <c r="S170" s="70"/>
      <c r="T170" s="70"/>
      <c r="U170" s="70"/>
      <c r="V170" s="70"/>
      <c r="W170" s="70"/>
      <c r="X170" s="70"/>
      <c r="Y170" s="70"/>
      <c r="Z170" s="70"/>
      <c r="AA170" s="70"/>
      <c r="AB170" s="70"/>
      <c r="AC170" s="70"/>
      <c r="AD170" s="70"/>
    </row>
    <row r="171" spans="19:30" s="1" customFormat="1">
      <c r="S171" s="70"/>
      <c r="T171" s="70"/>
      <c r="U171" s="70"/>
      <c r="V171" s="70"/>
      <c r="W171" s="70"/>
      <c r="X171" s="70"/>
      <c r="Y171" s="70"/>
      <c r="Z171" s="70"/>
      <c r="AA171" s="70"/>
      <c r="AB171" s="70"/>
      <c r="AC171" s="70"/>
      <c r="AD171" s="70"/>
    </row>
    <row r="172" spans="19:30" s="1" customFormat="1">
      <c r="S172" s="70"/>
      <c r="T172" s="70"/>
      <c r="U172" s="70"/>
      <c r="V172" s="70"/>
      <c r="W172" s="70"/>
      <c r="X172" s="70"/>
      <c r="Y172" s="70"/>
      <c r="Z172" s="70"/>
      <c r="AA172" s="70"/>
      <c r="AB172" s="70"/>
      <c r="AC172" s="70"/>
      <c r="AD172" s="70"/>
    </row>
    <row r="173" spans="19:30" s="1" customFormat="1">
      <c r="S173" s="70"/>
      <c r="T173" s="70"/>
      <c r="U173" s="70"/>
      <c r="V173" s="70"/>
      <c r="W173" s="70"/>
      <c r="X173" s="70"/>
      <c r="Y173" s="70"/>
      <c r="Z173" s="70"/>
      <c r="AA173" s="70"/>
      <c r="AB173" s="70"/>
      <c r="AC173" s="70"/>
      <c r="AD173" s="70"/>
    </row>
    <row r="174" spans="19:30" s="1" customFormat="1">
      <c r="S174" s="70"/>
      <c r="T174" s="70"/>
      <c r="U174" s="70"/>
      <c r="V174" s="70"/>
      <c r="W174" s="70"/>
      <c r="X174" s="70"/>
      <c r="Y174" s="70"/>
      <c r="Z174" s="70"/>
      <c r="AA174" s="70"/>
      <c r="AB174" s="70"/>
      <c r="AC174" s="70"/>
      <c r="AD174" s="70"/>
    </row>
    <row r="175" spans="19:30" s="1" customFormat="1">
      <c r="S175" s="70"/>
      <c r="T175" s="70"/>
      <c r="U175" s="70"/>
      <c r="V175" s="70"/>
      <c r="W175" s="70"/>
      <c r="X175" s="70"/>
      <c r="Y175" s="70"/>
      <c r="Z175" s="70"/>
      <c r="AA175" s="70"/>
      <c r="AB175" s="70"/>
      <c r="AC175" s="70"/>
      <c r="AD175" s="70"/>
    </row>
    <row r="176" spans="19:30" s="1" customFormat="1">
      <c r="S176" s="70"/>
      <c r="T176" s="70"/>
      <c r="U176" s="70"/>
      <c r="V176" s="70"/>
      <c r="W176" s="70"/>
      <c r="X176" s="70"/>
      <c r="Y176" s="70"/>
      <c r="Z176" s="70"/>
      <c r="AA176" s="70"/>
      <c r="AB176" s="70"/>
      <c r="AC176" s="70"/>
      <c r="AD176" s="70"/>
    </row>
    <row r="177" spans="19:30" s="1" customFormat="1">
      <c r="S177" s="70"/>
      <c r="T177" s="70"/>
      <c r="U177" s="70"/>
      <c r="V177" s="70"/>
      <c r="W177" s="70"/>
      <c r="X177" s="70"/>
      <c r="Y177" s="70"/>
      <c r="Z177" s="70"/>
      <c r="AA177" s="70"/>
      <c r="AB177" s="70"/>
      <c r="AC177" s="70"/>
      <c r="AD177" s="70"/>
    </row>
    <row r="178" spans="19:30" s="1" customFormat="1">
      <c r="S178" s="70"/>
      <c r="T178" s="70"/>
      <c r="U178" s="70"/>
      <c r="V178" s="70"/>
      <c r="W178" s="70"/>
      <c r="X178" s="70"/>
      <c r="Y178" s="70"/>
      <c r="Z178" s="70"/>
      <c r="AA178" s="70"/>
      <c r="AB178" s="70"/>
      <c r="AC178" s="70"/>
      <c r="AD178" s="70"/>
    </row>
    <row r="179" spans="19:30" s="1" customFormat="1">
      <c r="S179" s="70"/>
      <c r="T179" s="70"/>
      <c r="U179" s="70"/>
      <c r="V179" s="70"/>
      <c r="W179" s="70"/>
      <c r="X179" s="70"/>
      <c r="Y179" s="70"/>
      <c r="Z179" s="70"/>
      <c r="AA179" s="70"/>
      <c r="AB179" s="70"/>
      <c r="AC179" s="70"/>
      <c r="AD179" s="70"/>
    </row>
    <row r="180" spans="19:30" s="1" customFormat="1">
      <c r="S180" s="70"/>
      <c r="T180" s="70"/>
      <c r="U180" s="70"/>
      <c r="V180" s="70"/>
      <c r="W180" s="70"/>
      <c r="X180" s="70"/>
      <c r="Y180" s="70"/>
      <c r="Z180" s="70"/>
      <c r="AA180" s="70"/>
      <c r="AB180" s="70"/>
      <c r="AC180" s="70"/>
      <c r="AD180" s="70"/>
    </row>
    <row r="181" spans="19:30" s="1" customFormat="1">
      <c r="S181" s="70"/>
      <c r="T181" s="70"/>
      <c r="U181" s="70"/>
      <c r="V181" s="70"/>
      <c r="W181" s="70"/>
      <c r="X181" s="70"/>
      <c r="Y181" s="70"/>
      <c r="Z181" s="70"/>
      <c r="AA181" s="70"/>
      <c r="AB181" s="70"/>
      <c r="AC181" s="70"/>
      <c r="AD181" s="70"/>
    </row>
    <row r="182" spans="19:30" s="1" customFormat="1">
      <c r="S182" s="70"/>
      <c r="T182" s="70"/>
      <c r="U182" s="70"/>
      <c r="V182" s="70"/>
      <c r="W182" s="70"/>
      <c r="X182" s="70"/>
      <c r="Y182" s="70"/>
      <c r="Z182" s="70"/>
      <c r="AA182" s="70"/>
      <c r="AB182" s="70"/>
      <c r="AC182" s="70"/>
      <c r="AD182" s="70"/>
    </row>
    <row r="183" spans="19:30" s="1" customFormat="1">
      <c r="S183" s="70"/>
      <c r="T183" s="70"/>
      <c r="U183" s="70"/>
      <c r="V183" s="70"/>
      <c r="W183" s="70"/>
      <c r="X183" s="70"/>
      <c r="Y183" s="70"/>
      <c r="Z183" s="70"/>
      <c r="AA183" s="70"/>
      <c r="AB183" s="70"/>
      <c r="AC183" s="70"/>
      <c r="AD183" s="70"/>
    </row>
    <row r="184" spans="19:30" s="1" customFormat="1">
      <c r="S184" s="70"/>
      <c r="T184" s="70"/>
      <c r="U184" s="70"/>
      <c r="V184" s="70"/>
      <c r="W184" s="70"/>
      <c r="X184" s="70"/>
      <c r="Y184" s="70"/>
      <c r="Z184" s="70"/>
      <c r="AA184" s="70"/>
      <c r="AB184" s="70"/>
      <c r="AC184" s="70"/>
      <c r="AD184" s="70"/>
    </row>
    <row r="185" spans="19:30" s="1" customFormat="1">
      <c r="S185" s="70"/>
      <c r="T185" s="70"/>
      <c r="U185" s="70"/>
      <c r="V185" s="70"/>
      <c r="W185" s="70"/>
      <c r="X185" s="70"/>
      <c r="Y185" s="70"/>
      <c r="Z185" s="70"/>
      <c r="AA185" s="70"/>
      <c r="AB185" s="70"/>
      <c r="AC185" s="70"/>
      <c r="AD185" s="70"/>
    </row>
    <row r="186" spans="19:30" s="1" customFormat="1">
      <c r="S186" s="70"/>
      <c r="T186" s="70"/>
      <c r="U186" s="70"/>
      <c r="V186" s="70"/>
      <c r="W186" s="70"/>
      <c r="X186" s="70"/>
      <c r="Y186" s="70"/>
      <c r="Z186" s="70"/>
      <c r="AA186" s="70"/>
      <c r="AB186" s="70"/>
      <c r="AC186" s="70"/>
      <c r="AD186" s="70"/>
    </row>
    <row r="187" spans="19:30" s="1" customFormat="1">
      <c r="S187" s="70"/>
      <c r="T187" s="70"/>
      <c r="U187" s="70"/>
      <c r="V187" s="70"/>
      <c r="W187" s="70"/>
      <c r="X187" s="70"/>
      <c r="Y187" s="70"/>
      <c r="Z187" s="70"/>
      <c r="AA187" s="70"/>
      <c r="AB187" s="70"/>
      <c r="AC187" s="70"/>
      <c r="AD187" s="70"/>
    </row>
    <row r="188" spans="19:30" s="1" customFormat="1">
      <c r="S188" s="70"/>
      <c r="T188" s="70"/>
      <c r="U188" s="70"/>
      <c r="V188" s="70"/>
      <c r="W188" s="70"/>
      <c r="X188" s="70"/>
      <c r="Y188" s="70"/>
      <c r="Z188" s="70"/>
      <c r="AA188" s="70"/>
      <c r="AB188" s="70"/>
      <c r="AC188" s="70"/>
      <c r="AD188" s="70"/>
    </row>
    <row r="189" spans="19:30" s="1" customFormat="1">
      <c r="S189" s="70"/>
      <c r="T189" s="70"/>
      <c r="U189" s="70"/>
      <c r="V189" s="70"/>
      <c r="W189" s="70"/>
      <c r="X189" s="70"/>
      <c r="Y189" s="70"/>
      <c r="Z189" s="70"/>
      <c r="AA189" s="70"/>
      <c r="AB189" s="70"/>
      <c r="AC189" s="70"/>
      <c r="AD189" s="70"/>
    </row>
    <row r="190" spans="19:30" s="1" customFormat="1">
      <c r="S190" s="70"/>
      <c r="T190" s="70"/>
      <c r="U190" s="70"/>
      <c r="V190" s="70"/>
      <c r="W190" s="70"/>
      <c r="X190" s="70"/>
      <c r="Y190" s="70"/>
      <c r="Z190" s="70"/>
      <c r="AA190" s="70"/>
      <c r="AB190" s="70"/>
      <c r="AC190" s="70"/>
      <c r="AD190" s="70"/>
    </row>
    <row r="191" spans="19:30" s="1" customFormat="1">
      <c r="S191" s="70"/>
      <c r="T191" s="70"/>
      <c r="U191" s="70"/>
      <c r="V191" s="70"/>
      <c r="W191" s="70"/>
      <c r="X191" s="70"/>
      <c r="Y191" s="70"/>
      <c r="Z191" s="70"/>
      <c r="AA191" s="70"/>
      <c r="AB191" s="70"/>
      <c r="AC191" s="70"/>
      <c r="AD191" s="70"/>
    </row>
    <row r="192" spans="19:30" s="1" customFormat="1">
      <c r="S192" s="70"/>
      <c r="T192" s="70"/>
      <c r="U192" s="70"/>
      <c r="V192" s="70"/>
      <c r="W192" s="70"/>
      <c r="X192" s="70"/>
      <c r="Y192" s="70"/>
      <c r="Z192" s="70"/>
      <c r="AA192" s="70"/>
      <c r="AB192" s="70"/>
      <c r="AC192" s="70"/>
      <c r="AD192" s="70"/>
    </row>
    <row r="193" spans="19:30" s="1" customFormat="1">
      <c r="S193" s="70"/>
      <c r="T193" s="70"/>
      <c r="U193" s="70"/>
      <c r="V193" s="70"/>
      <c r="W193" s="70"/>
      <c r="X193" s="70"/>
      <c r="Y193" s="70"/>
      <c r="Z193" s="70"/>
      <c r="AA193" s="70"/>
      <c r="AB193" s="70"/>
      <c r="AC193" s="70"/>
      <c r="AD193" s="70"/>
    </row>
    <row r="194" spans="19:30" s="1" customFormat="1">
      <c r="S194" s="70"/>
      <c r="T194" s="70"/>
      <c r="U194" s="70"/>
      <c r="V194" s="70"/>
      <c r="W194" s="70"/>
      <c r="X194" s="70"/>
      <c r="Y194" s="70"/>
      <c r="Z194" s="70"/>
      <c r="AA194" s="70"/>
      <c r="AB194" s="70"/>
      <c r="AC194" s="70"/>
      <c r="AD194" s="70"/>
    </row>
    <row r="195" spans="19:30" s="1" customFormat="1">
      <c r="S195" s="70"/>
      <c r="T195" s="70"/>
      <c r="U195" s="70"/>
      <c r="V195" s="70"/>
      <c r="W195" s="70"/>
      <c r="X195" s="70"/>
      <c r="Y195" s="70"/>
      <c r="Z195" s="70"/>
      <c r="AA195" s="70"/>
      <c r="AB195" s="70"/>
      <c r="AC195" s="70"/>
      <c r="AD195" s="70"/>
    </row>
    <row r="196" spans="19:30" s="1" customFormat="1">
      <c r="S196" s="70"/>
      <c r="T196" s="70"/>
      <c r="U196" s="70"/>
      <c r="V196" s="70"/>
      <c r="W196" s="70"/>
      <c r="X196" s="70"/>
      <c r="Y196" s="70"/>
      <c r="Z196" s="70"/>
      <c r="AA196" s="70"/>
      <c r="AB196" s="70"/>
      <c r="AC196" s="70"/>
      <c r="AD196" s="70"/>
    </row>
    <row r="197" spans="19:30" s="1" customFormat="1">
      <c r="S197" s="70"/>
      <c r="T197" s="70"/>
      <c r="U197" s="70"/>
      <c r="V197" s="70"/>
      <c r="W197" s="70"/>
      <c r="X197" s="70"/>
      <c r="Y197" s="70"/>
      <c r="Z197" s="70"/>
      <c r="AA197" s="70"/>
      <c r="AB197" s="70"/>
      <c r="AC197" s="70"/>
      <c r="AD197" s="70"/>
    </row>
    <row r="198" spans="19:30" s="1" customFormat="1">
      <c r="S198" s="70"/>
      <c r="T198" s="70"/>
      <c r="U198" s="70"/>
      <c r="V198" s="70"/>
      <c r="W198" s="70"/>
      <c r="X198" s="70"/>
      <c r="Y198" s="70"/>
      <c r="Z198" s="70"/>
      <c r="AA198" s="70"/>
      <c r="AB198" s="70"/>
      <c r="AC198" s="70"/>
      <c r="AD198" s="70"/>
    </row>
    <row r="199" spans="19:30" s="1" customFormat="1">
      <c r="S199" s="70"/>
      <c r="T199" s="70"/>
      <c r="U199" s="70"/>
      <c r="V199" s="70"/>
      <c r="W199" s="70"/>
      <c r="X199" s="70"/>
      <c r="Y199" s="70"/>
      <c r="Z199" s="70"/>
      <c r="AA199" s="70"/>
      <c r="AB199" s="70"/>
      <c r="AC199" s="70"/>
      <c r="AD199" s="70"/>
    </row>
    <row r="200" spans="19:30" s="1" customFormat="1">
      <c r="S200" s="70"/>
      <c r="T200" s="70"/>
      <c r="U200" s="70"/>
      <c r="V200" s="70"/>
      <c r="W200" s="70"/>
      <c r="X200" s="70"/>
      <c r="Y200" s="70"/>
      <c r="Z200" s="70"/>
      <c r="AA200" s="70"/>
      <c r="AB200" s="70"/>
      <c r="AC200" s="70"/>
      <c r="AD200" s="70"/>
    </row>
    <row r="201" spans="19:30" s="1" customFormat="1">
      <c r="S201" s="70"/>
      <c r="T201" s="70"/>
      <c r="U201" s="70"/>
      <c r="V201" s="70"/>
      <c r="W201" s="70"/>
      <c r="X201" s="70"/>
      <c r="Y201" s="70"/>
      <c r="Z201" s="70"/>
      <c r="AA201" s="70"/>
      <c r="AB201" s="70"/>
      <c r="AC201" s="70"/>
      <c r="AD201" s="70"/>
    </row>
    <row r="202" spans="19:30" s="1" customFormat="1">
      <c r="S202" s="70"/>
      <c r="T202" s="70"/>
      <c r="U202" s="70"/>
      <c r="V202" s="70"/>
      <c r="W202" s="70"/>
      <c r="X202" s="70"/>
      <c r="Y202" s="70"/>
      <c r="Z202" s="70"/>
      <c r="AA202" s="70"/>
      <c r="AB202" s="70"/>
      <c r="AC202" s="70"/>
      <c r="AD202" s="70"/>
    </row>
    <row r="203" spans="19:30" s="1" customFormat="1">
      <c r="S203" s="70"/>
      <c r="T203" s="70"/>
      <c r="U203" s="70"/>
      <c r="V203" s="70"/>
      <c r="W203" s="70"/>
      <c r="X203" s="70"/>
      <c r="Y203" s="70"/>
      <c r="Z203" s="70"/>
      <c r="AA203" s="70"/>
      <c r="AB203" s="70"/>
      <c r="AC203" s="70"/>
      <c r="AD203" s="70"/>
    </row>
    <row r="204" spans="19:30" s="1" customFormat="1">
      <c r="S204" s="70"/>
      <c r="T204" s="70"/>
      <c r="U204" s="70"/>
      <c r="V204" s="70"/>
      <c r="W204" s="70"/>
      <c r="X204" s="70"/>
      <c r="Y204" s="70"/>
      <c r="Z204" s="70"/>
      <c r="AA204" s="70"/>
      <c r="AB204" s="70"/>
      <c r="AC204" s="70"/>
      <c r="AD204" s="70"/>
    </row>
    <row r="205" spans="19:30" s="1" customFormat="1">
      <c r="S205" s="70"/>
      <c r="T205" s="70"/>
      <c r="U205" s="70"/>
      <c r="V205" s="70"/>
      <c r="W205" s="70"/>
      <c r="X205" s="70"/>
      <c r="Y205" s="70"/>
      <c r="Z205" s="70"/>
      <c r="AA205" s="70"/>
      <c r="AB205" s="70"/>
      <c r="AC205" s="70"/>
      <c r="AD205" s="70"/>
    </row>
    <row r="206" spans="19:30" s="1" customFormat="1">
      <c r="S206" s="70"/>
      <c r="T206" s="70"/>
      <c r="U206" s="70"/>
      <c r="V206" s="70"/>
      <c r="W206" s="70"/>
      <c r="X206" s="70"/>
      <c r="Y206" s="70"/>
      <c r="Z206" s="70"/>
      <c r="AA206" s="70"/>
      <c r="AB206" s="70"/>
      <c r="AC206" s="70"/>
      <c r="AD206" s="70"/>
    </row>
    <row r="207" spans="19:30" s="1" customFormat="1">
      <c r="S207" s="70"/>
      <c r="T207" s="70"/>
      <c r="U207" s="70"/>
      <c r="V207" s="70"/>
      <c r="W207" s="70"/>
      <c r="X207" s="70"/>
      <c r="Y207" s="70"/>
      <c r="Z207" s="70"/>
      <c r="AA207" s="70"/>
      <c r="AB207" s="70"/>
      <c r="AC207" s="70"/>
      <c r="AD207" s="70"/>
    </row>
    <row r="208" spans="19:30" s="1" customFormat="1">
      <c r="S208" s="70"/>
      <c r="T208" s="70"/>
      <c r="U208" s="70"/>
      <c r="V208" s="70"/>
      <c r="W208" s="70"/>
      <c r="X208" s="70"/>
      <c r="Y208" s="70"/>
      <c r="Z208" s="70"/>
      <c r="AA208" s="70"/>
      <c r="AB208" s="70"/>
      <c r="AC208" s="70"/>
      <c r="AD208" s="70"/>
    </row>
    <row r="209" spans="19:30" s="1" customFormat="1">
      <c r="S209" s="70"/>
      <c r="T209" s="70"/>
      <c r="U209" s="70"/>
      <c r="V209" s="70"/>
      <c r="W209" s="70"/>
      <c r="X209" s="70"/>
      <c r="Y209" s="70"/>
      <c r="Z209" s="70"/>
      <c r="AA209" s="70"/>
      <c r="AB209" s="70"/>
      <c r="AC209" s="70"/>
      <c r="AD209" s="70"/>
    </row>
    <row r="210" spans="19:30" s="1" customFormat="1">
      <c r="S210" s="70"/>
      <c r="T210" s="70"/>
      <c r="U210" s="70"/>
      <c r="V210" s="70"/>
      <c r="W210" s="70"/>
      <c r="X210" s="70"/>
      <c r="Y210" s="70"/>
      <c r="Z210" s="70"/>
      <c r="AA210" s="70"/>
      <c r="AB210" s="70"/>
      <c r="AC210" s="70"/>
      <c r="AD210" s="70"/>
    </row>
    <row r="211" spans="19:30" s="1" customFormat="1">
      <c r="S211" s="70"/>
      <c r="T211" s="70"/>
      <c r="U211" s="70"/>
      <c r="V211" s="70"/>
      <c r="W211" s="70"/>
      <c r="X211" s="70"/>
      <c r="Y211" s="70"/>
      <c r="Z211" s="70"/>
      <c r="AA211" s="70"/>
      <c r="AB211" s="70"/>
      <c r="AC211" s="70"/>
      <c r="AD211" s="70"/>
    </row>
    <row r="212" spans="19:30" s="1" customFormat="1">
      <c r="S212" s="70"/>
      <c r="T212" s="70"/>
      <c r="U212" s="70"/>
      <c r="V212" s="70"/>
      <c r="W212" s="70"/>
      <c r="X212" s="70"/>
      <c r="Y212" s="70"/>
      <c r="Z212" s="70"/>
      <c r="AA212" s="70"/>
      <c r="AB212" s="70"/>
      <c r="AC212" s="70"/>
      <c r="AD212" s="70"/>
    </row>
    <row r="213" spans="19:30" s="1" customFormat="1">
      <c r="S213" s="70"/>
      <c r="T213" s="70"/>
      <c r="U213" s="70"/>
      <c r="V213" s="70"/>
      <c r="W213" s="70"/>
      <c r="X213" s="70"/>
      <c r="Y213" s="70"/>
      <c r="Z213" s="70"/>
      <c r="AA213" s="70"/>
      <c r="AB213" s="70"/>
      <c r="AC213" s="70"/>
      <c r="AD213" s="70"/>
    </row>
    <row r="214" spans="19:30" s="1" customFormat="1">
      <c r="S214" s="70"/>
      <c r="T214" s="70"/>
      <c r="U214" s="70"/>
      <c r="V214" s="70"/>
      <c r="W214" s="70"/>
      <c r="X214" s="70"/>
      <c r="Y214" s="70"/>
      <c r="Z214" s="70"/>
      <c r="AA214" s="70"/>
      <c r="AB214" s="70"/>
      <c r="AC214" s="70"/>
      <c r="AD214" s="70"/>
    </row>
    <row r="215" spans="19:30" s="1" customFormat="1">
      <c r="S215" s="70"/>
      <c r="T215" s="70"/>
      <c r="U215" s="70"/>
      <c r="V215" s="70"/>
      <c r="W215" s="70"/>
      <c r="X215" s="70"/>
      <c r="Y215" s="70"/>
      <c r="Z215" s="70"/>
      <c r="AA215" s="70"/>
      <c r="AB215" s="70"/>
      <c r="AC215" s="70"/>
      <c r="AD215" s="70"/>
    </row>
    <row r="216" spans="19:30" s="1" customFormat="1">
      <c r="S216" s="70"/>
      <c r="T216" s="70"/>
      <c r="U216" s="70"/>
      <c r="V216" s="70"/>
      <c r="W216" s="70"/>
      <c r="X216" s="70"/>
      <c r="Y216" s="70"/>
      <c r="Z216" s="70"/>
      <c r="AA216" s="70"/>
      <c r="AB216" s="70"/>
      <c r="AC216" s="70"/>
      <c r="AD216" s="70"/>
    </row>
    <row r="217" spans="19:30" s="1" customFormat="1">
      <c r="S217" s="70"/>
      <c r="T217" s="70"/>
      <c r="U217" s="70"/>
      <c r="V217" s="70"/>
      <c r="W217" s="70"/>
      <c r="X217" s="70"/>
      <c r="Y217" s="70"/>
      <c r="Z217" s="70"/>
      <c r="AA217" s="70"/>
      <c r="AB217" s="70"/>
      <c r="AC217" s="70"/>
      <c r="AD217" s="70"/>
    </row>
    <row r="218" spans="19:30" s="1" customFormat="1">
      <c r="S218" s="70"/>
      <c r="T218" s="70"/>
      <c r="U218" s="70"/>
      <c r="V218" s="70"/>
      <c r="W218" s="70"/>
      <c r="X218" s="70"/>
      <c r="Y218" s="70"/>
      <c r="Z218" s="70"/>
      <c r="AA218" s="70"/>
      <c r="AB218" s="70"/>
      <c r="AC218" s="70"/>
      <c r="AD218" s="70"/>
    </row>
    <row r="219" spans="19:30" s="1" customFormat="1">
      <c r="S219" s="70"/>
      <c r="T219" s="70"/>
      <c r="U219" s="70"/>
      <c r="V219" s="70"/>
      <c r="W219" s="70"/>
      <c r="X219" s="70"/>
      <c r="Y219" s="70"/>
      <c r="Z219" s="70"/>
      <c r="AA219" s="70"/>
      <c r="AB219" s="70"/>
      <c r="AC219" s="70"/>
      <c r="AD219" s="70"/>
    </row>
    <row r="220" spans="19:30" s="1" customFormat="1">
      <c r="S220" s="70"/>
      <c r="T220" s="70"/>
      <c r="U220" s="70"/>
      <c r="V220" s="70"/>
      <c r="W220" s="70"/>
      <c r="X220" s="70"/>
      <c r="Y220" s="70"/>
      <c r="Z220" s="70"/>
      <c r="AA220" s="70"/>
      <c r="AB220" s="70"/>
      <c r="AC220" s="70"/>
      <c r="AD220" s="70"/>
    </row>
    <row r="221" spans="19:30" s="1" customFormat="1">
      <c r="S221" s="70"/>
      <c r="T221" s="70"/>
      <c r="U221" s="70"/>
      <c r="V221" s="70"/>
      <c r="W221" s="70"/>
      <c r="X221" s="70"/>
      <c r="Y221" s="70"/>
      <c r="Z221" s="70"/>
      <c r="AA221" s="70"/>
      <c r="AB221" s="70"/>
      <c r="AC221" s="70"/>
      <c r="AD221" s="70"/>
    </row>
    <row r="222" spans="19:30" s="1" customFormat="1">
      <c r="S222" s="70"/>
      <c r="T222" s="70"/>
      <c r="U222" s="70"/>
      <c r="V222" s="70"/>
      <c r="W222" s="70"/>
      <c r="X222" s="70"/>
      <c r="Y222" s="70"/>
      <c r="Z222" s="70"/>
      <c r="AA222" s="70"/>
      <c r="AB222" s="70"/>
      <c r="AC222" s="70"/>
      <c r="AD222" s="70"/>
    </row>
    <row r="223" spans="19:30" s="1" customFormat="1">
      <c r="S223" s="70"/>
      <c r="T223" s="70"/>
      <c r="U223" s="70"/>
      <c r="V223" s="70"/>
      <c r="W223" s="70"/>
      <c r="X223" s="70"/>
      <c r="Y223" s="70"/>
      <c r="Z223" s="70"/>
      <c r="AA223" s="70"/>
      <c r="AB223" s="70"/>
      <c r="AC223" s="70"/>
      <c r="AD223" s="70"/>
    </row>
    <row r="224" spans="19:30" s="1" customFormat="1">
      <c r="S224" s="70"/>
      <c r="T224" s="70"/>
      <c r="U224" s="70"/>
      <c r="V224" s="70"/>
      <c r="W224" s="70"/>
      <c r="X224" s="70"/>
      <c r="Y224" s="70"/>
      <c r="Z224" s="70"/>
      <c r="AA224" s="70"/>
      <c r="AB224" s="70"/>
      <c r="AC224" s="70"/>
      <c r="AD224" s="70"/>
    </row>
    <row r="225" spans="19:30" s="1" customFormat="1">
      <c r="S225" s="70"/>
      <c r="T225" s="70"/>
      <c r="U225" s="70"/>
      <c r="V225" s="70"/>
      <c r="W225" s="70"/>
      <c r="X225" s="70"/>
      <c r="Y225" s="70"/>
      <c r="Z225" s="70"/>
      <c r="AA225" s="70"/>
      <c r="AB225" s="70"/>
      <c r="AC225" s="70"/>
      <c r="AD225" s="70"/>
    </row>
    <row r="226" spans="19:30" s="1" customFormat="1">
      <c r="S226" s="70"/>
      <c r="T226" s="70"/>
      <c r="U226" s="70"/>
      <c r="V226" s="70"/>
      <c r="W226" s="70"/>
      <c r="X226" s="70"/>
      <c r="Y226" s="70"/>
      <c r="Z226" s="70"/>
      <c r="AA226" s="70"/>
      <c r="AB226" s="70"/>
      <c r="AC226" s="70"/>
      <c r="AD226" s="70"/>
    </row>
    <row r="227" spans="19:30" s="1" customFormat="1">
      <c r="S227" s="70"/>
      <c r="T227" s="70"/>
      <c r="U227" s="70"/>
      <c r="V227" s="70"/>
      <c r="W227" s="70"/>
      <c r="X227" s="70"/>
      <c r="Y227" s="70"/>
      <c r="Z227" s="70"/>
      <c r="AA227" s="70"/>
      <c r="AB227" s="70"/>
      <c r="AC227" s="70"/>
      <c r="AD227" s="70"/>
    </row>
    <row r="228" spans="19:30" s="1" customFormat="1">
      <c r="S228" s="70"/>
      <c r="T228" s="70"/>
      <c r="U228" s="70"/>
      <c r="V228" s="70"/>
      <c r="W228" s="70"/>
      <c r="X228" s="70"/>
      <c r="Y228" s="70"/>
      <c r="Z228" s="70"/>
      <c r="AA228" s="70"/>
      <c r="AB228" s="70"/>
      <c r="AC228" s="70"/>
      <c r="AD228" s="70"/>
    </row>
    <row r="229" spans="19:30" s="1" customFormat="1">
      <c r="S229" s="70"/>
      <c r="T229" s="70"/>
      <c r="U229" s="70"/>
      <c r="V229" s="70"/>
      <c r="W229" s="70"/>
      <c r="X229" s="70"/>
      <c r="Y229" s="70"/>
      <c r="Z229" s="70"/>
      <c r="AA229" s="70"/>
      <c r="AB229" s="70"/>
      <c r="AC229" s="70"/>
      <c r="AD229" s="70"/>
    </row>
    <row r="230" spans="19:30" s="1" customFormat="1">
      <c r="S230" s="70"/>
      <c r="T230" s="70"/>
      <c r="U230" s="70"/>
      <c r="V230" s="70"/>
      <c r="W230" s="70"/>
      <c r="X230" s="70"/>
      <c r="Y230" s="70"/>
      <c r="Z230" s="70"/>
      <c r="AA230" s="70"/>
      <c r="AB230" s="70"/>
      <c r="AC230" s="70"/>
      <c r="AD230" s="70"/>
    </row>
    <row r="231" spans="19:30" s="1" customFormat="1">
      <c r="S231" s="70"/>
      <c r="T231" s="70"/>
      <c r="U231" s="70"/>
      <c r="V231" s="70"/>
      <c r="W231" s="70"/>
      <c r="X231" s="70"/>
      <c r="Y231" s="70"/>
      <c r="Z231" s="70"/>
      <c r="AA231" s="70"/>
      <c r="AB231" s="70"/>
      <c r="AC231" s="70"/>
      <c r="AD231" s="70"/>
    </row>
    <row r="232" spans="19:30" s="1" customFormat="1">
      <c r="S232" s="70"/>
      <c r="T232" s="70"/>
      <c r="U232" s="70"/>
      <c r="V232" s="70"/>
      <c r="W232" s="70"/>
      <c r="X232" s="70"/>
      <c r="Y232" s="70"/>
      <c r="Z232" s="70"/>
      <c r="AA232" s="70"/>
      <c r="AB232" s="70"/>
      <c r="AC232" s="70"/>
      <c r="AD232" s="70"/>
    </row>
    <row r="233" spans="19:30" s="1" customFormat="1">
      <c r="S233" s="70"/>
      <c r="T233" s="70"/>
      <c r="U233" s="70"/>
      <c r="V233" s="70"/>
      <c r="W233" s="70"/>
      <c r="X233" s="70"/>
      <c r="Y233" s="70"/>
      <c r="Z233" s="70"/>
      <c r="AA233" s="70"/>
      <c r="AB233" s="70"/>
      <c r="AC233" s="70"/>
      <c r="AD233" s="70"/>
    </row>
    <row r="234" spans="19:30" s="1" customFormat="1">
      <c r="S234" s="70"/>
      <c r="T234" s="70"/>
      <c r="U234" s="70"/>
      <c r="V234" s="70"/>
      <c r="W234" s="70"/>
      <c r="X234" s="70"/>
      <c r="Y234" s="70"/>
      <c r="Z234" s="70"/>
      <c r="AA234" s="70"/>
      <c r="AB234" s="70"/>
      <c r="AC234" s="70"/>
      <c r="AD234" s="70"/>
    </row>
    <row r="235" spans="19:30" s="1" customFormat="1">
      <c r="S235" s="70"/>
      <c r="T235" s="70"/>
      <c r="U235" s="70"/>
      <c r="V235" s="70"/>
      <c r="W235" s="70"/>
      <c r="X235" s="70"/>
      <c r="Y235" s="70"/>
      <c r="Z235" s="70"/>
      <c r="AA235" s="70"/>
      <c r="AB235" s="70"/>
      <c r="AC235" s="70"/>
      <c r="AD235" s="70"/>
    </row>
    <row r="236" spans="19:30" s="1" customFormat="1">
      <c r="S236" s="70"/>
      <c r="T236" s="70"/>
      <c r="U236" s="70"/>
      <c r="V236" s="70"/>
      <c r="W236" s="70"/>
      <c r="X236" s="70"/>
      <c r="Y236" s="70"/>
      <c r="Z236" s="70"/>
      <c r="AA236" s="70"/>
      <c r="AB236" s="70"/>
      <c r="AC236" s="70"/>
      <c r="AD236" s="70"/>
    </row>
    <row r="237" spans="19:30" s="1" customFormat="1">
      <c r="S237" s="70"/>
      <c r="T237" s="70"/>
      <c r="U237" s="70"/>
      <c r="V237" s="70"/>
      <c r="W237" s="70"/>
      <c r="X237" s="70"/>
      <c r="Y237" s="70"/>
      <c r="Z237" s="70"/>
      <c r="AA237" s="70"/>
      <c r="AB237" s="70"/>
      <c r="AC237" s="70"/>
      <c r="AD237" s="70"/>
    </row>
    <row r="238" spans="19:30" s="1" customFormat="1">
      <c r="S238" s="70"/>
      <c r="T238" s="70"/>
      <c r="U238" s="70"/>
      <c r="V238" s="70"/>
      <c r="W238" s="70"/>
      <c r="X238" s="70"/>
      <c r="Y238" s="70"/>
      <c r="Z238" s="70"/>
      <c r="AA238" s="70"/>
      <c r="AB238" s="70"/>
      <c r="AC238" s="70"/>
      <c r="AD238" s="70"/>
    </row>
    <row r="239" spans="19:30" s="1" customFormat="1">
      <c r="S239" s="70"/>
      <c r="T239" s="70"/>
      <c r="U239" s="70"/>
      <c r="V239" s="70"/>
      <c r="W239" s="70"/>
      <c r="X239" s="70"/>
      <c r="Y239" s="70"/>
      <c r="Z239" s="70"/>
      <c r="AA239" s="70"/>
      <c r="AB239" s="70"/>
      <c r="AC239" s="70"/>
      <c r="AD239" s="70"/>
    </row>
    <row r="240" spans="19:30" s="1" customFormat="1">
      <c r="S240" s="70"/>
      <c r="T240" s="70"/>
      <c r="U240" s="70"/>
      <c r="V240" s="70"/>
      <c r="W240" s="70"/>
      <c r="X240" s="70"/>
      <c r="Y240" s="70"/>
      <c r="Z240" s="70"/>
      <c r="AA240" s="70"/>
      <c r="AB240" s="70"/>
      <c r="AC240" s="70"/>
      <c r="AD240" s="70"/>
    </row>
    <row r="241" spans="19:30" s="1" customFormat="1">
      <c r="S241" s="70"/>
      <c r="T241" s="70"/>
      <c r="U241" s="70"/>
      <c r="V241" s="70"/>
      <c r="W241" s="70"/>
      <c r="X241" s="70"/>
      <c r="Y241" s="70"/>
      <c r="Z241" s="70"/>
      <c r="AA241" s="70"/>
      <c r="AB241" s="70"/>
      <c r="AC241" s="70"/>
      <c r="AD241" s="70"/>
    </row>
    <row r="242" spans="19:30" s="1" customFormat="1">
      <c r="S242" s="70"/>
      <c r="T242" s="70"/>
      <c r="U242" s="70"/>
      <c r="V242" s="70"/>
      <c r="W242" s="70"/>
      <c r="X242" s="70"/>
      <c r="Y242" s="70"/>
      <c r="Z242" s="70"/>
      <c r="AA242" s="70"/>
      <c r="AB242" s="70"/>
      <c r="AC242" s="70"/>
      <c r="AD242" s="70"/>
    </row>
    <row r="243" spans="19:30" s="1" customFormat="1">
      <c r="S243" s="70"/>
      <c r="T243" s="70"/>
      <c r="U243" s="70"/>
      <c r="V243" s="70"/>
      <c r="W243" s="70"/>
      <c r="X243" s="70"/>
      <c r="Y243" s="70"/>
      <c r="Z243" s="70"/>
      <c r="AA243" s="70"/>
      <c r="AB243" s="70"/>
      <c r="AC243" s="70"/>
      <c r="AD243" s="70"/>
    </row>
    <row r="244" spans="19:30" s="1" customFormat="1">
      <c r="S244" s="70"/>
      <c r="T244" s="70"/>
      <c r="U244" s="70"/>
      <c r="V244" s="70"/>
      <c r="W244" s="70"/>
      <c r="X244" s="70"/>
      <c r="Y244" s="70"/>
      <c r="Z244" s="70"/>
      <c r="AA244" s="70"/>
      <c r="AB244" s="70"/>
      <c r="AC244" s="70"/>
      <c r="AD244" s="70"/>
    </row>
    <row r="245" spans="19:30" s="1" customFormat="1">
      <c r="S245" s="70"/>
      <c r="T245" s="70"/>
      <c r="U245" s="70"/>
      <c r="V245" s="70"/>
      <c r="W245" s="70"/>
      <c r="X245" s="70"/>
      <c r="Y245" s="70"/>
      <c r="Z245" s="70"/>
      <c r="AA245" s="70"/>
      <c r="AB245" s="70"/>
      <c r="AC245" s="70"/>
      <c r="AD245" s="70"/>
    </row>
    <row r="246" spans="19:30" s="1" customFormat="1">
      <c r="S246" s="70"/>
      <c r="T246" s="70"/>
      <c r="U246" s="70"/>
      <c r="V246" s="70"/>
      <c r="W246" s="70"/>
      <c r="X246" s="70"/>
      <c r="Y246" s="70"/>
      <c r="Z246" s="70"/>
      <c r="AA246" s="70"/>
      <c r="AB246" s="70"/>
      <c r="AC246" s="70"/>
      <c r="AD246" s="70"/>
    </row>
    <row r="247" spans="19:30" s="1" customFormat="1">
      <c r="S247" s="70"/>
      <c r="T247" s="70"/>
      <c r="U247" s="70"/>
      <c r="V247" s="70"/>
      <c r="W247" s="70"/>
      <c r="X247" s="70"/>
      <c r="Y247" s="70"/>
      <c r="Z247" s="70"/>
      <c r="AA247" s="70"/>
      <c r="AB247" s="70"/>
      <c r="AC247" s="70"/>
      <c r="AD247" s="70"/>
    </row>
    <row r="248" spans="19:30" s="1" customFormat="1">
      <c r="S248" s="70"/>
      <c r="T248" s="70"/>
      <c r="U248" s="70"/>
      <c r="V248" s="70"/>
      <c r="W248" s="70"/>
      <c r="X248" s="70"/>
      <c r="Y248" s="70"/>
      <c r="Z248" s="70"/>
      <c r="AA248" s="70"/>
      <c r="AB248" s="70"/>
      <c r="AC248" s="70"/>
      <c r="AD248" s="70"/>
    </row>
    <row r="249" spans="19:30" s="1" customFormat="1">
      <c r="S249" s="70"/>
      <c r="T249" s="70"/>
      <c r="U249" s="70"/>
      <c r="V249" s="70"/>
      <c r="W249" s="70"/>
      <c r="X249" s="70"/>
      <c r="Y249" s="70"/>
      <c r="Z249" s="70"/>
      <c r="AA249" s="70"/>
      <c r="AB249" s="70"/>
      <c r="AC249" s="70"/>
      <c r="AD249" s="70"/>
    </row>
    <row r="250" spans="19:30" s="1" customFormat="1">
      <c r="S250" s="70"/>
      <c r="T250" s="70"/>
      <c r="U250" s="70"/>
      <c r="V250" s="70"/>
      <c r="W250" s="70"/>
      <c r="X250" s="70"/>
      <c r="Y250" s="70"/>
      <c r="Z250" s="70"/>
      <c r="AA250" s="70"/>
      <c r="AB250" s="70"/>
      <c r="AC250" s="70"/>
      <c r="AD250" s="70"/>
    </row>
    <row r="251" spans="19:30" s="1" customFormat="1">
      <c r="S251" s="70"/>
      <c r="T251" s="70"/>
      <c r="U251" s="70"/>
      <c r="V251" s="70"/>
      <c r="W251" s="70"/>
      <c r="X251" s="70"/>
      <c r="Y251" s="70"/>
      <c r="Z251" s="70"/>
      <c r="AA251" s="70"/>
      <c r="AB251" s="70"/>
      <c r="AC251" s="70"/>
      <c r="AD251" s="70"/>
    </row>
    <row r="252" spans="19:30" s="1" customFormat="1">
      <c r="S252" s="70"/>
      <c r="T252" s="70"/>
      <c r="U252" s="70"/>
      <c r="V252" s="70"/>
      <c r="W252" s="70"/>
      <c r="X252" s="70"/>
      <c r="Y252" s="70"/>
      <c r="Z252" s="70"/>
      <c r="AA252" s="70"/>
      <c r="AB252" s="70"/>
      <c r="AC252" s="70"/>
      <c r="AD252" s="70"/>
    </row>
    <row r="253" spans="19:30" s="1" customFormat="1">
      <c r="S253" s="70"/>
      <c r="T253" s="70"/>
      <c r="U253" s="70"/>
      <c r="V253" s="70"/>
      <c r="W253" s="70"/>
      <c r="X253" s="70"/>
      <c r="Y253" s="70"/>
      <c r="Z253" s="70"/>
      <c r="AA253" s="70"/>
      <c r="AB253" s="70"/>
      <c r="AC253" s="70"/>
      <c r="AD253" s="70"/>
    </row>
    <row r="254" spans="19:30" s="1" customFormat="1">
      <c r="S254" s="70"/>
      <c r="T254" s="70"/>
      <c r="U254" s="70"/>
      <c r="V254" s="70"/>
      <c r="W254" s="70"/>
      <c r="X254" s="70"/>
      <c r="Y254" s="70"/>
      <c r="Z254" s="70"/>
      <c r="AA254" s="70"/>
      <c r="AB254" s="70"/>
      <c r="AC254" s="70"/>
      <c r="AD254" s="70"/>
    </row>
    <row r="255" spans="19:30" s="1" customFormat="1">
      <c r="S255" s="70"/>
      <c r="T255" s="70"/>
      <c r="U255" s="70"/>
      <c r="V255" s="70"/>
      <c r="W255" s="70"/>
      <c r="X255" s="70"/>
      <c r="Y255" s="70"/>
      <c r="Z255" s="70"/>
      <c r="AA255" s="70"/>
      <c r="AB255" s="70"/>
      <c r="AC255" s="70"/>
      <c r="AD255" s="70"/>
    </row>
    <row r="256" spans="19:30" s="1" customFormat="1">
      <c r="S256" s="70"/>
      <c r="T256" s="70"/>
      <c r="U256" s="70"/>
      <c r="V256" s="70"/>
      <c r="W256" s="70"/>
      <c r="X256" s="70"/>
      <c r="Y256" s="70"/>
      <c r="Z256" s="70"/>
      <c r="AA256" s="70"/>
      <c r="AB256" s="70"/>
      <c r="AC256" s="70"/>
      <c r="AD256" s="70"/>
    </row>
    <row r="257" spans="19:30" s="1" customFormat="1">
      <c r="S257" s="70"/>
      <c r="T257" s="70"/>
      <c r="U257" s="70"/>
      <c r="V257" s="70"/>
      <c r="W257" s="70"/>
      <c r="X257" s="70"/>
      <c r="Y257" s="70"/>
      <c r="Z257" s="70"/>
      <c r="AA257" s="70"/>
      <c r="AB257" s="70"/>
      <c r="AC257" s="70"/>
      <c r="AD257" s="70"/>
    </row>
    <row r="258" spans="19:30" s="1" customFormat="1">
      <c r="S258" s="70"/>
      <c r="T258" s="70"/>
      <c r="U258" s="70"/>
      <c r="V258" s="70"/>
      <c r="W258" s="70"/>
      <c r="X258" s="70"/>
      <c r="Y258" s="70"/>
      <c r="Z258" s="70"/>
      <c r="AA258" s="70"/>
      <c r="AB258" s="70"/>
      <c r="AC258" s="70"/>
      <c r="AD258" s="70"/>
    </row>
    <row r="259" spans="19:30" s="1" customFormat="1">
      <c r="S259" s="70"/>
      <c r="T259" s="70"/>
      <c r="U259" s="70"/>
      <c r="V259" s="70"/>
      <c r="W259" s="70"/>
      <c r="X259" s="70"/>
      <c r="Y259" s="70"/>
      <c r="Z259" s="70"/>
      <c r="AA259" s="70"/>
      <c r="AB259" s="70"/>
      <c r="AC259" s="70"/>
      <c r="AD259" s="70"/>
    </row>
    <row r="260" spans="19:30" s="1" customFormat="1">
      <c r="S260" s="70"/>
      <c r="T260" s="70"/>
      <c r="U260" s="70"/>
      <c r="V260" s="70"/>
      <c r="W260" s="70"/>
      <c r="X260" s="70"/>
      <c r="Y260" s="70"/>
      <c r="Z260" s="70"/>
      <c r="AA260" s="70"/>
      <c r="AB260" s="70"/>
      <c r="AC260" s="70"/>
      <c r="AD260" s="70"/>
    </row>
    <row r="261" spans="19:30" s="1" customFormat="1">
      <c r="S261" s="70"/>
      <c r="T261" s="70"/>
      <c r="U261" s="70"/>
      <c r="V261" s="70"/>
      <c r="W261" s="70"/>
      <c r="X261" s="70"/>
      <c r="Y261" s="70"/>
      <c r="Z261" s="70"/>
      <c r="AA261" s="70"/>
      <c r="AB261" s="70"/>
      <c r="AC261" s="70"/>
      <c r="AD261" s="70"/>
    </row>
    <row r="262" spans="19:30" s="1" customFormat="1">
      <c r="S262" s="70"/>
      <c r="T262" s="70"/>
      <c r="U262" s="70"/>
      <c r="V262" s="70"/>
      <c r="W262" s="70"/>
      <c r="X262" s="70"/>
      <c r="Y262" s="70"/>
      <c r="Z262" s="70"/>
      <c r="AA262" s="70"/>
      <c r="AB262" s="70"/>
      <c r="AC262" s="70"/>
      <c r="AD262" s="70"/>
    </row>
    <row r="263" spans="19:30" s="1" customFormat="1">
      <c r="S263" s="70"/>
      <c r="T263" s="70"/>
      <c r="U263" s="70"/>
      <c r="V263" s="70"/>
      <c r="W263" s="70"/>
      <c r="X263" s="70"/>
      <c r="Y263" s="70"/>
      <c r="Z263" s="70"/>
      <c r="AA263" s="70"/>
      <c r="AB263" s="70"/>
      <c r="AC263" s="70"/>
      <c r="AD263" s="70"/>
    </row>
    <row r="264" spans="19:30" s="1" customFormat="1">
      <c r="S264" s="70"/>
      <c r="T264" s="70"/>
      <c r="U264" s="70"/>
      <c r="V264" s="70"/>
      <c r="W264" s="70"/>
      <c r="X264" s="70"/>
      <c r="Y264" s="70"/>
      <c r="Z264" s="70"/>
      <c r="AA264" s="70"/>
      <c r="AB264" s="70"/>
      <c r="AC264" s="70"/>
      <c r="AD264" s="70"/>
    </row>
    <row r="265" spans="19:30" s="1" customFormat="1">
      <c r="S265" s="70"/>
      <c r="T265" s="70"/>
      <c r="U265" s="70"/>
      <c r="V265" s="70"/>
      <c r="W265" s="70"/>
      <c r="X265" s="70"/>
      <c r="Y265" s="70"/>
      <c r="Z265" s="70"/>
      <c r="AA265" s="70"/>
      <c r="AB265" s="70"/>
      <c r="AC265" s="70"/>
      <c r="AD265" s="70"/>
    </row>
    <row r="266" spans="19:30" s="1" customFormat="1">
      <c r="S266" s="70"/>
      <c r="T266" s="70"/>
      <c r="U266" s="70"/>
      <c r="V266" s="70"/>
      <c r="W266" s="70"/>
      <c r="X266" s="70"/>
      <c r="Y266" s="70"/>
      <c r="Z266" s="70"/>
      <c r="AA266" s="70"/>
      <c r="AB266" s="70"/>
      <c r="AC266" s="70"/>
      <c r="AD266" s="70"/>
    </row>
    <row r="267" spans="19:30" s="1" customFormat="1">
      <c r="S267" s="70"/>
      <c r="T267" s="70"/>
      <c r="U267" s="70"/>
      <c r="V267" s="70"/>
      <c r="W267" s="70"/>
      <c r="X267" s="70"/>
      <c r="Y267" s="70"/>
      <c r="Z267" s="70"/>
      <c r="AA267" s="70"/>
      <c r="AB267" s="70"/>
      <c r="AC267" s="70"/>
      <c r="AD267" s="70"/>
    </row>
    <row r="268" spans="19:30" s="1" customFormat="1">
      <c r="S268" s="70"/>
      <c r="T268" s="70"/>
      <c r="U268" s="70"/>
      <c r="V268" s="70"/>
      <c r="W268" s="70"/>
      <c r="X268" s="70"/>
      <c r="Y268" s="70"/>
      <c r="Z268" s="70"/>
      <c r="AA268" s="70"/>
      <c r="AB268" s="70"/>
      <c r="AC268" s="70"/>
      <c r="AD268" s="70"/>
    </row>
    <row r="269" spans="19:30" s="1" customFormat="1">
      <c r="S269" s="70"/>
      <c r="T269" s="70"/>
      <c r="U269" s="70"/>
      <c r="V269" s="70"/>
      <c r="W269" s="70"/>
      <c r="X269" s="70"/>
      <c r="Y269" s="70"/>
      <c r="Z269" s="70"/>
      <c r="AA269" s="70"/>
      <c r="AB269" s="70"/>
      <c r="AC269" s="70"/>
      <c r="AD269" s="70"/>
    </row>
    <row r="270" spans="19:30" s="1" customFormat="1">
      <c r="S270" s="70"/>
      <c r="T270" s="70"/>
      <c r="U270" s="70"/>
      <c r="V270" s="70"/>
      <c r="W270" s="70"/>
      <c r="X270" s="70"/>
      <c r="Y270" s="70"/>
      <c r="Z270" s="70"/>
      <c r="AA270" s="70"/>
      <c r="AB270" s="70"/>
      <c r="AC270" s="70"/>
      <c r="AD270" s="70"/>
    </row>
    <row r="271" spans="19:30" s="1" customFormat="1">
      <c r="S271" s="70"/>
      <c r="T271" s="70"/>
      <c r="U271" s="70"/>
      <c r="V271" s="70"/>
      <c r="W271" s="70"/>
      <c r="X271" s="70"/>
      <c r="Y271" s="70"/>
      <c r="Z271" s="70"/>
      <c r="AA271" s="70"/>
      <c r="AB271" s="70"/>
      <c r="AC271" s="70"/>
      <c r="AD271" s="70"/>
    </row>
    <row r="272" spans="19:30" s="1" customFormat="1">
      <c r="S272" s="70"/>
      <c r="T272" s="70"/>
      <c r="U272" s="70"/>
      <c r="V272" s="70"/>
      <c r="W272" s="70"/>
      <c r="X272" s="70"/>
      <c r="Y272" s="70"/>
      <c r="Z272" s="70"/>
      <c r="AA272" s="70"/>
      <c r="AB272" s="70"/>
      <c r="AC272" s="70"/>
      <c r="AD272" s="70"/>
    </row>
    <row r="273" spans="19:30" s="1" customFormat="1">
      <c r="S273" s="70"/>
      <c r="T273" s="70"/>
      <c r="U273" s="70"/>
      <c r="V273" s="70"/>
      <c r="W273" s="70"/>
      <c r="X273" s="70"/>
      <c r="Y273" s="70"/>
      <c r="Z273" s="70"/>
      <c r="AA273" s="70"/>
      <c r="AB273" s="70"/>
      <c r="AC273" s="70"/>
      <c r="AD273" s="70"/>
    </row>
    <row r="274" spans="19:30" s="1" customFormat="1">
      <c r="S274" s="70"/>
      <c r="T274" s="70"/>
      <c r="U274" s="70"/>
      <c r="V274" s="70"/>
      <c r="W274" s="70"/>
      <c r="X274" s="70"/>
      <c r="Y274" s="70"/>
      <c r="Z274" s="70"/>
      <c r="AA274" s="70"/>
      <c r="AB274" s="70"/>
      <c r="AC274" s="70"/>
      <c r="AD274" s="70"/>
    </row>
    <row r="275" spans="19:30" s="1" customFormat="1">
      <c r="S275" s="70"/>
      <c r="T275" s="70"/>
      <c r="U275" s="70"/>
      <c r="V275" s="70"/>
      <c r="W275" s="70"/>
      <c r="X275" s="70"/>
      <c r="Y275" s="70"/>
      <c r="Z275" s="70"/>
      <c r="AA275" s="70"/>
      <c r="AB275" s="70"/>
      <c r="AC275" s="70"/>
      <c r="AD275" s="70"/>
    </row>
    <row r="276" spans="19:30" s="1" customFormat="1">
      <c r="S276" s="70"/>
      <c r="T276" s="70"/>
      <c r="U276" s="70"/>
      <c r="V276" s="70"/>
      <c r="W276" s="70"/>
      <c r="X276" s="70"/>
      <c r="Y276" s="70"/>
      <c r="Z276" s="70"/>
      <c r="AA276" s="70"/>
      <c r="AB276" s="70"/>
      <c r="AC276" s="70"/>
      <c r="AD276" s="70"/>
    </row>
    <row r="277" spans="19:30" s="1" customFormat="1">
      <c r="S277" s="70"/>
      <c r="T277" s="70"/>
      <c r="U277" s="70"/>
      <c r="V277" s="70"/>
      <c r="W277" s="70"/>
      <c r="X277" s="70"/>
      <c r="Y277" s="70"/>
      <c r="Z277" s="70"/>
      <c r="AA277" s="70"/>
      <c r="AB277" s="70"/>
      <c r="AC277" s="70"/>
      <c r="AD277" s="70"/>
    </row>
    <row r="278" spans="19:30" s="1" customFormat="1">
      <c r="S278" s="70"/>
      <c r="T278" s="70"/>
      <c r="U278" s="70"/>
      <c r="V278" s="70"/>
      <c r="W278" s="70"/>
      <c r="X278" s="70"/>
      <c r="Y278" s="70"/>
      <c r="Z278" s="70"/>
      <c r="AA278" s="70"/>
      <c r="AB278" s="70"/>
      <c r="AC278" s="70"/>
      <c r="AD278" s="70"/>
    </row>
    <row r="279" spans="19:30" s="1" customFormat="1">
      <c r="S279" s="70"/>
      <c r="T279" s="70"/>
      <c r="U279" s="70"/>
      <c r="V279" s="70"/>
      <c r="W279" s="70"/>
      <c r="X279" s="70"/>
      <c r="Y279" s="70"/>
      <c r="Z279" s="70"/>
      <c r="AA279" s="70"/>
      <c r="AB279" s="70"/>
      <c r="AC279" s="70"/>
      <c r="AD279" s="70"/>
    </row>
    <row r="280" spans="19:30" s="1" customFormat="1">
      <c r="S280" s="70"/>
      <c r="T280" s="70"/>
      <c r="U280" s="70"/>
      <c r="V280" s="70"/>
      <c r="W280" s="70"/>
      <c r="X280" s="70"/>
      <c r="Y280" s="70"/>
      <c r="Z280" s="70"/>
      <c r="AA280" s="70"/>
      <c r="AB280" s="70"/>
      <c r="AC280" s="70"/>
      <c r="AD280" s="70"/>
    </row>
    <row r="281" spans="19:30" s="1" customFormat="1">
      <c r="S281" s="70"/>
      <c r="T281" s="70"/>
      <c r="U281" s="70"/>
      <c r="V281" s="70"/>
      <c r="W281" s="70"/>
      <c r="X281" s="70"/>
      <c r="Y281" s="70"/>
      <c r="Z281" s="70"/>
      <c r="AA281" s="70"/>
      <c r="AB281" s="70"/>
      <c r="AC281" s="70"/>
      <c r="AD281" s="70"/>
    </row>
    <row r="282" spans="19:30" s="1" customFormat="1">
      <c r="S282" s="70"/>
      <c r="T282" s="70"/>
      <c r="U282" s="70"/>
      <c r="V282" s="70"/>
      <c r="W282" s="70"/>
      <c r="X282" s="70"/>
      <c r="Y282" s="70"/>
      <c r="Z282" s="70"/>
      <c r="AA282" s="70"/>
      <c r="AB282" s="70"/>
      <c r="AC282" s="70"/>
      <c r="AD282" s="70"/>
    </row>
    <row r="283" spans="19:30" s="1" customFormat="1">
      <c r="S283" s="70"/>
      <c r="T283" s="70"/>
      <c r="U283" s="70"/>
      <c r="V283" s="70"/>
      <c r="W283" s="70"/>
      <c r="X283" s="70"/>
      <c r="Y283" s="70"/>
      <c r="Z283" s="70"/>
      <c r="AA283" s="70"/>
      <c r="AB283" s="70"/>
      <c r="AC283" s="70"/>
      <c r="AD283" s="70"/>
    </row>
    <row r="284" spans="19:30" s="1" customFormat="1">
      <c r="S284" s="70"/>
      <c r="T284" s="70"/>
      <c r="U284" s="70"/>
      <c r="V284" s="70"/>
      <c r="W284" s="70"/>
      <c r="X284" s="70"/>
      <c r="Y284" s="70"/>
      <c r="Z284" s="70"/>
      <c r="AA284" s="70"/>
      <c r="AB284" s="70"/>
      <c r="AC284" s="70"/>
      <c r="AD284" s="70"/>
    </row>
    <row r="285" spans="19:30" s="1" customFormat="1">
      <c r="S285" s="70"/>
      <c r="T285" s="70"/>
      <c r="U285" s="70"/>
      <c r="V285" s="70"/>
      <c r="W285" s="70"/>
      <c r="X285" s="70"/>
      <c r="Y285" s="70"/>
      <c r="Z285" s="70"/>
      <c r="AA285" s="70"/>
      <c r="AB285" s="70"/>
      <c r="AC285" s="70"/>
      <c r="AD285" s="70"/>
    </row>
    <row r="286" spans="19:30" s="1" customFormat="1">
      <c r="S286" s="70"/>
      <c r="T286" s="70"/>
      <c r="U286" s="70"/>
      <c r="V286" s="70"/>
      <c r="W286" s="70"/>
      <c r="X286" s="70"/>
      <c r="Y286" s="70"/>
      <c r="Z286" s="70"/>
      <c r="AA286" s="70"/>
      <c r="AB286" s="70"/>
      <c r="AC286" s="70"/>
      <c r="AD286" s="70"/>
    </row>
    <row r="287" spans="19:30" s="1" customFormat="1">
      <c r="S287" s="70"/>
      <c r="T287" s="70"/>
      <c r="U287" s="70"/>
      <c r="V287" s="70"/>
      <c r="W287" s="70"/>
      <c r="X287" s="70"/>
      <c r="Y287" s="70"/>
      <c r="Z287" s="70"/>
      <c r="AA287" s="70"/>
      <c r="AB287" s="70"/>
      <c r="AC287" s="70"/>
      <c r="AD287" s="70"/>
    </row>
    <row r="288" spans="19:30" s="1" customFormat="1">
      <c r="S288" s="70"/>
      <c r="T288" s="70"/>
      <c r="U288" s="70"/>
      <c r="V288" s="70"/>
      <c r="W288" s="70"/>
      <c r="X288" s="70"/>
      <c r="Y288" s="70"/>
      <c r="Z288" s="70"/>
      <c r="AA288" s="70"/>
      <c r="AB288" s="70"/>
      <c r="AC288" s="70"/>
      <c r="AD288" s="70"/>
    </row>
    <row r="289" spans="19:30" s="1" customFormat="1">
      <c r="S289" s="70"/>
      <c r="T289" s="70"/>
      <c r="U289" s="70"/>
      <c r="V289" s="70"/>
      <c r="W289" s="70"/>
      <c r="X289" s="70"/>
      <c r="Y289" s="70"/>
      <c r="Z289" s="70"/>
      <c r="AA289" s="70"/>
      <c r="AB289" s="70"/>
      <c r="AC289" s="70"/>
      <c r="AD289" s="70"/>
    </row>
    <row r="290" spans="19:30" s="1" customFormat="1">
      <c r="S290" s="70"/>
      <c r="T290" s="70"/>
      <c r="U290" s="70"/>
      <c r="V290" s="70"/>
      <c r="W290" s="70"/>
      <c r="X290" s="70"/>
      <c r="Y290" s="70"/>
      <c r="Z290" s="70"/>
      <c r="AA290" s="70"/>
      <c r="AB290" s="70"/>
      <c r="AC290" s="70"/>
      <c r="AD290" s="70"/>
    </row>
    <row r="291" spans="19:30" s="1" customFormat="1">
      <c r="S291" s="70"/>
      <c r="T291" s="70"/>
      <c r="U291" s="70"/>
      <c r="V291" s="70"/>
      <c r="W291" s="70"/>
      <c r="X291" s="70"/>
      <c r="Y291" s="70"/>
      <c r="Z291" s="70"/>
      <c r="AA291" s="70"/>
      <c r="AB291" s="70"/>
      <c r="AC291" s="70"/>
      <c r="AD291" s="70"/>
    </row>
    <row r="292" spans="19:30" s="1" customFormat="1">
      <c r="S292" s="70"/>
      <c r="T292" s="70"/>
      <c r="U292" s="70"/>
      <c r="V292" s="70"/>
      <c r="W292" s="70"/>
      <c r="X292" s="70"/>
      <c r="Y292" s="70"/>
      <c r="Z292" s="70"/>
      <c r="AA292" s="70"/>
      <c r="AB292" s="70"/>
      <c r="AC292" s="70"/>
      <c r="AD292" s="70"/>
    </row>
    <row r="293" spans="19:30" s="1" customFormat="1">
      <c r="S293" s="70"/>
      <c r="T293" s="70"/>
      <c r="U293" s="70"/>
      <c r="V293" s="70"/>
      <c r="W293" s="70"/>
      <c r="X293" s="70"/>
      <c r="Y293" s="70"/>
      <c r="Z293" s="70"/>
      <c r="AA293" s="70"/>
      <c r="AB293" s="70"/>
      <c r="AC293" s="70"/>
      <c r="AD293" s="70"/>
    </row>
    <row r="294" spans="19:30" s="1" customFormat="1">
      <c r="S294" s="70"/>
      <c r="T294" s="70"/>
      <c r="U294" s="70"/>
      <c r="V294" s="70"/>
      <c r="W294" s="70"/>
      <c r="X294" s="70"/>
      <c r="Y294" s="70"/>
      <c r="Z294" s="70"/>
      <c r="AA294" s="70"/>
      <c r="AB294" s="70"/>
      <c r="AC294" s="70"/>
      <c r="AD294" s="70"/>
    </row>
    <row r="295" spans="19:30" s="1" customFormat="1">
      <c r="S295" s="70"/>
      <c r="T295" s="70"/>
      <c r="U295" s="70"/>
      <c r="V295" s="70"/>
      <c r="W295" s="70"/>
      <c r="X295" s="70"/>
      <c r="Y295" s="70"/>
      <c r="Z295" s="70"/>
      <c r="AA295" s="70"/>
      <c r="AB295" s="70"/>
      <c r="AC295" s="70"/>
      <c r="AD295" s="70"/>
    </row>
    <row r="296" spans="19:30" s="1" customFormat="1">
      <c r="S296" s="70"/>
      <c r="T296" s="70"/>
      <c r="U296" s="70"/>
      <c r="V296" s="70"/>
      <c r="W296" s="70"/>
      <c r="X296" s="70"/>
      <c r="Y296" s="70"/>
      <c r="Z296" s="70"/>
      <c r="AA296" s="70"/>
      <c r="AB296" s="70"/>
      <c r="AC296" s="70"/>
      <c r="AD296" s="70"/>
    </row>
    <row r="297" spans="19:30" s="1" customFormat="1">
      <c r="S297" s="70"/>
      <c r="T297" s="70"/>
      <c r="U297" s="70"/>
      <c r="V297" s="70"/>
      <c r="W297" s="70"/>
      <c r="X297" s="70"/>
      <c r="Y297" s="70"/>
      <c r="Z297" s="70"/>
      <c r="AA297" s="70"/>
      <c r="AB297" s="70"/>
      <c r="AC297" s="70"/>
      <c r="AD297" s="70"/>
    </row>
    <row r="298" spans="19:30" s="1" customFormat="1">
      <c r="S298" s="70"/>
      <c r="T298" s="70"/>
      <c r="U298" s="70"/>
      <c r="V298" s="70"/>
      <c r="W298" s="70"/>
      <c r="X298" s="70"/>
      <c r="Y298" s="70"/>
      <c r="Z298" s="70"/>
      <c r="AA298" s="70"/>
      <c r="AB298" s="70"/>
      <c r="AC298" s="70"/>
      <c r="AD298" s="70"/>
    </row>
    <row r="299" spans="19:30" s="1" customFormat="1">
      <c r="S299" s="70"/>
      <c r="T299" s="70"/>
      <c r="U299" s="70"/>
      <c r="V299" s="70"/>
      <c r="W299" s="70"/>
      <c r="X299" s="70"/>
      <c r="Y299" s="70"/>
      <c r="Z299" s="70"/>
      <c r="AA299" s="70"/>
      <c r="AB299" s="70"/>
      <c r="AC299" s="70"/>
      <c r="AD299" s="70"/>
    </row>
    <row r="300" spans="19:30" s="1" customFormat="1">
      <c r="S300" s="70"/>
      <c r="T300" s="70"/>
      <c r="U300" s="70"/>
      <c r="V300" s="70"/>
      <c r="W300" s="70"/>
      <c r="X300" s="70"/>
      <c r="Y300" s="70"/>
      <c r="Z300" s="70"/>
      <c r="AA300" s="70"/>
      <c r="AB300" s="70"/>
      <c r="AC300" s="70"/>
      <c r="AD300" s="70"/>
    </row>
    <row r="301" spans="19:30" s="1" customFormat="1">
      <c r="S301" s="70"/>
      <c r="T301" s="70"/>
      <c r="U301" s="70"/>
      <c r="V301" s="70"/>
      <c r="W301" s="70"/>
      <c r="X301" s="70"/>
      <c r="Y301" s="70"/>
      <c r="Z301" s="70"/>
      <c r="AA301" s="70"/>
      <c r="AB301" s="70"/>
      <c r="AC301" s="70"/>
      <c r="AD301" s="70"/>
    </row>
    <row r="302" spans="19:30" s="1" customFormat="1">
      <c r="S302" s="70"/>
      <c r="T302" s="70"/>
      <c r="U302" s="70"/>
      <c r="V302" s="70"/>
      <c r="W302" s="70"/>
      <c r="X302" s="70"/>
      <c r="Y302" s="70"/>
      <c r="Z302" s="70"/>
      <c r="AA302" s="70"/>
      <c r="AB302" s="70"/>
      <c r="AC302" s="70"/>
      <c r="AD302" s="70"/>
    </row>
    <row r="303" spans="19:30" s="1" customFormat="1">
      <c r="S303" s="70"/>
      <c r="T303" s="70"/>
      <c r="U303" s="70"/>
      <c r="V303" s="70"/>
      <c r="W303" s="70"/>
      <c r="X303" s="70"/>
      <c r="Y303" s="70"/>
      <c r="Z303" s="70"/>
      <c r="AA303" s="70"/>
      <c r="AB303" s="70"/>
      <c r="AC303" s="70"/>
      <c r="AD303" s="70"/>
    </row>
    <row r="304" spans="19:30" s="1" customFormat="1">
      <c r="S304" s="70"/>
      <c r="T304" s="70"/>
      <c r="U304" s="70"/>
      <c r="V304" s="70"/>
      <c r="W304" s="70"/>
      <c r="X304" s="70"/>
      <c r="Y304" s="70"/>
      <c r="Z304" s="70"/>
      <c r="AA304" s="70"/>
      <c r="AB304" s="70"/>
      <c r="AC304" s="70"/>
      <c r="AD304" s="70"/>
    </row>
    <row r="305" spans="19:30" s="1" customFormat="1">
      <c r="S305" s="70"/>
      <c r="T305" s="70"/>
      <c r="U305" s="70"/>
      <c r="V305" s="70"/>
      <c r="W305" s="70"/>
      <c r="X305" s="70"/>
      <c r="Y305" s="70"/>
      <c r="Z305" s="70"/>
      <c r="AA305" s="70"/>
      <c r="AB305" s="70"/>
      <c r="AC305" s="70"/>
      <c r="AD305" s="70"/>
    </row>
    <row r="306" spans="19:30" s="1" customFormat="1">
      <c r="S306" s="70"/>
      <c r="T306" s="70"/>
      <c r="U306" s="70"/>
      <c r="V306" s="70"/>
      <c r="W306" s="70"/>
      <c r="X306" s="70"/>
      <c r="Y306" s="70"/>
      <c r="Z306" s="70"/>
      <c r="AA306" s="70"/>
      <c r="AB306" s="70"/>
      <c r="AC306" s="70"/>
      <c r="AD306" s="70"/>
    </row>
    <row r="307" spans="19:30" s="1" customFormat="1">
      <c r="S307" s="70"/>
      <c r="T307" s="70"/>
      <c r="U307" s="70"/>
      <c r="V307" s="70"/>
      <c r="W307" s="70"/>
      <c r="X307" s="70"/>
      <c r="Y307" s="70"/>
      <c r="Z307" s="70"/>
      <c r="AA307" s="70"/>
      <c r="AB307" s="70"/>
      <c r="AC307" s="70"/>
      <c r="AD307" s="70"/>
    </row>
    <row r="308" spans="19:30" s="1" customFormat="1">
      <c r="S308" s="70"/>
      <c r="T308" s="70"/>
      <c r="U308" s="70"/>
      <c r="V308" s="70"/>
      <c r="W308" s="70"/>
      <c r="X308" s="70"/>
      <c r="Y308" s="70"/>
      <c r="Z308" s="70"/>
      <c r="AA308" s="70"/>
      <c r="AB308" s="70"/>
      <c r="AC308" s="70"/>
      <c r="AD308" s="70"/>
    </row>
    <row r="309" spans="19:30" s="1" customFormat="1">
      <c r="S309" s="70"/>
      <c r="T309" s="70"/>
      <c r="U309" s="70"/>
      <c r="V309" s="70"/>
      <c r="W309" s="70"/>
      <c r="X309" s="70"/>
      <c r="Y309" s="70"/>
      <c r="Z309" s="70"/>
      <c r="AA309" s="70"/>
      <c r="AB309" s="70"/>
      <c r="AC309" s="70"/>
      <c r="AD309" s="70"/>
    </row>
    <row r="310" spans="19:30" s="1" customFormat="1">
      <c r="S310" s="70"/>
      <c r="T310" s="70"/>
      <c r="U310" s="70"/>
      <c r="V310" s="70"/>
      <c r="W310" s="70"/>
      <c r="X310" s="70"/>
      <c r="Y310" s="70"/>
      <c r="Z310" s="70"/>
      <c r="AA310" s="70"/>
      <c r="AB310" s="70"/>
      <c r="AC310" s="70"/>
      <c r="AD310" s="70"/>
    </row>
    <row r="311" spans="19:30" s="1" customFormat="1">
      <c r="S311" s="70"/>
      <c r="T311" s="70"/>
      <c r="U311" s="70"/>
      <c r="V311" s="70"/>
      <c r="W311" s="70"/>
      <c r="X311" s="70"/>
      <c r="Y311" s="70"/>
      <c r="Z311" s="70"/>
      <c r="AA311" s="70"/>
      <c r="AB311" s="70"/>
      <c r="AC311" s="70"/>
      <c r="AD311" s="70"/>
    </row>
    <row r="312" spans="19:30" s="1" customFormat="1">
      <c r="S312" s="70"/>
      <c r="T312" s="70"/>
      <c r="U312" s="70"/>
      <c r="V312" s="70"/>
      <c r="W312" s="70"/>
      <c r="X312" s="70"/>
      <c r="Y312" s="70"/>
      <c r="Z312" s="70"/>
      <c r="AA312" s="70"/>
      <c r="AB312" s="70"/>
      <c r="AC312" s="70"/>
      <c r="AD312" s="70"/>
    </row>
    <row r="313" spans="19:30" s="1" customFormat="1">
      <c r="S313" s="70"/>
      <c r="T313" s="70"/>
      <c r="U313" s="70"/>
      <c r="V313" s="70"/>
      <c r="W313" s="70"/>
      <c r="X313" s="70"/>
      <c r="Y313" s="70"/>
      <c r="Z313" s="70"/>
      <c r="AA313" s="70"/>
      <c r="AB313" s="70"/>
      <c r="AC313" s="70"/>
      <c r="AD313" s="70"/>
    </row>
    <row r="314" spans="19:30" s="1" customFormat="1">
      <c r="S314" s="70"/>
      <c r="T314" s="70"/>
      <c r="U314" s="70"/>
      <c r="V314" s="70"/>
      <c r="W314" s="70"/>
      <c r="X314" s="70"/>
      <c r="Y314" s="70"/>
      <c r="Z314" s="70"/>
      <c r="AA314" s="70"/>
      <c r="AB314" s="70"/>
      <c r="AC314" s="70"/>
      <c r="AD314" s="70"/>
    </row>
    <row r="315" spans="19:30" s="1" customFormat="1">
      <c r="S315" s="70"/>
      <c r="T315" s="70"/>
      <c r="U315" s="70"/>
      <c r="V315" s="70"/>
      <c r="W315" s="70"/>
      <c r="X315" s="70"/>
      <c r="Y315" s="70"/>
      <c r="Z315" s="70"/>
      <c r="AA315" s="70"/>
      <c r="AB315" s="70"/>
      <c r="AC315" s="70"/>
      <c r="AD315" s="70"/>
    </row>
    <row r="316" spans="19:30" s="1" customFormat="1">
      <c r="S316" s="70"/>
      <c r="T316" s="70"/>
      <c r="U316" s="70"/>
      <c r="V316" s="70"/>
      <c r="W316" s="70"/>
      <c r="X316" s="70"/>
      <c r="Y316" s="70"/>
      <c r="Z316" s="70"/>
      <c r="AA316" s="70"/>
      <c r="AB316" s="70"/>
      <c r="AC316" s="70"/>
      <c r="AD316" s="70"/>
    </row>
    <row r="317" spans="19:30" s="1" customFormat="1">
      <c r="S317" s="70"/>
      <c r="T317" s="70"/>
      <c r="U317" s="70"/>
      <c r="V317" s="70"/>
      <c r="W317" s="70"/>
      <c r="X317" s="70"/>
      <c r="Y317" s="70"/>
      <c r="Z317" s="70"/>
      <c r="AA317" s="70"/>
      <c r="AB317" s="70"/>
      <c r="AC317" s="70"/>
      <c r="AD317" s="70"/>
    </row>
    <row r="318" spans="19:30" s="1" customFormat="1">
      <c r="S318" s="70"/>
      <c r="T318" s="70"/>
      <c r="U318" s="70"/>
      <c r="V318" s="70"/>
      <c r="W318" s="70"/>
      <c r="X318" s="70"/>
      <c r="Y318" s="70"/>
      <c r="Z318" s="70"/>
      <c r="AA318" s="70"/>
      <c r="AB318" s="70"/>
      <c r="AC318" s="70"/>
      <c r="AD318" s="70"/>
    </row>
    <row r="319" spans="19:30" s="1" customFormat="1">
      <c r="S319" s="70"/>
      <c r="T319" s="70"/>
      <c r="U319" s="70"/>
      <c r="V319" s="70"/>
      <c r="W319" s="70"/>
      <c r="X319" s="70"/>
      <c r="Y319" s="70"/>
      <c r="Z319" s="70"/>
      <c r="AA319" s="70"/>
      <c r="AB319" s="70"/>
      <c r="AC319" s="70"/>
      <c r="AD319" s="70"/>
    </row>
    <row r="320" spans="19:30" s="1" customFormat="1">
      <c r="S320" s="70"/>
      <c r="T320" s="70"/>
      <c r="U320" s="70"/>
      <c r="V320" s="70"/>
      <c r="W320" s="70"/>
      <c r="X320" s="70"/>
      <c r="Y320" s="70"/>
      <c r="Z320" s="70"/>
      <c r="AA320" s="70"/>
      <c r="AB320" s="70"/>
      <c r="AC320" s="70"/>
      <c r="AD320" s="70"/>
    </row>
    <row r="321" spans="19:30" s="1" customFormat="1">
      <c r="S321" s="70"/>
      <c r="T321" s="70"/>
      <c r="U321" s="70"/>
      <c r="V321" s="70"/>
      <c r="W321" s="70"/>
      <c r="X321" s="70"/>
      <c r="Y321" s="70"/>
      <c r="Z321" s="70"/>
      <c r="AA321" s="70"/>
      <c r="AB321" s="70"/>
      <c r="AC321" s="70"/>
      <c r="AD321" s="70"/>
    </row>
    <row r="322" spans="19:30" s="1" customFormat="1">
      <c r="S322" s="70"/>
      <c r="T322" s="70"/>
      <c r="U322" s="70"/>
      <c r="V322" s="70"/>
      <c r="W322" s="70"/>
      <c r="X322" s="70"/>
      <c r="Y322" s="70"/>
      <c r="Z322" s="70"/>
      <c r="AA322" s="70"/>
      <c r="AB322" s="70"/>
      <c r="AC322" s="70"/>
      <c r="AD322" s="70"/>
    </row>
    <row r="323" spans="19:30" s="1" customFormat="1">
      <c r="S323" s="70"/>
      <c r="T323" s="70"/>
      <c r="U323" s="70"/>
      <c r="V323" s="70"/>
      <c r="W323" s="70"/>
      <c r="X323" s="70"/>
      <c r="Y323" s="70"/>
      <c r="Z323" s="70"/>
      <c r="AA323" s="70"/>
      <c r="AB323" s="70"/>
      <c r="AC323" s="70"/>
      <c r="AD323" s="70"/>
    </row>
    <row r="324" spans="19:30" s="1" customFormat="1">
      <c r="S324" s="70"/>
      <c r="T324" s="70"/>
      <c r="U324" s="70"/>
      <c r="V324" s="70"/>
      <c r="W324" s="70"/>
      <c r="X324" s="70"/>
      <c r="Y324" s="70"/>
      <c r="Z324" s="70"/>
      <c r="AA324" s="70"/>
      <c r="AB324" s="70"/>
      <c r="AC324" s="70"/>
      <c r="AD324" s="70"/>
    </row>
    <row r="325" spans="19:30" s="1" customFormat="1">
      <c r="S325" s="70"/>
      <c r="T325" s="70"/>
      <c r="U325" s="70"/>
      <c r="V325" s="70"/>
      <c r="W325" s="70"/>
      <c r="X325" s="70"/>
      <c r="Y325" s="70"/>
      <c r="Z325" s="70"/>
      <c r="AA325" s="70"/>
      <c r="AB325" s="70"/>
      <c r="AC325" s="70"/>
      <c r="AD325" s="70"/>
    </row>
    <row r="326" spans="19:30" s="1" customFormat="1">
      <c r="S326" s="70"/>
      <c r="T326" s="70"/>
      <c r="U326" s="70"/>
      <c r="V326" s="70"/>
      <c r="W326" s="70"/>
      <c r="X326" s="70"/>
      <c r="Y326" s="70"/>
      <c r="Z326" s="70"/>
      <c r="AA326" s="70"/>
      <c r="AB326" s="70"/>
      <c r="AC326" s="70"/>
      <c r="AD326" s="70"/>
    </row>
    <row r="327" spans="19:30" s="1" customFormat="1">
      <c r="S327" s="70"/>
      <c r="T327" s="70"/>
      <c r="U327" s="70"/>
      <c r="V327" s="70"/>
      <c r="W327" s="70"/>
      <c r="X327" s="70"/>
      <c r="Y327" s="70"/>
      <c r="Z327" s="70"/>
      <c r="AA327" s="70"/>
      <c r="AB327" s="70"/>
      <c r="AC327" s="70"/>
      <c r="AD327" s="70"/>
    </row>
    <row r="328" spans="19:30" s="1" customFormat="1">
      <c r="S328" s="70"/>
      <c r="T328" s="70"/>
      <c r="U328" s="70"/>
      <c r="V328" s="70"/>
      <c r="W328" s="70"/>
      <c r="X328" s="70"/>
      <c r="Y328" s="70"/>
      <c r="Z328" s="70"/>
      <c r="AA328" s="70"/>
      <c r="AB328" s="70"/>
      <c r="AC328" s="70"/>
      <c r="AD328" s="70"/>
    </row>
    <row r="329" spans="19:30" s="1" customFormat="1">
      <c r="S329" s="70"/>
      <c r="T329" s="70"/>
      <c r="U329" s="70"/>
      <c r="V329" s="70"/>
      <c r="W329" s="70"/>
      <c r="X329" s="70"/>
      <c r="Y329" s="70"/>
      <c r="Z329" s="70"/>
      <c r="AA329" s="70"/>
      <c r="AB329" s="70"/>
      <c r="AC329" s="70"/>
      <c r="AD329" s="70"/>
    </row>
    <row r="330" spans="19:30" s="1" customFormat="1">
      <c r="S330" s="70"/>
      <c r="T330" s="70"/>
      <c r="U330" s="70"/>
      <c r="V330" s="70"/>
      <c r="W330" s="70"/>
      <c r="X330" s="70"/>
      <c r="Y330" s="70"/>
      <c r="Z330" s="70"/>
      <c r="AA330" s="70"/>
      <c r="AB330" s="70"/>
      <c r="AC330" s="70"/>
      <c r="AD330" s="70"/>
    </row>
    <row r="331" spans="19:30" s="1" customFormat="1">
      <c r="S331" s="70"/>
      <c r="T331" s="70"/>
      <c r="U331" s="70"/>
      <c r="V331" s="70"/>
      <c r="W331" s="70"/>
      <c r="X331" s="70"/>
      <c r="Y331" s="70"/>
      <c r="Z331" s="70"/>
      <c r="AA331" s="70"/>
      <c r="AB331" s="70"/>
      <c r="AC331" s="70"/>
      <c r="AD331" s="70"/>
    </row>
    <row r="332" spans="19:30" s="1" customFormat="1">
      <c r="S332" s="70"/>
      <c r="T332" s="70"/>
      <c r="U332" s="70"/>
      <c r="V332" s="70"/>
      <c r="W332" s="70"/>
      <c r="X332" s="70"/>
      <c r="Y332" s="70"/>
      <c r="Z332" s="70"/>
      <c r="AA332" s="70"/>
      <c r="AB332" s="70"/>
      <c r="AC332" s="70"/>
      <c r="AD332" s="70"/>
    </row>
    <row r="333" spans="19:30" s="1" customFormat="1">
      <c r="S333" s="70"/>
      <c r="T333" s="70"/>
      <c r="U333" s="70"/>
      <c r="V333" s="70"/>
      <c r="W333" s="70"/>
      <c r="X333" s="70"/>
      <c r="Y333" s="70"/>
      <c r="Z333" s="70"/>
      <c r="AA333" s="70"/>
      <c r="AB333" s="70"/>
      <c r="AC333" s="70"/>
      <c r="AD333" s="70"/>
    </row>
    <row r="334" spans="19:30" s="1" customFormat="1">
      <c r="S334" s="70"/>
      <c r="T334" s="70"/>
      <c r="U334" s="70"/>
      <c r="V334" s="70"/>
      <c r="W334" s="70"/>
      <c r="X334" s="70"/>
      <c r="Y334" s="70"/>
      <c r="Z334" s="70"/>
      <c r="AA334" s="70"/>
      <c r="AB334" s="70"/>
      <c r="AC334" s="70"/>
      <c r="AD334" s="70"/>
    </row>
    <row r="335" spans="19:30" s="1" customFormat="1">
      <c r="S335" s="70"/>
      <c r="T335" s="70"/>
      <c r="U335" s="70"/>
      <c r="V335" s="70"/>
      <c r="W335" s="70"/>
      <c r="X335" s="70"/>
      <c r="Y335" s="70"/>
      <c r="Z335" s="70"/>
      <c r="AA335" s="70"/>
      <c r="AB335" s="70"/>
      <c r="AC335" s="70"/>
      <c r="AD335" s="70"/>
    </row>
    <row r="336" spans="19:30" s="1" customFormat="1">
      <c r="S336" s="70"/>
      <c r="T336" s="70"/>
      <c r="U336" s="70"/>
      <c r="V336" s="70"/>
      <c r="W336" s="70"/>
      <c r="X336" s="70"/>
      <c r="Y336" s="70"/>
      <c r="Z336" s="70"/>
      <c r="AA336" s="70"/>
      <c r="AB336" s="70"/>
      <c r="AC336" s="70"/>
      <c r="AD336" s="70"/>
    </row>
    <row r="337" spans="19:30" s="1" customFormat="1">
      <c r="S337" s="70"/>
      <c r="T337" s="70"/>
      <c r="U337" s="70"/>
      <c r="V337" s="70"/>
      <c r="W337" s="70"/>
      <c r="X337" s="70"/>
      <c r="Y337" s="70"/>
      <c r="Z337" s="70"/>
      <c r="AA337" s="70"/>
      <c r="AB337" s="70"/>
      <c r="AC337" s="70"/>
      <c r="AD337" s="70"/>
    </row>
    <row r="338" spans="19:30" s="1" customFormat="1">
      <c r="S338" s="70"/>
      <c r="T338" s="70"/>
      <c r="U338" s="70"/>
      <c r="V338" s="70"/>
      <c r="W338" s="70"/>
      <c r="X338" s="70"/>
      <c r="Y338" s="70"/>
      <c r="Z338" s="70"/>
      <c r="AA338" s="70"/>
      <c r="AB338" s="70"/>
      <c r="AC338" s="70"/>
      <c r="AD338" s="70"/>
    </row>
    <row r="339" spans="19:30" s="1" customFormat="1">
      <c r="S339" s="70"/>
      <c r="T339" s="70"/>
      <c r="U339" s="70"/>
      <c r="V339" s="70"/>
      <c r="W339" s="70"/>
      <c r="X339" s="70"/>
      <c r="Y339" s="70"/>
      <c r="Z339" s="70"/>
      <c r="AA339" s="70"/>
      <c r="AB339" s="70"/>
      <c r="AC339" s="70"/>
      <c r="AD339" s="70"/>
    </row>
    <row r="340" spans="19:30" s="1" customFormat="1">
      <c r="S340" s="70"/>
      <c r="T340" s="70"/>
      <c r="U340" s="70"/>
      <c r="V340" s="70"/>
      <c r="W340" s="70"/>
      <c r="X340" s="70"/>
      <c r="Y340" s="70"/>
      <c r="Z340" s="70"/>
      <c r="AA340" s="70"/>
      <c r="AB340" s="70"/>
      <c r="AC340" s="70"/>
      <c r="AD340" s="70"/>
    </row>
    <row r="341" spans="19:30" s="1" customFormat="1">
      <c r="S341" s="70"/>
      <c r="T341" s="70"/>
      <c r="U341" s="70"/>
      <c r="V341" s="70"/>
      <c r="W341" s="70"/>
      <c r="X341" s="70"/>
      <c r="Y341" s="70"/>
      <c r="Z341" s="70"/>
      <c r="AA341" s="70"/>
      <c r="AB341" s="70"/>
      <c r="AC341" s="70"/>
      <c r="AD341" s="70"/>
    </row>
    <row r="342" spans="19:30" s="1" customFormat="1">
      <c r="S342" s="70"/>
      <c r="T342" s="70"/>
      <c r="U342" s="70"/>
      <c r="V342" s="70"/>
      <c r="W342" s="70"/>
      <c r="X342" s="70"/>
      <c r="Y342" s="70"/>
      <c r="Z342" s="70"/>
      <c r="AA342" s="70"/>
      <c r="AB342" s="70"/>
      <c r="AC342" s="70"/>
      <c r="AD342" s="70"/>
    </row>
    <row r="343" spans="19:30" s="1" customFormat="1">
      <c r="S343" s="70"/>
      <c r="T343" s="70"/>
      <c r="U343" s="70"/>
      <c r="V343" s="70"/>
      <c r="W343" s="70"/>
      <c r="X343" s="70"/>
      <c r="Y343" s="70"/>
      <c r="Z343" s="70"/>
      <c r="AA343" s="70"/>
      <c r="AB343" s="70"/>
      <c r="AC343" s="70"/>
      <c r="AD343" s="70"/>
    </row>
    <row r="344" spans="19:30" s="1" customFormat="1">
      <c r="S344" s="70"/>
      <c r="T344" s="70"/>
      <c r="U344" s="70"/>
      <c r="V344" s="70"/>
      <c r="W344" s="70"/>
      <c r="X344" s="70"/>
      <c r="Y344" s="70"/>
      <c r="Z344" s="70"/>
      <c r="AA344" s="70"/>
      <c r="AB344" s="70"/>
      <c r="AC344" s="70"/>
      <c r="AD344" s="70"/>
    </row>
    <row r="345" spans="19:30" s="1" customFormat="1">
      <c r="S345" s="70"/>
      <c r="T345" s="70"/>
      <c r="U345" s="70"/>
      <c r="V345" s="70"/>
      <c r="W345" s="70"/>
      <c r="X345" s="70"/>
      <c r="Y345" s="70"/>
      <c r="Z345" s="70"/>
      <c r="AA345" s="70"/>
      <c r="AB345" s="70"/>
      <c r="AC345" s="70"/>
      <c r="AD345" s="70"/>
    </row>
    <row r="346" spans="19:30" s="1" customFormat="1">
      <c r="S346" s="70"/>
      <c r="T346" s="70"/>
      <c r="U346" s="70"/>
      <c r="V346" s="70"/>
      <c r="W346" s="70"/>
      <c r="X346" s="70"/>
      <c r="Y346" s="70"/>
      <c r="Z346" s="70"/>
      <c r="AA346" s="70"/>
      <c r="AB346" s="70"/>
      <c r="AC346" s="70"/>
      <c r="AD346" s="70"/>
    </row>
    <row r="347" spans="19:30" s="1" customFormat="1">
      <c r="S347" s="70"/>
      <c r="T347" s="70"/>
      <c r="U347" s="70"/>
      <c r="V347" s="70"/>
      <c r="W347" s="70"/>
      <c r="X347" s="70"/>
      <c r="Y347" s="70"/>
      <c r="Z347" s="70"/>
      <c r="AA347" s="70"/>
      <c r="AB347" s="70"/>
      <c r="AC347" s="70"/>
      <c r="AD347" s="70"/>
    </row>
    <row r="348" spans="19:30" s="1" customFormat="1">
      <c r="S348" s="70"/>
      <c r="T348" s="70"/>
      <c r="U348" s="70"/>
      <c r="V348" s="70"/>
      <c r="W348" s="70"/>
      <c r="X348" s="70"/>
      <c r="Y348" s="70"/>
      <c r="Z348" s="70"/>
      <c r="AA348" s="70"/>
      <c r="AB348" s="70"/>
      <c r="AC348" s="70"/>
      <c r="AD348" s="70"/>
    </row>
    <row r="349" spans="19:30" s="1" customFormat="1">
      <c r="S349" s="70"/>
      <c r="T349" s="70"/>
      <c r="U349" s="70"/>
      <c r="V349" s="70"/>
      <c r="W349" s="70"/>
      <c r="X349" s="70"/>
      <c r="Y349" s="70"/>
      <c r="Z349" s="70"/>
      <c r="AA349" s="70"/>
      <c r="AB349" s="70"/>
      <c r="AC349" s="70"/>
      <c r="AD349" s="70"/>
    </row>
    <row r="350" spans="19:30" s="1" customFormat="1">
      <c r="S350" s="70"/>
      <c r="T350" s="70"/>
      <c r="U350" s="70"/>
      <c r="V350" s="70"/>
      <c r="W350" s="70"/>
      <c r="X350" s="70"/>
      <c r="Y350" s="70"/>
      <c r="Z350" s="70"/>
      <c r="AA350" s="70"/>
      <c r="AB350" s="70"/>
      <c r="AC350" s="70"/>
      <c r="AD350" s="70"/>
    </row>
    <row r="351" spans="19:30" s="1" customFormat="1">
      <c r="S351" s="70"/>
      <c r="T351" s="70"/>
      <c r="U351" s="70"/>
      <c r="V351" s="70"/>
      <c r="W351" s="70"/>
      <c r="X351" s="70"/>
      <c r="Y351" s="70"/>
      <c r="Z351" s="70"/>
      <c r="AA351" s="70"/>
      <c r="AB351" s="70"/>
      <c r="AC351" s="70"/>
      <c r="AD351" s="70"/>
    </row>
    <row r="352" spans="19:30" s="1" customFormat="1">
      <c r="S352" s="70"/>
      <c r="T352" s="70"/>
      <c r="U352" s="70"/>
      <c r="V352" s="70"/>
      <c r="W352" s="70"/>
      <c r="X352" s="70"/>
      <c r="Y352" s="70"/>
      <c r="Z352" s="70"/>
      <c r="AA352" s="70"/>
      <c r="AB352" s="70"/>
      <c r="AC352" s="70"/>
      <c r="AD352" s="70"/>
    </row>
    <row r="353" spans="19:30" s="1" customFormat="1">
      <c r="S353" s="70"/>
      <c r="T353" s="70"/>
      <c r="U353" s="70"/>
      <c r="V353" s="70"/>
      <c r="W353" s="70"/>
      <c r="X353" s="70"/>
      <c r="Y353" s="70"/>
      <c r="Z353" s="70"/>
      <c r="AA353" s="70"/>
      <c r="AB353" s="70"/>
      <c r="AC353" s="70"/>
      <c r="AD353" s="70"/>
    </row>
    <row r="354" spans="19:30" s="1" customFormat="1">
      <c r="S354" s="70"/>
      <c r="T354" s="70"/>
      <c r="U354" s="70"/>
      <c r="V354" s="70"/>
      <c r="W354" s="70"/>
      <c r="X354" s="70"/>
      <c r="Y354" s="70"/>
      <c r="Z354" s="70"/>
      <c r="AA354" s="70"/>
      <c r="AB354" s="70"/>
      <c r="AC354" s="70"/>
      <c r="AD354" s="70"/>
    </row>
    <row r="355" spans="19:30" s="1" customFormat="1">
      <c r="S355" s="70"/>
      <c r="T355" s="70"/>
      <c r="U355" s="70"/>
      <c r="V355" s="70"/>
      <c r="W355" s="70"/>
      <c r="X355" s="70"/>
      <c r="Y355" s="70"/>
      <c r="Z355" s="70"/>
      <c r="AA355" s="70"/>
      <c r="AB355" s="70"/>
      <c r="AC355" s="70"/>
      <c r="AD355" s="70"/>
    </row>
    <row r="356" spans="19:30" s="1" customFormat="1">
      <c r="S356" s="70"/>
      <c r="T356" s="70"/>
      <c r="U356" s="70"/>
      <c r="V356" s="70"/>
      <c r="W356" s="70"/>
      <c r="X356" s="70"/>
      <c r="Y356" s="70"/>
      <c r="Z356" s="70"/>
      <c r="AA356" s="70"/>
      <c r="AB356" s="70"/>
      <c r="AC356" s="70"/>
      <c r="AD356" s="70"/>
    </row>
    <row r="357" spans="19:30" s="1" customFormat="1">
      <c r="S357" s="70"/>
      <c r="T357" s="70"/>
      <c r="U357" s="70"/>
      <c r="V357" s="70"/>
      <c r="W357" s="70"/>
      <c r="X357" s="70"/>
      <c r="Y357" s="70"/>
      <c r="Z357" s="70"/>
      <c r="AA357" s="70"/>
      <c r="AB357" s="70"/>
      <c r="AC357" s="70"/>
      <c r="AD357" s="70"/>
    </row>
    <row r="358" spans="19:30" s="1" customFormat="1">
      <c r="S358" s="70"/>
      <c r="T358" s="70"/>
      <c r="U358" s="70"/>
      <c r="V358" s="70"/>
      <c r="W358" s="70"/>
      <c r="X358" s="70"/>
      <c r="Y358" s="70"/>
      <c r="Z358" s="70"/>
      <c r="AA358" s="70"/>
      <c r="AB358" s="70"/>
      <c r="AC358" s="70"/>
      <c r="AD358" s="70"/>
    </row>
    <row r="359" spans="19:30" s="1" customFormat="1">
      <c r="S359" s="70"/>
      <c r="T359" s="70"/>
      <c r="U359" s="70"/>
      <c r="V359" s="70"/>
      <c r="W359" s="70"/>
      <c r="X359" s="70"/>
      <c r="Y359" s="70"/>
      <c r="Z359" s="70"/>
      <c r="AA359" s="70"/>
      <c r="AB359" s="70"/>
      <c r="AC359" s="70"/>
      <c r="AD359" s="70"/>
    </row>
    <row r="360" spans="19:30" s="1" customFormat="1">
      <c r="S360" s="70"/>
      <c r="T360" s="70"/>
      <c r="U360" s="70"/>
      <c r="V360" s="70"/>
      <c r="W360" s="70"/>
      <c r="X360" s="70"/>
      <c r="Y360" s="70"/>
      <c r="Z360" s="70"/>
      <c r="AA360" s="70"/>
      <c r="AB360" s="70"/>
      <c r="AC360" s="70"/>
      <c r="AD360" s="70"/>
    </row>
    <row r="361" spans="19:30" s="1" customFormat="1">
      <c r="S361" s="70"/>
      <c r="T361" s="70"/>
      <c r="U361" s="70"/>
      <c r="V361" s="70"/>
      <c r="W361" s="70"/>
      <c r="X361" s="70"/>
      <c r="Y361" s="70"/>
      <c r="Z361" s="70"/>
      <c r="AA361" s="70"/>
      <c r="AB361" s="70"/>
      <c r="AC361" s="70"/>
      <c r="AD361" s="70"/>
    </row>
    <row r="362" spans="19:30" s="1" customFormat="1">
      <c r="S362" s="70"/>
      <c r="T362" s="70"/>
      <c r="U362" s="70"/>
      <c r="V362" s="70"/>
      <c r="W362" s="70"/>
      <c r="X362" s="70"/>
      <c r="Y362" s="70"/>
      <c r="Z362" s="70"/>
      <c r="AA362" s="70"/>
      <c r="AB362" s="70"/>
      <c r="AC362" s="70"/>
      <c r="AD362" s="70"/>
    </row>
    <row r="363" spans="19:30" s="1" customFormat="1">
      <c r="S363" s="70"/>
      <c r="T363" s="70"/>
      <c r="U363" s="70"/>
      <c r="V363" s="70"/>
      <c r="W363" s="70"/>
      <c r="X363" s="70"/>
      <c r="Y363" s="70"/>
      <c r="Z363" s="70"/>
      <c r="AA363" s="70"/>
      <c r="AB363" s="70"/>
      <c r="AC363" s="70"/>
      <c r="AD363" s="70"/>
    </row>
    <row r="364" spans="19:30" s="1" customFormat="1">
      <c r="S364" s="70"/>
      <c r="T364" s="70"/>
      <c r="U364" s="70"/>
      <c r="V364" s="70"/>
      <c r="W364" s="70"/>
      <c r="X364" s="70"/>
      <c r="Y364" s="70"/>
      <c r="Z364" s="70"/>
      <c r="AA364" s="70"/>
      <c r="AB364" s="70"/>
      <c r="AC364" s="70"/>
      <c r="AD364" s="70"/>
    </row>
    <row r="365" spans="19:30" s="1" customFormat="1">
      <c r="S365" s="70"/>
      <c r="T365" s="70"/>
      <c r="U365" s="70"/>
      <c r="V365" s="70"/>
      <c r="W365" s="70"/>
      <c r="X365" s="70"/>
      <c r="Y365" s="70"/>
      <c r="Z365" s="70"/>
      <c r="AA365" s="70"/>
      <c r="AB365" s="70"/>
      <c r="AC365" s="70"/>
      <c r="AD365" s="70"/>
    </row>
    <row r="366" spans="19:30" s="1" customFormat="1">
      <c r="S366" s="70"/>
      <c r="T366" s="70"/>
      <c r="U366" s="70"/>
      <c r="V366" s="70"/>
      <c r="W366" s="70"/>
      <c r="X366" s="70"/>
      <c r="Y366" s="70"/>
      <c r="Z366" s="70"/>
      <c r="AA366" s="70"/>
      <c r="AB366" s="70"/>
      <c r="AC366" s="70"/>
      <c r="AD366" s="70"/>
    </row>
    <row r="367" spans="19:30" s="1" customFormat="1">
      <c r="S367" s="70"/>
      <c r="T367" s="70"/>
      <c r="U367" s="70"/>
      <c r="V367" s="70"/>
      <c r="W367" s="70"/>
      <c r="X367" s="70"/>
      <c r="Y367" s="70"/>
      <c r="Z367" s="70"/>
      <c r="AA367" s="70"/>
      <c r="AB367" s="70"/>
      <c r="AC367" s="70"/>
      <c r="AD367" s="70"/>
    </row>
    <row r="368" spans="19:30" s="1" customFormat="1">
      <c r="S368" s="70"/>
      <c r="T368" s="70"/>
      <c r="U368" s="70"/>
      <c r="V368" s="70"/>
      <c r="W368" s="70"/>
      <c r="X368" s="70"/>
      <c r="Y368" s="70"/>
      <c r="Z368" s="70"/>
      <c r="AA368" s="70"/>
      <c r="AB368" s="70"/>
      <c r="AC368" s="70"/>
      <c r="AD368" s="70"/>
    </row>
    <row r="369" spans="19:30" s="1" customFormat="1">
      <c r="S369" s="70"/>
      <c r="T369" s="70"/>
      <c r="U369" s="70"/>
      <c r="V369" s="70"/>
      <c r="W369" s="70"/>
      <c r="X369" s="70"/>
      <c r="Y369" s="70"/>
      <c r="Z369" s="70"/>
      <c r="AA369" s="70"/>
      <c r="AB369" s="70"/>
      <c r="AC369" s="70"/>
      <c r="AD369" s="70"/>
    </row>
    <row r="370" spans="19:30" s="1" customFormat="1">
      <c r="S370" s="70"/>
      <c r="T370" s="70"/>
      <c r="U370" s="70"/>
      <c r="V370" s="70"/>
      <c r="W370" s="70"/>
      <c r="X370" s="70"/>
      <c r="Y370" s="70"/>
      <c r="Z370" s="70"/>
      <c r="AA370" s="70"/>
      <c r="AB370" s="70"/>
      <c r="AC370" s="70"/>
      <c r="AD370" s="70"/>
    </row>
    <row r="371" spans="19:30" s="1" customFormat="1">
      <c r="S371" s="70"/>
      <c r="T371" s="70"/>
      <c r="U371" s="70"/>
      <c r="V371" s="70"/>
      <c r="W371" s="70"/>
      <c r="X371" s="70"/>
      <c r="Y371" s="70"/>
      <c r="Z371" s="70"/>
      <c r="AA371" s="70"/>
      <c r="AB371" s="70"/>
      <c r="AC371" s="70"/>
      <c r="AD371" s="70"/>
    </row>
    <row r="372" spans="19:30" s="1" customFormat="1">
      <c r="S372" s="70"/>
      <c r="T372" s="70"/>
      <c r="U372" s="70"/>
      <c r="V372" s="70"/>
      <c r="W372" s="70"/>
      <c r="X372" s="70"/>
      <c r="Y372" s="70"/>
      <c r="Z372" s="70"/>
      <c r="AA372" s="70"/>
      <c r="AB372" s="70"/>
      <c r="AC372" s="70"/>
      <c r="AD372" s="70"/>
    </row>
    <row r="373" spans="19:30" s="1" customFormat="1">
      <c r="S373" s="70"/>
      <c r="T373" s="70"/>
      <c r="U373" s="70"/>
      <c r="V373" s="70"/>
      <c r="W373" s="70"/>
      <c r="X373" s="70"/>
      <c r="Y373" s="70"/>
      <c r="Z373" s="70"/>
      <c r="AA373" s="70"/>
      <c r="AB373" s="70"/>
      <c r="AC373" s="70"/>
      <c r="AD373" s="70"/>
    </row>
    <row r="374" spans="19:30" s="1" customFormat="1">
      <c r="S374" s="70"/>
      <c r="T374" s="70"/>
      <c r="U374" s="70"/>
      <c r="V374" s="70"/>
      <c r="W374" s="70"/>
      <c r="X374" s="70"/>
      <c r="Y374" s="70"/>
      <c r="Z374" s="70"/>
      <c r="AA374" s="70"/>
      <c r="AB374" s="70"/>
      <c r="AC374" s="70"/>
      <c r="AD374" s="70"/>
    </row>
    <row r="375" spans="19:30" s="1" customFormat="1">
      <c r="S375" s="70"/>
      <c r="T375" s="70"/>
      <c r="U375" s="70"/>
      <c r="V375" s="70"/>
      <c r="W375" s="70"/>
      <c r="X375" s="70"/>
      <c r="Y375" s="70"/>
      <c r="Z375" s="70"/>
      <c r="AA375" s="70"/>
      <c r="AB375" s="70"/>
      <c r="AC375" s="70"/>
      <c r="AD375" s="70"/>
    </row>
    <row r="376" spans="19:30" s="1" customFormat="1">
      <c r="S376" s="70"/>
      <c r="T376" s="70"/>
      <c r="U376" s="70"/>
      <c r="V376" s="70"/>
      <c r="W376" s="70"/>
      <c r="X376" s="70"/>
      <c r="Y376" s="70"/>
      <c r="Z376" s="70"/>
      <c r="AA376" s="70"/>
      <c r="AB376" s="70"/>
      <c r="AC376" s="70"/>
      <c r="AD376" s="70"/>
    </row>
    <row r="377" spans="19:30" s="1" customFormat="1">
      <c r="S377" s="70"/>
      <c r="T377" s="70"/>
      <c r="U377" s="70"/>
      <c r="V377" s="70"/>
      <c r="W377" s="70"/>
      <c r="X377" s="70"/>
      <c r="Y377" s="70"/>
      <c r="Z377" s="70"/>
      <c r="AA377" s="70"/>
      <c r="AB377" s="70"/>
      <c r="AC377" s="70"/>
      <c r="AD377" s="70"/>
    </row>
    <row r="378" spans="19:30" s="1" customFormat="1">
      <c r="S378" s="70"/>
      <c r="T378" s="70"/>
      <c r="U378" s="70"/>
      <c r="V378" s="70"/>
      <c r="W378" s="70"/>
      <c r="X378" s="70"/>
      <c r="Y378" s="70"/>
      <c r="Z378" s="70"/>
      <c r="AA378" s="70"/>
      <c r="AB378" s="70"/>
      <c r="AC378" s="70"/>
      <c r="AD378" s="70"/>
    </row>
    <row r="379" spans="19:30" s="1" customFormat="1">
      <c r="S379" s="70"/>
      <c r="T379" s="70"/>
      <c r="U379" s="70"/>
      <c r="V379" s="70"/>
      <c r="W379" s="70"/>
      <c r="X379" s="70"/>
      <c r="Y379" s="70"/>
      <c r="Z379" s="70"/>
      <c r="AA379" s="70"/>
      <c r="AB379" s="70"/>
      <c r="AC379" s="70"/>
      <c r="AD379" s="70"/>
    </row>
    <row r="380" spans="19:30" s="1" customFormat="1">
      <c r="S380" s="70"/>
      <c r="T380" s="70"/>
      <c r="U380" s="70"/>
      <c r="V380" s="70"/>
      <c r="W380" s="70"/>
      <c r="X380" s="70"/>
      <c r="Y380" s="70"/>
      <c r="Z380" s="70"/>
      <c r="AA380" s="70"/>
      <c r="AB380" s="70"/>
      <c r="AC380" s="70"/>
      <c r="AD380" s="70"/>
    </row>
    <row r="381" spans="19:30" s="1" customFormat="1">
      <c r="S381" s="70"/>
      <c r="T381" s="70"/>
      <c r="U381" s="70"/>
      <c r="V381" s="70"/>
      <c r="W381" s="70"/>
      <c r="X381" s="70"/>
      <c r="Y381" s="70"/>
      <c r="Z381" s="70"/>
      <c r="AA381" s="70"/>
      <c r="AB381" s="70"/>
      <c r="AC381" s="70"/>
      <c r="AD381" s="70"/>
    </row>
    <row r="382" spans="19:30" s="1" customFormat="1">
      <c r="S382" s="70"/>
      <c r="T382" s="70"/>
      <c r="U382" s="70"/>
      <c r="V382" s="70"/>
      <c r="W382" s="70"/>
      <c r="X382" s="70"/>
      <c r="Y382" s="70"/>
      <c r="Z382" s="70"/>
      <c r="AA382" s="70"/>
      <c r="AB382" s="70"/>
      <c r="AC382" s="70"/>
      <c r="AD382" s="70"/>
    </row>
    <row r="383" spans="19:30" s="1" customFormat="1">
      <c r="S383" s="70"/>
      <c r="T383" s="70"/>
      <c r="U383" s="70"/>
      <c r="V383" s="70"/>
      <c r="W383" s="70"/>
      <c r="X383" s="70"/>
      <c r="Y383" s="70"/>
      <c r="Z383" s="70"/>
      <c r="AA383" s="70"/>
      <c r="AB383" s="70"/>
      <c r="AC383" s="70"/>
      <c r="AD383" s="70"/>
    </row>
    <row r="384" spans="19:30" s="1" customFormat="1">
      <c r="S384" s="70"/>
      <c r="T384" s="70"/>
      <c r="U384" s="70"/>
      <c r="V384" s="70"/>
      <c r="W384" s="70"/>
      <c r="X384" s="70"/>
      <c r="Y384" s="70"/>
      <c r="Z384" s="70"/>
      <c r="AA384" s="70"/>
      <c r="AB384" s="70"/>
      <c r="AC384" s="70"/>
      <c r="AD384" s="70"/>
    </row>
    <row r="385" spans="19:30" s="1" customFormat="1">
      <c r="S385" s="70"/>
      <c r="T385" s="70"/>
      <c r="U385" s="70"/>
      <c r="V385" s="70"/>
      <c r="W385" s="70"/>
      <c r="X385" s="70"/>
      <c r="Y385" s="70"/>
      <c r="Z385" s="70"/>
      <c r="AA385" s="70"/>
      <c r="AB385" s="70"/>
      <c r="AC385" s="70"/>
      <c r="AD385" s="70"/>
    </row>
    <row r="386" spans="19:30" s="1" customFormat="1">
      <c r="S386" s="70"/>
      <c r="T386" s="70"/>
      <c r="U386" s="70"/>
      <c r="V386" s="70"/>
      <c r="W386" s="70"/>
      <c r="X386" s="70"/>
      <c r="Y386" s="70"/>
      <c r="Z386" s="70"/>
      <c r="AA386" s="70"/>
      <c r="AB386" s="70"/>
      <c r="AC386" s="70"/>
      <c r="AD386" s="70"/>
    </row>
    <row r="387" spans="19:30" s="1" customFormat="1">
      <c r="S387" s="70"/>
      <c r="T387" s="70"/>
      <c r="U387" s="70"/>
      <c r="V387" s="70"/>
      <c r="W387" s="70"/>
      <c r="X387" s="70"/>
      <c r="Y387" s="70"/>
      <c r="Z387" s="70"/>
      <c r="AA387" s="70"/>
      <c r="AB387" s="70"/>
      <c r="AC387" s="70"/>
      <c r="AD387" s="70"/>
    </row>
    <row r="388" spans="19:30" s="1" customFormat="1">
      <c r="S388" s="70"/>
      <c r="T388" s="70"/>
      <c r="U388" s="70"/>
      <c r="V388" s="70"/>
      <c r="W388" s="70"/>
      <c r="X388" s="70"/>
      <c r="Y388" s="70"/>
      <c r="Z388" s="70"/>
      <c r="AA388" s="70"/>
      <c r="AB388" s="70"/>
      <c r="AC388" s="70"/>
      <c r="AD388" s="70"/>
    </row>
    <row r="389" spans="19:30" s="1" customFormat="1">
      <c r="S389" s="70"/>
      <c r="T389" s="70"/>
      <c r="U389" s="70"/>
      <c r="V389" s="70"/>
      <c r="W389" s="70"/>
      <c r="X389" s="70"/>
      <c r="Y389" s="70"/>
      <c r="Z389" s="70"/>
      <c r="AA389" s="70"/>
      <c r="AB389" s="70"/>
      <c r="AC389" s="70"/>
      <c r="AD389" s="70"/>
    </row>
    <row r="390" spans="19:30" s="1" customFormat="1">
      <c r="S390" s="70"/>
      <c r="T390" s="70"/>
      <c r="U390" s="70"/>
      <c r="V390" s="70"/>
      <c r="W390" s="70"/>
      <c r="X390" s="70"/>
      <c r="Y390" s="70"/>
      <c r="Z390" s="70"/>
      <c r="AA390" s="70"/>
      <c r="AB390" s="70"/>
      <c r="AC390" s="70"/>
      <c r="AD390" s="70"/>
    </row>
    <row r="391" spans="19:30" s="1" customFormat="1">
      <c r="S391" s="70"/>
      <c r="T391" s="70"/>
      <c r="U391" s="70"/>
      <c r="V391" s="70"/>
      <c r="W391" s="70"/>
      <c r="X391" s="70"/>
      <c r="Y391" s="70"/>
      <c r="Z391" s="70"/>
      <c r="AA391" s="70"/>
      <c r="AB391" s="70"/>
      <c r="AC391" s="70"/>
      <c r="AD391" s="70"/>
    </row>
    <row r="392" spans="19:30" s="1" customFormat="1">
      <c r="S392" s="70"/>
      <c r="T392" s="70"/>
      <c r="U392" s="70"/>
      <c r="V392" s="70"/>
      <c r="W392" s="70"/>
      <c r="X392" s="70"/>
      <c r="Y392" s="70"/>
      <c r="Z392" s="70"/>
      <c r="AA392" s="70"/>
      <c r="AB392" s="70"/>
      <c r="AC392" s="70"/>
      <c r="AD392" s="70"/>
    </row>
    <row r="393" spans="19:30" s="1" customFormat="1">
      <c r="S393" s="70"/>
      <c r="T393" s="70"/>
      <c r="U393" s="70"/>
      <c r="V393" s="70"/>
      <c r="W393" s="70"/>
      <c r="X393" s="70"/>
      <c r="Y393" s="70"/>
      <c r="Z393" s="70"/>
      <c r="AA393" s="70"/>
      <c r="AB393" s="70"/>
      <c r="AC393" s="70"/>
      <c r="AD393" s="70"/>
    </row>
    <row r="394" spans="19:30" s="1" customFormat="1">
      <c r="S394" s="70"/>
      <c r="T394" s="70"/>
      <c r="U394" s="70"/>
      <c r="V394" s="70"/>
      <c r="W394" s="70"/>
      <c r="X394" s="70"/>
      <c r="Y394" s="70"/>
      <c r="Z394" s="70"/>
      <c r="AA394" s="70"/>
      <c r="AB394" s="70"/>
      <c r="AC394" s="70"/>
      <c r="AD394" s="70"/>
    </row>
    <row r="395" spans="19:30" s="1" customFormat="1">
      <c r="S395" s="70"/>
      <c r="T395" s="70"/>
      <c r="U395" s="70"/>
      <c r="V395" s="70"/>
      <c r="W395" s="70"/>
      <c r="X395" s="70"/>
      <c r="Y395" s="70"/>
      <c r="Z395" s="70"/>
      <c r="AA395" s="70"/>
      <c r="AB395" s="70"/>
      <c r="AC395" s="70"/>
      <c r="AD395" s="70"/>
    </row>
    <row r="396" spans="19:30" s="1" customFormat="1">
      <c r="S396" s="70"/>
      <c r="T396" s="70"/>
      <c r="U396" s="70"/>
      <c r="V396" s="70"/>
      <c r="W396" s="70"/>
      <c r="X396" s="70"/>
      <c r="Y396" s="70"/>
      <c r="Z396" s="70"/>
      <c r="AA396" s="70"/>
      <c r="AB396" s="70"/>
      <c r="AC396" s="70"/>
      <c r="AD396" s="70"/>
    </row>
    <row r="397" spans="19:30" s="1" customFormat="1">
      <c r="S397" s="70"/>
      <c r="T397" s="70"/>
      <c r="U397" s="70"/>
      <c r="V397" s="70"/>
      <c r="W397" s="70"/>
      <c r="X397" s="70"/>
      <c r="Y397" s="70"/>
      <c r="Z397" s="70"/>
      <c r="AA397" s="70"/>
      <c r="AB397" s="70"/>
      <c r="AC397" s="70"/>
      <c r="AD397" s="70"/>
    </row>
    <row r="398" spans="19:30" s="1" customFormat="1">
      <c r="S398" s="70"/>
      <c r="T398" s="70"/>
      <c r="U398" s="70"/>
      <c r="V398" s="70"/>
      <c r="W398" s="70"/>
      <c r="X398" s="70"/>
      <c r="Y398" s="70"/>
      <c r="Z398" s="70"/>
      <c r="AA398" s="70"/>
      <c r="AB398" s="70"/>
      <c r="AC398" s="70"/>
      <c r="AD398" s="70"/>
    </row>
    <row r="399" spans="19:30" s="1" customFormat="1">
      <c r="S399" s="70"/>
      <c r="T399" s="70"/>
      <c r="U399" s="70"/>
      <c r="V399" s="70"/>
      <c r="W399" s="70"/>
      <c r="X399" s="70"/>
      <c r="Y399" s="70"/>
      <c r="Z399" s="70"/>
      <c r="AA399" s="70"/>
      <c r="AB399" s="70"/>
      <c r="AC399" s="70"/>
      <c r="AD399" s="70"/>
    </row>
    <row r="400" spans="19:30" s="1" customFormat="1">
      <c r="S400" s="70"/>
      <c r="T400" s="70"/>
      <c r="U400" s="70"/>
      <c r="V400" s="70"/>
      <c r="W400" s="70"/>
      <c r="X400" s="70"/>
      <c r="Y400" s="70"/>
      <c r="Z400" s="70"/>
      <c r="AA400" s="70"/>
      <c r="AB400" s="70"/>
      <c r="AC400" s="70"/>
      <c r="AD400" s="70"/>
    </row>
    <row r="401" spans="19:30" s="1" customFormat="1">
      <c r="S401" s="70"/>
      <c r="T401" s="70"/>
      <c r="U401" s="70"/>
      <c r="V401" s="70"/>
      <c r="W401" s="70"/>
      <c r="X401" s="70"/>
      <c r="Y401" s="70"/>
      <c r="Z401" s="70"/>
      <c r="AA401" s="70"/>
      <c r="AB401" s="70"/>
      <c r="AC401" s="70"/>
      <c r="AD401" s="70"/>
    </row>
    <row r="402" spans="19:30" s="1" customFormat="1">
      <c r="S402" s="70"/>
      <c r="T402" s="70"/>
      <c r="U402" s="70"/>
      <c r="V402" s="70"/>
      <c r="W402" s="70"/>
      <c r="X402" s="70"/>
      <c r="Y402" s="70"/>
      <c r="Z402" s="70"/>
      <c r="AA402" s="70"/>
      <c r="AB402" s="70"/>
      <c r="AC402" s="70"/>
      <c r="AD402" s="70"/>
    </row>
    <row r="403" spans="19:30" s="1" customFormat="1">
      <c r="S403" s="70"/>
      <c r="T403" s="70"/>
      <c r="U403" s="70"/>
      <c r="V403" s="70"/>
      <c r="W403" s="70"/>
      <c r="X403" s="70"/>
      <c r="Y403" s="70"/>
      <c r="Z403" s="70"/>
      <c r="AA403" s="70"/>
      <c r="AB403" s="70"/>
      <c r="AC403" s="70"/>
      <c r="AD403" s="70"/>
    </row>
    <row r="404" spans="19:30" s="1" customFormat="1">
      <c r="S404" s="70"/>
      <c r="T404" s="70"/>
      <c r="U404" s="70"/>
      <c r="V404" s="70"/>
      <c r="W404" s="70"/>
      <c r="X404" s="70"/>
      <c r="Y404" s="70"/>
      <c r="Z404" s="70"/>
      <c r="AA404" s="70"/>
      <c r="AB404" s="70"/>
      <c r="AC404" s="70"/>
      <c r="AD404" s="70"/>
    </row>
    <row r="405" spans="19:30" s="1" customFormat="1">
      <c r="S405" s="70"/>
      <c r="T405" s="70"/>
      <c r="U405" s="70"/>
      <c r="V405" s="70"/>
      <c r="W405" s="70"/>
      <c r="X405" s="70"/>
      <c r="Y405" s="70"/>
      <c r="Z405" s="70"/>
      <c r="AA405" s="70"/>
      <c r="AB405" s="70"/>
      <c r="AC405" s="70"/>
      <c r="AD405" s="70"/>
    </row>
    <row r="406" spans="19:30" s="1" customFormat="1">
      <c r="S406" s="70"/>
      <c r="T406" s="70"/>
      <c r="U406" s="70"/>
      <c r="V406" s="70"/>
      <c r="W406" s="70"/>
      <c r="X406" s="70"/>
      <c r="Y406" s="70"/>
      <c r="Z406" s="70"/>
      <c r="AA406" s="70"/>
      <c r="AB406" s="70"/>
      <c r="AC406" s="70"/>
      <c r="AD406" s="70"/>
    </row>
    <row r="407" spans="19:30" s="1" customFormat="1">
      <c r="S407" s="70"/>
      <c r="T407" s="70"/>
      <c r="U407" s="70"/>
      <c r="V407" s="70"/>
      <c r="W407" s="70"/>
      <c r="X407" s="70"/>
      <c r="Y407" s="70"/>
      <c r="Z407" s="70"/>
      <c r="AA407" s="70"/>
      <c r="AB407" s="70"/>
      <c r="AC407" s="70"/>
      <c r="AD407" s="70"/>
    </row>
    <row r="408" spans="19:30" s="1" customFormat="1">
      <c r="S408" s="70"/>
      <c r="T408" s="70"/>
      <c r="U408" s="70"/>
      <c r="V408" s="70"/>
      <c r="W408" s="70"/>
      <c r="X408" s="70"/>
      <c r="Y408" s="70"/>
      <c r="Z408" s="70"/>
      <c r="AA408" s="70"/>
      <c r="AB408" s="70"/>
      <c r="AC408" s="70"/>
      <c r="AD408" s="70"/>
    </row>
    <row r="409" spans="19:30" s="1" customFormat="1">
      <c r="S409" s="70"/>
      <c r="T409" s="70"/>
      <c r="U409" s="70"/>
      <c r="V409" s="70"/>
      <c r="W409" s="70"/>
      <c r="X409" s="70"/>
      <c r="Y409" s="70"/>
      <c r="Z409" s="70"/>
      <c r="AA409" s="70"/>
      <c r="AB409" s="70"/>
      <c r="AC409" s="70"/>
      <c r="AD409" s="70"/>
    </row>
    <row r="410" spans="19:30" s="1" customFormat="1">
      <c r="S410" s="70"/>
      <c r="T410" s="70"/>
      <c r="U410" s="70"/>
      <c r="V410" s="70"/>
      <c r="W410" s="70"/>
      <c r="X410" s="70"/>
      <c r="Y410" s="70"/>
      <c r="Z410" s="70"/>
      <c r="AA410" s="70"/>
      <c r="AB410" s="70"/>
      <c r="AC410" s="70"/>
      <c r="AD410" s="70"/>
    </row>
    <row r="411" spans="19:30" s="1" customFormat="1">
      <c r="S411" s="70"/>
      <c r="T411" s="70"/>
      <c r="U411" s="70"/>
      <c r="V411" s="70"/>
      <c r="W411" s="70"/>
      <c r="X411" s="70"/>
      <c r="Y411" s="70"/>
      <c r="Z411" s="70"/>
      <c r="AA411" s="70"/>
      <c r="AB411" s="70"/>
      <c r="AC411" s="70"/>
      <c r="AD411" s="70"/>
    </row>
    <row r="412" spans="19:30" s="1" customFormat="1">
      <c r="S412" s="70"/>
      <c r="T412" s="70"/>
      <c r="U412" s="70"/>
      <c r="V412" s="70"/>
      <c r="W412" s="70"/>
      <c r="X412" s="70"/>
      <c r="Y412" s="70"/>
      <c r="Z412" s="70"/>
      <c r="AA412" s="70"/>
      <c r="AB412" s="70"/>
      <c r="AC412" s="70"/>
      <c r="AD412" s="70"/>
    </row>
    <row r="413" spans="19:30" s="1" customFormat="1">
      <c r="S413" s="70"/>
      <c r="T413" s="70"/>
      <c r="U413" s="70"/>
      <c r="V413" s="70"/>
      <c r="W413" s="70"/>
      <c r="X413" s="70"/>
      <c r="Y413" s="70"/>
      <c r="Z413" s="70"/>
      <c r="AA413" s="70"/>
      <c r="AB413" s="70"/>
      <c r="AC413" s="70"/>
      <c r="AD413" s="70"/>
    </row>
    <row r="414" spans="19:30" s="1" customFormat="1">
      <c r="S414" s="70"/>
      <c r="T414" s="70"/>
      <c r="U414" s="70"/>
      <c r="V414" s="70"/>
      <c r="W414" s="70"/>
      <c r="X414" s="70"/>
      <c r="Y414" s="70"/>
      <c r="Z414" s="70"/>
      <c r="AA414" s="70"/>
      <c r="AB414" s="70"/>
      <c r="AC414" s="70"/>
      <c r="AD414" s="70"/>
    </row>
    <row r="415" spans="19:30" s="1" customFormat="1">
      <c r="S415" s="70"/>
      <c r="T415" s="70"/>
      <c r="U415" s="70"/>
      <c r="V415" s="70"/>
      <c r="W415" s="70"/>
      <c r="X415" s="70"/>
      <c r="Y415" s="70"/>
      <c r="Z415" s="70"/>
      <c r="AA415" s="70"/>
      <c r="AB415" s="70"/>
      <c r="AC415" s="70"/>
      <c r="AD415" s="70"/>
    </row>
    <row r="416" spans="19:30" s="1" customFormat="1">
      <c r="S416" s="70"/>
      <c r="T416" s="70"/>
      <c r="U416" s="70"/>
      <c r="V416" s="70"/>
      <c r="W416" s="70"/>
      <c r="X416" s="70"/>
      <c r="Y416" s="70"/>
      <c r="Z416" s="70"/>
      <c r="AA416" s="70"/>
      <c r="AB416" s="70"/>
      <c r="AC416" s="70"/>
      <c r="AD416" s="70"/>
    </row>
    <row r="417" spans="19:30" s="1" customFormat="1">
      <c r="S417" s="70"/>
      <c r="T417" s="70"/>
      <c r="U417" s="70"/>
      <c r="V417" s="70"/>
      <c r="W417" s="70"/>
      <c r="X417" s="70"/>
      <c r="Y417" s="70"/>
      <c r="Z417" s="70"/>
      <c r="AA417" s="70"/>
      <c r="AB417" s="70"/>
      <c r="AC417" s="70"/>
      <c r="AD417" s="70"/>
    </row>
    <row r="418" spans="19:30" s="1" customFormat="1">
      <c r="S418" s="70"/>
      <c r="T418" s="70"/>
      <c r="U418" s="70"/>
      <c r="V418" s="70"/>
      <c r="W418" s="70"/>
      <c r="X418" s="70"/>
      <c r="Y418" s="70"/>
      <c r="Z418" s="70"/>
      <c r="AA418" s="70"/>
      <c r="AB418" s="70"/>
      <c r="AC418" s="70"/>
      <c r="AD418" s="70"/>
    </row>
    <row r="419" spans="19:30" s="1" customFormat="1">
      <c r="S419" s="70"/>
      <c r="T419" s="70"/>
      <c r="U419" s="70"/>
      <c r="V419" s="70"/>
      <c r="W419" s="70"/>
      <c r="X419" s="70"/>
      <c r="Y419" s="70"/>
      <c r="Z419" s="70"/>
      <c r="AA419" s="70"/>
      <c r="AB419" s="70"/>
      <c r="AC419" s="70"/>
      <c r="AD419" s="70"/>
    </row>
    <row r="420" spans="19:30" s="1" customFormat="1">
      <c r="S420" s="70"/>
      <c r="T420" s="70"/>
      <c r="U420" s="70"/>
      <c r="V420" s="70"/>
      <c r="W420" s="70"/>
      <c r="X420" s="70"/>
      <c r="Y420" s="70"/>
      <c r="Z420" s="70"/>
      <c r="AA420" s="70"/>
      <c r="AB420" s="70"/>
      <c r="AC420" s="70"/>
      <c r="AD420" s="70"/>
    </row>
    <row r="421" spans="19:30" s="1" customFormat="1">
      <c r="S421" s="70"/>
      <c r="T421" s="70"/>
      <c r="U421" s="70"/>
      <c r="V421" s="70"/>
      <c r="W421" s="70"/>
      <c r="X421" s="70"/>
      <c r="Y421" s="70"/>
      <c r="Z421" s="70"/>
      <c r="AA421" s="70"/>
      <c r="AB421" s="70"/>
      <c r="AC421" s="70"/>
      <c r="AD421" s="70"/>
    </row>
    <row r="422" spans="19:30" s="1" customFormat="1">
      <c r="S422" s="70"/>
      <c r="T422" s="70"/>
      <c r="U422" s="70"/>
      <c r="V422" s="70"/>
      <c r="W422" s="70"/>
      <c r="X422" s="70"/>
      <c r="Y422" s="70"/>
      <c r="Z422" s="70"/>
      <c r="AA422" s="70"/>
      <c r="AB422" s="70"/>
      <c r="AC422" s="70"/>
      <c r="AD422" s="70"/>
    </row>
    <row r="423" spans="19:30" s="1" customFormat="1">
      <c r="S423" s="70"/>
      <c r="T423" s="70"/>
      <c r="U423" s="70"/>
      <c r="V423" s="70"/>
      <c r="W423" s="70"/>
      <c r="X423" s="70"/>
      <c r="Y423" s="70"/>
      <c r="Z423" s="70"/>
      <c r="AA423" s="70"/>
      <c r="AB423" s="70"/>
      <c r="AC423" s="70"/>
      <c r="AD423" s="70"/>
    </row>
    <row r="424" spans="19:30" s="1" customFormat="1">
      <c r="S424" s="70"/>
      <c r="T424" s="70"/>
      <c r="U424" s="70"/>
      <c r="V424" s="70"/>
      <c r="W424" s="70"/>
      <c r="X424" s="70"/>
      <c r="Y424" s="70"/>
      <c r="Z424" s="70"/>
      <c r="AA424" s="70"/>
      <c r="AB424" s="70"/>
      <c r="AC424" s="70"/>
      <c r="AD424" s="70"/>
    </row>
    <row r="425" spans="19:30" s="1" customFormat="1">
      <c r="S425" s="70"/>
      <c r="T425" s="70"/>
      <c r="U425" s="70"/>
      <c r="V425" s="70"/>
      <c r="W425" s="70"/>
      <c r="X425" s="70"/>
      <c r="Y425" s="70"/>
      <c r="Z425" s="70"/>
      <c r="AA425" s="70"/>
      <c r="AB425" s="70"/>
      <c r="AC425" s="70"/>
      <c r="AD425" s="70"/>
    </row>
    <row r="426" spans="19:30" s="1" customFormat="1">
      <c r="S426" s="70"/>
      <c r="T426" s="70"/>
      <c r="U426" s="70"/>
      <c r="V426" s="70"/>
      <c r="W426" s="70"/>
      <c r="X426" s="70"/>
      <c r="Y426" s="70"/>
      <c r="Z426" s="70"/>
      <c r="AA426" s="70"/>
      <c r="AB426" s="70"/>
      <c r="AC426" s="70"/>
      <c r="AD426" s="70"/>
    </row>
    <row r="427" spans="19:30" s="1" customFormat="1">
      <c r="S427" s="70"/>
      <c r="T427" s="70"/>
      <c r="U427" s="70"/>
      <c r="V427" s="70"/>
      <c r="W427" s="70"/>
      <c r="X427" s="70"/>
      <c r="Y427" s="70"/>
      <c r="Z427" s="70"/>
      <c r="AA427" s="70"/>
      <c r="AB427" s="70"/>
      <c r="AC427" s="70"/>
      <c r="AD427" s="70"/>
    </row>
    <row r="428" spans="19:30" s="1" customFormat="1">
      <c r="S428" s="70"/>
      <c r="T428" s="70"/>
      <c r="U428" s="70"/>
      <c r="V428" s="70"/>
      <c r="W428" s="70"/>
      <c r="X428" s="70"/>
      <c r="Y428" s="70"/>
      <c r="Z428" s="70"/>
      <c r="AA428" s="70"/>
      <c r="AB428" s="70"/>
      <c r="AC428" s="70"/>
      <c r="AD428" s="70"/>
    </row>
    <row r="429" spans="19:30" s="1" customFormat="1">
      <c r="S429" s="70"/>
      <c r="T429" s="70"/>
      <c r="U429" s="70"/>
      <c r="V429" s="70"/>
      <c r="W429" s="70"/>
      <c r="X429" s="70"/>
      <c r="Y429" s="70"/>
      <c r="Z429" s="70"/>
      <c r="AA429" s="70"/>
      <c r="AB429" s="70"/>
      <c r="AC429" s="70"/>
      <c r="AD429" s="70"/>
    </row>
    <row r="430" spans="19:30" s="1" customFormat="1">
      <c r="S430" s="70"/>
      <c r="T430" s="70"/>
      <c r="U430" s="70"/>
      <c r="V430" s="70"/>
      <c r="W430" s="70"/>
      <c r="X430" s="70"/>
      <c r="Y430" s="70"/>
      <c r="Z430" s="70"/>
      <c r="AA430" s="70"/>
      <c r="AB430" s="70"/>
      <c r="AC430" s="70"/>
      <c r="AD430" s="70"/>
    </row>
    <row r="431" spans="19:30" s="1" customFormat="1">
      <c r="S431" s="70"/>
      <c r="T431" s="70"/>
      <c r="U431" s="70"/>
      <c r="V431" s="70"/>
      <c r="W431" s="70"/>
      <c r="X431" s="70"/>
      <c r="Y431" s="70"/>
      <c r="Z431" s="70"/>
      <c r="AA431" s="70"/>
      <c r="AB431" s="70"/>
      <c r="AC431" s="70"/>
      <c r="AD431" s="70"/>
    </row>
    <row r="432" spans="19:30" s="1" customFormat="1">
      <c r="S432" s="70"/>
      <c r="T432" s="70"/>
      <c r="U432" s="70"/>
      <c r="V432" s="70"/>
      <c r="W432" s="70"/>
      <c r="X432" s="70"/>
      <c r="Y432" s="70"/>
      <c r="Z432" s="70"/>
      <c r="AA432" s="70"/>
      <c r="AB432" s="70"/>
      <c r="AC432" s="70"/>
      <c r="AD432" s="70"/>
    </row>
    <row r="433" spans="19:30" s="1" customFormat="1">
      <c r="S433" s="70"/>
      <c r="T433" s="70"/>
      <c r="U433" s="70"/>
      <c r="V433" s="70"/>
      <c r="W433" s="70"/>
      <c r="X433" s="70"/>
      <c r="Y433" s="70"/>
      <c r="Z433" s="70"/>
      <c r="AA433" s="70"/>
      <c r="AB433" s="70"/>
      <c r="AC433" s="70"/>
      <c r="AD433" s="70"/>
    </row>
    <row r="434" spans="19:30" s="1" customFormat="1">
      <c r="S434" s="70"/>
      <c r="T434" s="70"/>
      <c r="U434" s="70"/>
      <c r="V434" s="70"/>
      <c r="W434" s="70"/>
      <c r="X434" s="70"/>
      <c r="Y434" s="70"/>
      <c r="Z434" s="70"/>
      <c r="AA434" s="70"/>
      <c r="AB434" s="70"/>
      <c r="AC434" s="70"/>
      <c r="AD434" s="70"/>
    </row>
    <row r="435" spans="19:30" s="1" customFormat="1">
      <c r="S435" s="70"/>
      <c r="T435" s="70"/>
      <c r="U435" s="70"/>
      <c r="V435" s="70"/>
      <c r="W435" s="70"/>
      <c r="X435" s="70"/>
      <c r="Y435" s="70"/>
      <c r="Z435" s="70"/>
      <c r="AA435" s="70"/>
      <c r="AB435" s="70"/>
      <c r="AC435" s="70"/>
      <c r="AD435" s="70"/>
    </row>
    <row r="436" spans="19:30" s="1" customFormat="1">
      <c r="S436" s="70"/>
      <c r="T436" s="70"/>
      <c r="U436" s="70"/>
      <c r="V436" s="70"/>
      <c r="W436" s="70"/>
      <c r="X436" s="70"/>
      <c r="Y436" s="70"/>
      <c r="Z436" s="70"/>
      <c r="AA436" s="70"/>
      <c r="AB436" s="70"/>
      <c r="AC436" s="70"/>
      <c r="AD436" s="70"/>
    </row>
    <row r="437" spans="19:30" s="1" customFormat="1">
      <c r="S437" s="70"/>
      <c r="T437" s="70"/>
      <c r="U437" s="70"/>
      <c r="V437" s="70"/>
      <c r="W437" s="70"/>
      <c r="X437" s="70"/>
      <c r="Y437" s="70"/>
      <c r="Z437" s="70"/>
      <c r="AA437" s="70"/>
      <c r="AB437" s="70"/>
      <c r="AC437" s="70"/>
      <c r="AD437" s="70"/>
    </row>
    <row r="438" spans="19:30" s="1" customFormat="1">
      <c r="S438" s="70"/>
      <c r="T438" s="70"/>
      <c r="U438" s="70"/>
      <c r="V438" s="70"/>
      <c r="W438" s="70"/>
      <c r="X438" s="70"/>
      <c r="Y438" s="70"/>
      <c r="Z438" s="70"/>
      <c r="AA438" s="70"/>
      <c r="AB438" s="70"/>
      <c r="AC438" s="70"/>
      <c r="AD438" s="70"/>
    </row>
    <row r="439" spans="19:30" s="1" customFormat="1">
      <c r="S439" s="70"/>
      <c r="T439" s="70"/>
      <c r="U439" s="70"/>
      <c r="V439" s="70"/>
      <c r="W439" s="70"/>
      <c r="X439" s="70"/>
      <c r="Y439" s="70"/>
      <c r="Z439" s="70"/>
      <c r="AA439" s="70"/>
      <c r="AB439" s="70"/>
      <c r="AC439" s="70"/>
      <c r="AD439" s="70"/>
    </row>
    <row r="440" spans="19:30" s="1" customFormat="1">
      <c r="S440" s="70"/>
      <c r="T440" s="70"/>
      <c r="U440" s="70"/>
      <c r="V440" s="70"/>
      <c r="W440" s="70"/>
      <c r="X440" s="70"/>
      <c r="Y440" s="70"/>
      <c r="Z440" s="70"/>
      <c r="AA440" s="70"/>
      <c r="AB440" s="70"/>
      <c r="AC440" s="70"/>
      <c r="AD440" s="70"/>
    </row>
    <row r="441" spans="19:30" s="1" customFormat="1">
      <c r="S441" s="70"/>
      <c r="T441" s="70"/>
      <c r="U441" s="70"/>
      <c r="V441" s="70"/>
      <c r="W441" s="70"/>
      <c r="X441" s="70"/>
      <c r="Y441" s="70"/>
      <c r="Z441" s="70"/>
      <c r="AA441" s="70"/>
      <c r="AB441" s="70"/>
      <c r="AC441" s="70"/>
      <c r="AD441" s="70"/>
    </row>
    <row r="442" spans="19:30" s="1" customFormat="1">
      <c r="S442" s="70"/>
      <c r="T442" s="70"/>
      <c r="U442" s="70"/>
      <c r="V442" s="70"/>
      <c r="W442" s="70"/>
      <c r="X442" s="70"/>
      <c r="Y442" s="70"/>
      <c r="Z442" s="70"/>
      <c r="AA442" s="70"/>
      <c r="AB442" s="70"/>
      <c r="AC442" s="70"/>
      <c r="AD442" s="70"/>
    </row>
    <row r="443" spans="19:30" s="1" customFormat="1">
      <c r="S443" s="70"/>
      <c r="T443" s="70"/>
      <c r="U443" s="70"/>
      <c r="V443" s="70"/>
      <c r="W443" s="70"/>
      <c r="X443" s="70"/>
      <c r="Y443" s="70"/>
      <c r="Z443" s="70"/>
      <c r="AA443" s="70"/>
      <c r="AB443" s="70"/>
      <c r="AC443" s="70"/>
      <c r="AD443" s="70"/>
    </row>
    <row r="444" spans="19:30" s="1" customFormat="1">
      <c r="S444" s="70"/>
      <c r="T444" s="70"/>
      <c r="U444" s="70"/>
      <c r="V444" s="70"/>
      <c r="W444" s="70"/>
      <c r="X444" s="70"/>
      <c r="Y444" s="70"/>
      <c r="Z444" s="70"/>
      <c r="AA444" s="70"/>
      <c r="AB444" s="70"/>
      <c r="AC444" s="70"/>
      <c r="AD444" s="70"/>
    </row>
    <row r="445" spans="19:30" s="1" customFormat="1">
      <c r="S445" s="70"/>
      <c r="T445" s="70"/>
      <c r="U445" s="70"/>
      <c r="V445" s="70"/>
      <c r="W445" s="70"/>
      <c r="X445" s="70"/>
      <c r="Y445" s="70"/>
      <c r="Z445" s="70"/>
      <c r="AA445" s="70"/>
      <c r="AB445" s="70"/>
      <c r="AC445" s="70"/>
      <c r="AD445" s="70"/>
    </row>
    <row r="446" spans="19:30" s="1" customFormat="1">
      <c r="S446" s="70"/>
      <c r="T446" s="70"/>
      <c r="U446" s="70"/>
      <c r="V446" s="70"/>
      <c r="W446" s="70"/>
      <c r="X446" s="70"/>
      <c r="Y446" s="70"/>
      <c r="Z446" s="70"/>
      <c r="AA446" s="70"/>
      <c r="AB446" s="70"/>
      <c r="AC446" s="70"/>
      <c r="AD446" s="70"/>
    </row>
    <row r="447" spans="19:30" s="1" customFormat="1">
      <c r="S447" s="70"/>
      <c r="T447" s="70"/>
      <c r="U447" s="70"/>
      <c r="V447" s="70"/>
      <c r="W447" s="70"/>
      <c r="X447" s="70"/>
      <c r="Y447" s="70"/>
      <c r="Z447" s="70"/>
      <c r="AA447" s="70"/>
      <c r="AB447" s="70"/>
      <c r="AC447" s="70"/>
      <c r="AD447" s="70"/>
    </row>
    <row r="448" spans="19:30" s="1" customFormat="1">
      <c r="S448" s="70"/>
      <c r="T448" s="70"/>
      <c r="U448" s="70"/>
      <c r="V448" s="70"/>
      <c r="W448" s="70"/>
      <c r="X448" s="70"/>
      <c r="Y448" s="70"/>
      <c r="Z448" s="70"/>
      <c r="AA448" s="70"/>
      <c r="AB448" s="70"/>
      <c r="AC448" s="70"/>
      <c r="AD448" s="70"/>
    </row>
    <row r="449" spans="19:30" s="1" customFormat="1">
      <c r="S449" s="70"/>
      <c r="T449" s="70"/>
      <c r="U449" s="70"/>
      <c r="V449" s="70"/>
      <c r="W449" s="70"/>
      <c r="X449" s="70"/>
      <c r="Y449" s="70"/>
      <c r="Z449" s="70"/>
      <c r="AA449" s="70"/>
      <c r="AB449" s="70"/>
      <c r="AC449" s="70"/>
      <c r="AD449" s="70"/>
    </row>
    <row r="450" spans="19:30" s="1" customFormat="1">
      <c r="S450" s="70"/>
      <c r="T450" s="70"/>
      <c r="U450" s="70"/>
      <c r="V450" s="70"/>
      <c r="W450" s="70"/>
      <c r="X450" s="70"/>
      <c r="Y450" s="70"/>
      <c r="Z450" s="70"/>
      <c r="AA450" s="70"/>
      <c r="AB450" s="70"/>
      <c r="AC450" s="70"/>
      <c r="AD450" s="70"/>
    </row>
    <row r="451" spans="19:30" s="1" customFormat="1">
      <c r="S451" s="70"/>
      <c r="T451" s="70"/>
      <c r="U451" s="70"/>
      <c r="V451" s="70"/>
      <c r="W451" s="70"/>
      <c r="X451" s="70"/>
      <c r="Y451" s="70"/>
      <c r="Z451" s="70"/>
      <c r="AA451" s="70"/>
      <c r="AB451" s="70"/>
      <c r="AC451" s="70"/>
      <c r="AD451" s="70"/>
    </row>
    <row r="452" spans="19:30" s="1" customFormat="1">
      <c r="S452" s="70"/>
      <c r="T452" s="70"/>
      <c r="U452" s="70"/>
      <c r="V452" s="70"/>
      <c r="W452" s="70"/>
      <c r="X452" s="70"/>
      <c r="Y452" s="70"/>
      <c r="Z452" s="70"/>
      <c r="AA452" s="70"/>
      <c r="AB452" s="70"/>
      <c r="AC452" s="70"/>
      <c r="AD452" s="70"/>
    </row>
    <row r="453" spans="19:30" s="1" customFormat="1">
      <c r="S453" s="70"/>
      <c r="T453" s="70"/>
      <c r="U453" s="70"/>
      <c r="V453" s="70"/>
      <c r="W453" s="70"/>
      <c r="X453" s="70"/>
      <c r="Y453" s="70"/>
      <c r="Z453" s="70"/>
      <c r="AA453" s="70"/>
      <c r="AB453" s="70"/>
      <c r="AC453" s="70"/>
      <c r="AD453" s="70"/>
    </row>
    <row r="454" spans="19:30" s="1" customFormat="1">
      <c r="S454" s="70"/>
      <c r="T454" s="70"/>
      <c r="U454" s="70"/>
      <c r="V454" s="70"/>
      <c r="W454" s="70"/>
      <c r="X454" s="70"/>
      <c r="Y454" s="70"/>
      <c r="Z454" s="70"/>
      <c r="AA454" s="70"/>
      <c r="AB454" s="70"/>
      <c r="AC454" s="70"/>
      <c r="AD454" s="70"/>
    </row>
    <row r="455" spans="19:30" s="1" customFormat="1">
      <c r="S455" s="70"/>
      <c r="T455" s="70"/>
      <c r="U455" s="70"/>
      <c r="V455" s="70"/>
      <c r="W455" s="70"/>
      <c r="X455" s="70"/>
      <c r="Y455" s="70"/>
      <c r="Z455" s="70"/>
      <c r="AA455" s="70"/>
      <c r="AB455" s="70"/>
      <c r="AC455" s="70"/>
      <c r="AD455" s="70"/>
    </row>
    <row r="456" spans="19:30" s="1" customFormat="1">
      <c r="S456" s="70"/>
      <c r="T456" s="70"/>
      <c r="U456" s="70"/>
      <c r="V456" s="70"/>
      <c r="W456" s="70"/>
      <c r="X456" s="70"/>
      <c r="Y456" s="70"/>
      <c r="Z456" s="70"/>
      <c r="AA456" s="70"/>
      <c r="AB456" s="70"/>
      <c r="AC456" s="70"/>
      <c r="AD456" s="70"/>
    </row>
    <row r="457" spans="19:30" s="1" customFormat="1">
      <c r="S457" s="70"/>
      <c r="T457" s="70"/>
      <c r="U457" s="70"/>
      <c r="V457" s="70"/>
      <c r="W457" s="70"/>
      <c r="X457" s="70"/>
      <c r="Y457" s="70"/>
      <c r="Z457" s="70"/>
      <c r="AA457" s="70"/>
      <c r="AB457" s="70"/>
      <c r="AC457" s="70"/>
      <c r="AD457" s="70"/>
    </row>
    <row r="458" spans="19:30" s="1" customFormat="1">
      <c r="S458" s="70"/>
      <c r="T458" s="70"/>
      <c r="U458" s="70"/>
      <c r="V458" s="70"/>
      <c r="W458" s="70"/>
      <c r="X458" s="70"/>
      <c r="Y458" s="70"/>
      <c r="Z458" s="70"/>
      <c r="AA458" s="70"/>
      <c r="AB458" s="70"/>
      <c r="AC458" s="70"/>
      <c r="AD458" s="70"/>
    </row>
    <row r="459" spans="19:30" s="1" customFormat="1">
      <c r="S459" s="70"/>
      <c r="T459" s="70"/>
      <c r="U459" s="70"/>
      <c r="V459" s="70"/>
      <c r="W459" s="70"/>
      <c r="X459" s="70"/>
      <c r="Y459" s="70"/>
      <c r="Z459" s="70"/>
      <c r="AA459" s="70"/>
      <c r="AB459" s="70"/>
      <c r="AC459" s="70"/>
      <c r="AD459" s="70"/>
    </row>
    <row r="460" spans="19:30" s="1" customFormat="1">
      <c r="S460" s="70"/>
      <c r="T460" s="70"/>
      <c r="U460" s="70"/>
      <c r="V460" s="70"/>
      <c r="W460" s="70"/>
      <c r="X460" s="70"/>
      <c r="Y460" s="70"/>
      <c r="Z460" s="70"/>
      <c r="AA460" s="70"/>
      <c r="AB460" s="70"/>
      <c r="AC460" s="70"/>
      <c r="AD460" s="70"/>
    </row>
    <row r="461" spans="19:30" s="1" customFormat="1">
      <c r="S461" s="70"/>
      <c r="T461" s="70"/>
      <c r="U461" s="70"/>
      <c r="V461" s="70"/>
      <c r="W461" s="70"/>
      <c r="X461" s="70"/>
      <c r="Y461" s="70"/>
      <c r="Z461" s="70"/>
      <c r="AA461" s="70"/>
      <c r="AB461" s="70"/>
      <c r="AC461" s="70"/>
      <c r="AD461" s="70"/>
    </row>
    <row r="462" spans="19:30" s="1" customFormat="1">
      <c r="S462" s="70"/>
      <c r="T462" s="70"/>
      <c r="U462" s="70"/>
      <c r="V462" s="70"/>
      <c r="W462" s="70"/>
      <c r="X462" s="70"/>
      <c r="Y462" s="70"/>
      <c r="Z462" s="70"/>
      <c r="AA462" s="70"/>
      <c r="AB462" s="70"/>
      <c r="AC462" s="70"/>
      <c r="AD462" s="70"/>
    </row>
    <row r="463" spans="19:30" s="1" customFormat="1">
      <c r="S463" s="70"/>
      <c r="T463" s="70"/>
      <c r="U463" s="70"/>
      <c r="V463" s="70"/>
      <c r="W463" s="70"/>
      <c r="X463" s="70"/>
      <c r="Y463" s="70"/>
      <c r="Z463" s="70"/>
      <c r="AA463" s="70"/>
      <c r="AB463" s="70"/>
      <c r="AC463" s="70"/>
      <c r="AD463" s="70"/>
    </row>
    <row r="464" spans="19:30" s="1" customFormat="1">
      <c r="S464" s="70"/>
      <c r="T464" s="70"/>
      <c r="U464" s="70"/>
      <c r="V464" s="70"/>
      <c r="W464" s="70"/>
      <c r="X464" s="70"/>
      <c r="Y464" s="70"/>
      <c r="Z464" s="70"/>
      <c r="AA464" s="70"/>
      <c r="AB464" s="70"/>
      <c r="AC464" s="70"/>
      <c r="AD464" s="70"/>
    </row>
    <row r="465" spans="19:30" s="1" customFormat="1">
      <c r="S465" s="70"/>
      <c r="T465" s="70"/>
      <c r="U465" s="70"/>
      <c r="V465" s="70"/>
      <c r="W465" s="70"/>
      <c r="X465" s="70"/>
      <c r="Y465" s="70"/>
      <c r="Z465" s="70"/>
      <c r="AA465" s="70"/>
      <c r="AB465" s="70"/>
      <c r="AC465" s="70"/>
      <c r="AD465" s="70"/>
    </row>
    <row r="466" spans="19:30" s="1" customFormat="1">
      <c r="S466" s="70"/>
      <c r="T466" s="70"/>
      <c r="U466" s="70"/>
      <c r="V466" s="70"/>
      <c r="W466" s="70"/>
      <c r="X466" s="70"/>
      <c r="Y466" s="70"/>
      <c r="Z466" s="70"/>
      <c r="AA466" s="70"/>
      <c r="AB466" s="70"/>
      <c r="AC466" s="70"/>
      <c r="AD466" s="70"/>
    </row>
    <row r="467" spans="19:30" s="1" customFormat="1">
      <c r="S467" s="70"/>
      <c r="T467" s="70"/>
      <c r="U467" s="70"/>
      <c r="V467" s="70"/>
      <c r="W467" s="70"/>
      <c r="X467" s="70"/>
      <c r="Y467" s="70"/>
      <c r="Z467" s="70"/>
      <c r="AA467" s="70"/>
      <c r="AB467" s="70"/>
      <c r="AC467" s="70"/>
      <c r="AD467" s="70"/>
    </row>
    <row r="468" spans="19:30" s="1" customFormat="1">
      <c r="S468" s="70"/>
      <c r="T468" s="70"/>
      <c r="U468" s="70"/>
      <c r="V468" s="70"/>
      <c r="W468" s="70"/>
      <c r="X468" s="70"/>
      <c r="Y468" s="70"/>
      <c r="Z468" s="70"/>
      <c r="AA468" s="70"/>
      <c r="AB468" s="70"/>
      <c r="AC468" s="70"/>
      <c r="AD468" s="70"/>
    </row>
    <row r="469" spans="19:30" s="1" customFormat="1">
      <c r="S469" s="70"/>
      <c r="T469" s="70"/>
      <c r="U469" s="70"/>
      <c r="V469" s="70"/>
      <c r="W469" s="70"/>
      <c r="X469" s="70"/>
      <c r="Y469" s="70"/>
      <c r="Z469" s="70"/>
      <c r="AA469" s="70"/>
      <c r="AB469" s="70"/>
      <c r="AC469" s="70"/>
      <c r="AD469" s="70"/>
    </row>
    <row r="470" spans="19:30" s="1" customFormat="1">
      <c r="S470" s="70"/>
      <c r="T470" s="70"/>
      <c r="U470" s="70"/>
      <c r="V470" s="70"/>
      <c r="W470" s="70"/>
      <c r="X470" s="70"/>
      <c r="Y470" s="70"/>
      <c r="Z470" s="70"/>
      <c r="AA470" s="70"/>
      <c r="AB470" s="70"/>
      <c r="AC470" s="70"/>
      <c r="AD470" s="70"/>
    </row>
    <row r="471" spans="19:30" s="1" customFormat="1">
      <c r="S471" s="70"/>
      <c r="T471" s="70"/>
      <c r="U471" s="70"/>
      <c r="V471" s="70"/>
      <c r="W471" s="70"/>
      <c r="X471" s="70"/>
      <c r="Y471" s="70"/>
      <c r="Z471" s="70"/>
      <c r="AA471" s="70"/>
      <c r="AB471" s="70"/>
      <c r="AC471" s="70"/>
      <c r="AD471" s="70"/>
    </row>
    <row r="472" spans="19:30" s="1" customFormat="1">
      <c r="S472" s="70"/>
      <c r="T472" s="70"/>
      <c r="U472" s="70"/>
      <c r="V472" s="70"/>
      <c r="W472" s="70"/>
      <c r="X472" s="70"/>
      <c r="Y472" s="70"/>
      <c r="Z472" s="70"/>
      <c r="AA472" s="70"/>
      <c r="AB472" s="70"/>
      <c r="AC472" s="70"/>
      <c r="AD472" s="70"/>
    </row>
    <row r="473" spans="19:30" s="1" customFormat="1">
      <c r="S473" s="70"/>
      <c r="T473" s="70"/>
      <c r="U473" s="70"/>
      <c r="V473" s="70"/>
      <c r="W473" s="70"/>
      <c r="X473" s="70"/>
      <c r="Y473" s="70"/>
      <c r="Z473" s="70"/>
      <c r="AA473" s="70"/>
      <c r="AB473" s="70"/>
      <c r="AC473" s="70"/>
      <c r="AD473" s="70"/>
    </row>
    <row r="474" spans="19:30" s="1" customFormat="1">
      <c r="S474" s="70"/>
      <c r="T474" s="70"/>
      <c r="U474" s="70"/>
      <c r="V474" s="70"/>
      <c r="W474" s="70"/>
      <c r="X474" s="70"/>
      <c r="Y474" s="70"/>
      <c r="Z474" s="70"/>
      <c r="AA474" s="70"/>
      <c r="AB474" s="70"/>
      <c r="AC474" s="70"/>
      <c r="AD474" s="70"/>
    </row>
    <row r="475" spans="19:30" s="1" customFormat="1">
      <c r="S475" s="70"/>
      <c r="T475" s="70"/>
      <c r="U475" s="70"/>
      <c r="V475" s="70"/>
      <c r="W475" s="70"/>
      <c r="X475" s="70"/>
      <c r="Y475" s="70"/>
      <c r="Z475" s="70"/>
      <c r="AA475" s="70"/>
      <c r="AB475" s="70"/>
      <c r="AC475" s="70"/>
      <c r="AD475" s="70"/>
    </row>
    <row r="476" spans="19:30" s="1" customFormat="1">
      <c r="S476" s="70"/>
      <c r="T476" s="70"/>
      <c r="U476" s="70"/>
      <c r="V476" s="70"/>
      <c r="W476" s="70"/>
      <c r="X476" s="70"/>
      <c r="Y476" s="70"/>
      <c r="Z476" s="70"/>
      <c r="AA476" s="70"/>
      <c r="AB476" s="70"/>
      <c r="AC476" s="70"/>
      <c r="AD476" s="70"/>
    </row>
    <row r="477" spans="19:30" s="1" customFormat="1">
      <c r="S477" s="70"/>
      <c r="T477" s="70"/>
      <c r="U477" s="70"/>
      <c r="V477" s="70"/>
      <c r="W477" s="70"/>
      <c r="X477" s="70"/>
      <c r="Y477" s="70"/>
      <c r="Z477" s="70"/>
      <c r="AA477" s="70"/>
      <c r="AB477" s="70"/>
      <c r="AC477" s="70"/>
      <c r="AD477" s="70"/>
    </row>
    <row r="478" spans="19:30" s="1" customFormat="1">
      <c r="S478" s="70"/>
      <c r="T478" s="70"/>
      <c r="U478" s="70"/>
      <c r="V478" s="70"/>
      <c r="W478" s="70"/>
      <c r="X478" s="70"/>
      <c r="Y478" s="70"/>
      <c r="Z478" s="70"/>
      <c r="AA478" s="70"/>
      <c r="AB478" s="70"/>
      <c r="AC478" s="70"/>
      <c r="AD478" s="70"/>
    </row>
    <row r="479" spans="19:30" s="1" customFormat="1">
      <c r="S479" s="70"/>
      <c r="T479" s="70"/>
      <c r="U479" s="70"/>
      <c r="V479" s="70"/>
      <c r="W479" s="70"/>
      <c r="X479" s="70"/>
      <c r="Y479" s="70"/>
      <c r="Z479" s="70"/>
      <c r="AA479" s="70"/>
      <c r="AB479" s="70"/>
      <c r="AC479" s="70"/>
      <c r="AD479" s="70"/>
    </row>
    <row r="480" spans="19:30" s="1" customFormat="1">
      <c r="S480" s="70"/>
      <c r="T480" s="70"/>
      <c r="U480" s="70"/>
      <c r="V480" s="70"/>
      <c r="W480" s="70"/>
      <c r="X480" s="70"/>
      <c r="Y480" s="70"/>
      <c r="Z480" s="70"/>
      <c r="AA480" s="70"/>
      <c r="AB480" s="70"/>
      <c r="AC480" s="70"/>
      <c r="AD480" s="70"/>
    </row>
    <row r="481" spans="19:30" s="1" customFormat="1">
      <c r="S481" s="70"/>
      <c r="T481" s="70"/>
      <c r="U481" s="70"/>
      <c r="V481" s="70"/>
      <c r="W481" s="70"/>
      <c r="X481" s="70"/>
      <c r="Y481" s="70"/>
      <c r="Z481" s="70"/>
      <c r="AA481" s="70"/>
      <c r="AB481" s="70"/>
      <c r="AC481" s="70"/>
      <c r="AD481" s="70"/>
    </row>
    <row r="482" spans="19:30" s="1" customFormat="1">
      <c r="S482" s="70"/>
      <c r="T482" s="70"/>
      <c r="U482" s="70"/>
      <c r="V482" s="70"/>
      <c r="W482" s="70"/>
      <c r="X482" s="70"/>
      <c r="Y482" s="70"/>
      <c r="Z482" s="70"/>
      <c r="AA482" s="70"/>
      <c r="AB482" s="70"/>
      <c r="AC482" s="70"/>
      <c r="AD482" s="70"/>
    </row>
    <row r="483" spans="19:30" s="1" customFormat="1">
      <c r="S483" s="70"/>
      <c r="T483" s="70"/>
      <c r="U483" s="70"/>
      <c r="V483" s="70"/>
      <c r="W483" s="70"/>
      <c r="X483" s="70"/>
      <c r="Y483" s="70"/>
      <c r="Z483" s="70"/>
      <c r="AA483" s="70"/>
      <c r="AB483" s="70"/>
      <c r="AC483" s="70"/>
      <c r="AD483" s="70"/>
    </row>
    <row r="484" spans="19:30" s="1" customFormat="1">
      <c r="S484" s="70"/>
      <c r="T484" s="70"/>
      <c r="U484" s="70"/>
      <c r="V484" s="70"/>
      <c r="W484" s="70"/>
      <c r="X484" s="70"/>
      <c r="Y484" s="70"/>
      <c r="Z484" s="70"/>
      <c r="AA484" s="70"/>
      <c r="AB484" s="70"/>
      <c r="AC484" s="70"/>
      <c r="AD484" s="70"/>
    </row>
    <row r="485" spans="19:30" s="1" customFormat="1">
      <c r="S485" s="70"/>
      <c r="T485" s="70"/>
      <c r="U485" s="70"/>
      <c r="V485" s="70"/>
      <c r="W485" s="70"/>
      <c r="X485" s="70"/>
      <c r="Y485" s="70"/>
      <c r="Z485" s="70"/>
      <c r="AA485" s="70"/>
      <c r="AB485" s="70"/>
      <c r="AC485" s="70"/>
      <c r="AD485" s="70"/>
    </row>
    <row r="486" spans="19:30" s="1" customFormat="1">
      <c r="S486" s="70"/>
      <c r="T486" s="70"/>
      <c r="U486" s="70"/>
      <c r="V486" s="70"/>
      <c r="W486" s="70"/>
      <c r="X486" s="70"/>
      <c r="Y486" s="70"/>
      <c r="Z486" s="70"/>
      <c r="AA486" s="70"/>
      <c r="AB486" s="70"/>
      <c r="AC486" s="70"/>
      <c r="AD486" s="70"/>
    </row>
    <row r="487" spans="19:30" s="1" customFormat="1">
      <c r="S487" s="70"/>
      <c r="T487" s="70"/>
      <c r="U487" s="70"/>
      <c r="V487" s="70"/>
      <c r="W487" s="70"/>
      <c r="X487" s="70"/>
      <c r="Y487" s="70"/>
      <c r="Z487" s="70"/>
      <c r="AA487" s="70"/>
      <c r="AB487" s="70"/>
      <c r="AC487" s="70"/>
      <c r="AD487" s="70"/>
    </row>
    <row r="488" spans="19:30" s="1" customFormat="1">
      <c r="S488" s="70"/>
      <c r="T488" s="70"/>
      <c r="U488" s="70"/>
      <c r="V488" s="70"/>
      <c r="W488" s="70"/>
      <c r="X488" s="70"/>
      <c r="Y488" s="70"/>
      <c r="Z488" s="70"/>
      <c r="AA488" s="70"/>
      <c r="AB488" s="70"/>
      <c r="AC488" s="70"/>
      <c r="AD488" s="70"/>
    </row>
    <row r="489" spans="19:30" s="1" customFormat="1">
      <c r="S489" s="70"/>
      <c r="T489" s="70"/>
      <c r="U489" s="70"/>
      <c r="V489" s="70"/>
      <c r="W489" s="70"/>
      <c r="X489" s="70"/>
      <c r="Y489" s="70"/>
      <c r="Z489" s="70"/>
      <c r="AA489" s="70"/>
      <c r="AB489" s="70"/>
      <c r="AC489" s="70"/>
      <c r="AD489" s="70"/>
    </row>
    <row r="490" spans="19:30" s="1" customFormat="1">
      <c r="S490" s="70"/>
      <c r="T490" s="70"/>
      <c r="U490" s="70"/>
      <c r="V490" s="70"/>
      <c r="W490" s="70"/>
      <c r="X490" s="70"/>
      <c r="Y490" s="70"/>
      <c r="Z490" s="70"/>
      <c r="AA490" s="70"/>
      <c r="AB490" s="70"/>
      <c r="AC490" s="70"/>
      <c r="AD490" s="70"/>
    </row>
    <row r="491" spans="19:30" s="1" customFormat="1">
      <c r="S491" s="70"/>
      <c r="T491" s="70"/>
      <c r="U491" s="70"/>
      <c r="V491" s="70"/>
      <c r="W491" s="70"/>
      <c r="X491" s="70"/>
      <c r="Y491" s="70"/>
      <c r="Z491" s="70"/>
      <c r="AA491" s="70"/>
      <c r="AB491" s="70"/>
      <c r="AC491" s="70"/>
      <c r="AD491" s="70"/>
    </row>
    <row r="492" spans="19:30" s="1" customFormat="1">
      <c r="S492" s="70"/>
      <c r="T492" s="70"/>
      <c r="U492" s="70"/>
      <c r="V492" s="70"/>
      <c r="W492" s="70"/>
      <c r="X492" s="70"/>
      <c r="Y492" s="70"/>
      <c r="Z492" s="70"/>
      <c r="AA492" s="70"/>
      <c r="AB492" s="70"/>
      <c r="AC492" s="70"/>
      <c r="AD492" s="70"/>
    </row>
    <row r="493" spans="19:30" s="1" customFormat="1">
      <c r="S493" s="70"/>
      <c r="T493" s="70"/>
      <c r="U493" s="70"/>
      <c r="V493" s="70"/>
      <c r="W493" s="70"/>
      <c r="X493" s="70"/>
      <c r="Y493" s="70"/>
      <c r="Z493" s="70"/>
      <c r="AA493" s="70"/>
      <c r="AB493" s="70"/>
      <c r="AC493" s="70"/>
      <c r="AD493" s="70"/>
    </row>
    <row r="494" spans="19:30" s="1" customFormat="1">
      <c r="S494" s="70"/>
      <c r="T494" s="70"/>
      <c r="U494" s="70"/>
      <c r="V494" s="70"/>
      <c r="W494" s="70"/>
      <c r="X494" s="70"/>
      <c r="Y494" s="70"/>
      <c r="Z494" s="70"/>
      <c r="AA494" s="70"/>
      <c r="AB494" s="70"/>
      <c r="AC494" s="70"/>
      <c r="AD494" s="70"/>
    </row>
    <row r="495" spans="19:30" s="1" customFormat="1">
      <c r="S495" s="70"/>
      <c r="T495" s="70"/>
      <c r="U495" s="70"/>
      <c r="V495" s="70"/>
      <c r="W495" s="70"/>
      <c r="X495" s="70"/>
      <c r="Y495" s="70"/>
      <c r="Z495" s="70"/>
      <c r="AA495" s="70"/>
      <c r="AB495" s="70"/>
      <c r="AC495" s="70"/>
      <c r="AD495" s="70"/>
    </row>
    <row r="496" spans="19:30" s="1" customFormat="1">
      <c r="S496" s="70"/>
      <c r="T496" s="70"/>
      <c r="U496" s="70"/>
      <c r="V496" s="70"/>
      <c r="W496" s="70"/>
      <c r="X496" s="70"/>
      <c r="Y496" s="70"/>
      <c r="Z496" s="70"/>
      <c r="AA496" s="70"/>
      <c r="AB496" s="70"/>
      <c r="AC496" s="70"/>
      <c r="AD496" s="70"/>
    </row>
    <row r="497" spans="19:30" s="1" customFormat="1">
      <c r="S497" s="70"/>
      <c r="T497" s="70"/>
      <c r="U497" s="70"/>
      <c r="V497" s="70"/>
      <c r="W497" s="70"/>
      <c r="X497" s="70"/>
      <c r="Y497" s="70"/>
      <c r="Z497" s="70"/>
      <c r="AA497" s="70"/>
      <c r="AB497" s="70"/>
      <c r="AC497" s="70"/>
      <c r="AD497" s="70"/>
    </row>
    <row r="498" spans="19:30" s="1" customFormat="1">
      <c r="S498" s="70"/>
      <c r="T498" s="70"/>
      <c r="U498" s="70"/>
      <c r="V498" s="70"/>
      <c r="W498" s="70"/>
      <c r="X498" s="70"/>
      <c r="Y498" s="70"/>
      <c r="Z498" s="70"/>
      <c r="AA498" s="70"/>
      <c r="AB498" s="70"/>
      <c r="AC498" s="70"/>
      <c r="AD498" s="70"/>
    </row>
    <row r="499" spans="19:30" s="1" customFormat="1">
      <c r="S499" s="70"/>
      <c r="T499" s="70"/>
      <c r="U499" s="70"/>
      <c r="V499" s="70"/>
      <c r="W499" s="70"/>
      <c r="X499" s="70"/>
      <c r="Y499" s="70"/>
      <c r="Z499" s="70"/>
      <c r="AA499" s="70"/>
      <c r="AB499" s="70"/>
      <c r="AC499" s="70"/>
      <c r="AD499" s="70"/>
    </row>
    <row r="500" spans="19:30" s="1" customFormat="1">
      <c r="S500" s="70"/>
      <c r="T500" s="70"/>
      <c r="U500" s="70"/>
      <c r="V500" s="70"/>
      <c r="W500" s="70"/>
      <c r="X500" s="70"/>
      <c r="Y500" s="70"/>
      <c r="Z500" s="70"/>
      <c r="AA500" s="70"/>
      <c r="AB500" s="70"/>
      <c r="AC500" s="70"/>
      <c r="AD500" s="70"/>
    </row>
    <row r="501" spans="19:30" s="1" customFormat="1">
      <c r="S501" s="70"/>
      <c r="T501" s="70"/>
      <c r="U501" s="70"/>
      <c r="V501" s="70"/>
      <c r="W501" s="70"/>
      <c r="X501" s="70"/>
      <c r="Y501" s="70"/>
      <c r="Z501" s="70"/>
      <c r="AA501" s="70"/>
      <c r="AB501" s="70"/>
      <c r="AC501" s="70"/>
      <c r="AD501" s="70"/>
    </row>
    <row r="502" spans="19:30" s="1" customFormat="1">
      <c r="S502" s="70"/>
      <c r="T502" s="70"/>
      <c r="U502" s="70"/>
      <c r="V502" s="70"/>
      <c r="W502" s="70"/>
      <c r="X502" s="70"/>
      <c r="Y502" s="70"/>
      <c r="Z502" s="70"/>
      <c r="AA502" s="70"/>
      <c r="AB502" s="70"/>
      <c r="AC502" s="70"/>
      <c r="AD502" s="70"/>
    </row>
    <row r="503" spans="19:30" s="1" customFormat="1">
      <c r="S503" s="70"/>
      <c r="T503" s="70"/>
      <c r="U503" s="70"/>
      <c r="V503" s="70"/>
      <c r="W503" s="70"/>
      <c r="X503" s="70"/>
      <c r="Y503" s="70"/>
      <c r="Z503" s="70"/>
      <c r="AA503" s="70"/>
      <c r="AB503" s="70"/>
      <c r="AC503" s="70"/>
      <c r="AD503" s="70"/>
    </row>
    <row r="504" spans="19:30" s="1" customFormat="1">
      <c r="S504" s="70"/>
      <c r="T504" s="70"/>
      <c r="U504" s="70"/>
      <c r="V504" s="70"/>
      <c r="W504" s="70"/>
      <c r="X504" s="70"/>
      <c r="Y504" s="70"/>
      <c r="Z504" s="70"/>
      <c r="AA504" s="70"/>
      <c r="AB504" s="70"/>
      <c r="AC504" s="70"/>
      <c r="AD504" s="70"/>
    </row>
    <row r="505" spans="19:30" s="1" customFormat="1">
      <c r="S505" s="70"/>
      <c r="T505" s="70"/>
      <c r="U505" s="70"/>
      <c r="V505" s="70"/>
      <c r="W505" s="70"/>
      <c r="X505" s="70"/>
      <c r="Y505" s="70"/>
      <c r="Z505" s="70"/>
      <c r="AA505" s="70"/>
      <c r="AB505" s="70"/>
      <c r="AC505" s="70"/>
      <c r="AD505" s="70"/>
    </row>
    <row r="506" spans="19:30" s="1" customFormat="1">
      <c r="S506" s="70"/>
      <c r="T506" s="70"/>
      <c r="U506" s="70"/>
      <c r="V506" s="70"/>
      <c r="W506" s="70"/>
      <c r="X506" s="70"/>
      <c r="Y506" s="70"/>
      <c r="Z506" s="70"/>
      <c r="AA506" s="70"/>
      <c r="AB506" s="70"/>
      <c r="AC506" s="70"/>
      <c r="AD506" s="70"/>
    </row>
    <row r="507" spans="19:30" s="1" customFormat="1">
      <c r="S507" s="70"/>
      <c r="T507" s="70"/>
      <c r="U507" s="70"/>
      <c r="V507" s="70"/>
      <c r="W507" s="70"/>
      <c r="X507" s="70"/>
      <c r="Y507" s="70"/>
      <c r="Z507" s="70"/>
      <c r="AA507" s="70"/>
      <c r="AB507" s="70"/>
      <c r="AC507" s="70"/>
      <c r="AD507" s="70"/>
    </row>
    <row r="508" spans="19:30" s="1" customFormat="1">
      <c r="S508" s="70"/>
      <c r="T508" s="70"/>
      <c r="U508" s="70"/>
      <c r="V508" s="70"/>
      <c r="W508" s="70"/>
      <c r="X508" s="70"/>
      <c r="Y508" s="70"/>
      <c r="Z508" s="70"/>
      <c r="AA508" s="70"/>
      <c r="AB508" s="70"/>
      <c r="AC508" s="70"/>
      <c r="AD508" s="70"/>
    </row>
    <row r="509" spans="19:30" s="1" customFormat="1">
      <c r="S509" s="70"/>
      <c r="T509" s="70"/>
      <c r="U509" s="70"/>
      <c r="V509" s="70"/>
      <c r="W509" s="70"/>
      <c r="X509" s="70"/>
      <c r="Y509" s="70"/>
      <c r="Z509" s="70"/>
      <c r="AA509" s="70"/>
      <c r="AB509" s="70"/>
      <c r="AC509" s="70"/>
      <c r="AD509" s="70"/>
    </row>
    <row r="510" spans="19:30" s="1" customFormat="1">
      <c r="S510" s="70"/>
      <c r="T510" s="70"/>
      <c r="U510" s="70"/>
      <c r="V510" s="70"/>
      <c r="W510" s="70"/>
      <c r="X510" s="70"/>
      <c r="Y510" s="70"/>
      <c r="Z510" s="70"/>
      <c r="AA510" s="70"/>
      <c r="AB510" s="70"/>
      <c r="AC510" s="70"/>
      <c r="AD510" s="70"/>
    </row>
    <row r="511" spans="19:30" s="1" customFormat="1">
      <c r="S511" s="70"/>
      <c r="T511" s="70"/>
      <c r="U511" s="70"/>
      <c r="V511" s="70"/>
      <c r="W511" s="70"/>
      <c r="X511" s="70"/>
      <c r="Y511" s="70"/>
      <c r="Z511" s="70"/>
      <c r="AA511" s="70"/>
      <c r="AB511" s="70"/>
      <c r="AC511" s="70"/>
      <c r="AD511" s="70"/>
    </row>
    <row r="512" spans="19:30" s="1" customFormat="1">
      <c r="S512" s="70"/>
      <c r="T512" s="70"/>
      <c r="U512" s="70"/>
      <c r="V512" s="70"/>
      <c r="W512" s="70"/>
      <c r="X512" s="70"/>
      <c r="Y512" s="70"/>
      <c r="Z512" s="70"/>
      <c r="AA512" s="70"/>
      <c r="AB512" s="70"/>
      <c r="AC512" s="70"/>
      <c r="AD512" s="70"/>
    </row>
    <row r="513" spans="19:30" s="1" customFormat="1">
      <c r="S513" s="70"/>
      <c r="T513" s="70"/>
      <c r="U513" s="70"/>
      <c r="V513" s="70"/>
      <c r="W513" s="70"/>
      <c r="X513" s="70"/>
      <c r="Y513" s="70"/>
      <c r="Z513" s="70"/>
      <c r="AA513" s="70"/>
      <c r="AB513" s="70"/>
      <c r="AC513" s="70"/>
      <c r="AD513" s="70"/>
    </row>
    <row r="514" spans="19:30" s="1" customFormat="1">
      <c r="S514" s="70"/>
      <c r="T514" s="70"/>
      <c r="U514" s="70"/>
      <c r="V514" s="70"/>
      <c r="W514" s="70"/>
      <c r="X514" s="70"/>
      <c r="Y514" s="70"/>
      <c r="Z514" s="70"/>
      <c r="AA514" s="70"/>
      <c r="AB514" s="70"/>
      <c r="AC514" s="70"/>
      <c r="AD514" s="70"/>
    </row>
    <row r="515" spans="19:30" s="1" customFormat="1">
      <c r="S515" s="70"/>
      <c r="T515" s="70"/>
      <c r="U515" s="70"/>
      <c r="V515" s="70"/>
      <c r="W515" s="70"/>
      <c r="X515" s="70"/>
      <c r="Y515" s="70"/>
      <c r="Z515" s="70"/>
      <c r="AA515" s="70"/>
      <c r="AB515" s="70"/>
      <c r="AC515" s="70"/>
      <c r="AD515" s="70"/>
    </row>
    <row r="516" spans="19:30" s="1" customFormat="1">
      <c r="S516" s="70"/>
      <c r="T516" s="70"/>
      <c r="U516" s="70"/>
      <c r="V516" s="70"/>
      <c r="W516" s="70"/>
      <c r="X516" s="70"/>
      <c r="Y516" s="70"/>
      <c r="Z516" s="70"/>
      <c r="AA516" s="70"/>
      <c r="AB516" s="70"/>
      <c r="AC516" s="70"/>
      <c r="AD516" s="70"/>
    </row>
    <row r="517" spans="19:30" s="1" customFormat="1">
      <c r="S517" s="70"/>
      <c r="T517" s="70"/>
      <c r="U517" s="70"/>
      <c r="V517" s="70"/>
      <c r="W517" s="70"/>
      <c r="X517" s="70"/>
      <c r="Y517" s="70"/>
      <c r="Z517" s="70"/>
      <c r="AA517" s="70"/>
      <c r="AB517" s="70"/>
      <c r="AC517" s="70"/>
      <c r="AD517" s="70"/>
    </row>
    <row r="518" spans="19:30" s="1" customFormat="1">
      <c r="S518" s="70"/>
      <c r="T518" s="70"/>
      <c r="U518" s="70"/>
      <c r="V518" s="70"/>
      <c r="W518" s="70"/>
      <c r="X518" s="70"/>
      <c r="Y518" s="70"/>
      <c r="Z518" s="70"/>
      <c r="AA518" s="70"/>
      <c r="AB518" s="70"/>
      <c r="AC518" s="70"/>
      <c r="AD518" s="70"/>
    </row>
    <row r="519" spans="19:30" s="1" customFormat="1">
      <c r="S519" s="70"/>
      <c r="T519" s="70"/>
      <c r="U519" s="70"/>
      <c r="V519" s="70"/>
      <c r="W519" s="70"/>
      <c r="X519" s="70"/>
      <c r="Y519" s="70"/>
      <c r="Z519" s="70"/>
      <c r="AA519" s="70"/>
      <c r="AB519" s="70"/>
      <c r="AC519" s="70"/>
      <c r="AD519" s="70"/>
    </row>
    <row r="520" spans="19:30" s="1" customFormat="1">
      <c r="S520" s="70"/>
      <c r="T520" s="70"/>
      <c r="U520" s="70"/>
      <c r="V520" s="70"/>
      <c r="W520" s="70"/>
      <c r="X520" s="70"/>
      <c r="Y520" s="70"/>
      <c r="Z520" s="70"/>
      <c r="AA520" s="70"/>
      <c r="AB520" s="70"/>
      <c r="AC520" s="70"/>
      <c r="AD520" s="70"/>
    </row>
    <row r="521" spans="19:30" s="1" customFormat="1">
      <c r="S521" s="70"/>
      <c r="T521" s="70"/>
      <c r="U521" s="70"/>
      <c r="V521" s="70"/>
      <c r="W521" s="70"/>
      <c r="X521" s="70"/>
      <c r="Y521" s="70"/>
      <c r="Z521" s="70"/>
      <c r="AA521" s="70"/>
      <c r="AB521" s="70"/>
      <c r="AC521" s="70"/>
      <c r="AD521" s="70"/>
    </row>
    <row r="522" spans="19:30" s="1" customFormat="1">
      <c r="S522" s="70"/>
      <c r="T522" s="70"/>
      <c r="U522" s="70"/>
      <c r="V522" s="70"/>
      <c r="W522" s="70"/>
      <c r="X522" s="70"/>
      <c r="Y522" s="70"/>
      <c r="Z522" s="70"/>
      <c r="AA522" s="70"/>
      <c r="AB522" s="70"/>
      <c r="AC522" s="70"/>
      <c r="AD522" s="70"/>
    </row>
    <row r="523" spans="19:30" s="1" customFormat="1">
      <c r="S523" s="70"/>
      <c r="T523" s="70"/>
      <c r="U523" s="70"/>
      <c r="V523" s="70"/>
      <c r="W523" s="70"/>
      <c r="X523" s="70"/>
      <c r="Y523" s="70"/>
      <c r="Z523" s="70"/>
      <c r="AA523" s="70"/>
      <c r="AB523" s="70"/>
      <c r="AC523" s="70"/>
      <c r="AD523" s="70"/>
    </row>
    <row r="524" spans="19:30" s="1" customFormat="1">
      <c r="S524" s="70"/>
      <c r="T524" s="70"/>
      <c r="U524" s="70"/>
      <c r="V524" s="70"/>
      <c r="W524" s="70"/>
      <c r="X524" s="70"/>
      <c r="Y524" s="70"/>
      <c r="Z524" s="70"/>
      <c r="AA524" s="70"/>
      <c r="AB524" s="70"/>
      <c r="AC524" s="70"/>
      <c r="AD524" s="70"/>
    </row>
    <row r="525" spans="19:30" s="1" customFormat="1">
      <c r="S525" s="70"/>
      <c r="T525" s="70"/>
      <c r="U525" s="70"/>
      <c r="V525" s="70"/>
      <c r="W525" s="70"/>
      <c r="X525" s="70"/>
      <c r="Y525" s="70"/>
      <c r="Z525" s="70"/>
      <c r="AA525" s="70"/>
      <c r="AB525" s="70"/>
      <c r="AC525" s="70"/>
      <c r="AD525" s="70"/>
    </row>
    <row r="526" spans="19:30" s="1" customFormat="1">
      <c r="S526" s="70"/>
      <c r="T526" s="70"/>
      <c r="U526" s="70"/>
      <c r="V526" s="70"/>
      <c r="W526" s="70"/>
      <c r="X526" s="70"/>
      <c r="Y526" s="70"/>
      <c r="Z526" s="70"/>
      <c r="AA526" s="70"/>
      <c r="AB526" s="70"/>
      <c r="AC526" s="70"/>
      <c r="AD526" s="70"/>
    </row>
    <row r="527" spans="19:30" s="1" customFormat="1">
      <c r="S527" s="70"/>
      <c r="T527" s="70"/>
      <c r="U527" s="70"/>
      <c r="V527" s="70"/>
      <c r="W527" s="70"/>
      <c r="X527" s="70"/>
      <c r="Y527" s="70"/>
      <c r="Z527" s="70"/>
      <c r="AA527" s="70"/>
      <c r="AB527" s="70"/>
      <c r="AC527" s="70"/>
      <c r="AD527" s="70"/>
    </row>
    <row r="528" spans="19:30" s="1" customFormat="1">
      <c r="S528" s="70"/>
      <c r="T528" s="70"/>
      <c r="U528" s="70"/>
      <c r="V528" s="70"/>
      <c r="W528" s="70"/>
      <c r="X528" s="70"/>
      <c r="Y528" s="70"/>
      <c r="Z528" s="70"/>
      <c r="AA528" s="70"/>
      <c r="AB528" s="70"/>
      <c r="AC528" s="70"/>
      <c r="AD528" s="70"/>
    </row>
    <row r="529" spans="19:30" s="1" customFormat="1">
      <c r="S529" s="70"/>
      <c r="T529" s="70"/>
      <c r="U529" s="70"/>
      <c r="V529" s="70"/>
      <c r="W529" s="70"/>
      <c r="X529" s="70"/>
      <c r="Y529" s="70"/>
      <c r="Z529" s="70"/>
      <c r="AA529" s="70"/>
      <c r="AB529" s="70"/>
      <c r="AC529" s="70"/>
      <c r="AD529" s="70"/>
    </row>
    <row r="530" spans="19:30" s="1" customFormat="1">
      <c r="S530" s="70"/>
      <c r="T530" s="70"/>
      <c r="U530" s="70"/>
      <c r="V530" s="70"/>
      <c r="W530" s="70"/>
      <c r="X530" s="70"/>
      <c r="Y530" s="70"/>
      <c r="Z530" s="70"/>
      <c r="AA530" s="70"/>
      <c r="AB530" s="70"/>
      <c r="AC530" s="70"/>
      <c r="AD530" s="70"/>
    </row>
    <row r="531" spans="19:30" s="1" customFormat="1">
      <c r="S531" s="70"/>
      <c r="T531" s="70"/>
      <c r="U531" s="70"/>
      <c r="V531" s="70"/>
      <c r="W531" s="70"/>
      <c r="X531" s="70"/>
      <c r="Y531" s="70"/>
      <c r="Z531" s="70"/>
      <c r="AA531" s="70"/>
      <c r="AB531" s="70"/>
      <c r="AC531" s="70"/>
      <c r="AD531" s="70"/>
    </row>
    <row r="532" spans="19:30" s="1" customFormat="1">
      <c r="S532" s="70"/>
      <c r="T532" s="70"/>
      <c r="U532" s="70"/>
      <c r="V532" s="70"/>
      <c r="W532" s="70"/>
      <c r="X532" s="70"/>
      <c r="Y532" s="70"/>
      <c r="Z532" s="70"/>
      <c r="AA532" s="70"/>
      <c r="AB532" s="70"/>
      <c r="AC532" s="70"/>
      <c r="AD532" s="70"/>
    </row>
    <row r="533" spans="19:30" s="1" customFormat="1">
      <c r="S533" s="70"/>
      <c r="T533" s="70"/>
      <c r="U533" s="70"/>
      <c r="V533" s="70"/>
      <c r="W533" s="70"/>
      <c r="X533" s="70"/>
      <c r="Y533" s="70"/>
      <c r="Z533" s="70"/>
      <c r="AA533" s="70"/>
      <c r="AB533" s="70"/>
      <c r="AC533" s="70"/>
      <c r="AD533" s="70"/>
    </row>
    <row r="534" spans="19:30" s="1" customFormat="1">
      <c r="S534" s="70"/>
      <c r="T534" s="70"/>
      <c r="U534" s="70"/>
      <c r="V534" s="70"/>
      <c r="W534" s="70"/>
      <c r="X534" s="70"/>
      <c r="Y534" s="70"/>
      <c r="Z534" s="70"/>
      <c r="AA534" s="70"/>
      <c r="AB534" s="70"/>
      <c r="AC534" s="70"/>
      <c r="AD534" s="70"/>
    </row>
    <row r="535" spans="19:30" s="1" customFormat="1">
      <c r="S535" s="70"/>
      <c r="T535" s="70"/>
      <c r="U535" s="70"/>
      <c r="V535" s="70"/>
      <c r="W535" s="70"/>
      <c r="X535" s="70"/>
      <c r="Y535" s="70"/>
      <c r="Z535" s="70"/>
      <c r="AA535" s="70"/>
      <c r="AB535" s="70"/>
      <c r="AC535" s="70"/>
      <c r="AD535" s="70"/>
    </row>
    <row r="536" spans="19:30" s="1" customFormat="1">
      <c r="S536" s="70"/>
      <c r="T536" s="70"/>
      <c r="U536" s="70"/>
      <c r="V536" s="70"/>
      <c r="W536" s="70"/>
      <c r="X536" s="70"/>
      <c r="Y536" s="70"/>
      <c r="Z536" s="70"/>
      <c r="AA536" s="70"/>
      <c r="AB536" s="70"/>
      <c r="AC536" s="70"/>
      <c r="AD536" s="70"/>
    </row>
    <row r="537" spans="19:30" s="1" customFormat="1">
      <c r="S537" s="70"/>
      <c r="T537" s="70"/>
      <c r="U537" s="70"/>
      <c r="V537" s="70"/>
      <c r="W537" s="70"/>
      <c r="X537" s="70"/>
      <c r="Y537" s="70"/>
      <c r="Z537" s="70"/>
      <c r="AA537" s="70"/>
      <c r="AB537" s="70"/>
      <c r="AC537" s="70"/>
      <c r="AD537" s="70"/>
    </row>
    <row r="538" spans="19:30" s="1" customFormat="1">
      <c r="S538" s="70"/>
      <c r="T538" s="70"/>
      <c r="U538" s="70"/>
      <c r="V538" s="70"/>
      <c r="W538" s="70"/>
      <c r="X538" s="70"/>
      <c r="Y538" s="70"/>
      <c r="Z538" s="70"/>
      <c r="AA538" s="70"/>
      <c r="AB538" s="70"/>
      <c r="AC538" s="70"/>
      <c r="AD538" s="70"/>
    </row>
    <row r="539" spans="19:30" s="1" customFormat="1">
      <c r="S539" s="70"/>
      <c r="T539" s="70"/>
      <c r="U539" s="70"/>
      <c r="V539" s="70"/>
      <c r="W539" s="70"/>
      <c r="X539" s="70"/>
      <c r="Y539" s="70"/>
      <c r="Z539" s="70"/>
      <c r="AA539" s="70"/>
      <c r="AB539" s="70"/>
      <c r="AC539" s="70"/>
      <c r="AD539" s="70"/>
    </row>
    <row r="540" spans="19:30" s="1" customFormat="1">
      <c r="S540" s="70"/>
      <c r="T540" s="70"/>
      <c r="U540" s="70"/>
      <c r="V540" s="70"/>
      <c r="W540" s="70"/>
      <c r="X540" s="70"/>
      <c r="Y540" s="70"/>
      <c r="Z540" s="70"/>
      <c r="AA540" s="70"/>
      <c r="AB540" s="70"/>
      <c r="AC540" s="70"/>
      <c r="AD540" s="70"/>
    </row>
    <row r="541" spans="19:30" s="1" customFormat="1">
      <c r="S541" s="70"/>
      <c r="T541" s="70"/>
      <c r="U541" s="70"/>
      <c r="V541" s="70"/>
      <c r="W541" s="70"/>
      <c r="X541" s="70"/>
      <c r="Y541" s="70"/>
      <c r="Z541" s="70"/>
      <c r="AA541" s="70"/>
      <c r="AB541" s="70"/>
      <c r="AC541" s="70"/>
      <c r="AD541" s="70"/>
    </row>
    <row r="542" spans="19:30" s="1" customFormat="1">
      <c r="S542" s="70"/>
      <c r="T542" s="70"/>
      <c r="U542" s="70"/>
      <c r="V542" s="70"/>
      <c r="W542" s="70"/>
      <c r="X542" s="70"/>
      <c r="Y542" s="70"/>
      <c r="Z542" s="70"/>
      <c r="AA542" s="70"/>
      <c r="AB542" s="70"/>
      <c r="AC542" s="70"/>
      <c r="AD542" s="70"/>
    </row>
    <row r="543" spans="19:30" s="1" customFormat="1">
      <c r="S543" s="70"/>
      <c r="T543" s="70"/>
      <c r="U543" s="70"/>
      <c r="V543" s="70"/>
      <c r="W543" s="70"/>
      <c r="X543" s="70"/>
      <c r="Y543" s="70"/>
      <c r="Z543" s="70"/>
      <c r="AA543" s="70"/>
      <c r="AB543" s="70"/>
      <c r="AC543" s="70"/>
      <c r="AD543" s="70"/>
    </row>
    <row r="544" spans="19:30" s="1" customFormat="1">
      <c r="S544" s="70"/>
      <c r="T544" s="70"/>
      <c r="U544" s="70"/>
      <c r="V544" s="70"/>
      <c r="W544" s="70"/>
      <c r="X544" s="70"/>
      <c r="Y544" s="70"/>
      <c r="Z544" s="70"/>
      <c r="AA544" s="70"/>
      <c r="AB544" s="70"/>
      <c r="AC544" s="70"/>
      <c r="AD544" s="70"/>
    </row>
    <row r="545" spans="19:30" s="1" customFormat="1">
      <c r="S545" s="70"/>
      <c r="T545" s="70"/>
      <c r="U545" s="70"/>
      <c r="V545" s="70"/>
      <c r="W545" s="70"/>
      <c r="X545" s="70"/>
      <c r="Y545" s="70"/>
      <c r="Z545" s="70"/>
      <c r="AA545" s="70"/>
      <c r="AB545" s="70"/>
      <c r="AC545" s="70"/>
      <c r="AD545" s="70"/>
    </row>
    <row r="546" spans="19:30" s="1" customFormat="1">
      <c r="S546" s="70"/>
      <c r="T546" s="70"/>
      <c r="U546" s="70"/>
      <c r="V546" s="70"/>
      <c r="W546" s="70"/>
      <c r="X546" s="70"/>
      <c r="Y546" s="70"/>
      <c r="Z546" s="70"/>
      <c r="AA546" s="70"/>
      <c r="AB546" s="70"/>
      <c r="AC546" s="70"/>
      <c r="AD546" s="70"/>
    </row>
    <row r="547" spans="19:30" s="1" customFormat="1">
      <c r="S547" s="70"/>
      <c r="T547" s="70"/>
      <c r="U547" s="70"/>
      <c r="V547" s="70"/>
      <c r="W547" s="70"/>
      <c r="X547" s="70"/>
      <c r="Y547" s="70"/>
      <c r="Z547" s="70"/>
      <c r="AA547" s="70"/>
      <c r="AB547" s="70"/>
      <c r="AC547" s="70"/>
      <c r="AD547" s="70"/>
    </row>
    <row r="548" spans="19:30" s="1" customFormat="1">
      <c r="S548" s="70"/>
      <c r="T548" s="70"/>
      <c r="U548" s="70"/>
      <c r="V548" s="70"/>
      <c r="W548" s="70"/>
      <c r="X548" s="70"/>
      <c r="Y548" s="70"/>
      <c r="Z548" s="70"/>
      <c r="AA548" s="70"/>
      <c r="AB548" s="70"/>
      <c r="AC548" s="70"/>
      <c r="AD548" s="70"/>
    </row>
    <row r="549" spans="19:30" s="1" customFormat="1">
      <c r="S549" s="70"/>
      <c r="T549" s="70"/>
      <c r="U549" s="70"/>
      <c r="V549" s="70"/>
      <c r="W549" s="70"/>
      <c r="X549" s="70"/>
      <c r="Y549" s="70"/>
      <c r="Z549" s="70"/>
      <c r="AA549" s="70"/>
      <c r="AB549" s="70"/>
      <c r="AC549" s="70"/>
      <c r="AD549" s="70"/>
    </row>
    <row r="550" spans="19:30" s="1" customFormat="1">
      <c r="S550" s="70"/>
      <c r="T550" s="70"/>
      <c r="U550" s="70"/>
      <c r="V550" s="70"/>
      <c r="W550" s="70"/>
      <c r="X550" s="70"/>
      <c r="Y550" s="70"/>
      <c r="Z550" s="70"/>
      <c r="AA550" s="70"/>
      <c r="AB550" s="70"/>
      <c r="AC550" s="70"/>
      <c r="AD550" s="70"/>
    </row>
    <row r="551" spans="19:30" s="1" customFormat="1">
      <c r="S551" s="70"/>
      <c r="T551" s="70"/>
      <c r="U551" s="70"/>
      <c r="V551" s="70"/>
      <c r="W551" s="70"/>
      <c r="X551" s="70"/>
      <c r="Y551" s="70"/>
      <c r="Z551" s="70"/>
      <c r="AA551" s="70"/>
      <c r="AB551" s="70"/>
      <c r="AC551" s="70"/>
      <c r="AD551" s="70"/>
    </row>
    <row r="552" spans="19:30" s="1" customFormat="1">
      <c r="S552" s="70"/>
      <c r="T552" s="70"/>
      <c r="U552" s="70"/>
      <c r="V552" s="70"/>
      <c r="W552" s="70"/>
      <c r="X552" s="70"/>
      <c r="Y552" s="70"/>
      <c r="Z552" s="70"/>
      <c r="AA552" s="70"/>
      <c r="AB552" s="70"/>
      <c r="AC552" s="70"/>
      <c r="AD552" s="70"/>
    </row>
    <row r="553" spans="19:30" s="1" customFormat="1">
      <c r="S553" s="70"/>
      <c r="T553" s="70"/>
      <c r="U553" s="70"/>
      <c r="V553" s="70"/>
      <c r="W553" s="70"/>
      <c r="X553" s="70"/>
      <c r="Y553" s="70"/>
      <c r="Z553" s="70"/>
      <c r="AA553" s="70"/>
      <c r="AB553" s="70"/>
      <c r="AC553" s="70"/>
      <c r="AD553" s="70"/>
    </row>
    <row r="554" spans="19:30" s="1" customFormat="1">
      <c r="S554" s="70"/>
      <c r="T554" s="70"/>
      <c r="U554" s="70"/>
      <c r="V554" s="70"/>
      <c r="W554" s="70"/>
      <c r="X554" s="70"/>
      <c r="Y554" s="70"/>
      <c r="Z554" s="70"/>
      <c r="AA554" s="70"/>
      <c r="AB554" s="70"/>
      <c r="AC554" s="70"/>
      <c r="AD554" s="70"/>
    </row>
    <row r="555" spans="19:30" s="1" customFormat="1">
      <c r="S555" s="70"/>
      <c r="T555" s="70"/>
      <c r="U555" s="70"/>
      <c r="V555" s="70"/>
      <c r="W555" s="70"/>
      <c r="X555" s="70"/>
      <c r="Y555" s="70"/>
      <c r="Z555" s="70"/>
      <c r="AA555" s="70"/>
      <c r="AB555" s="70"/>
      <c r="AC555" s="70"/>
      <c r="AD555" s="70"/>
    </row>
    <row r="556" spans="19:30" s="1" customFormat="1">
      <c r="S556" s="70"/>
      <c r="T556" s="70"/>
      <c r="U556" s="70"/>
      <c r="V556" s="70"/>
      <c r="W556" s="70"/>
      <c r="X556" s="70"/>
      <c r="Y556" s="70"/>
      <c r="Z556" s="70"/>
      <c r="AA556" s="70"/>
      <c r="AB556" s="70"/>
      <c r="AC556" s="70"/>
      <c r="AD556" s="70"/>
    </row>
    <row r="557" spans="19:30" s="1" customFormat="1">
      <c r="S557" s="70"/>
      <c r="T557" s="70"/>
      <c r="U557" s="70"/>
      <c r="V557" s="70"/>
      <c r="W557" s="70"/>
      <c r="X557" s="70"/>
      <c r="Y557" s="70"/>
      <c r="Z557" s="70"/>
      <c r="AA557" s="70"/>
      <c r="AB557" s="70"/>
      <c r="AC557" s="70"/>
      <c r="AD557" s="70"/>
    </row>
    <row r="558" spans="19:30" s="1" customFormat="1">
      <c r="S558" s="70"/>
      <c r="T558" s="70"/>
      <c r="U558" s="70"/>
      <c r="V558" s="70"/>
      <c r="W558" s="70"/>
      <c r="X558" s="70"/>
      <c r="Y558" s="70"/>
      <c r="Z558" s="70"/>
      <c r="AA558" s="70"/>
      <c r="AB558" s="70"/>
      <c r="AC558" s="70"/>
      <c r="AD558" s="70"/>
    </row>
    <row r="559" spans="19:30" s="1" customFormat="1">
      <c r="S559" s="70"/>
      <c r="T559" s="70"/>
      <c r="U559" s="70"/>
      <c r="V559" s="70"/>
      <c r="W559" s="70"/>
      <c r="X559" s="70"/>
      <c r="Y559" s="70"/>
      <c r="Z559" s="70"/>
      <c r="AA559" s="70"/>
      <c r="AB559" s="70"/>
      <c r="AC559" s="70"/>
      <c r="AD559" s="70"/>
    </row>
    <row r="560" spans="19:30" s="1" customFormat="1">
      <c r="S560" s="70"/>
      <c r="T560" s="70"/>
      <c r="U560" s="70"/>
      <c r="V560" s="70"/>
      <c r="W560" s="70"/>
      <c r="X560" s="70"/>
      <c r="Y560" s="70"/>
      <c r="Z560" s="70"/>
      <c r="AA560" s="70"/>
      <c r="AB560" s="70"/>
      <c r="AC560" s="70"/>
      <c r="AD560" s="70"/>
    </row>
    <row r="561" spans="19:30" s="1" customFormat="1">
      <c r="S561" s="70"/>
      <c r="T561" s="70"/>
      <c r="U561" s="70"/>
      <c r="V561" s="70"/>
      <c r="W561" s="70"/>
      <c r="X561" s="70"/>
      <c r="Y561" s="70"/>
      <c r="Z561" s="70"/>
      <c r="AA561" s="70"/>
      <c r="AB561" s="70"/>
      <c r="AC561" s="70"/>
      <c r="AD561" s="70"/>
    </row>
    <row r="562" spans="19:30" s="1" customFormat="1">
      <c r="S562" s="70"/>
      <c r="T562" s="70"/>
      <c r="U562" s="70"/>
      <c r="V562" s="70"/>
      <c r="W562" s="70"/>
      <c r="X562" s="70"/>
      <c r="Y562" s="70"/>
      <c r="Z562" s="70"/>
      <c r="AA562" s="70"/>
      <c r="AB562" s="70"/>
      <c r="AC562" s="70"/>
      <c r="AD562" s="70"/>
    </row>
    <row r="563" spans="19:30" s="1" customFormat="1">
      <c r="S563" s="70"/>
      <c r="T563" s="70"/>
      <c r="U563" s="70"/>
      <c r="V563" s="70"/>
      <c r="W563" s="70"/>
      <c r="X563" s="70"/>
      <c r="Y563" s="70"/>
      <c r="Z563" s="70"/>
      <c r="AA563" s="70"/>
      <c r="AB563" s="70"/>
      <c r="AC563" s="70"/>
      <c r="AD563" s="70"/>
    </row>
    <row r="564" spans="19:30" s="1" customFormat="1">
      <c r="S564" s="70"/>
      <c r="T564" s="70"/>
      <c r="U564" s="70"/>
      <c r="V564" s="70"/>
      <c r="W564" s="70"/>
      <c r="X564" s="70"/>
      <c r="Y564" s="70"/>
      <c r="Z564" s="70"/>
      <c r="AA564" s="70"/>
      <c r="AB564" s="70"/>
      <c r="AC564" s="70"/>
      <c r="AD564" s="70"/>
    </row>
    <row r="565" spans="19:30" s="1" customFormat="1">
      <c r="S565" s="70"/>
      <c r="T565" s="70"/>
      <c r="U565" s="70"/>
      <c r="V565" s="70"/>
      <c r="W565" s="70"/>
      <c r="X565" s="70"/>
      <c r="Y565" s="70"/>
      <c r="Z565" s="70"/>
      <c r="AA565" s="70"/>
      <c r="AB565" s="70"/>
      <c r="AC565" s="70"/>
      <c r="AD565" s="70"/>
    </row>
    <row r="566" spans="19:30" s="1" customFormat="1">
      <c r="S566" s="70"/>
      <c r="T566" s="70"/>
      <c r="U566" s="70"/>
      <c r="V566" s="70"/>
      <c r="W566" s="70"/>
      <c r="X566" s="70"/>
      <c r="Y566" s="70"/>
      <c r="Z566" s="70"/>
      <c r="AA566" s="70"/>
      <c r="AB566" s="70"/>
      <c r="AC566" s="70"/>
      <c r="AD566" s="70"/>
    </row>
    <row r="567" spans="19:30" s="1" customFormat="1">
      <c r="S567" s="70"/>
      <c r="T567" s="70"/>
      <c r="U567" s="70"/>
      <c r="V567" s="70"/>
      <c r="W567" s="70"/>
      <c r="X567" s="70"/>
      <c r="Y567" s="70"/>
      <c r="Z567" s="70"/>
      <c r="AA567" s="70"/>
      <c r="AB567" s="70"/>
      <c r="AC567" s="70"/>
      <c r="AD567" s="70"/>
    </row>
    <row r="568" spans="19:30" s="1" customFormat="1">
      <c r="S568" s="70"/>
      <c r="T568" s="70"/>
      <c r="U568" s="70"/>
      <c r="V568" s="70"/>
      <c r="W568" s="70"/>
      <c r="X568" s="70"/>
      <c r="Y568" s="70"/>
      <c r="Z568" s="70"/>
      <c r="AA568" s="70"/>
      <c r="AB568" s="70"/>
      <c r="AC568" s="70"/>
      <c r="AD568" s="70"/>
    </row>
    <row r="569" spans="19:30" s="1" customFormat="1">
      <c r="S569" s="70"/>
      <c r="T569" s="70"/>
      <c r="U569" s="70"/>
      <c r="V569" s="70"/>
      <c r="W569" s="70"/>
      <c r="X569" s="70"/>
      <c r="Y569" s="70"/>
      <c r="Z569" s="70"/>
      <c r="AA569" s="70"/>
      <c r="AB569" s="70"/>
      <c r="AC569" s="70"/>
      <c r="AD569" s="70"/>
    </row>
    <row r="570" spans="19:30" s="1" customFormat="1">
      <c r="S570" s="70"/>
      <c r="T570" s="70"/>
      <c r="U570" s="70"/>
      <c r="V570" s="70"/>
      <c r="W570" s="70"/>
      <c r="X570" s="70"/>
      <c r="Y570" s="70"/>
      <c r="Z570" s="70"/>
      <c r="AA570" s="70"/>
      <c r="AB570" s="70"/>
      <c r="AC570" s="70"/>
      <c r="AD570" s="70"/>
    </row>
    <row r="571" spans="19:30" s="1" customFormat="1">
      <c r="S571" s="70"/>
      <c r="T571" s="70"/>
      <c r="U571" s="70"/>
      <c r="V571" s="70"/>
      <c r="W571" s="70"/>
      <c r="X571" s="70"/>
      <c r="Y571" s="70"/>
      <c r="Z571" s="70"/>
      <c r="AA571" s="70"/>
      <c r="AB571" s="70"/>
      <c r="AC571" s="70"/>
      <c r="AD571" s="70"/>
    </row>
    <row r="572" spans="19:30" s="1" customFormat="1">
      <c r="S572" s="70"/>
      <c r="T572" s="70"/>
      <c r="U572" s="70"/>
      <c r="V572" s="70"/>
      <c r="W572" s="70"/>
      <c r="X572" s="70"/>
      <c r="Y572" s="70"/>
      <c r="Z572" s="70"/>
      <c r="AA572" s="70"/>
      <c r="AB572" s="70"/>
      <c r="AC572" s="70"/>
      <c r="AD572" s="70"/>
    </row>
    <row r="573" spans="19:30" s="1" customFormat="1">
      <c r="S573" s="70"/>
      <c r="T573" s="70"/>
      <c r="U573" s="70"/>
      <c r="V573" s="70"/>
      <c r="W573" s="70"/>
      <c r="X573" s="70"/>
      <c r="Y573" s="70"/>
      <c r="Z573" s="70"/>
      <c r="AA573" s="70"/>
      <c r="AB573" s="70"/>
      <c r="AC573" s="70"/>
      <c r="AD573" s="70"/>
    </row>
    <row r="574" spans="19:30" s="1" customFormat="1">
      <c r="S574" s="70"/>
      <c r="T574" s="70"/>
      <c r="U574" s="70"/>
      <c r="V574" s="70"/>
      <c r="W574" s="70"/>
      <c r="X574" s="70"/>
      <c r="Y574" s="70"/>
      <c r="Z574" s="70"/>
      <c r="AA574" s="70"/>
      <c r="AB574" s="70"/>
      <c r="AC574" s="70"/>
      <c r="AD574" s="70"/>
    </row>
    <row r="575" spans="19:30" s="1" customFormat="1">
      <c r="S575" s="70"/>
      <c r="T575" s="70"/>
      <c r="U575" s="70"/>
      <c r="V575" s="70"/>
      <c r="W575" s="70"/>
      <c r="X575" s="70"/>
      <c r="Y575" s="70"/>
      <c r="Z575" s="70"/>
      <c r="AA575" s="70"/>
      <c r="AB575" s="70"/>
      <c r="AC575" s="70"/>
      <c r="AD575" s="70"/>
    </row>
    <row r="576" spans="19:30" s="1" customFormat="1">
      <c r="S576" s="70"/>
      <c r="T576" s="70"/>
      <c r="U576" s="70"/>
      <c r="V576" s="70"/>
      <c r="W576" s="70"/>
      <c r="X576" s="70"/>
      <c r="Y576" s="70"/>
      <c r="Z576" s="70"/>
      <c r="AA576" s="70"/>
      <c r="AB576" s="70"/>
      <c r="AC576" s="70"/>
      <c r="AD576" s="70"/>
    </row>
    <row r="577" spans="19:30" s="1" customFormat="1">
      <c r="S577" s="70"/>
      <c r="T577" s="70"/>
      <c r="U577" s="70"/>
      <c r="V577" s="70"/>
      <c r="W577" s="70"/>
      <c r="X577" s="70"/>
      <c r="Y577" s="70"/>
      <c r="Z577" s="70"/>
      <c r="AA577" s="70"/>
      <c r="AB577" s="70"/>
      <c r="AC577" s="70"/>
      <c r="AD577" s="70"/>
    </row>
    <row r="578" spans="19:30" s="1" customFormat="1">
      <c r="S578" s="70"/>
      <c r="T578" s="70"/>
      <c r="U578" s="70"/>
      <c r="V578" s="70"/>
      <c r="W578" s="70"/>
      <c r="X578" s="70"/>
      <c r="Y578" s="70"/>
      <c r="Z578" s="70"/>
      <c r="AA578" s="70"/>
      <c r="AB578" s="70"/>
      <c r="AC578" s="70"/>
      <c r="AD578" s="70"/>
    </row>
    <row r="579" spans="19:30" s="1" customFormat="1">
      <c r="S579" s="70"/>
      <c r="T579" s="70"/>
      <c r="U579" s="70"/>
      <c r="V579" s="70"/>
      <c r="W579" s="70"/>
      <c r="X579" s="70"/>
      <c r="Y579" s="70"/>
      <c r="Z579" s="70"/>
      <c r="AA579" s="70"/>
      <c r="AB579" s="70"/>
      <c r="AC579" s="70"/>
      <c r="AD579" s="70"/>
    </row>
    <row r="580" spans="19:30" s="1" customFormat="1">
      <c r="S580" s="70"/>
      <c r="T580" s="70"/>
      <c r="U580" s="70"/>
      <c r="V580" s="70"/>
      <c r="W580" s="70"/>
      <c r="X580" s="70"/>
      <c r="Y580" s="70"/>
      <c r="Z580" s="70"/>
      <c r="AA580" s="70"/>
      <c r="AB580" s="70"/>
      <c r="AC580" s="70"/>
      <c r="AD580" s="70"/>
    </row>
    <row r="581" spans="19:30" s="1" customFormat="1">
      <c r="S581" s="70"/>
      <c r="T581" s="70"/>
      <c r="U581" s="70"/>
      <c r="V581" s="70"/>
      <c r="W581" s="70"/>
      <c r="X581" s="70"/>
      <c r="Y581" s="70"/>
      <c r="Z581" s="70"/>
      <c r="AA581" s="70"/>
      <c r="AB581" s="70"/>
      <c r="AC581" s="70"/>
      <c r="AD581" s="70"/>
    </row>
    <row r="582" spans="19:30" s="1" customFormat="1">
      <c r="S582" s="70"/>
      <c r="T582" s="70"/>
      <c r="U582" s="70"/>
      <c r="V582" s="70"/>
      <c r="W582" s="70"/>
      <c r="X582" s="70"/>
      <c r="Y582" s="70"/>
      <c r="Z582" s="70"/>
      <c r="AA582" s="70"/>
      <c r="AB582" s="70"/>
      <c r="AC582" s="70"/>
      <c r="AD582" s="70"/>
    </row>
    <row r="583" spans="19:30" s="1" customFormat="1">
      <c r="S583" s="70"/>
      <c r="T583" s="70"/>
      <c r="U583" s="70"/>
      <c r="V583" s="70"/>
      <c r="W583" s="70"/>
      <c r="X583" s="70"/>
      <c r="Y583" s="70"/>
      <c r="Z583" s="70"/>
      <c r="AA583" s="70"/>
      <c r="AB583" s="70"/>
      <c r="AC583" s="70"/>
      <c r="AD583" s="70"/>
    </row>
    <row r="584" spans="19:30" s="1" customFormat="1">
      <c r="S584" s="70"/>
      <c r="T584" s="70"/>
      <c r="U584" s="70"/>
      <c r="V584" s="70"/>
      <c r="W584" s="70"/>
      <c r="X584" s="70"/>
      <c r="Y584" s="70"/>
      <c r="Z584" s="70"/>
      <c r="AA584" s="70"/>
      <c r="AB584" s="70"/>
      <c r="AC584" s="70"/>
      <c r="AD584" s="70"/>
    </row>
    <row r="585" spans="19:30" s="1" customFormat="1">
      <c r="S585" s="70"/>
      <c r="T585" s="70"/>
      <c r="U585" s="70"/>
      <c r="V585" s="70"/>
      <c r="W585" s="70"/>
      <c r="X585" s="70"/>
      <c r="Y585" s="70"/>
      <c r="Z585" s="70"/>
      <c r="AA585" s="70"/>
      <c r="AB585" s="70"/>
      <c r="AC585" s="70"/>
      <c r="AD585" s="70"/>
    </row>
    <row r="586" spans="19:30" s="1" customFormat="1">
      <c r="S586" s="70"/>
      <c r="T586" s="70"/>
      <c r="U586" s="70"/>
      <c r="V586" s="70"/>
      <c r="W586" s="70"/>
      <c r="X586" s="70"/>
      <c r="Y586" s="70"/>
      <c r="Z586" s="70"/>
      <c r="AA586" s="70"/>
      <c r="AB586" s="70"/>
      <c r="AC586" s="70"/>
      <c r="AD586" s="70"/>
    </row>
    <row r="587" spans="19:30" s="1" customFormat="1">
      <c r="S587" s="70"/>
      <c r="T587" s="70"/>
      <c r="U587" s="70"/>
      <c r="V587" s="70"/>
      <c r="W587" s="70"/>
      <c r="X587" s="70"/>
      <c r="Y587" s="70"/>
      <c r="Z587" s="70"/>
      <c r="AA587" s="70"/>
      <c r="AB587" s="70"/>
      <c r="AC587" s="70"/>
      <c r="AD587" s="70"/>
    </row>
    <row r="588" spans="19:30" s="1" customFormat="1">
      <c r="S588" s="70"/>
      <c r="T588" s="70"/>
      <c r="U588" s="70"/>
      <c r="V588" s="70"/>
      <c r="W588" s="70"/>
      <c r="X588" s="70"/>
      <c r="Y588" s="70"/>
      <c r="Z588" s="70"/>
      <c r="AA588" s="70"/>
      <c r="AB588" s="70"/>
      <c r="AC588" s="70"/>
      <c r="AD588" s="70"/>
    </row>
    <row r="589" spans="19:30" s="1" customFormat="1">
      <c r="S589" s="70"/>
      <c r="T589" s="70"/>
      <c r="U589" s="70"/>
      <c r="V589" s="70"/>
      <c r="W589" s="70"/>
      <c r="X589" s="70"/>
      <c r="Y589" s="70"/>
      <c r="Z589" s="70"/>
      <c r="AA589" s="70"/>
      <c r="AB589" s="70"/>
      <c r="AC589" s="70"/>
      <c r="AD589" s="70"/>
    </row>
    <row r="590" spans="19:30" s="1" customFormat="1">
      <c r="S590" s="70"/>
      <c r="T590" s="70"/>
      <c r="U590" s="70"/>
      <c r="V590" s="70"/>
      <c r="W590" s="70"/>
      <c r="X590" s="70"/>
      <c r="Y590" s="70"/>
      <c r="Z590" s="70"/>
      <c r="AA590" s="70"/>
      <c r="AB590" s="70"/>
      <c r="AC590" s="70"/>
      <c r="AD590" s="70"/>
    </row>
    <row r="591" spans="19:30" s="1" customFormat="1">
      <c r="S591" s="70"/>
      <c r="T591" s="70"/>
      <c r="U591" s="70"/>
      <c r="V591" s="70"/>
      <c r="W591" s="70"/>
      <c r="X591" s="70"/>
      <c r="Y591" s="70"/>
      <c r="Z591" s="70"/>
      <c r="AA591" s="70"/>
      <c r="AB591" s="70"/>
      <c r="AC591" s="70"/>
      <c r="AD591" s="70"/>
    </row>
    <row r="592" spans="19:30" s="1" customFormat="1">
      <c r="S592" s="70"/>
      <c r="T592" s="70"/>
      <c r="U592" s="70"/>
      <c r="V592" s="70"/>
      <c r="W592" s="70"/>
      <c r="X592" s="70"/>
      <c r="Y592" s="70"/>
      <c r="Z592" s="70"/>
      <c r="AA592" s="70"/>
      <c r="AB592" s="70"/>
      <c r="AC592" s="70"/>
      <c r="AD592" s="70"/>
    </row>
    <row r="593" spans="19:30" s="1" customFormat="1">
      <c r="S593" s="70"/>
      <c r="T593" s="70"/>
      <c r="U593" s="70"/>
      <c r="V593" s="70"/>
      <c r="W593" s="70"/>
      <c r="X593" s="70"/>
      <c r="Y593" s="70"/>
      <c r="Z593" s="70"/>
      <c r="AA593" s="70"/>
      <c r="AB593" s="70"/>
      <c r="AC593" s="70"/>
      <c r="AD593" s="70"/>
    </row>
    <row r="594" spans="19:30" s="1" customFormat="1">
      <c r="S594" s="70"/>
      <c r="T594" s="70"/>
      <c r="U594" s="70"/>
      <c r="V594" s="70"/>
      <c r="W594" s="70"/>
      <c r="X594" s="70"/>
      <c r="Y594" s="70"/>
      <c r="Z594" s="70"/>
      <c r="AA594" s="70"/>
      <c r="AB594" s="70"/>
      <c r="AC594" s="70"/>
      <c r="AD594" s="70"/>
    </row>
    <row r="595" spans="19:30" s="1" customFormat="1">
      <c r="S595" s="70"/>
      <c r="T595" s="70"/>
      <c r="U595" s="70"/>
      <c r="V595" s="70"/>
      <c r="W595" s="70"/>
      <c r="X595" s="70"/>
      <c r="Y595" s="70"/>
      <c r="Z595" s="70"/>
      <c r="AA595" s="70"/>
      <c r="AB595" s="70"/>
      <c r="AC595" s="70"/>
      <c r="AD595" s="70"/>
    </row>
    <row r="596" spans="19:30" s="1" customFormat="1">
      <c r="S596" s="70"/>
      <c r="T596" s="70"/>
      <c r="U596" s="70"/>
      <c r="V596" s="70"/>
      <c r="W596" s="70"/>
      <c r="X596" s="70"/>
      <c r="Y596" s="70"/>
      <c r="Z596" s="70"/>
      <c r="AA596" s="70"/>
      <c r="AB596" s="70"/>
      <c r="AC596" s="70"/>
      <c r="AD596" s="70"/>
    </row>
    <row r="597" spans="19:30" s="1" customFormat="1">
      <c r="S597" s="70"/>
      <c r="T597" s="70"/>
      <c r="U597" s="70"/>
      <c r="V597" s="70"/>
      <c r="W597" s="70"/>
      <c r="X597" s="70"/>
      <c r="Y597" s="70"/>
      <c r="Z597" s="70"/>
      <c r="AA597" s="70"/>
      <c r="AB597" s="70"/>
      <c r="AC597" s="70"/>
      <c r="AD597" s="70"/>
    </row>
    <row r="598" spans="19:30" s="1" customFormat="1">
      <c r="S598" s="70"/>
      <c r="T598" s="70"/>
      <c r="U598" s="70"/>
      <c r="V598" s="70"/>
      <c r="W598" s="70"/>
      <c r="X598" s="70"/>
      <c r="Y598" s="70"/>
      <c r="Z598" s="70"/>
      <c r="AA598" s="70"/>
      <c r="AB598" s="70"/>
      <c r="AC598" s="70"/>
      <c r="AD598" s="70"/>
    </row>
    <row r="599" spans="19:30" s="1" customFormat="1">
      <c r="S599" s="70"/>
      <c r="T599" s="70"/>
      <c r="U599" s="70"/>
      <c r="V599" s="70"/>
      <c r="W599" s="70"/>
      <c r="X599" s="70"/>
      <c r="Y599" s="70"/>
      <c r="Z599" s="70"/>
      <c r="AA599" s="70"/>
      <c r="AB599" s="70"/>
      <c r="AC599" s="70"/>
      <c r="AD599" s="70"/>
    </row>
    <row r="600" spans="19:30" s="1" customFormat="1">
      <c r="S600" s="70"/>
      <c r="T600" s="70"/>
      <c r="U600" s="70"/>
      <c r="V600" s="70"/>
      <c r="W600" s="70"/>
      <c r="X600" s="70"/>
      <c r="Y600" s="70"/>
      <c r="Z600" s="70"/>
      <c r="AA600" s="70"/>
      <c r="AB600" s="70"/>
      <c r="AC600" s="70"/>
      <c r="AD600" s="70"/>
    </row>
    <row r="601" spans="19:30" s="1" customFormat="1">
      <c r="S601" s="70"/>
      <c r="T601" s="70"/>
      <c r="U601" s="70"/>
      <c r="V601" s="70"/>
      <c r="W601" s="70"/>
      <c r="X601" s="70"/>
      <c r="Y601" s="70"/>
      <c r="Z601" s="70"/>
      <c r="AA601" s="70"/>
      <c r="AB601" s="70"/>
      <c r="AC601" s="70"/>
      <c r="AD601" s="70"/>
    </row>
    <row r="602" spans="19:30" s="1" customFormat="1">
      <c r="S602" s="70"/>
      <c r="T602" s="70"/>
      <c r="U602" s="70"/>
      <c r="V602" s="70"/>
      <c r="W602" s="70"/>
      <c r="X602" s="70"/>
      <c r="Y602" s="70"/>
      <c r="Z602" s="70"/>
      <c r="AA602" s="70"/>
      <c r="AB602" s="70"/>
      <c r="AC602" s="70"/>
      <c r="AD602" s="70"/>
    </row>
    <row r="603" spans="19:30" s="1" customFormat="1">
      <c r="S603" s="70"/>
      <c r="T603" s="70"/>
      <c r="U603" s="70"/>
      <c r="V603" s="70"/>
      <c r="W603" s="70"/>
      <c r="X603" s="70"/>
      <c r="Y603" s="70"/>
      <c r="Z603" s="70"/>
      <c r="AA603" s="70"/>
      <c r="AB603" s="70"/>
      <c r="AC603" s="70"/>
      <c r="AD603" s="70"/>
    </row>
    <row r="604" spans="19:30" s="1" customFormat="1">
      <c r="S604" s="70"/>
      <c r="T604" s="70"/>
      <c r="U604" s="70"/>
      <c r="V604" s="70"/>
      <c r="W604" s="70"/>
      <c r="X604" s="70"/>
      <c r="Y604" s="70"/>
      <c r="Z604" s="70"/>
      <c r="AA604" s="70"/>
      <c r="AB604" s="70"/>
      <c r="AC604" s="70"/>
      <c r="AD604" s="70"/>
    </row>
    <row r="605" spans="19:30" s="1" customFormat="1">
      <c r="S605" s="70"/>
      <c r="T605" s="70"/>
      <c r="U605" s="70"/>
      <c r="V605" s="70"/>
      <c r="W605" s="70"/>
      <c r="X605" s="70"/>
      <c r="Y605" s="70"/>
      <c r="Z605" s="70"/>
      <c r="AA605" s="70"/>
      <c r="AB605" s="70"/>
      <c r="AC605" s="70"/>
      <c r="AD605" s="70"/>
    </row>
    <row r="606" spans="19:30" s="1" customFormat="1">
      <c r="S606" s="70"/>
      <c r="T606" s="70"/>
      <c r="U606" s="70"/>
      <c r="V606" s="70"/>
      <c r="W606" s="70"/>
      <c r="X606" s="70"/>
      <c r="Y606" s="70"/>
      <c r="Z606" s="70"/>
      <c r="AA606" s="70"/>
      <c r="AB606" s="70"/>
      <c r="AC606" s="70"/>
      <c r="AD606" s="70"/>
    </row>
    <row r="607" spans="19:30" s="1" customFormat="1">
      <c r="S607" s="70"/>
      <c r="T607" s="70"/>
      <c r="U607" s="70"/>
      <c r="V607" s="70"/>
      <c r="W607" s="70"/>
      <c r="X607" s="70"/>
      <c r="Y607" s="70"/>
      <c r="Z607" s="70"/>
      <c r="AA607" s="70"/>
      <c r="AB607" s="70"/>
      <c r="AC607" s="70"/>
      <c r="AD607" s="70"/>
    </row>
    <row r="608" spans="19:30" s="1" customFormat="1">
      <c r="S608" s="70"/>
      <c r="T608" s="70"/>
      <c r="U608" s="70"/>
      <c r="V608" s="70"/>
      <c r="W608" s="70"/>
      <c r="X608" s="70"/>
      <c r="Y608" s="70"/>
      <c r="Z608" s="70"/>
      <c r="AA608" s="70"/>
      <c r="AB608" s="70"/>
      <c r="AC608" s="70"/>
      <c r="AD608" s="70"/>
    </row>
    <row r="609" spans="19:30" s="1" customFormat="1">
      <c r="S609" s="70"/>
      <c r="T609" s="70"/>
      <c r="U609" s="70"/>
      <c r="V609" s="70"/>
      <c r="W609" s="70"/>
      <c r="X609" s="70"/>
      <c r="Y609" s="70"/>
      <c r="Z609" s="70"/>
      <c r="AA609" s="70"/>
      <c r="AB609" s="70"/>
      <c r="AC609" s="70"/>
      <c r="AD609" s="70"/>
    </row>
    <row r="610" spans="19:30" s="1" customFormat="1">
      <c r="S610" s="70"/>
      <c r="T610" s="70"/>
      <c r="U610" s="70"/>
      <c r="V610" s="70"/>
      <c r="W610" s="70"/>
      <c r="X610" s="70"/>
      <c r="Y610" s="70"/>
      <c r="Z610" s="70"/>
      <c r="AA610" s="70"/>
      <c r="AB610" s="70"/>
      <c r="AC610" s="70"/>
      <c r="AD610" s="70"/>
    </row>
    <row r="611" spans="19:30" s="1" customFormat="1">
      <c r="S611" s="70"/>
      <c r="T611" s="70"/>
      <c r="U611" s="70"/>
      <c r="V611" s="70"/>
      <c r="W611" s="70"/>
      <c r="X611" s="70"/>
      <c r="Y611" s="70"/>
      <c r="Z611" s="70"/>
      <c r="AA611" s="70"/>
      <c r="AB611" s="70"/>
      <c r="AC611" s="70"/>
      <c r="AD611" s="70"/>
    </row>
    <row r="612" spans="19:30" s="1" customFormat="1">
      <c r="S612" s="70"/>
      <c r="T612" s="70"/>
      <c r="U612" s="70"/>
      <c r="V612" s="70"/>
      <c r="W612" s="70"/>
      <c r="X612" s="70"/>
      <c r="Y612" s="70"/>
      <c r="Z612" s="70"/>
      <c r="AA612" s="70"/>
      <c r="AB612" s="70"/>
      <c r="AC612" s="70"/>
      <c r="AD612" s="70"/>
    </row>
    <row r="613" spans="19:30" s="1" customFormat="1">
      <c r="S613" s="70"/>
      <c r="T613" s="70"/>
      <c r="U613" s="70"/>
      <c r="V613" s="70"/>
      <c r="W613" s="70"/>
      <c r="X613" s="70"/>
      <c r="Y613" s="70"/>
      <c r="Z613" s="70"/>
      <c r="AA613" s="70"/>
      <c r="AB613" s="70"/>
      <c r="AC613" s="70"/>
      <c r="AD613" s="70"/>
    </row>
    <row r="614" spans="19:30" s="1" customFormat="1">
      <c r="S614" s="70"/>
      <c r="T614" s="70"/>
      <c r="U614" s="70"/>
      <c r="V614" s="70"/>
      <c r="W614" s="70"/>
      <c r="X614" s="70"/>
      <c r="Y614" s="70"/>
      <c r="Z614" s="70"/>
      <c r="AA614" s="70"/>
      <c r="AB614" s="70"/>
      <c r="AC614" s="70"/>
      <c r="AD614" s="70"/>
    </row>
    <row r="615" spans="19:30" s="1" customFormat="1">
      <c r="S615" s="70"/>
      <c r="T615" s="70"/>
      <c r="U615" s="70"/>
      <c r="V615" s="70"/>
      <c r="W615" s="70"/>
      <c r="X615" s="70"/>
      <c r="Y615" s="70"/>
      <c r="Z615" s="70"/>
      <c r="AA615" s="70"/>
      <c r="AB615" s="70"/>
      <c r="AC615" s="70"/>
      <c r="AD615" s="70"/>
    </row>
    <row r="616" spans="19:30" s="1" customFormat="1">
      <c r="S616" s="70"/>
      <c r="T616" s="70"/>
      <c r="U616" s="70"/>
      <c r="V616" s="70"/>
      <c r="W616" s="70"/>
      <c r="X616" s="70"/>
      <c r="Y616" s="70"/>
      <c r="Z616" s="70"/>
      <c r="AA616" s="70"/>
      <c r="AB616" s="70"/>
      <c r="AC616" s="70"/>
      <c r="AD616" s="70"/>
    </row>
    <row r="617" spans="19:30" s="1" customFormat="1">
      <c r="S617" s="70"/>
      <c r="T617" s="70"/>
      <c r="U617" s="70"/>
      <c r="V617" s="70"/>
      <c r="W617" s="70"/>
      <c r="X617" s="70"/>
      <c r="Y617" s="70"/>
      <c r="Z617" s="70"/>
      <c r="AA617" s="70"/>
      <c r="AB617" s="70"/>
      <c r="AC617" s="70"/>
      <c r="AD617" s="70"/>
    </row>
    <row r="618" spans="19:30" s="1" customFormat="1">
      <c r="S618" s="70"/>
      <c r="T618" s="70"/>
      <c r="U618" s="70"/>
      <c r="V618" s="70"/>
      <c r="W618" s="70"/>
      <c r="X618" s="70"/>
      <c r="Y618" s="70"/>
      <c r="Z618" s="70"/>
      <c r="AA618" s="70"/>
      <c r="AB618" s="70"/>
      <c r="AC618" s="70"/>
      <c r="AD618" s="70"/>
    </row>
    <row r="619" spans="19:30" s="1" customFormat="1">
      <c r="S619" s="70"/>
      <c r="T619" s="70"/>
      <c r="U619" s="70"/>
      <c r="V619" s="70"/>
      <c r="W619" s="70"/>
      <c r="X619" s="70"/>
      <c r="Y619" s="70"/>
      <c r="Z619" s="70"/>
      <c r="AA619" s="70"/>
      <c r="AB619" s="70"/>
      <c r="AC619" s="70"/>
      <c r="AD619" s="70"/>
    </row>
    <row r="620" spans="19:30" s="1" customFormat="1">
      <c r="S620" s="70"/>
      <c r="T620" s="70"/>
      <c r="U620" s="70"/>
      <c r="V620" s="70"/>
      <c r="W620" s="70"/>
      <c r="X620" s="70"/>
      <c r="Y620" s="70"/>
      <c r="Z620" s="70"/>
      <c r="AA620" s="70"/>
      <c r="AB620" s="70"/>
      <c r="AC620" s="70"/>
      <c r="AD620" s="70"/>
    </row>
    <row r="621" spans="19:30" s="1" customFormat="1">
      <c r="S621" s="70"/>
      <c r="T621" s="70"/>
      <c r="U621" s="70"/>
      <c r="V621" s="70"/>
      <c r="W621" s="70"/>
      <c r="X621" s="70"/>
      <c r="Y621" s="70"/>
      <c r="Z621" s="70"/>
      <c r="AA621" s="70"/>
      <c r="AB621" s="70"/>
      <c r="AC621" s="70"/>
      <c r="AD621" s="70"/>
    </row>
    <row r="622" spans="19:30" s="1" customFormat="1">
      <c r="S622" s="70"/>
      <c r="T622" s="70"/>
      <c r="U622" s="70"/>
      <c r="V622" s="70"/>
      <c r="W622" s="70"/>
      <c r="X622" s="70"/>
      <c r="Y622" s="70"/>
      <c r="Z622" s="70"/>
      <c r="AA622" s="70"/>
      <c r="AB622" s="70"/>
      <c r="AC622" s="70"/>
      <c r="AD622" s="70"/>
    </row>
    <row r="623" spans="19:30" s="1" customFormat="1">
      <c r="S623" s="70"/>
      <c r="T623" s="70"/>
      <c r="U623" s="70"/>
      <c r="V623" s="70"/>
      <c r="W623" s="70"/>
      <c r="X623" s="70"/>
      <c r="Y623" s="70"/>
      <c r="Z623" s="70"/>
      <c r="AA623" s="70"/>
      <c r="AB623" s="70"/>
      <c r="AC623" s="70"/>
      <c r="AD623" s="70"/>
    </row>
    <row r="624" spans="19:30" s="1" customFormat="1">
      <c r="S624" s="70"/>
      <c r="T624" s="70"/>
      <c r="U624" s="70"/>
      <c r="V624" s="70"/>
      <c r="W624" s="70"/>
      <c r="X624" s="70"/>
      <c r="Y624" s="70"/>
      <c r="Z624" s="70"/>
      <c r="AA624" s="70"/>
      <c r="AB624" s="70"/>
      <c r="AC624" s="70"/>
      <c r="AD624" s="70"/>
    </row>
    <row r="625" spans="19:30" s="1" customFormat="1">
      <c r="S625" s="70"/>
      <c r="T625" s="70"/>
      <c r="U625" s="70"/>
      <c r="V625" s="70"/>
      <c r="W625" s="70"/>
      <c r="X625" s="70"/>
      <c r="Y625" s="70"/>
      <c r="Z625" s="70"/>
      <c r="AA625" s="70"/>
      <c r="AB625" s="70"/>
      <c r="AC625" s="70"/>
      <c r="AD625" s="70"/>
    </row>
    <row r="626" spans="19:30" s="1" customFormat="1">
      <c r="S626" s="70"/>
      <c r="T626" s="70"/>
      <c r="U626" s="70"/>
      <c r="V626" s="70"/>
      <c r="W626" s="70"/>
      <c r="X626" s="70"/>
      <c r="Y626" s="70"/>
      <c r="Z626" s="70"/>
      <c r="AA626" s="70"/>
      <c r="AB626" s="70"/>
      <c r="AC626" s="70"/>
      <c r="AD626" s="70"/>
    </row>
    <row r="627" spans="19:30" s="1" customFormat="1">
      <c r="S627" s="70"/>
      <c r="T627" s="70"/>
      <c r="U627" s="70"/>
      <c r="V627" s="70"/>
      <c r="W627" s="70"/>
      <c r="X627" s="70"/>
      <c r="Y627" s="70"/>
      <c r="Z627" s="70"/>
      <c r="AA627" s="70"/>
      <c r="AB627" s="70"/>
      <c r="AC627" s="70"/>
      <c r="AD627" s="70"/>
    </row>
    <row r="628" spans="19:30" s="1" customFormat="1">
      <c r="S628" s="70"/>
      <c r="T628" s="70"/>
      <c r="U628" s="70"/>
      <c r="V628" s="70"/>
      <c r="W628" s="70"/>
      <c r="X628" s="70"/>
      <c r="Y628" s="70"/>
      <c r="Z628" s="70"/>
      <c r="AA628" s="70"/>
      <c r="AB628" s="70"/>
      <c r="AC628" s="70"/>
      <c r="AD628" s="70"/>
    </row>
    <row r="629" spans="19:30" s="1" customFormat="1">
      <c r="S629" s="70"/>
      <c r="T629" s="70"/>
      <c r="U629" s="70"/>
      <c r="V629" s="70"/>
      <c r="W629" s="70"/>
      <c r="X629" s="70"/>
      <c r="Y629" s="70"/>
      <c r="Z629" s="70"/>
      <c r="AA629" s="70"/>
      <c r="AB629" s="70"/>
      <c r="AC629" s="70"/>
      <c r="AD629" s="70"/>
    </row>
    <row r="630" spans="19:30" s="1" customFormat="1">
      <c r="S630" s="70"/>
      <c r="T630" s="70"/>
      <c r="U630" s="70"/>
      <c r="V630" s="70"/>
      <c r="W630" s="70"/>
      <c r="X630" s="70"/>
      <c r="Y630" s="70"/>
      <c r="Z630" s="70"/>
      <c r="AA630" s="70"/>
      <c r="AB630" s="70"/>
      <c r="AC630" s="70"/>
      <c r="AD630" s="70"/>
    </row>
    <row r="631" spans="19:30" s="1" customFormat="1">
      <c r="S631" s="70"/>
      <c r="T631" s="70"/>
      <c r="U631" s="70"/>
      <c r="V631" s="70"/>
      <c r="W631" s="70"/>
      <c r="X631" s="70"/>
      <c r="Y631" s="70"/>
      <c r="Z631" s="70"/>
      <c r="AA631" s="70"/>
      <c r="AB631" s="70"/>
      <c r="AC631" s="70"/>
      <c r="AD631" s="70"/>
    </row>
    <row r="632" spans="19:30" s="1" customFormat="1">
      <c r="S632" s="70"/>
      <c r="T632" s="70"/>
      <c r="U632" s="70"/>
      <c r="V632" s="70"/>
      <c r="W632" s="70"/>
      <c r="X632" s="70"/>
      <c r="Y632" s="70"/>
      <c r="Z632" s="70"/>
      <c r="AA632" s="70"/>
      <c r="AB632" s="70"/>
      <c r="AC632" s="70"/>
      <c r="AD632" s="70"/>
    </row>
    <row r="633" spans="19:30" s="1" customFormat="1">
      <c r="S633" s="70"/>
      <c r="T633" s="70"/>
      <c r="U633" s="70"/>
      <c r="V633" s="70"/>
      <c r="W633" s="70"/>
      <c r="X633" s="70"/>
      <c r="Y633" s="70"/>
      <c r="Z633" s="70"/>
      <c r="AA633" s="70"/>
      <c r="AB633" s="70"/>
      <c r="AC633" s="70"/>
      <c r="AD633" s="70"/>
    </row>
    <row r="634" spans="19:30" s="1" customFormat="1">
      <c r="S634" s="70"/>
      <c r="T634" s="70"/>
      <c r="U634" s="70"/>
      <c r="V634" s="70"/>
      <c r="W634" s="70"/>
      <c r="X634" s="70"/>
      <c r="Y634" s="70"/>
      <c r="Z634" s="70"/>
      <c r="AA634" s="70"/>
      <c r="AB634" s="70"/>
      <c r="AC634" s="70"/>
      <c r="AD634" s="70"/>
    </row>
    <row r="635" spans="19:30" s="1" customFormat="1">
      <c r="S635" s="70"/>
      <c r="T635" s="70"/>
      <c r="U635" s="70"/>
      <c r="V635" s="70"/>
      <c r="W635" s="70"/>
      <c r="X635" s="70"/>
      <c r="Y635" s="70"/>
      <c r="Z635" s="70"/>
      <c r="AA635" s="70"/>
      <c r="AB635" s="70"/>
      <c r="AC635" s="70"/>
      <c r="AD635" s="70"/>
    </row>
    <row r="636" spans="19:30" s="1" customFormat="1">
      <c r="S636" s="70"/>
      <c r="T636" s="70"/>
      <c r="U636" s="70"/>
      <c r="V636" s="70"/>
      <c r="W636" s="70"/>
      <c r="X636" s="70"/>
      <c r="Y636" s="70"/>
      <c r="Z636" s="70"/>
      <c r="AA636" s="70"/>
      <c r="AB636" s="70"/>
      <c r="AC636" s="70"/>
      <c r="AD636" s="70"/>
    </row>
    <row r="637" spans="19:30" s="1" customFormat="1">
      <c r="S637" s="70"/>
      <c r="T637" s="70"/>
      <c r="U637" s="70"/>
      <c r="V637" s="70"/>
      <c r="W637" s="70"/>
      <c r="X637" s="70"/>
      <c r="Y637" s="70"/>
      <c r="Z637" s="70"/>
      <c r="AA637" s="70"/>
      <c r="AB637" s="70"/>
      <c r="AC637" s="70"/>
      <c r="AD637" s="70"/>
    </row>
    <row r="638" spans="19:30" s="1" customFormat="1">
      <c r="S638" s="70"/>
      <c r="T638" s="70"/>
      <c r="U638" s="70"/>
      <c r="V638" s="70"/>
      <c r="W638" s="70"/>
      <c r="X638" s="70"/>
      <c r="Y638" s="70"/>
      <c r="Z638" s="70"/>
      <c r="AA638" s="70"/>
      <c r="AB638" s="70"/>
      <c r="AC638" s="70"/>
      <c r="AD638" s="70"/>
    </row>
    <row r="639" spans="19:30" s="1" customFormat="1">
      <c r="S639" s="70"/>
      <c r="T639" s="70"/>
      <c r="U639" s="70"/>
      <c r="V639" s="70"/>
      <c r="W639" s="70"/>
      <c r="X639" s="70"/>
      <c r="Y639" s="70"/>
      <c r="Z639" s="70"/>
      <c r="AA639" s="70"/>
      <c r="AB639" s="70"/>
      <c r="AC639" s="70"/>
      <c r="AD639" s="70"/>
    </row>
    <row r="640" spans="19:30" s="1" customFormat="1">
      <c r="S640" s="70"/>
      <c r="T640" s="70"/>
      <c r="U640" s="70"/>
      <c r="V640" s="70"/>
      <c r="W640" s="70"/>
      <c r="X640" s="70"/>
      <c r="Y640" s="70"/>
      <c r="Z640" s="70"/>
      <c r="AA640" s="70"/>
      <c r="AB640" s="70"/>
      <c r="AC640" s="70"/>
      <c r="AD640" s="70"/>
    </row>
    <row r="641" spans="19:30" s="1" customFormat="1">
      <c r="S641" s="70"/>
      <c r="T641" s="70"/>
      <c r="U641" s="70"/>
      <c r="V641" s="70"/>
      <c r="W641" s="70"/>
      <c r="X641" s="70"/>
      <c r="Y641" s="70"/>
      <c r="Z641" s="70"/>
      <c r="AA641" s="70"/>
      <c r="AB641" s="70"/>
      <c r="AC641" s="70"/>
      <c r="AD641" s="70"/>
    </row>
    <row r="642" spans="19:30" s="1" customFormat="1">
      <c r="S642" s="70"/>
      <c r="T642" s="70"/>
      <c r="U642" s="70"/>
      <c r="V642" s="70"/>
      <c r="W642" s="70"/>
      <c r="X642" s="70"/>
      <c r="Y642" s="70"/>
      <c r="Z642" s="70"/>
      <c r="AA642" s="70"/>
      <c r="AB642" s="70"/>
      <c r="AC642" s="70"/>
      <c r="AD642" s="70"/>
    </row>
    <row r="643" spans="19:30" s="1" customFormat="1">
      <c r="S643" s="70"/>
      <c r="T643" s="70"/>
      <c r="U643" s="70"/>
      <c r="V643" s="70"/>
      <c r="W643" s="70"/>
      <c r="X643" s="70"/>
      <c r="Y643" s="70"/>
      <c r="Z643" s="70"/>
      <c r="AA643" s="70"/>
      <c r="AB643" s="70"/>
      <c r="AC643" s="70"/>
      <c r="AD643" s="70"/>
    </row>
    <row r="644" spans="19:30" s="1" customFormat="1">
      <c r="S644" s="70"/>
      <c r="T644" s="70"/>
      <c r="U644" s="70"/>
      <c r="V644" s="70"/>
      <c r="W644" s="70"/>
      <c r="X644" s="70"/>
      <c r="Y644" s="70"/>
      <c r="Z644" s="70"/>
      <c r="AA644" s="70"/>
      <c r="AB644" s="70"/>
      <c r="AC644" s="70"/>
      <c r="AD644" s="70"/>
    </row>
    <row r="645" spans="19:30" s="1" customFormat="1">
      <c r="S645" s="70"/>
      <c r="T645" s="70"/>
      <c r="U645" s="70"/>
      <c r="V645" s="70"/>
      <c r="W645" s="70"/>
      <c r="X645" s="70"/>
      <c r="Y645" s="70"/>
      <c r="Z645" s="70"/>
      <c r="AA645" s="70"/>
      <c r="AB645" s="70"/>
      <c r="AC645" s="70"/>
      <c r="AD645" s="70"/>
    </row>
    <row r="646" spans="19:30" s="1" customFormat="1">
      <c r="S646" s="70"/>
      <c r="T646" s="70"/>
      <c r="U646" s="70"/>
      <c r="V646" s="70"/>
      <c r="W646" s="70"/>
      <c r="X646" s="70"/>
      <c r="Y646" s="70"/>
      <c r="Z646" s="70"/>
      <c r="AA646" s="70"/>
      <c r="AB646" s="70"/>
      <c r="AC646" s="70"/>
      <c r="AD646" s="70"/>
    </row>
    <row r="647" spans="19:30" s="1" customFormat="1">
      <c r="S647" s="70"/>
      <c r="T647" s="70"/>
      <c r="U647" s="70"/>
      <c r="V647" s="70"/>
      <c r="W647" s="70"/>
      <c r="X647" s="70"/>
      <c r="Y647" s="70"/>
      <c r="Z647" s="70"/>
      <c r="AA647" s="70"/>
      <c r="AB647" s="70"/>
      <c r="AC647" s="70"/>
      <c r="AD647" s="70"/>
    </row>
    <row r="648" spans="19:30" s="1" customFormat="1">
      <c r="S648" s="70"/>
      <c r="T648" s="70"/>
      <c r="U648" s="70"/>
      <c r="V648" s="70"/>
      <c r="W648" s="70"/>
      <c r="X648" s="70"/>
      <c r="Y648" s="70"/>
      <c r="Z648" s="70"/>
      <c r="AA648" s="70"/>
      <c r="AB648" s="70"/>
      <c r="AC648" s="70"/>
      <c r="AD648" s="70"/>
    </row>
    <row r="649" spans="19:30" s="1" customFormat="1">
      <c r="S649" s="70"/>
      <c r="T649" s="70"/>
      <c r="U649" s="70"/>
      <c r="V649" s="70"/>
      <c r="W649" s="70"/>
      <c r="X649" s="70"/>
      <c r="Y649" s="70"/>
      <c r="Z649" s="70"/>
      <c r="AA649" s="70"/>
      <c r="AB649" s="70"/>
      <c r="AC649" s="70"/>
      <c r="AD649" s="70"/>
    </row>
    <row r="650" spans="19:30" s="1" customFormat="1">
      <c r="S650" s="70"/>
      <c r="T650" s="70"/>
      <c r="U650" s="70"/>
      <c r="V650" s="70"/>
      <c r="W650" s="70"/>
      <c r="X650" s="70"/>
      <c r="Y650" s="70"/>
      <c r="Z650" s="70"/>
      <c r="AA650" s="70"/>
      <c r="AB650" s="70"/>
      <c r="AC650" s="70"/>
      <c r="AD650" s="70"/>
    </row>
    <row r="651" spans="19:30" s="1" customFormat="1">
      <c r="S651" s="70"/>
      <c r="T651" s="70"/>
      <c r="U651" s="70"/>
      <c r="V651" s="70"/>
      <c r="W651" s="70"/>
      <c r="X651" s="70"/>
      <c r="Y651" s="70"/>
      <c r="Z651" s="70"/>
      <c r="AA651" s="70"/>
      <c r="AB651" s="70"/>
      <c r="AC651" s="70"/>
      <c r="AD651" s="70"/>
    </row>
    <row r="652" spans="19:30" s="1" customFormat="1">
      <c r="S652" s="70"/>
      <c r="T652" s="70"/>
      <c r="U652" s="70"/>
      <c r="V652" s="70"/>
      <c r="W652" s="70"/>
      <c r="X652" s="70"/>
      <c r="Y652" s="70"/>
      <c r="Z652" s="70"/>
      <c r="AA652" s="70"/>
      <c r="AB652" s="70"/>
      <c r="AC652" s="70"/>
      <c r="AD652" s="70"/>
    </row>
    <row r="653" spans="19:30" s="1" customFormat="1">
      <c r="S653" s="70"/>
      <c r="T653" s="70"/>
      <c r="U653" s="70"/>
      <c r="V653" s="70"/>
      <c r="W653" s="70"/>
      <c r="X653" s="70"/>
      <c r="Y653" s="70"/>
      <c r="Z653" s="70"/>
      <c r="AA653" s="70"/>
      <c r="AB653" s="70"/>
      <c r="AC653" s="70"/>
      <c r="AD653" s="70"/>
    </row>
    <row r="654" spans="19:30" s="1" customFormat="1">
      <c r="S654" s="70"/>
      <c r="T654" s="70"/>
      <c r="U654" s="70"/>
      <c r="V654" s="70"/>
      <c r="W654" s="70"/>
      <c r="X654" s="70"/>
      <c r="Y654" s="70"/>
      <c r="Z654" s="70"/>
      <c r="AA654" s="70"/>
      <c r="AB654" s="70"/>
      <c r="AC654" s="70"/>
      <c r="AD654" s="70"/>
    </row>
    <row r="655" spans="19:30" s="1" customFormat="1">
      <c r="S655" s="70"/>
      <c r="T655" s="70"/>
      <c r="U655" s="70"/>
      <c r="V655" s="70"/>
      <c r="W655" s="70"/>
      <c r="X655" s="70"/>
      <c r="Y655" s="70"/>
      <c r="Z655" s="70"/>
      <c r="AA655" s="70"/>
      <c r="AB655" s="70"/>
      <c r="AC655" s="70"/>
      <c r="AD655" s="70"/>
    </row>
    <row r="656" spans="19:30" s="1" customFormat="1">
      <c r="S656" s="70"/>
      <c r="T656" s="70"/>
      <c r="U656" s="70"/>
      <c r="V656" s="70"/>
      <c r="W656" s="70"/>
      <c r="X656" s="70"/>
      <c r="Y656" s="70"/>
      <c r="Z656" s="70"/>
      <c r="AA656" s="70"/>
      <c r="AB656" s="70"/>
      <c r="AC656" s="70"/>
      <c r="AD656" s="70"/>
    </row>
    <row r="657" spans="19:30" s="1" customFormat="1">
      <c r="S657" s="70"/>
      <c r="T657" s="70"/>
      <c r="U657" s="70"/>
      <c r="V657" s="70"/>
      <c r="W657" s="70"/>
      <c r="X657" s="70"/>
      <c r="Y657" s="70"/>
      <c r="Z657" s="70"/>
      <c r="AA657" s="70"/>
      <c r="AB657" s="70"/>
      <c r="AC657" s="70"/>
      <c r="AD657" s="70"/>
    </row>
    <row r="658" spans="19:30" s="1" customFormat="1">
      <c r="S658" s="70"/>
      <c r="T658" s="70"/>
      <c r="U658" s="70"/>
      <c r="V658" s="70"/>
      <c r="W658" s="70"/>
      <c r="X658" s="70"/>
      <c r="Y658" s="70"/>
      <c r="Z658" s="70"/>
      <c r="AA658" s="70"/>
      <c r="AB658" s="70"/>
      <c r="AC658" s="70"/>
      <c r="AD658" s="70"/>
    </row>
    <row r="659" spans="19:30" s="1" customFormat="1">
      <c r="S659" s="70"/>
      <c r="T659" s="70"/>
      <c r="U659" s="70"/>
      <c r="V659" s="70"/>
      <c r="W659" s="70"/>
      <c r="X659" s="70"/>
      <c r="Y659" s="70"/>
      <c r="Z659" s="70"/>
      <c r="AA659" s="70"/>
      <c r="AB659" s="70"/>
      <c r="AC659" s="70"/>
      <c r="AD659" s="70"/>
    </row>
    <row r="660" spans="19:30" s="1" customFormat="1">
      <c r="S660" s="70"/>
      <c r="T660" s="70"/>
      <c r="U660" s="70"/>
      <c r="V660" s="70"/>
      <c r="W660" s="70"/>
      <c r="X660" s="70"/>
      <c r="Y660" s="70"/>
      <c r="Z660" s="70"/>
      <c r="AA660" s="70"/>
      <c r="AB660" s="70"/>
      <c r="AC660" s="70"/>
      <c r="AD660" s="70"/>
    </row>
    <row r="661" spans="19:30" s="1" customFormat="1">
      <c r="S661" s="70"/>
      <c r="T661" s="70"/>
      <c r="U661" s="70"/>
      <c r="V661" s="70"/>
      <c r="W661" s="70"/>
      <c r="X661" s="70"/>
      <c r="Y661" s="70"/>
      <c r="Z661" s="70"/>
      <c r="AA661" s="70"/>
      <c r="AB661" s="70"/>
      <c r="AC661" s="70"/>
      <c r="AD661" s="70"/>
    </row>
    <row r="662" spans="19:30" s="1" customFormat="1">
      <c r="S662" s="70"/>
      <c r="T662" s="70"/>
      <c r="U662" s="70"/>
      <c r="V662" s="70"/>
      <c r="W662" s="70"/>
      <c r="X662" s="70"/>
      <c r="Y662" s="70"/>
      <c r="Z662" s="70"/>
      <c r="AA662" s="70"/>
      <c r="AB662" s="70"/>
      <c r="AC662" s="70"/>
      <c r="AD662" s="70"/>
    </row>
    <row r="663" spans="19:30" s="1" customFormat="1">
      <c r="S663" s="70"/>
      <c r="T663" s="70"/>
      <c r="U663" s="70"/>
      <c r="V663" s="70"/>
      <c r="W663" s="70"/>
      <c r="X663" s="70"/>
      <c r="Y663" s="70"/>
      <c r="Z663" s="70"/>
      <c r="AA663" s="70"/>
      <c r="AB663" s="70"/>
      <c r="AC663" s="70"/>
      <c r="AD663" s="70"/>
    </row>
    <row r="664" spans="19:30" s="1" customFormat="1">
      <c r="S664" s="70"/>
      <c r="T664" s="70"/>
      <c r="U664" s="70"/>
      <c r="V664" s="70"/>
      <c r="W664" s="70"/>
      <c r="X664" s="70"/>
      <c r="Y664" s="70"/>
      <c r="Z664" s="70"/>
      <c r="AA664" s="70"/>
      <c r="AB664" s="70"/>
      <c r="AC664" s="70"/>
      <c r="AD664" s="70"/>
    </row>
    <row r="665" spans="19:30" s="1" customFormat="1">
      <c r="S665" s="70"/>
      <c r="T665" s="70"/>
      <c r="U665" s="70"/>
      <c r="V665" s="70"/>
      <c r="W665" s="70"/>
      <c r="X665" s="70"/>
      <c r="Y665" s="70"/>
      <c r="Z665" s="70"/>
      <c r="AA665" s="70"/>
      <c r="AB665" s="70"/>
      <c r="AC665" s="70"/>
      <c r="AD665" s="70"/>
    </row>
    <row r="666" spans="19:30" s="1" customFormat="1">
      <c r="S666" s="70"/>
      <c r="T666" s="70"/>
      <c r="U666" s="70"/>
      <c r="V666" s="70"/>
      <c r="W666" s="70"/>
      <c r="X666" s="70"/>
      <c r="Y666" s="70"/>
      <c r="Z666" s="70"/>
      <c r="AA666" s="70"/>
      <c r="AB666" s="70"/>
      <c r="AC666" s="70"/>
      <c r="AD666" s="70"/>
    </row>
    <row r="667" spans="19:30" s="1" customFormat="1">
      <c r="S667" s="70"/>
      <c r="T667" s="70"/>
      <c r="U667" s="70"/>
      <c r="V667" s="70"/>
      <c r="W667" s="70"/>
      <c r="X667" s="70"/>
      <c r="Y667" s="70"/>
      <c r="Z667" s="70"/>
      <c r="AA667" s="70"/>
      <c r="AB667" s="70"/>
      <c r="AC667" s="70"/>
      <c r="AD667" s="70"/>
    </row>
    <row r="668" spans="19:30" s="1" customFormat="1">
      <c r="S668" s="70"/>
      <c r="T668" s="70"/>
      <c r="U668" s="70"/>
      <c r="V668" s="70"/>
      <c r="W668" s="70"/>
      <c r="X668" s="70"/>
      <c r="Y668" s="70"/>
      <c r="Z668" s="70"/>
      <c r="AA668" s="70"/>
      <c r="AB668" s="70"/>
      <c r="AC668" s="70"/>
      <c r="AD668" s="70"/>
    </row>
    <row r="669" spans="19:30" s="1" customFormat="1">
      <c r="S669" s="70"/>
      <c r="T669" s="70"/>
      <c r="U669" s="70"/>
      <c r="V669" s="70"/>
      <c r="W669" s="70"/>
      <c r="X669" s="70"/>
      <c r="Y669" s="70"/>
      <c r="Z669" s="70"/>
      <c r="AA669" s="70"/>
      <c r="AB669" s="70"/>
      <c r="AC669" s="70"/>
      <c r="AD669" s="70"/>
    </row>
    <row r="670" spans="19:30" s="1" customFormat="1">
      <c r="S670" s="70"/>
      <c r="T670" s="70"/>
      <c r="U670" s="70"/>
      <c r="V670" s="70"/>
      <c r="W670" s="70"/>
      <c r="X670" s="70"/>
      <c r="Y670" s="70"/>
      <c r="Z670" s="70"/>
      <c r="AA670" s="70"/>
      <c r="AB670" s="70"/>
      <c r="AC670" s="70"/>
      <c r="AD670" s="70"/>
    </row>
    <row r="671" spans="19:30" s="1" customFormat="1">
      <c r="S671" s="70"/>
      <c r="T671" s="70"/>
      <c r="U671" s="70"/>
      <c r="V671" s="70"/>
      <c r="W671" s="70"/>
      <c r="X671" s="70"/>
      <c r="Y671" s="70"/>
      <c r="Z671" s="70"/>
      <c r="AA671" s="70"/>
      <c r="AB671" s="70"/>
      <c r="AC671" s="70"/>
      <c r="AD671" s="70"/>
    </row>
    <row r="672" spans="19:30" s="1" customFormat="1">
      <c r="S672" s="70"/>
      <c r="T672" s="70"/>
      <c r="U672" s="70"/>
      <c r="V672" s="70"/>
      <c r="W672" s="70"/>
      <c r="X672" s="70"/>
      <c r="Y672" s="70"/>
      <c r="Z672" s="70"/>
      <c r="AA672" s="70"/>
      <c r="AB672" s="70"/>
      <c r="AC672" s="70"/>
      <c r="AD672" s="70"/>
    </row>
    <row r="673" spans="19:30" s="1" customFormat="1">
      <c r="S673" s="70"/>
      <c r="T673" s="70"/>
      <c r="U673" s="70"/>
      <c r="V673" s="70"/>
      <c r="W673" s="70"/>
      <c r="X673" s="70"/>
      <c r="Y673" s="70"/>
      <c r="Z673" s="70"/>
      <c r="AA673" s="70"/>
      <c r="AB673" s="70"/>
      <c r="AC673" s="70"/>
      <c r="AD673" s="70"/>
    </row>
    <row r="674" spans="19:30" s="1" customFormat="1">
      <c r="S674" s="70"/>
      <c r="T674" s="70"/>
      <c r="U674" s="70"/>
      <c r="V674" s="70"/>
      <c r="W674" s="70"/>
      <c r="X674" s="70"/>
      <c r="Y674" s="70"/>
      <c r="Z674" s="70"/>
      <c r="AA674" s="70"/>
      <c r="AB674" s="70"/>
      <c r="AC674" s="70"/>
      <c r="AD674" s="70"/>
    </row>
    <row r="675" spans="19:30" s="1" customFormat="1">
      <c r="S675" s="70"/>
      <c r="T675" s="70"/>
      <c r="U675" s="70"/>
      <c r="V675" s="70"/>
      <c r="W675" s="70"/>
      <c r="X675" s="70"/>
      <c r="Y675" s="70"/>
      <c r="Z675" s="70"/>
      <c r="AA675" s="70"/>
      <c r="AB675" s="70"/>
      <c r="AC675" s="70"/>
      <c r="AD675" s="70"/>
    </row>
    <row r="676" spans="19:30" s="1" customFormat="1">
      <c r="S676" s="70"/>
      <c r="T676" s="70"/>
      <c r="U676" s="70"/>
      <c r="V676" s="70"/>
      <c r="W676" s="70"/>
      <c r="X676" s="70"/>
      <c r="Y676" s="70"/>
      <c r="Z676" s="70"/>
      <c r="AA676" s="70"/>
      <c r="AB676" s="70"/>
      <c r="AC676" s="70"/>
      <c r="AD676" s="70"/>
    </row>
    <row r="677" spans="19:30" s="1" customFormat="1">
      <c r="S677" s="70"/>
      <c r="T677" s="70"/>
      <c r="U677" s="70"/>
      <c r="V677" s="70"/>
      <c r="W677" s="70"/>
      <c r="X677" s="70"/>
      <c r="Y677" s="70"/>
      <c r="Z677" s="70"/>
      <c r="AA677" s="70"/>
      <c r="AB677" s="70"/>
      <c r="AC677" s="70"/>
      <c r="AD677" s="70"/>
    </row>
    <row r="678" spans="19:30" s="1" customFormat="1">
      <c r="S678" s="70"/>
      <c r="T678" s="70"/>
      <c r="U678" s="70"/>
      <c r="V678" s="70"/>
      <c r="W678" s="70"/>
      <c r="X678" s="70"/>
      <c r="Y678" s="70"/>
      <c r="Z678" s="70"/>
      <c r="AA678" s="70"/>
      <c r="AB678" s="70"/>
      <c r="AC678" s="70"/>
      <c r="AD678" s="70"/>
    </row>
    <row r="679" spans="19:30" s="1" customFormat="1">
      <c r="S679" s="70"/>
      <c r="T679" s="70"/>
      <c r="U679" s="70"/>
      <c r="V679" s="70"/>
      <c r="W679" s="70"/>
      <c r="X679" s="70"/>
      <c r="Y679" s="70"/>
      <c r="Z679" s="70"/>
      <c r="AA679" s="70"/>
      <c r="AB679" s="70"/>
      <c r="AC679" s="70"/>
      <c r="AD679" s="70"/>
    </row>
    <row r="680" spans="19:30" s="1" customFormat="1">
      <c r="S680" s="70"/>
      <c r="T680" s="70"/>
      <c r="U680" s="70"/>
      <c r="V680" s="70"/>
      <c r="W680" s="70"/>
      <c r="X680" s="70"/>
      <c r="Y680" s="70"/>
      <c r="Z680" s="70"/>
      <c r="AA680" s="70"/>
      <c r="AB680" s="70"/>
      <c r="AC680" s="70"/>
      <c r="AD680" s="70"/>
    </row>
    <row r="681" spans="19:30" s="1" customFormat="1">
      <c r="S681" s="70"/>
      <c r="T681" s="70"/>
      <c r="U681" s="70"/>
      <c r="V681" s="70"/>
      <c r="W681" s="70"/>
      <c r="X681" s="70"/>
      <c r="Y681" s="70"/>
      <c r="Z681" s="70"/>
      <c r="AA681" s="70"/>
      <c r="AB681" s="70"/>
      <c r="AC681" s="70"/>
      <c r="AD681" s="70"/>
    </row>
    <row r="682" spans="19:30" s="1" customFormat="1">
      <c r="S682" s="70"/>
      <c r="T682" s="70"/>
      <c r="U682" s="70"/>
      <c r="V682" s="70"/>
      <c r="W682" s="70"/>
      <c r="X682" s="70"/>
      <c r="Y682" s="70"/>
      <c r="Z682" s="70"/>
      <c r="AA682" s="70"/>
      <c r="AB682" s="70"/>
      <c r="AC682" s="70"/>
      <c r="AD682" s="70"/>
    </row>
    <row r="683" spans="19:30" s="1" customFormat="1">
      <c r="S683" s="70"/>
      <c r="T683" s="70"/>
      <c r="U683" s="70"/>
      <c r="V683" s="70"/>
      <c r="W683" s="70"/>
      <c r="X683" s="70"/>
      <c r="Y683" s="70"/>
      <c r="Z683" s="70"/>
      <c r="AA683" s="70"/>
      <c r="AB683" s="70"/>
      <c r="AC683" s="70"/>
      <c r="AD683" s="70"/>
    </row>
    <row r="684" spans="19:30" s="1" customFormat="1">
      <c r="S684" s="70"/>
      <c r="T684" s="70"/>
      <c r="U684" s="70"/>
      <c r="V684" s="70"/>
      <c r="W684" s="70"/>
      <c r="X684" s="70"/>
      <c r="Y684" s="70"/>
      <c r="Z684" s="70"/>
      <c r="AA684" s="70"/>
      <c r="AB684" s="70"/>
      <c r="AC684" s="70"/>
      <c r="AD684" s="70"/>
    </row>
    <row r="685" spans="19:30" s="1" customFormat="1">
      <c r="S685" s="70"/>
      <c r="T685" s="70"/>
      <c r="U685" s="70"/>
      <c r="V685" s="70"/>
      <c r="W685" s="70"/>
      <c r="X685" s="70"/>
      <c r="Y685" s="70"/>
      <c r="Z685" s="70"/>
      <c r="AA685" s="70"/>
      <c r="AB685" s="70"/>
      <c r="AC685" s="70"/>
      <c r="AD685" s="70"/>
    </row>
    <row r="686" spans="19:30" s="1" customFormat="1">
      <c r="S686" s="70"/>
      <c r="T686" s="70"/>
      <c r="U686" s="70"/>
      <c r="V686" s="70"/>
      <c r="W686" s="70"/>
      <c r="X686" s="70"/>
      <c r="Y686" s="70"/>
      <c r="Z686" s="70"/>
      <c r="AA686" s="70"/>
      <c r="AB686" s="70"/>
      <c r="AC686" s="70"/>
      <c r="AD686" s="70"/>
    </row>
    <row r="687" spans="19:30" s="1" customFormat="1">
      <c r="S687" s="70"/>
      <c r="T687" s="70"/>
      <c r="U687" s="70"/>
      <c r="V687" s="70"/>
      <c r="W687" s="70"/>
      <c r="X687" s="70"/>
      <c r="Y687" s="70"/>
      <c r="Z687" s="70"/>
      <c r="AA687" s="70"/>
      <c r="AB687" s="70"/>
      <c r="AC687" s="70"/>
      <c r="AD687" s="70"/>
    </row>
    <row r="688" spans="19:30" s="1" customFormat="1">
      <c r="S688" s="70"/>
      <c r="T688" s="70"/>
      <c r="U688" s="70"/>
      <c r="V688" s="70"/>
      <c r="W688" s="70"/>
      <c r="X688" s="70"/>
      <c r="Y688" s="70"/>
      <c r="Z688" s="70"/>
      <c r="AA688" s="70"/>
      <c r="AB688" s="70"/>
      <c r="AC688" s="70"/>
      <c r="AD688" s="70"/>
    </row>
    <row r="689" spans="19:30" s="1" customFormat="1">
      <c r="S689" s="70"/>
      <c r="T689" s="70"/>
      <c r="U689" s="70"/>
      <c r="V689" s="70"/>
      <c r="W689" s="70"/>
      <c r="X689" s="70"/>
      <c r="Y689" s="70"/>
      <c r="Z689" s="70"/>
      <c r="AA689" s="70"/>
      <c r="AB689" s="70"/>
      <c r="AC689" s="70"/>
      <c r="AD689" s="70"/>
    </row>
    <row r="690" spans="19:30" s="1" customFormat="1">
      <c r="S690" s="70"/>
      <c r="T690" s="70"/>
      <c r="U690" s="70"/>
      <c r="V690" s="70"/>
      <c r="W690" s="70"/>
      <c r="X690" s="70"/>
      <c r="Y690" s="70"/>
      <c r="Z690" s="70"/>
      <c r="AA690" s="70"/>
      <c r="AB690" s="70"/>
      <c r="AC690" s="70"/>
      <c r="AD690" s="70"/>
    </row>
    <row r="691" spans="19:30" s="1" customFormat="1">
      <c r="S691" s="70"/>
      <c r="T691" s="70"/>
      <c r="U691" s="70"/>
      <c r="V691" s="70"/>
      <c r="W691" s="70"/>
      <c r="X691" s="70"/>
      <c r="Y691" s="70"/>
      <c r="Z691" s="70"/>
      <c r="AA691" s="70"/>
      <c r="AB691" s="70"/>
      <c r="AC691" s="70"/>
      <c r="AD691" s="70"/>
    </row>
    <row r="692" spans="19:30" s="1" customFormat="1">
      <c r="S692" s="70"/>
      <c r="T692" s="70"/>
      <c r="U692" s="70"/>
      <c r="V692" s="70"/>
      <c r="W692" s="70"/>
      <c r="X692" s="70"/>
      <c r="Y692" s="70"/>
      <c r="Z692" s="70"/>
      <c r="AA692" s="70"/>
      <c r="AB692" s="70"/>
      <c r="AC692" s="70"/>
      <c r="AD692" s="70"/>
    </row>
    <row r="693" spans="19:30" s="1" customFormat="1">
      <c r="S693" s="70"/>
      <c r="T693" s="70"/>
      <c r="U693" s="70"/>
      <c r="V693" s="70"/>
      <c r="W693" s="70"/>
      <c r="X693" s="70"/>
      <c r="Y693" s="70"/>
      <c r="Z693" s="70"/>
      <c r="AA693" s="70"/>
      <c r="AB693" s="70"/>
      <c r="AC693" s="70"/>
      <c r="AD693" s="70"/>
    </row>
    <row r="694" spans="19:30" s="1" customFormat="1">
      <c r="S694" s="70"/>
      <c r="T694" s="70"/>
      <c r="U694" s="70"/>
      <c r="V694" s="70"/>
      <c r="W694" s="70"/>
      <c r="X694" s="70"/>
      <c r="Y694" s="70"/>
      <c r="Z694" s="70"/>
      <c r="AA694" s="70"/>
      <c r="AB694" s="70"/>
      <c r="AC694" s="70"/>
      <c r="AD694" s="70"/>
    </row>
    <row r="695" spans="19:30" s="1" customFormat="1">
      <c r="S695" s="70"/>
      <c r="T695" s="70"/>
      <c r="U695" s="70"/>
      <c r="V695" s="70"/>
      <c r="W695" s="70"/>
      <c r="X695" s="70"/>
      <c r="Y695" s="70"/>
      <c r="Z695" s="70"/>
      <c r="AA695" s="70"/>
      <c r="AB695" s="70"/>
      <c r="AC695" s="70"/>
      <c r="AD695" s="70"/>
    </row>
    <row r="696" spans="19:30" s="1" customFormat="1">
      <c r="S696" s="70"/>
      <c r="T696" s="70"/>
      <c r="U696" s="70"/>
      <c r="V696" s="70"/>
      <c r="W696" s="70"/>
      <c r="X696" s="70"/>
      <c r="Y696" s="70"/>
      <c r="Z696" s="70"/>
      <c r="AA696" s="70"/>
      <c r="AB696" s="70"/>
      <c r="AC696" s="70"/>
      <c r="AD696" s="70"/>
    </row>
    <row r="697" spans="19:30" s="1" customFormat="1">
      <c r="S697" s="70"/>
      <c r="T697" s="70"/>
      <c r="U697" s="70"/>
      <c r="V697" s="70"/>
      <c r="W697" s="70"/>
      <c r="X697" s="70"/>
      <c r="Y697" s="70"/>
      <c r="Z697" s="70"/>
      <c r="AA697" s="70"/>
      <c r="AB697" s="70"/>
      <c r="AC697" s="70"/>
      <c r="AD697" s="70"/>
    </row>
    <row r="698" spans="19:30" s="1" customFormat="1">
      <c r="S698" s="70"/>
      <c r="T698" s="70"/>
      <c r="U698" s="70"/>
      <c r="V698" s="70"/>
      <c r="W698" s="70"/>
      <c r="X698" s="70"/>
      <c r="Y698" s="70"/>
      <c r="Z698" s="70"/>
      <c r="AA698" s="70"/>
      <c r="AB698" s="70"/>
      <c r="AC698" s="70"/>
      <c r="AD698" s="70"/>
    </row>
    <row r="699" spans="19:30" s="1" customFormat="1">
      <c r="S699" s="70"/>
      <c r="T699" s="70"/>
      <c r="U699" s="70"/>
      <c r="V699" s="70"/>
      <c r="W699" s="70"/>
      <c r="X699" s="70"/>
      <c r="Y699" s="70"/>
      <c r="Z699" s="70"/>
      <c r="AA699" s="70"/>
      <c r="AB699" s="70"/>
      <c r="AC699" s="70"/>
      <c r="AD699" s="70"/>
    </row>
    <row r="700" spans="19:30" s="1" customFormat="1">
      <c r="S700" s="70"/>
      <c r="T700" s="70"/>
      <c r="U700" s="70"/>
      <c r="V700" s="70"/>
      <c r="W700" s="70"/>
      <c r="X700" s="70"/>
      <c r="Y700" s="70"/>
      <c r="Z700" s="70"/>
      <c r="AA700" s="70"/>
      <c r="AB700" s="70"/>
      <c r="AC700" s="70"/>
      <c r="AD700" s="70"/>
    </row>
    <row r="701" spans="19:30" s="1" customFormat="1">
      <c r="S701" s="70"/>
      <c r="T701" s="70"/>
      <c r="U701" s="70"/>
      <c r="V701" s="70"/>
      <c r="W701" s="70"/>
      <c r="X701" s="70"/>
      <c r="Y701" s="70"/>
      <c r="Z701" s="70"/>
      <c r="AA701" s="70"/>
      <c r="AB701" s="70"/>
      <c r="AC701" s="70"/>
      <c r="AD701" s="70"/>
    </row>
    <row r="702" spans="19:30" s="1" customFormat="1">
      <c r="S702" s="70"/>
      <c r="T702" s="70"/>
      <c r="U702" s="70"/>
      <c r="V702" s="70"/>
      <c r="W702" s="70"/>
      <c r="X702" s="70"/>
      <c r="Y702" s="70"/>
      <c r="Z702" s="70"/>
      <c r="AA702" s="70"/>
      <c r="AB702" s="70"/>
      <c r="AC702" s="70"/>
      <c r="AD702" s="70"/>
    </row>
    <row r="703" spans="19:30" s="1" customFormat="1">
      <c r="S703" s="70"/>
      <c r="T703" s="70"/>
      <c r="U703" s="70"/>
      <c r="V703" s="70"/>
      <c r="W703" s="70"/>
      <c r="X703" s="70"/>
      <c r="Y703" s="70"/>
      <c r="Z703" s="70"/>
      <c r="AA703" s="70"/>
      <c r="AB703" s="70"/>
      <c r="AC703" s="70"/>
      <c r="AD703" s="70"/>
    </row>
    <row r="704" spans="19:30" s="1" customFormat="1">
      <c r="S704" s="70"/>
      <c r="T704" s="70"/>
      <c r="U704" s="70"/>
      <c r="V704" s="70"/>
      <c r="W704" s="70"/>
      <c r="X704" s="70"/>
      <c r="Y704" s="70"/>
      <c r="Z704" s="70"/>
      <c r="AA704" s="70"/>
      <c r="AB704" s="70"/>
      <c r="AC704" s="70"/>
      <c r="AD704" s="70"/>
    </row>
    <row r="705" spans="19:30" s="1" customFormat="1">
      <c r="S705" s="70"/>
      <c r="T705" s="70"/>
      <c r="U705" s="70"/>
      <c r="V705" s="70"/>
      <c r="W705" s="70"/>
      <c r="X705" s="70"/>
      <c r="Y705" s="70"/>
      <c r="Z705" s="70"/>
      <c r="AA705" s="70"/>
      <c r="AB705" s="70"/>
      <c r="AC705" s="70"/>
      <c r="AD705" s="70"/>
    </row>
    <row r="706" spans="19:30" s="1" customFormat="1">
      <c r="S706" s="70"/>
      <c r="T706" s="70"/>
      <c r="U706" s="70"/>
      <c r="V706" s="70"/>
      <c r="W706" s="70"/>
      <c r="X706" s="70"/>
      <c r="Y706" s="70"/>
      <c r="Z706" s="70"/>
      <c r="AA706" s="70"/>
      <c r="AB706" s="70"/>
      <c r="AC706" s="70"/>
      <c r="AD706" s="70"/>
    </row>
    <row r="707" spans="19:30" s="1" customFormat="1">
      <c r="S707" s="70"/>
      <c r="T707" s="70"/>
      <c r="U707" s="70"/>
      <c r="V707" s="70"/>
      <c r="W707" s="70"/>
      <c r="X707" s="70"/>
      <c r="Y707" s="70"/>
      <c r="Z707" s="70"/>
      <c r="AA707" s="70"/>
      <c r="AB707" s="70"/>
      <c r="AC707" s="70"/>
      <c r="AD707" s="70"/>
    </row>
    <row r="708" spans="19:30" s="1" customFormat="1">
      <c r="S708" s="70"/>
      <c r="T708" s="70"/>
      <c r="U708" s="70"/>
      <c r="V708" s="70"/>
      <c r="W708" s="70"/>
      <c r="X708" s="70"/>
      <c r="Y708" s="70"/>
      <c r="Z708" s="70"/>
      <c r="AA708" s="70"/>
      <c r="AB708" s="70"/>
      <c r="AC708" s="70"/>
      <c r="AD708" s="70"/>
    </row>
    <row r="709" spans="19:30" s="1" customFormat="1">
      <c r="S709" s="70"/>
      <c r="T709" s="70"/>
      <c r="U709" s="70"/>
      <c r="V709" s="70"/>
      <c r="W709" s="70"/>
      <c r="X709" s="70"/>
      <c r="Y709" s="70"/>
      <c r="Z709" s="70"/>
      <c r="AA709" s="70"/>
      <c r="AB709" s="70"/>
      <c r="AC709" s="70"/>
      <c r="AD709" s="70"/>
    </row>
    <row r="710" spans="19:30" s="1" customFormat="1">
      <c r="S710" s="70"/>
      <c r="T710" s="70"/>
      <c r="U710" s="70"/>
      <c r="V710" s="70"/>
      <c r="W710" s="70"/>
      <c r="X710" s="70"/>
      <c r="Y710" s="70"/>
      <c r="Z710" s="70"/>
      <c r="AA710" s="70"/>
      <c r="AB710" s="70"/>
      <c r="AC710" s="70"/>
      <c r="AD710" s="70"/>
    </row>
    <row r="711" spans="19:30" s="1" customFormat="1">
      <c r="S711" s="70"/>
      <c r="T711" s="70"/>
      <c r="U711" s="70"/>
      <c r="V711" s="70"/>
      <c r="W711" s="70"/>
      <c r="X711" s="70"/>
      <c r="Y711" s="70"/>
      <c r="Z711" s="70"/>
      <c r="AA711" s="70"/>
      <c r="AB711" s="70"/>
      <c r="AC711" s="70"/>
      <c r="AD711" s="70"/>
    </row>
    <row r="712" spans="19:30" s="1" customFormat="1">
      <c r="S712" s="70"/>
      <c r="T712" s="70"/>
      <c r="U712" s="70"/>
      <c r="V712" s="70"/>
      <c r="W712" s="70"/>
      <c r="X712" s="70"/>
      <c r="Y712" s="70"/>
      <c r="Z712" s="70"/>
      <c r="AA712" s="70"/>
      <c r="AB712" s="70"/>
      <c r="AC712" s="70"/>
      <c r="AD712" s="70"/>
    </row>
    <row r="713" spans="19:30" s="1" customFormat="1">
      <c r="S713" s="70"/>
      <c r="T713" s="70"/>
      <c r="U713" s="70"/>
      <c r="V713" s="70"/>
      <c r="W713" s="70"/>
      <c r="X713" s="70"/>
      <c r="Y713" s="70"/>
      <c r="Z713" s="70"/>
      <c r="AA713" s="70"/>
      <c r="AB713" s="70"/>
      <c r="AC713" s="70"/>
      <c r="AD713" s="70"/>
    </row>
    <row r="714" spans="19:30" s="1" customFormat="1">
      <c r="S714" s="70"/>
      <c r="T714" s="70"/>
      <c r="U714" s="70"/>
      <c r="V714" s="70"/>
      <c r="W714" s="70"/>
      <c r="X714" s="70"/>
      <c r="Y714" s="70"/>
      <c r="Z714" s="70"/>
      <c r="AA714" s="70"/>
      <c r="AB714" s="70"/>
      <c r="AC714" s="70"/>
      <c r="AD714" s="70"/>
    </row>
    <row r="715" spans="19:30" s="1" customFormat="1">
      <c r="S715" s="70"/>
      <c r="T715" s="70"/>
      <c r="U715" s="70"/>
      <c r="V715" s="70"/>
      <c r="W715" s="70"/>
      <c r="X715" s="70"/>
      <c r="Y715" s="70"/>
      <c r="Z715" s="70"/>
      <c r="AA715" s="70"/>
      <c r="AB715" s="70"/>
      <c r="AC715" s="70"/>
      <c r="AD715" s="70"/>
    </row>
    <row r="716" spans="19:30" s="1" customFormat="1">
      <c r="S716" s="70"/>
      <c r="T716" s="70"/>
      <c r="U716" s="70"/>
      <c r="V716" s="70"/>
      <c r="W716" s="70"/>
      <c r="X716" s="70"/>
      <c r="Y716" s="70"/>
      <c r="Z716" s="70"/>
      <c r="AA716" s="70"/>
      <c r="AB716" s="70"/>
      <c r="AC716" s="70"/>
      <c r="AD716" s="70"/>
    </row>
    <row r="717" spans="19:30" s="1" customFormat="1">
      <c r="S717" s="70"/>
      <c r="T717" s="70"/>
      <c r="U717" s="70"/>
      <c r="V717" s="70"/>
      <c r="W717" s="70"/>
      <c r="X717" s="70"/>
      <c r="Y717" s="70"/>
      <c r="Z717" s="70"/>
      <c r="AA717" s="70"/>
      <c r="AB717" s="70"/>
      <c r="AC717" s="70"/>
      <c r="AD717" s="70"/>
    </row>
    <row r="718" spans="19:30" s="1" customFormat="1">
      <c r="S718" s="70"/>
      <c r="T718" s="70"/>
      <c r="U718" s="70"/>
      <c r="V718" s="70"/>
      <c r="W718" s="70"/>
      <c r="X718" s="70"/>
      <c r="Y718" s="70"/>
      <c r="Z718" s="70"/>
      <c r="AA718" s="70"/>
      <c r="AB718" s="70"/>
      <c r="AC718" s="70"/>
      <c r="AD718" s="70"/>
    </row>
    <row r="719" spans="19:30" s="1" customFormat="1">
      <c r="S719" s="70"/>
      <c r="T719" s="70"/>
      <c r="U719" s="70"/>
      <c r="V719" s="70"/>
      <c r="W719" s="70"/>
      <c r="X719" s="70"/>
      <c r="Y719" s="70"/>
      <c r="Z719" s="70"/>
      <c r="AA719" s="70"/>
      <c r="AB719" s="70"/>
      <c r="AC719" s="70"/>
      <c r="AD719" s="70"/>
    </row>
    <row r="720" spans="19:30" s="1" customFormat="1">
      <c r="S720" s="70"/>
      <c r="T720" s="70"/>
      <c r="U720" s="70"/>
      <c r="V720" s="70"/>
      <c r="W720" s="70"/>
      <c r="X720" s="70"/>
      <c r="Y720" s="70"/>
      <c r="Z720" s="70"/>
      <c r="AA720" s="70"/>
      <c r="AB720" s="70"/>
      <c r="AC720" s="70"/>
      <c r="AD720" s="70"/>
    </row>
    <row r="721" spans="19:30" s="1" customFormat="1">
      <c r="S721" s="70"/>
      <c r="T721" s="70"/>
      <c r="U721" s="70"/>
      <c r="V721" s="70"/>
      <c r="W721" s="70"/>
      <c r="X721" s="70"/>
      <c r="Y721" s="70"/>
      <c r="Z721" s="70"/>
      <c r="AA721" s="70"/>
      <c r="AB721" s="70"/>
      <c r="AC721" s="70"/>
      <c r="AD721" s="70"/>
    </row>
    <row r="722" spans="19:30" s="1" customFormat="1">
      <c r="S722" s="70"/>
      <c r="T722" s="70"/>
      <c r="U722" s="70"/>
      <c r="V722" s="70"/>
      <c r="W722" s="70"/>
      <c r="X722" s="70"/>
      <c r="Y722" s="70"/>
      <c r="Z722" s="70"/>
      <c r="AA722" s="70"/>
      <c r="AB722" s="70"/>
      <c r="AC722" s="70"/>
      <c r="AD722" s="70"/>
    </row>
    <row r="723" spans="19:30" s="1" customFormat="1">
      <c r="S723" s="70"/>
      <c r="T723" s="70"/>
      <c r="U723" s="70"/>
      <c r="V723" s="70"/>
      <c r="W723" s="70"/>
      <c r="X723" s="70"/>
      <c r="Y723" s="70"/>
      <c r="Z723" s="70"/>
      <c r="AA723" s="70"/>
      <c r="AB723" s="70"/>
      <c r="AC723" s="70"/>
      <c r="AD723" s="70"/>
    </row>
    <row r="724" spans="19:30" s="1" customFormat="1">
      <c r="S724" s="70"/>
      <c r="T724" s="70"/>
      <c r="U724" s="70"/>
      <c r="V724" s="70"/>
      <c r="W724" s="70"/>
      <c r="X724" s="70"/>
      <c r="Y724" s="70"/>
      <c r="Z724" s="70"/>
      <c r="AA724" s="70"/>
      <c r="AB724" s="70"/>
      <c r="AC724" s="70"/>
      <c r="AD724" s="70"/>
    </row>
    <row r="725" spans="19:30" s="1" customFormat="1">
      <c r="S725" s="70"/>
      <c r="T725" s="70"/>
      <c r="U725" s="70"/>
      <c r="V725" s="70"/>
      <c r="W725" s="70"/>
      <c r="X725" s="70"/>
      <c r="Y725" s="70"/>
      <c r="Z725" s="70"/>
      <c r="AA725" s="70"/>
      <c r="AB725" s="70"/>
      <c r="AC725" s="70"/>
      <c r="AD725" s="70"/>
    </row>
    <row r="726" spans="19:30" s="1" customFormat="1">
      <c r="S726" s="70"/>
      <c r="T726" s="70"/>
      <c r="U726" s="70"/>
      <c r="V726" s="70"/>
      <c r="W726" s="70"/>
      <c r="X726" s="70"/>
      <c r="Y726" s="70"/>
      <c r="Z726" s="70"/>
      <c r="AA726" s="70"/>
      <c r="AB726" s="70"/>
      <c r="AC726" s="70"/>
      <c r="AD726" s="70"/>
    </row>
    <row r="727" spans="19:30" s="1" customFormat="1">
      <c r="S727" s="70"/>
      <c r="T727" s="70"/>
      <c r="U727" s="70"/>
      <c r="V727" s="70"/>
      <c r="W727" s="70"/>
      <c r="X727" s="70"/>
      <c r="Y727" s="70"/>
      <c r="Z727" s="70"/>
      <c r="AA727" s="70"/>
      <c r="AB727" s="70"/>
      <c r="AC727" s="70"/>
      <c r="AD727" s="70"/>
    </row>
    <row r="728" spans="19:30" s="1" customFormat="1">
      <c r="S728" s="70"/>
      <c r="T728" s="70"/>
      <c r="U728" s="70"/>
      <c r="V728" s="70"/>
      <c r="W728" s="70"/>
      <c r="X728" s="70"/>
      <c r="Y728" s="70"/>
      <c r="Z728" s="70"/>
      <c r="AA728" s="70"/>
      <c r="AB728" s="70"/>
      <c r="AC728" s="70"/>
      <c r="AD728" s="70"/>
    </row>
    <row r="729" spans="19:30" s="1" customFormat="1">
      <c r="S729" s="70"/>
      <c r="T729" s="70"/>
      <c r="U729" s="70"/>
      <c r="V729" s="70"/>
      <c r="W729" s="70"/>
      <c r="X729" s="70"/>
      <c r="Y729" s="70"/>
      <c r="Z729" s="70"/>
      <c r="AA729" s="70"/>
      <c r="AB729" s="70"/>
      <c r="AC729" s="70"/>
      <c r="AD729" s="70"/>
    </row>
    <row r="730" spans="19:30" s="1" customFormat="1">
      <c r="S730" s="70"/>
      <c r="T730" s="70"/>
      <c r="U730" s="70"/>
      <c r="V730" s="70"/>
      <c r="W730" s="70"/>
      <c r="X730" s="70"/>
      <c r="Y730" s="70"/>
      <c r="Z730" s="70"/>
      <c r="AA730" s="70"/>
      <c r="AB730" s="70"/>
      <c r="AC730" s="70"/>
      <c r="AD730" s="70"/>
    </row>
    <row r="731" spans="19:30" s="1" customFormat="1">
      <c r="S731" s="70"/>
      <c r="T731" s="70"/>
      <c r="U731" s="70"/>
      <c r="V731" s="70"/>
      <c r="W731" s="70"/>
      <c r="X731" s="70"/>
      <c r="Y731" s="70"/>
      <c r="Z731" s="70"/>
      <c r="AA731" s="70"/>
      <c r="AB731" s="70"/>
      <c r="AC731" s="70"/>
      <c r="AD731" s="70"/>
    </row>
    <row r="732" spans="19:30" s="1" customFormat="1">
      <c r="S732" s="70"/>
      <c r="T732" s="70"/>
      <c r="U732" s="70"/>
      <c r="V732" s="70"/>
      <c r="W732" s="70"/>
      <c r="X732" s="70"/>
      <c r="Y732" s="70"/>
      <c r="Z732" s="70"/>
      <c r="AA732" s="70"/>
      <c r="AB732" s="70"/>
      <c r="AC732" s="70"/>
      <c r="AD732" s="70"/>
    </row>
    <row r="733" spans="19:30" s="1" customFormat="1">
      <c r="S733" s="70"/>
      <c r="T733" s="70"/>
      <c r="U733" s="70"/>
      <c r="V733" s="70"/>
      <c r="W733" s="70"/>
      <c r="X733" s="70"/>
      <c r="Y733" s="70"/>
      <c r="Z733" s="70"/>
      <c r="AA733" s="70"/>
      <c r="AB733" s="70"/>
      <c r="AC733" s="70"/>
      <c r="AD733" s="70"/>
    </row>
    <row r="734" spans="19:30" s="1" customFormat="1">
      <c r="S734" s="70"/>
      <c r="T734" s="70"/>
      <c r="U734" s="70"/>
      <c r="V734" s="70"/>
      <c r="W734" s="70"/>
      <c r="X734" s="70"/>
      <c r="Y734" s="70"/>
      <c r="Z734" s="70"/>
      <c r="AA734" s="70"/>
      <c r="AB734" s="70"/>
      <c r="AC734" s="70"/>
      <c r="AD734" s="70"/>
    </row>
    <row r="735" spans="19:30" s="1" customFormat="1">
      <c r="S735" s="70"/>
      <c r="T735" s="70"/>
      <c r="U735" s="70"/>
      <c r="V735" s="70"/>
      <c r="W735" s="70"/>
      <c r="X735" s="70"/>
      <c r="Y735" s="70"/>
      <c r="Z735" s="70"/>
      <c r="AA735" s="70"/>
      <c r="AB735" s="70"/>
      <c r="AC735" s="70"/>
      <c r="AD735" s="70"/>
    </row>
    <row r="736" spans="19:30" s="1" customFormat="1">
      <c r="S736" s="70"/>
      <c r="T736" s="70"/>
      <c r="U736" s="70"/>
      <c r="V736" s="70"/>
      <c r="W736" s="70"/>
      <c r="X736" s="70"/>
      <c r="Y736" s="70"/>
      <c r="Z736" s="70"/>
      <c r="AA736" s="70"/>
      <c r="AB736" s="70"/>
      <c r="AC736" s="70"/>
      <c r="AD736" s="70"/>
    </row>
    <row r="737" spans="19:30" s="1" customFormat="1">
      <c r="S737" s="70"/>
      <c r="T737" s="70"/>
      <c r="U737" s="70"/>
      <c r="V737" s="70"/>
      <c r="W737" s="70"/>
      <c r="X737" s="70"/>
      <c r="Y737" s="70"/>
      <c r="Z737" s="70"/>
      <c r="AA737" s="70"/>
      <c r="AB737" s="70"/>
      <c r="AC737" s="70"/>
      <c r="AD737" s="70"/>
    </row>
    <row r="738" spans="19:30" s="1" customFormat="1">
      <c r="S738" s="70"/>
      <c r="T738" s="70"/>
      <c r="U738" s="70"/>
      <c r="V738" s="70"/>
      <c r="W738" s="70"/>
      <c r="X738" s="70"/>
      <c r="Y738" s="70"/>
      <c r="Z738" s="70"/>
      <c r="AA738" s="70"/>
      <c r="AB738" s="70"/>
      <c r="AC738" s="70"/>
      <c r="AD738" s="70"/>
    </row>
    <row r="739" spans="19:30" s="1" customFormat="1">
      <c r="S739" s="70"/>
      <c r="T739" s="70"/>
      <c r="U739" s="70"/>
      <c r="V739" s="70"/>
      <c r="W739" s="70"/>
      <c r="X739" s="70"/>
      <c r="Y739" s="70"/>
      <c r="Z739" s="70"/>
      <c r="AA739" s="70"/>
      <c r="AB739" s="70"/>
      <c r="AC739" s="70"/>
      <c r="AD739" s="70"/>
    </row>
    <row r="740" spans="19:30" s="1" customFormat="1">
      <c r="S740" s="70"/>
      <c r="T740" s="70"/>
      <c r="U740" s="70"/>
      <c r="V740" s="70"/>
      <c r="W740" s="70"/>
      <c r="X740" s="70"/>
      <c r="Y740" s="70"/>
      <c r="Z740" s="70"/>
      <c r="AA740" s="70"/>
      <c r="AB740" s="70"/>
      <c r="AC740" s="70"/>
      <c r="AD740" s="70"/>
    </row>
    <row r="741" spans="19:30" s="1" customFormat="1">
      <c r="S741" s="70"/>
      <c r="T741" s="70"/>
      <c r="U741" s="70"/>
      <c r="V741" s="70"/>
      <c r="W741" s="70"/>
      <c r="X741" s="70"/>
      <c r="Y741" s="70"/>
      <c r="Z741" s="70"/>
      <c r="AA741" s="70"/>
      <c r="AB741" s="70"/>
      <c r="AC741" s="70"/>
      <c r="AD741" s="70"/>
    </row>
    <row r="742" spans="19:30" s="1" customFormat="1">
      <c r="S742" s="70"/>
      <c r="T742" s="70"/>
      <c r="U742" s="70"/>
      <c r="V742" s="70"/>
      <c r="W742" s="70"/>
      <c r="X742" s="70"/>
      <c r="Y742" s="70"/>
      <c r="Z742" s="70"/>
      <c r="AA742" s="70"/>
      <c r="AB742" s="70"/>
      <c r="AC742" s="70"/>
      <c r="AD742" s="70"/>
    </row>
    <row r="743" spans="19:30" s="1" customFormat="1">
      <c r="S743" s="70"/>
      <c r="T743" s="70"/>
      <c r="U743" s="70"/>
      <c r="V743" s="70"/>
      <c r="W743" s="70"/>
      <c r="X743" s="70"/>
      <c r="Y743" s="70"/>
      <c r="Z743" s="70"/>
      <c r="AA743" s="70"/>
      <c r="AB743" s="70"/>
      <c r="AC743" s="70"/>
      <c r="AD743" s="70"/>
    </row>
    <row r="744" spans="19:30" s="1" customFormat="1">
      <c r="S744" s="70"/>
      <c r="T744" s="70"/>
      <c r="U744" s="70"/>
      <c r="V744" s="70"/>
      <c r="W744" s="70"/>
      <c r="X744" s="70"/>
      <c r="Y744" s="70"/>
      <c r="Z744" s="70"/>
      <c r="AA744" s="70"/>
      <c r="AB744" s="70"/>
      <c r="AC744" s="70"/>
      <c r="AD744" s="70"/>
    </row>
    <row r="745" spans="19:30" s="1" customFormat="1">
      <c r="S745" s="70"/>
      <c r="T745" s="70"/>
      <c r="U745" s="70"/>
      <c r="V745" s="70"/>
      <c r="W745" s="70"/>
      <c r="X745" s="70"/>
      <c r="Y745" s="70"/>
      <c r="Z745" s="70"/>
      <c r="AA745" s="70"/>
      <c r="AB745" s="70"/>
      <c r="AC745" s="70"/>
      <c r="AD745" s="70"/>
    </row>
    <row r="746" spans="19:30" s="1" customFormat="1">
      <c r="S746" s="70"/>
      <c r="T746" s="70"/>
      <c r="U746" s="70"/>
      <c r="V746" s="70"/>
      <c r="W746" s="70"/>
      <c r="X746" s="70"/>
      <c r="Y746" s="70"/>
      <c r="Z746" s="70"/>
      <c r="AA746" s="70"/>
      <c r="AB746" s="70"/>
      <c r="AC746" s="70"/>
      <c r="AD746" s="70"/>
    </row>
    <row r="747" spans="19:30" s="1" customFormat="1">
      <c r="S747" s="70"/>
      <c r="T747" s="70"/>
      <c r="U747" s="70"/>
      <c r="V747" s="70"/>
      <c r="W747" s="70"/>
      <c r="X747" s="70"/>
      <c r="Y747" s="70"/>
      <c r="Z747" s="70"/>
      <c r="AA747" s="70"/>
      <c r="AB747" s="70"/>
      <c r="AC747" s="70"/>
      <c r="AD747" s="70"/>
    </row>
    <row r="748" spans="19:30" s="1" customFormat="1">
      <c r="S748" s="70"/>
      <c r="T748" s="70"/>
      <c r="U748" s="70"/>
      <c r="V748" s="70"/>
      <c r="W748" s="70"/>
      <c r="X748" s="70"/>
      <c r="Y748" s="70"/>
      <c r="Z748" s="70"/>
      <c r="AA748" s="70"/>
      <c r="AB748" s="70"/>
      <c r="AC748" s="70"/>
      <c r="AD748" s="70"/>
    </row>
    <row r="749" spans="19:30" s="1" customFormat="1">
      <c r="S749" s="70"/>
      <c r="T749" s="70"/>
      <c r="U749" s="70"/>
      <c r="V749" s="70"/>
      <c r="W749" s="70"/>
      <c r="X749" s="70"/>
      <c r="Y749" s="70"/>
      <c r="Z749" s="70"/>
      <c r="AA749" s="70"/>
      <c r="AB749" s="70"/>
      <c r="AC749" s="70"/>
      <c r="AD749" s="70"/>
    </row>
    <row r="750" spans="19:30" s="1" customFormat="1">
      <c r="S750" s="70"/>
      <c r="T750" s="70"/>
      <c r="U750" s="70"/>
      <c r="V750" s="70"/>
      <c r="W750" s="70"/>
      <c r="X750" s="70"/>
      <c r="Y750" s="70"/>
      <c r="Z750" s="70"/>
      <c r="AA750" s="70"/>
      <c r="AB750" s="70"/>
      <c r="AC750" s="70"/>
      <c r="AD750" s="70"/>
    </row>
    <row r="751" spans="19:30" s="1" customFormat="1">
      <c r="S751" s="70"/>
      <c r="T751" s="70"/>
      <c r="U751" s="70"/>
      <c r="V751" s="70"/>
      <c r="W751" s="70"/>
      <c r="X751" s="70"/>
      <c r="Y751" s="70"/>
      <c r="Z751" s="70"/>
      <c r="AA751" s="70"/>
      <c r="AB751" s="70"/>
      <c r="AC751" s="70"/>
      <c r="AD751" s="70"/>
    </row>
    <row r="752" spans="19:30" s="1" customFormat="1">
      <c r="S752" s="70"/>
      <c r="T752" s="70"/>
      <c r="U752" s="70"/>
      <c r="V752" s="70"/>
      <c r="W752" s="70"/>
      <c r="X752" s="70"/>
      <c r="Y752" s="70"/>
      <c r="Z752" s="70"/>
      <c r="AA752" s="70"/>
      <c r="AB752" s="70"/>
      <c r="AC752" s="70"/>
      <c r="AD752" s="70"/>
    </row>
    <row r="753" spans="19:30" s="1" customFormat="1">
      <c r="S753" s="70"/>
      <c r="T753" s="70"/>
      <c r="U753" s="70"/>
      <c r="V753" s="70"/>
      <c r="W753" s="70"/>
      <c r="X753" s="70"/>
      <c r="Y753" s="70"/>
      <c r="Z753" s="70"/>
      <c r="AA753" s="70"/>
      <c r="AB753" s="70"/>
      <c r="AC753" s="70"/>
      <c r="AD753" s="70"/>
    </row>
    <row r="754" spans="19:30" s="1" customFormat="1">
      <c r="S754" s="70"/>
      <c r="T754" s="70"/>
      <c r="U754" s="70"/>
      <c r="V754" s="70"/>
      <c r="W754" s="70"/>
      <c r="X754" s="70"/>
      <c r="Y754" s="70"/>
      <c r="Z754" s="70"/>
      <c r="AA754" s="70"/>
      <c r="AB754" s="70"/>
      <c r="AC754" s="70"/>
      <c r="AD754" s="70"/>
    </row>
    <row r="755" spans="19:30" s="1" customFormat="1">
      <c r="S755" s="70"/>
      <c r="T755" s="70"/>
      <c r="U755" s="70"/>
      <c r="V755" s="70"/>
      <c r="W755" s="70"/>
      <c r="X755" s="70"/>
      <c r="Y755" s="70"/>
      <c r="Z755" s="70"/>
      <c r="AA755" s="70"/>
      <c r="AB755" s="70"/>
      <c r="AC755" s="70"/>
      <c r="AD755" s="70"/>
    </row>
    <row r="756" spans="19:30" s="1" customFormat="1">
      <c r="S756" s="70"/>
      <c r="T756" s="70"/>
      <c r="U756" s="70"/>
      <c r="V756" s="70"/>
      <c r="W756" s="70"/>
      <c r="X756" s="70"/>
      <c r="Y756" s="70"/>
      <c r="Z756" s="70"/>
      <c r="AA756" s="70"/>
      <c r="AB756" s="70"/>
      <c r="AC756" s="70"/>
      <c r="AD756" s="70"/>
    </row>
    <row r="757" spans="19:30" s="1" customFormat="1">
      <c r="S757" s="70"/>
      <c r="T757" s="70"/>
      <c r="U757" s="70"/>
      <c r="V757" s="70"/>
      <c r="W757" s="70"/>
      <c r="X757" s="70"/>
      <c r="Y757" s="70"/>
      <c r="Z757" s="70"/>
      <c r="AA757" s="70"/>
      <c r="AB757" s="70"/>
      <c r="AC757" s="70"/>
      <c r="AD757" s="70"/>
    </row>
    <row r="758" spans="19:30" s="1" customFormat="1">
      <c r="S758" s="70"/>
      <c r="T758" s="70"/>
      <c r="U758" s="70"/>
      <c r="V758" s="70"/>
      <c r="W758" s="70"/>
      <c r="X758" s="70"/>
      <c r="Y758" s="70"/>
      <c r="Z758" s="70"/>
      <c r="AA758" s="70"/>
      <c r="AB758" s="70"/>
      <c r="AC758" s="70"/>
      <c r="AD758" s="70"/>
    </row>
    <row r="759" spans="19:30" s="1" customFormat="1">
      <c r="S759" s="70"/>
      <c r="T759" s="70"/>
      <c r="U759" s="70"/>
      <c r="V759" s="70"/>
      <c r="W759" s="70"/>
      <c r="X759" s="70"/>
      <c r="Y759" s="70"/>
      <c r="Z759" s="70"/>
      <c r="AA759" s="70"/>
      <c r="AB759" s="70"/>
      <c r="AC759" s="70"/>
      <c r="AD759" s="70"/>
    </row>
    <row r="760" spans="19:30" s="1" customFormat="1">
      <c r="S760" s="70"/>
      <c r="T760" s="70"/>
      <c r="U760" s="70"/>
      <c r="V760" s="70"/>
      <c r="W760" s="70"/>
      <c r="X760" s="70"/>
      <c r="Y760" s="70"/>
      <c r="Z760" s="70"/>
      <c r="AA760" s="70"/>
      <c r="AB760" s="70"/>
      <c r="AC760" s="70"/>
      <c r="AD760" s="70"/>
    </row>
    <row r="761" spans="19:30" s="1" customFormat="1">
      <c r="S761" s="70"/>
      <c r="T761" s="70"/>
      <c r="U761" s="70"/>
      <c r="V761" s="70"/>
      <c r="W761" s="70"/>
      <c r="X761" s="70"/>
      <c r="Y761" s="70"/>
      <c r="Z761" s="70"/>
      <c r="AA761" s="70"/>
      <c r="AB761" s="70"/>
      <c r="AC761" s="70"/>
      <c r="AD761" s="70"/>
    </row>
    <row r="762" spans="19:30" s="1" customFormat="1">
      <c r="S762" s="70"/>
      <c r="T762" s="70"/>
      <c r="U762" s="70"/>
      <c r="V762" s="70"/>
      <c r="W762" s="70"/>
      <c r="X762" s="70"/>
      <c r="Y762" s="70"/>
      <c r="Z762" s="70"/>
      <c r="AA762" s="70"/>
      <c r="AB762" s="70"/>
      <c r="AC762" s="70"/>
      <c r="AD762" s="70"/>
    </row>
    <row r="763" spans="19:30" s="1" customFormat="1">
      <c r="S763" s="70"/>
      <c r="T763" s="70"/>
      <c r="U763" s="70"/>
      <c r="V763" s="70"/>
      <c r="W763" s="70"/>
      <c r="X763" s="70"/>
      <c r="Y763" s="70"/>
      <c r="Z763" s="70"/>
      <c r="AA763" s="70"/>
      <c r="AB763" s="70"/>
      <c r="AC763" s="70"/>
      <c r="AD763" s="70"/>
    </row>
    <row r="764" spans="19:30" s="1" customFormat="1">
      <c r="S764" s="70"/>
      <c r="T764" s="70"/>
      <c r="U764" s="70"/>
      <c r="V764" s="70"/>
      <c r="W764" s="70"/>
      <c r="X764" s="70"/>
      <c r="Y764" s="70"/>
      <c r="Z764" s="70"/>
      <c r="AA764" s="70"/>
      <c r="AB764" s="70"/>
      <c r="AC764" s="70"/>
      <c r="AD764" s="70"/>
    </row>
    <row r="765" spans="19:30" s="1" customFormat="1">
      <c r="S765" s="70"/>
      <c r="T765" s="70"/>
      <c r="U765" s="70"/>
      <c r="V765" s="70"/>
      <c r="W765" s="70"/>
      <c r="X765" s="70"/>
      <c r="Y765" s="70"/>
      <c r="Z765" s="70"/>
      <c r="AA765" s="70"/>
      <c r="AB765" s="70"/>
      <c r="AC765" s="70"/>
      <c r="AD765" s="70"/>
    </row>
    <row r="766" spans="19:30" s="1" customFormat="1">
      <c r="S766" s="70"/>
      <c r="T766" s="70"/>
      <c r="U766" s="70"/>
      <c r="V766" s="70"/>
      <c r="W766" s="70"/>
      <c r="X766" s="70"/>
      <c r="Y766" s="70"/>
      <c r="Z766" s="70"/>
      <c r="AA766" s="70"/>
      <c r="AB766" s="70"/>
      <c r="AC766" s="70"/>
      <c r="AD766" s="70"/>
    </row>
    <row r="767" spans="19:30" s="1" customFormat="1">
      <c r="S767" s="70"/>
      <c r="T767" s="70"/>
      <c r="U767" s="70"/>
      <c r="V767" s="70"/>
      <c r="W767" s="70"/>
      <c r="X767" s="70"/>
      <c r="Y767" s="70"/>
      <c r="Z767" s="70"/>
      <c r="AA767" s="70"/>
      <c r="AB767" s="70"/>
      <c r="AC767" s="70"/>
      <c r="AD767" s="70"/>
    </row>
    <row r="768" spans="19:30" s="1" customFormat="1">
      <c r="S768" s="70"/>
      <c r="T768" s="70"/>
      <c r="U768" s="70"/>
      <c r="V768" s="70"/>
      <c r="W768" s="70"/>
      <c r="X768" s="70"/>
      <c r="Y768" s="70"/>
      <c r="Z768" s="70"/>
      <c r="AA768" s="70"/>
      <c r="AB768" s="70"/>
      <c r="AC768" s="70"/>
      <c r="AD768" s="70"/>
    </row>
    <row r="769" spans="19:30" s="1" customFormat="1">
      <c r="S769" s="70"/>
      <c r="T769" s="70"/>
      <c r="U769" s="70"/>
      <c r="V769" s="70"/>
      <c r="W769" s="70"/>
      <c r="X769" s="70"/>
      <c r="Y769" s="70"/>
      <c r="Z769" s="70"/>
      <c r="AA769" s="70"/>
      <c r="AB769" s="70"/>
      <c r="AC769" s="70"/>
      <c r="AD769" s="70"/>
    </row>
    <row r="770" spans="19:30" s="1" customFormat="1">
      <c r="S770" s="70"/>
      <c r="T770" s="70"/>
      <c r="U770" s="70"/>
      <c r="V770" s="70"/>
      <c r="W770" s="70"/>
      <c r="X770" s="70"/>
      <c r="Y770" s="70"/>
      <c r="Z770" s="70"/>
      <c r="AA770" s="70"/>
      <c r="AB770" s="70"/>
      <c r="AC770" s="70"/>
      <c r="AD770" s="70"/>
    </row>
    <row r="771" spans="19:30" s="1" customFormat="1">
      <c r="S771" s="70"/>
      <c r="T771" s="70"/>
      <c r="U771" s="70"/>
      <c r="V771" s="70"/>
      <c r="W771" s="70"/>
      <c r="X771" s="70"/>
      <c r="Y771" s="70"/>
      <c r="Z771" s="70"/>
      <c r="AA771" s="70"/>
      <c r="AB771" s="70"/>
      <c r="AC771" s="70"/>
      <c r="AD771" s="70"/>
    </row>
    <row r="772" spans="19:30" s="1" customFormat="1">
      <c r="S772" s="70"/>
      <c r="T772" s="70"/>
      <c r="U772" s="70"/>
      <c r="V772" s="70"/>
      <c r="W772" s="70"/>
      <c r="X772" s="70"/>
      <c r="Y772" s="70"/>
      <c r="Z772" s="70"/>
      <c r="AA772" s="70"/>
      <c r="AB772" s="70"/>
      <c r="AC772" s="70"/>
      <c r="AD772" s="70"/>
    </row>
    <row r="773" spans="19:30" s="1" customFormat="1">
      <c r="S773" s="70"/>
      <c r="T773" s="70"/>
      <c r="U773" s="70"/>
      <c r="V773" s="70"/>
      <c r="W773" s="70"/>
      <c r="X773" s="70"/>
      <c r="Y773" s="70"/>
      <c r="Z773" s="70"/>
      <c r="AA773" s="70"/>
      <c r="AB773" s="70"/>
      <c r="AC773" s="70"/>
      <c r="AD773" s="70"/>
    </row>
    <row r="774" spans="19:30" s="1" customFormat="1">
      <c r="S774" s="70"/>
      <c r="T774" s="70"/>
      <c r="U774" s="70"/>
      <c r="V774" s="70"/>
      <c r="W774" s="70"/>
      <c r="X774" s="70"/>
      <c r="Y774" s="70"/>
      <c r="Z774" s="70"/>
      <c r="AA774" s="70"/>
      <c r="AB774" s="70"/>
      <c r="AC774" s="70"/>
      <c r="AD774" s="70"/>
    </row>
    <row r="775" spans="19:30" s="1" customFormat="1">
      <c r="S775" s="70"/>
      <c r="T775" s="70"/>
      <c r="U775" s="70"/>
      <c r="V775" s="70"/>
      <c r="W775" s="70"/>
      <c r="X775" s="70"/>
      <c r="Y775" s="70"/>
      <c r="Z775" s="70"/>
      <c r="AA775" s="70"/>
      <c r="AB775" s="70"/>
      <c r="AC775" s="70"/>
      <c r="AD775" s="70"/>
    </row>
    <row r="776" spans="19:30" s="1" customFormat="1">
      <c r="S776" s="70"/>
      <c r="T776" s="70"/>
      <c r="U776" s="70"/>
      <c r="V776" s="70"/>
      <c r="W776" s="70"/>
      <c r="X776" s="70"/>
      <c r="Y776" s="70"/>
      <c r="Z776" s="70"/>
      <c r="AA776" s="70"/>
      <c r="AB776" s="70"/>
      <c r="AC776" s="70"/>
      <c r="AD776" s="70"/>
    </row>
    <row r="777" spans="19:30" s="1" customFormat="1">
      <c r="S777" s="70"/>
      <c r="T777" s="70"/>
      <c r="U777" s="70"/>
      <c r="V777" s="70"/>
      <c r="W777" s="70"/>
      <c r="X777" s="70"/>
      <c r="Y777" s="70"/>
      <c r="Z777" s="70"/>
      <c r="AA777" s="70"/>
      <c r="AB777" s="70"/>
      <c r="AC777" s="70"/>
      <c r="AD777" s="70"/>
    </row>
    <row r="778" spans="19:30" s="1" customFormat="1">
      <c r="S778" s="70"/>
      <c r="T778" s="70"/>
      <c r="U778" s="70"/>
      <c r="V778" s="70"/>
      <c r="W778" s="70"/>
      <c r="X778" s="70"/>
      <c r="Y778" s="70"/>
      <c r="Z778" s="70"/>
      <c r="AA778" s="70"/>
      <c r="AB778" s="70"/>
      <c r="AC778" s="70"/>
      <c r="AD778" s="70"/>
    </row>
  </sheetData>
  <sheetProtection formatColumns="0" formatRows="0"/>
  <mergeCells count="2">
    <mergeCell ref="O2:Q2"/>
    <mergeCell ref="O3:Q3"/>
  </mergeCells>
  <pageMargins left="0.70866141732283472" right="0.70866141732283472" top="0.74803149606299213" bottom="0.74803149606299213" header="0.31496062992125984" footer="0.31496062992125984"/>
  <pageSetup paperSize="9" scale="60" fitToHeight="10"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9.9978637043366805E-2"/>
    <pageSetUpPr fitToPage="1"/>
  </sheetPr>
  <dimension ref="A1:T26"/>
  <sheetViews>
    <sheetView showGridLines="0" zoomScaleNormal="100" zoomScaleSheetLayoutView="70" workbookViewId="0">
      <pane ySplit="6" topLeftCell="A7" activePane="bottomLeft" state="frozen"/>
      <selection pane="bottomLeft" activeCell="A5" sqref="A5:L5"/>
    </sheetView>
  </sheetViews>
  <sheetFormatPr defaultRowHeight="12.75"/>
  <cols>
    <col min="1" max="1" width="4.140625" style="70" customWidth="1"/>
    <col min="2" max="2" width="2.5703125" style="70" customWidth="1"/>
    <col min="3" max="3" width="6.140625" style="70" customWidth="1"/>
    <col min="4" max="4" width="2.28515625" style="70" customWidth="1"/>
    <col min="5" max="6" width="57.140625" style="70" customWidth="1"/>
    <col min="7" max="7" width="35.7109375" style="70" customWidth="1"/>
    <col min="8" max="9" width="18.28515625" style="937" customWidth="1"/>
    <col min="10" max="12" width="18.28515625" style="70" customWidth="1"/>
    <col min="13" max="13" width="9.140625" style="70" customWidth="1"/>
    <col min="14" max="14" width="3.7109375" style="70" customWidth="1"/>
    <col min="15" max="17" width="8" style="1" customWidth="1"/>
    <col min="18" max="18" width="8.42578125" style="64" customWidth="1"/>
    <col min="19" max="19" width="43.85546875" style="1" customWidth="1"/>
    <col min="20" max="20" width="33.5703125" style="1" customWidth="1"/>
    <col min="21" max="16384" width="9.140625" style="70"/>
  </cols>
  <sheetData>
    <row r="1" spans="1:20" s="71" customFormat="1" ht="15" customHeight="1" thickBot="1">
      <c r="A1" s="220"/>
      <c r="B1" s="221"/>
      <c r="C1" s="221"/>
      <c r="D1" s="221"/>
      <c r="E1" s="221"/>
      <c r="F1" s="221"/>
      <c r="G1" s="221"/>
      <c r="H1" s="221"/>
      <c r="I1" s="221"/>
      <c r="J1" s="221"/>
      <c r="K1" s="221"/>
      <c r="L1" s="221"/>
      <c r="M1" s="222"/>
    </row>
    <row r="2" spans="1:20" s="71" customFormat="1" ht="17.25">
      <c r="A2" s="223"/>
      <c r="B2" s="427"/>
      <c r="C2" s="427"/>
      <c r="D2" s="427"/>
      <c r="E2" s="427"/>
      <c r="F2" s="427"/>
      <c r="G2" s="427"/>
      <c r="H2" s="1120"/>
      <c r="I2" s="154" t="s">
        <v>5</v>
      </c>
      <c r="J2" s="2107" t="str">
        <f>IF(NOT(ISBLANK(CoverSheet!$C$8)),CoverSheet!$C$8,"")</f>
        <v>Transpower New Zealand Limited</v>
      </c>
      <c r="K2" s="2108"/>
      <c r="L2" s="2109"/>
      <c r="M2" s="170"/>
    </row>
    <row r="3" spans="1:20" s="71" customFormat="1" ht="19.5" customHeight="1" thickBot="1">
      <c r="A3" s="792"/>
      <c r="B3" s="427"/>
      <c r="C3" s="427"/>
      <c r="D3" s="427"/>
      <c r="E3" s="427"/>
      <c r="F3" s="427"/>
      <c r="G3" s="427"/>
      <c r="H3" s="1120"/>
      <c r="I3" s="154" t="s">
        <v>440</v>
      </c>
      <c r="J3" s="2119">
        <f>IF(ISNUMBER(CoverSheet!$C$12),CoverSheet!$C$12,"")</f>
        <v>42185</v>
      </c>
      <c r="K3" s="2120"/>
      <c r="L3" s="2121"/>
      <c r="M3" s="170"/>
    </row>
    <row r="4" spans="1:20" s="71" customFormat="1" ht="21">
      <c r="A4" s="156" t="s">
        <v>1282</v>
      </c>
      <c r="B4" s="224"/>
      <c r="C4" s="427"/>
      <c r="D4" s="427"/>
      <c r="E4" s="427"/>
      <c r="F4" s="427"/>
      <c r="G4" s="427"/>
      <c r="H4" s="1120"/>
      <c r="I4" s="1120"/>
      <c r="J4" s="427"/>
      <c r="K4" s="518"/>
      <c r="L4" s="427"/>
      <c r="M4" s="170"/>
    </row>
    <row r="5" spans="1:20" s="51" customFormat="1" ht="26.25" customHeight="1">
      <c r="A5" s="2104" t="s">
        <v>1560</v>
      </c>
      <c r="B5" s="2105"/>
      <c r="C5" s="2105"/>
      <c r="D5" s="2105"/>
      <c r="E5" s="2105"/>
      <c r="F5" s="2105"/>
      <c r="G5" s="2105"/>
      <c r="H5" s="2105"/>
      <c r="I5" s="2105"/>
      <c r="J5" s="2105"/>
      <c r="K5" s="2105"/>
      <c r="L5" s="2105"/>
      <c r="M5" s="158"/>
    </row>
    <row r="6" spans="1:20" ht="15" customHeight="1">
      <c r="A6" s="171" t="s">
        <v>6</v>
      </c>
      <c r="B6" s="232"/>
      <c r="C6" s="172" t="s">
        <v>393</v>
      </c>
      <c r="D6" s="226"/>
      <c r="E6" s="226"/>
      <c r="F6" s="226"/>
      <c r="G6" s="226"/>
      <c r="H6" s="226"/>
      <c r="I6" s="226"/>
      <c r="J6" s="226"/>
      <c r="K6" s="226"/>
      <c r="L6" s="226"/>
      <c r="M6" s="227"/>
      <c r="O6" s="70"/>
      <c r="P6" s="70"/>
      <c r="Q6" s="70"/>
      <c r="R6" s="70"/>
      <c r="S6" s="70"/>
      <c r="T6" s="70"/>
    </row>
    <row r="7" spans="1:20" ht="32.25" customHeight="1">
      <c r="A7" s="381">
        <f>ROW()</f>
        <v>7</v>
      </c>
      <c r="B7" s="302"/>
      <c r="C7" s="475" t="s">
        <v>1286</v>
      </c>
      <c r="D7" s="429"/>
      <c r="E7" s="429"/>
      <c r="F7" s="429"/>
      <c r="G7" s="429"/>
      <c r="H7" s="940"/>
      <c r="I7" s="940"/>
      <c r="J7" s="429"/>
      <c r="K7" s="517"/>
      <c r="L7" s="429"/>
      <c r="M7" s="120"/>
      <c r="O7" s="70"/>
      <c r="P7" s="70"/>
      <c r="Q7" s="70"/>
      <c r="R7" s="70"/>
      <c r="S7" s="70"/>
      <c r="T7" s="70"/>
    </row>
    <row r="8" spans="1:20" ht="31.5" customHeight="1">
      <c r="A8" s="381">
        <f>ROW()</f>
        <v>8</v>
      </c>
      <c r="B8" s="302"/>
      <c r="C8" s="475"/>
      <c r="D8" s="429"/>
      <c r="E8" s="429"/>
      <c r="F8" s="429"/>
      <c r="G8" s="429"/>
      <c r="H8" s="940"/>
      <c r="I8" s="940"/>
      <c r="J8" s="1498" t="s">
        <v>1235</v>
      </c>
      <c r="K8" s="1498" t="s">
        <v>1287</v>
      </c>
      <c r="L8" s="1498"/>
      <c r="M8" s="120"/>
      <c r="O8" s="70"/>
      <c r="P8" s="70"/>
      <c r="Q8" s="70"/>
      <c r="R8" s="70"/>
      <c r="S8" s="70"/>
      <c r="T8" s="70"/>
    </row>
    <row r="9" spans="1:20" s="39" customFormat="1" ht="15.75" customHeight="1">
      <c r="A9" s="476">
        <f>ROW()</f>
        <v>9</v>
      </c>
      <c r="B9" s="477"/>
      <c r="C9" s="478"/>
      <c r="D9" s="478"/>
      <c r="E9" s="1496" t="s">
        <v>1283</v>
      </c>
      <c r="F9" s="1497" t="s">
        <v>971</v>
      </c>
      <c r="G9" s="1498" t="s">
        <v>1097</v>
      </c>
      <c r="H9" s="1498" t="s">
        <v>1096</v>
      </c>
      <c r="I9" s="1498" t="s">
        <v>588</v>
      </c>
      <c r="J9" s="1498" t="s">
        <v>1236</v>
      </c>
      <c r="K9" s="1498"/>
      <c r="L9" s="1498"/>
      <c r="M9" s="479"/>
    </row>
    <row r="10" spans="1:20" ht="15.95" customHeight="1">
      <c r="A10" s="381">
        <f>ROW()</f>
        <v>10</v>
      </c>
      <c r="B10" s="302"/>
      <c r="C10" s="430"/>
      <c r="D10" s="429"/>
      <c r="E10" s="1138" t="s">
        <v>1284</v>
      </c>
      <c r="F10" s="1138" t="s">
        <v>1285</v>
      </c>
      <c r="G10" s="610"/>
      <c r="H10" s="610"/>
      <c r="I10" s="1805" t="s">
        <v>4</v>
      </c>
      <c r="J10" s="1806"/>
      <c r="K10" s="1499"/>
      <c r="L10" s="1597"/>
      <c r="M10" s="385"/>
      <c r="O10" s="70"/>
      <c r="P10" s="70"/>
      <c r="Q10" s="70"/>
      <c r="R10" s="70"/>
      <c r="S10" s="70"/>
      <c r="T10" s="70"/>
    </row>
    <row r="11" spans="1:20" ht="15.95" customHeight="1">
      <c r="A11" s="381">
        <f>ROW()</f>
        <v>11</v>
      </c>
      <c r="B11" s="302"/>
      <c r="C11" s="430"/>
      <c r="D11" s="429"/>
      <c r="E11" s="1138" t="s">
        <v>1284</v>
      </c>
      <c r="F11" s="1138" t="s">
        <v>1285</v>
      </c>
      <c r="G11" s="610"/>
      <c r="H11" s="610"/>
      <c r="I11" s="1805"/>
      <c r="J11" s="1806"/>
      <c r="K11" s="1499"/>
      <c r="L11" s="1597"/>
      <c r="M11" s="385"/>
      <c r="O11" s="70"/>
      <c r="P11" s="70"/>
      <c r="Q11" s="70"/>
      <c r="R11" s="70"/>
      <c r="S11" s="70"/>
      <c r="T11" s="70"/>
    </row>
    <row r="12" spans="1:20" ht="15.95" customHeight="1">
      <c r="A12" s="381">
        <f>ROW()</f>
        <v>12</v>
      </c>
      <c r="B12" s="302"/>
      <c r="C12" s="430"/>
      <c r="D12" s="429"/>
      <c r="E12" s="1138" t="s">
        <v>1284</v>
      </c>
      <c r="F12" s="1138" t="s">
        <v>1285</v>
      </c>
      <c r="G12" s="610"/>
      <c r="H12" s="610"/>
      <c r="I12" s="1805"/>
      <c r="J12" s="1806"/>
      <c r="K12" s="1499"/>
      <c r="L12" s="1597"/>
      <c r="M12" s="385"/>
      <c r="O12" s="70"/>
      <c r="P12" s="70"/>
      <c r="Q12" s="70"/>
      <c r="R12" s="70"/>
      <c r="S12" s="70"/>
      <c r="T12" s="70"/>
    </row>
    <row r="13" spans="1:20" ht="15.95" customHeight="1">
      <c r="A13" s="381">
        <f>ROW()</f>
        <v>13</v>
      </c>
      <c r="B13" s="302"/>
      <c r="C13" s="430"/>
      <c r="D13" s="429"/>
      <c r="E13" s="1138" t="s">
        <v>1284</v>
      </c>
      <c r="F13" s="1138" t="s">
        <v>1285</v>
      </c>
      <c r="G13" s="610"/>
      <c r="H13" s="610"/>
      <c r="I13" s="1805"/>
      <c r="J13" s="1806"/>
      <c r="K13" s="1499"/>
      <c r="L13" s="1597"/>
      <c r="M13" s="385"/>
      <c r="O13" s="70"/>
      <c r="P13" s="70"/>
      <c r="Q13" s="70"/>
      <c r="R13" s="70"/>
      <c r="S13" s="70"/>
      <c r="T13" s="70"/>
    </row>
    <row r="14" spans="1:20" ht="15.95" customHeight="1">
      <c r="A14" s="381">
        <f>ROW()</f>
        <v>14</v>
      </c>
      <c r="B14" s="302"/>
      <c r="C14" s="430"/>
      <c r="D14" s="429"/>
      <c r="E14" s="1138" t="s">
        <v>1284</v>
      </c>
      <c r="F14" s="1138" t="s">
        <v>1285</v>
      </c>
      <c r="G14" s="610"/>
      <c r="H14" s="610"/>
      <c r="I14" s="1805"/>
      <c r="J14" s="1806"/>
      <c r="K14" s="1499"/>
      <c r="L14" s="1597"/>
      <c r="M14" s="385"/>
      <c r="O14" s="70"/>
      <c r="P14" s="70"/>
      <c r="Q14" s="70"/>
      <c r="R14" s="70"/>
      <c r="S14" s="70"/>
      <c r="T14" s="70"/>
    </row>
    <row r="15" spans="1:20" ht="15.95" customHeight="1">
      <c r="A15" s="381">
        <f>ROW()</f>
        <v>15</v>
      </c>
      <c r="B15" s="302"/>
      <c r="C15" s="430"/>
      <c r="D15" s="429"/>
      <c r="E15" s="1138" t="s">
        <v>1284</v>
      </c>
      <c r="F15" s="1138" t="s">
        <v>1285</v>
      </c>
      <c r="G15" s="610"/>
      <c r="H15" s="610"/>
      <c r="I15" s="1805"/>
      <c r="J15" s="1806"/>
      <c r="K15" s="1499"/>
      <c r="L15" s="1597"/>
      <c r="M15" s="385"/>
      <c r="O15" s="70"/>
      <c r="P15" s="70"/>
      <c r="Q15" s="70"/>
      <c r="R15" s="70"/>
      <c r="S15" s="70"/>
      <c r="T15" s="70"/>
    </row>
    <row r="16" spans="1:20" ht="15.95" customHeight="1">
      <c r="A16" s="381">
        <f>ROW()</f>
        <v>16</v>
      </c>
      <c r="B16" s="302"/>
      <c r="C16" s="430"/>
      <c r="D16" s="429"/>
      <c r="E16" s="1138" t="s">
        <v>1284</v>
      </c>
      <c r="F16" s="1138" t="s">
        <v>1285</v>
      </c>
      <c r="G16" s="610"/>
      <c r="H16" s="610"/>
      <c r="I16" s="1805"/>
      <c r="J16" s="1806"/>
      <c r="K16" s="1499"/>
      <c r="L16" s="1597"/>
      <c r="M16" s="385"/>
      <c r="O16" s="70"/>
      <c r="P16" s="70"/>
      <c r="Q16" s="70"/>
      <c r="R16" s="70"/>
      <c r="S16" s="70"/>
      <c r="T16" s="70"/>
    </row>
    <row r="17" spans="1:20" ht="15.95" customHeight="1">
      <c r="A17" s="381">
        <f>ROW()</f>
        <v>17</v>
      </c>
      <c r="B17" s="302"/>
      <c r="C17" s="430"/>
      <c r="D17" s="429"/>
      <c r="E17" s="1138" t="s">
        <v>1284</v>
      </c>
      <c r="F17" s="1138" t="s">
        <v>1285</v>
      </c>
      <c r="G17" s="610"/>
      <c r="H17" s="610"/>
      <c r="I17" s="1805"/>
      <c r="J17" s="1806"/>
      <c r="K17" s="1499"/>
      <c r="L17" s="1597"/>
      <c r="M17" s="385"/>
      <c r="O17" s="70"/>
      <c r="P17" s="70"/>
      <c r="Q17" s="70"/>
      <c r="R17" s="70"/>
      <c r="S17" s="70"/>
      <c r="T17" s="70"/>
    </row>
    <row r="18" spans="1:20" ht="15.95" customHeight="1">
      <c r="A18" s="381">
        <f>ROW()</f>
        <v>18</v>
      </c>
      <c r="B18" s="302"/>
      <c r="C18" s="430"/>
      <c r="D18" s="429"/>
      <c r="E18" s="1138" t="s">
        <v>1284</v>
      </c>
      <c r="F18" s="1138" t="s">
        <v>1285</v>
      </c>
      <c r="G18" s="610"/>
      <c r="H18" s="610"/>
      <c r="I18" s="1805"/>
      <c r="J18" s="1806"/>
      <c r="K18" s="1499"/>
      <c r="L18" s="1597"/>
      <c r="M18" s="385"/>
      <c r="O18" s="70"/>
      <c r="P18" s="70"/>
      <c r="Q18" s="70"/>
      <c r="R18" s="70"/>
      <c r="S18" s="70"/>
      <c r="T18" s="70"/>
    </row>
    <row r="19" spans="1:20" ht="15.95" customHeight="1">
      <c r="A19" s="381">
        <f>ROW()</f>
        <v>19</v>
      </c>
      <c r="B19" s="302"/>
      <c r="C19" s="430"/>
      <c r="D19" s="429"/>
      <c r="E19" s="1138" t="s">
        <v>1284</v>
      </c>
      <c r="F19" s="1138" t="s">
        <v>1285</v>
      </c>
      <c r="G19" s="610"/>
      <c r="H19" s="610"/>
      <c r="I19" s="1805"/>
      <c r="J19" s="1806"/>
      <c r="K19" s="1499"/>
      <c r="L19" s="1597"/>
      <c r="M19" s="385"/>
      <c r="O19" s="70"/>
      <c r="P19" s="70"/>
      <c r="Q19" s="70"/>
      <c r="R19" s="70"/>
      <c r="S19" s="70"/>
      <c r="T19" s="70"/>
    </row>
    <row r="20" spans="1:20" ht="15.95" customHeight="1">
      <c r="A20" s="381">
        <f>ROW()</f>
        <v>20</v>
      </c>
      <c r="B20" s="302"/>
      <c r="C20" s="430"/>
      <c r="D20" s="429"/>
      <c r="E20" s="1138" t="s">
        <v>1284</v>
      </c>
      <c r="F20" s="1138" t="s">
        <v>1285</v>
      </c>
      <c r="G20" s="610"/>
      <c r="H20" s="610"/>
      <c r="I20" s="1805"/>
      <c r="J20" s="1806"/>
      <c r="K20" s="1499"/>
      <c r="L20" s="1597"/>
      <c r="M20" s="385"/>
      <c r="O20" s="70"/>
      <c r="P20" s="70"/>
      <c r="Q20" s="70"/>
      <c r="R20" s="70"/>
      <c r="S20" s="70"/>
      <c r="T20" s="70"/>
    </row>
    <row r="21" spans="1:20" ht="15.95" customHeight="1">
      <c r="A21" s="381">
        <f>ROW()</f>
        <v>21</v>
      </c>
      <c r="B21" s="302"/>
      <c r="C21" s="430"/>
      <c r="D21" s="429"/>
      <c r="E21" s="1138" t="s">
        <v>1284</v>
      </c>
      <c r="F21" s="1138" t="s">
        <v>1285</v>
      </c>
      <c r="G21" s="610"/>
      <c r="H21" s="610"/>
      <c r="I21" s="1805"/>
      <c r="J21" s="1806"/>
      <c r="K21" s="1499"/>
      <c r="L21" s="1597"/>
      <c r="M21" s="385"/>
      <c r="O21" s="70"/>
      <c r="P21" s="70"/>
      <c r="Q21" s="70"/>
      <c r="R21" s="70"/>
      <c r="S21" s="70"/>
      <c r="T21" s="70"/>
    </row>
    <row r="22" spans="1:20" ht="15.95" customHeight="1">
      <c r="A22" s="381">
        <f>ROW()</f>
        <v>22</v>
      </c>
      <c r="B22" s="302"/>
      <c r="C22" s="430"/>
      <c r="D22" s="429"/>
      <c r="E22" s="1138" t="s">
        <v>1284</v>
      </c>
      <c r="F22" s="1138" t="s">
        <v>1285</v>
      </c>
      <c r="G22" s="610"/>
      <c r="H22" s="610"/>
      <c r="I22" s="1805"/>
      <c r="J22" s="1806"/>
      <c r="K22" s="1499"/>
      <c r="L22" s="1597"/>
      <c r="M22" s="385"/>
      <c r="O22" s="70"/>
      <c r="P22" s="70"/>
      <c r="Q22" s="70"/>
      <c r="R22" s="70"/>
      <c r="S22" s="70"/>
      <c r="T22" s="70"/>
    </row>
    <row r="23" spans="1:20" ht="15.95" customHeight="1">
      <c r="A23" s="381">
        <f>ROW()</f>
        <v>23</v>
      </c>
      <c r="B23" s="302"/>
      <c r="C23" s="429"/>
      <c r="D23" s="429"/>
      <c r="E23" s="480" t="s">
        <v>548</v>
      </c>
      <c r="F23" s="429"/>
      <c r="G23" s="429"/>
      <c r="H23" s="940"/>
      <c r="I23" s="940"/>
      <c r="J23" s="429"/>
      <c r="K23" s="517"/>
      <c r="L23" s="429"/>
      <c r="M23" s="385"/>
      <c r="O23" s="70"/>
      <c r="P23" s="70"/>
      <c r="Q23" s="70"/>
      <c r="R23" s="70"/>
      <c r="S23" s="70"/>
      <c r="T23" s="70"/>
    </row>
    <row r="24" spans="1:20" ht="15.95" customHeight="1">
      <c r="A24" s="90">
        <f>ROW()</f>
        <v>24</v>
      </c>
      <c r="B24" s="481"/>
      <c r="C24" s="93"/>
      <c r="D24" s="93"/>
      <c r="E24" s="93"/>
      <c r="F24" s="93"/>
      <c r="G24" s="93"/>
      <c r="H24" s="757"/>
      <c r="I24" s="757"/>
      <c r="J24" s="93"/>
      <c r="K24" s="93"/>
      <c r="L24" s="93"/>
      <c r="M24" s="94"/>
      <c r="O24" s="70"/>
      <c r="P24" s="70"/>
      <c r="Q24" s="70"/>
      <c r="R24" s="70"/>
      <c r="S24" s="70"/>
      <c r="T24" s="70"/>
    </row>
    <row r="26" spans="1:20">
      <c r="B26" s="54"/>
    </row>
  </sheetData>
  <sheetProtection formatColumns="0" formatRows="0"/>
  <mergeCells count="3">
    <mergeCell ref="A5:L5"/>
    <mergeCell ref="J2:L2"/>
    <mergeCell ref="J3:L3"/>
  </mergeCells>
  <pageMargins left="0.70866141732283472" right="0.70866141732283472" top="0.74803149606299213" bottom="0.74803149606299213" header="0.31496062992125984" footer="0.31496062992125984"/>
  <pageSetup paperSize="9" scale="54" fitToHeight="10"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6" tint="-9.9978637043366805E-2"/>
    <pageSetUpPr fitToPage="1"/>
  </sheetPr>
  <dimension ref="A1:S86"/>
  <sheetViews>
    <sheetView showGridLines="0" zoomScaleNormal="100" zoomScaleSheetLayoutView="55" workbookViewId="0">
      <pane ySplit="6" topLeftCell="A46" activePane="bottomLeft" state="frozen"/>
      <selection pane="bottomLeft" activeCell="N24" sqref="N24"/>
    </sheetView>
  </sheetViews>
  <sheetFormatPr defaultRowHeight="12.75"/>
  <cols>
    <col min="1" max="1" width="4.42578125" style="46" customWidth="1"/>
    <col min="2" max="2" width="3.140625" style="46" customWidth="1"/>
    <col min="3" max="3" width="6.140625" style="46" customWidth="1"/>
    <col min="4" max="4" width="31.5703125" style="46" customWidth="1"/>
    <col min="5" max="5" width="34.5703125" style="46" customWidth="1"/>
    <col min="6" max="6" width="33.85546875" style="43" customWidth="1"/>
    <col min="7" max="8" width="14.28515625" style="43" customWidth="1"/>
    <col min="9" max="11" width="14.28515625" style="46" customWidth="1"/>
    <col min="12" max="12" width="9.140625" style="46" customWidth="1"/>
    <col min="13" max="13" width="15.7109375" style="70" customWidth="1"/>
    <col min="14" max="14" width="44.42578125" style="70" customWidth="1"/>
    <col min="15" max="15" width="45" style="70" customWidth="1"/>
    <col min="16" max="16" width="4.5703125" style="70" customWidth="1"/>
    <col min="17" max="17" width="14.140625" style="1" customWidth="1"/>
    <col min="18" max="18" width="43.85546875" style="1" customWidth="1"/>
    <col min="19" max="19" width="45.140625" style="1" customWidth="1"/>
    <col min="20" max="16384" width="9.140625" style="46"/>
  </cols>
  <sheetData>
    <row r="1" spans="1:19" s="38" customFormat="1" ht="15" customHeight="1" thickBot="1">
      <c r="A1" s="149"/>
      <c r="B1" s="150"/>
      <c r="C1" s="150"/>
      <c r="D1" s="150"/>
      <c r="E1" s="204"/>
      <c r="F1" s="204"/>
      <c r="G1" s="204"/>
      <c r="H1" s="204"/>
      <c r="I1" s="204"/>
      <c r="J1" s="150"/>
      <c r="K1" s="150"/>
      <c r="L1" s="205"/>
      <c r="M1" s="51"/>
      <c r="N1" s="309"/>
      <c r="O1" s="309"/>
      <c r="P1" s="309"/>
      <c r="Q1" s="310"/>
      <c r="R1" s="311"/>
      <c r="S1" s="311"/>
    </row>
    <row r="2" spans="1:19" s="38" customFormat="1" ht="16.5" customHeight="1">
      <c r="A2" s="152"/>
      <c r="B2" s="153"/>
      <c r="C2" s="153"/>
      <c r="D2" s="153"/>
      <c r="E2" s="169"/>
      <c r="F2" s="169"/>
      <c r="G2" s="206"/>
      <c r="H2" s="154" t="s">
        <v>5</v>
      </c>
      <c r="I2" s="2107" t="str">
        <f>IF(NOT(ISBLANK(CoverSheet!$C$8)),CoverSheet!$C$8,"")</f>
        <v>Transpower New Zealand Limited</v>
      </c>
      <c r="J2" s="2108"/>
      <c r="K2" s="2109"/>
      <c r="L2" s="207"/>
      <c r="M2" s="51"/>
      <c r="N2" s="284"/>
      <c r="O2" s="284"/>
      <c r="P2" s="284"/>
      <c r="Q2" s="284"/>
      <c r="R2" s="284"/>
      <c r="S2" s="284"/>
    </row>
    <row r="3" spans="1:19" s="38" customFormat="1" ht="19.5" customHeight="1" thickBot="1">
      <c r="A3" s="152"/>
      <c r="B3" s="153"/>
      <c r="C3" s="153"/>
      <c r="D3" s="153"/>
      <c r="E3" s="169"/>
      <c r="F3" s="169"/>
      <c r="G3" s="206"/>
      <c r="H3" s="154" t="s">
        <v>440</v>
      </c>
      <c r="I3" s="2110">
        <f>IF(ISNUMBER(CoverSheet!$C$12),CoverSheet!$C$12,"")</f>
        <v>42185</v>
      </c>
      <c r="J3" s="2111"/>
      <c r="K3" s="2112"/>
      <c r="L3" s="207"/>
      <c r="M3" s="51"/>
      <c r="N3" s="312"/>
      <c r="O3" s="313"/>
      <c r="P3" s="314"/>
      <c r="Q3" s="309"/>
      <c r="R3" s="309"/>
      <c r="S3" s="309"/>
    </row>
    <row r="4" spans="1:19" s="38" customFormat="1" ht="20.25" customHeight="1">
      <c r="A4" s="156" t="s">
        <v>1098</v>
      </c>
      <c r="B4" s="208"/>
      <c r="C4" s="153"/>
      <c r="D4" s="153"/>
      <c r="E4" s="209"/>
      <c r="F4" s="209"/>
      <c r="G4" s="209"/>
      <c r="H4" s="157"/>
      <c r="I4" s="209"/>
      <c r="J4" s="153"/>
      <c r="K4" s="153"/>
      <c r="L4" s="207"/>
      <c r="M4" s="51"/>
      <c r="N4" s="312"/>
      <c r="O4" s="129"/>
      <c r="P4" s="314"/>
      <c r="Q4" s="315"/>
      <c r="R4" s="315"/>
      <c r="S4" s="315"/>
    </row>
    <row r="5" spans="1:19" s="47" customFormat="1" ht="33.75" customHeight="1">
      <c r="A5" s="2104" t="s">
        <v>1561</v>
      </c>
      <c r="B5" s="2105"/>
      <c r="C5" s="2105"/>
      <c r="D5" s="2105"/>
      <c r="E5" s="2105"/>
      <c r="F5" s="2105"/>
      <c r="G5" s="2105"/>
      <c r="H5" s="2105"/>
      <c r="I5" s="2105"/>
      <c r="J5" s="2105"/>
      <c r="K5" s="2105"/>
      <c r="L5" s="158"/>
      <c r="M5" s="51"/>
      <c r="N5" s="312"/>
      <c r="O5" s="129"/>
      <c r="P5" s="314"/>
      <c r="Q5" s="315"/>
      <c r="R5" s="315"/>
      <c r="S5" s="315"/>
    </row>
    <row r="6" spans="1:19" s="38" customFormat="1" ht="15" customHeight="1">
      <c r="A6" s="171" t="s">
        <v>6</v>
      </c>
      <c r="B6" s="172" t="s">
        <v>393</v>
      </c>
      <c r="C6" s="173"/>
      <c r="D6" s="174"/>
      <c r="E6" s="210"/>
      <c r="F6" s="210"/>
      <c r="G6" s="209"/>
      <c r="H6" s="210"/>
      <c r="I6" s="210"/>
      <c r="J6" s="174"/>
      <c r="K6" s="174"/>
      <c r="L6" s="211"/>
      <c r="M6" s="51"/>
      <c r="N6" s="312"/>
      <c r="O6" s="129"/>
      <c r="P6" s="314"/>
      <c r="Q6" s="315"/>
      <c r="R6" s="315"/>
      <c r="S6" s="315"/>
    </row>
    <row r="7" spans="1:19" ht="30" customHeight="1">
      <c r="A7" s="175">
        <f>ROW()</f>
        <v>7</v>
      </c>
      <c r="B7" s="176"/>
      <c r="C7" s="177" t="s">
        <v>1099</v>
      </c>
      <c r="D7" s="63"/>
      <c r="E7" s="63"/>
      <c r="F7" s="63"/>
      <c r="G7" s="230"/>
      <c r="H7" s="46"/>
      <c r="L7" s="183"/>
      <c r="N7" s="312"/>
      <c r="O7" s="129"/>
      <c r="P7" s="314"/>
      <c r="Q7" s="315"/>
      <c r="R7" s="315"/>
      <c r="S7" s="315"/>
    </row>
    <row r="8" spans="1:19" s="803" customFormat="1" ht="15.75" customHeight="1">
      <c r="A8" s="175">
        <f>ROW()</f>
        <v>8</v>
      </c>
      <c r="B8" s="809"/>
      <c r="C8" s="810"/>
      <c r="D8" s="806"/>
      <c r="E8" s="806"/>
      <c r="F8" s="806"/>
      <c r="G8" s="691" t="s">
        <v>206</v>
      </c>
      <c r="H8" s="691" t="s">
        <v>207</v>
      </c>
      <c r="I8" s="691" t="s">
        <v>184</v>
      </c>
      <c r="J8" s="691" t="s">
        <v>185</v>
      </c>
      <c r="K8" s="691" t="s">
        <v>205</v>
      </c>
      <c r="L8" s="183"/>
      <c r="N8" s="312"/>
      <c r="O8" s="129"/>
      <c r="P8" s="314"/>
      <c r="Q8" s="315"/>
      <c r="R8" s="315"/>
      <c r="S8" s="315"/>
    </row>
    <row r="9" spans="1:19" s="70" customFormat="1" ht="15" customHeight="1">
      <c r="A9" s="175">
        <f>ROW()</f>
        <v>9</v>
      </c>
      <c r="B9" s="176"/>
      <c r="C9" s="178"/>
      <c r="D9" s="63"/>
      <c r="E9" s="63"/>
      <c r="F9" s="63"/>
      <c r="G9" s="692" t="s">
        <v>1221</v>
      </c>
      <c r="H9" s="692" t="s">
        <v>1221</v>
      </c>
      <c r="I9" s="692" t="s">
        <v>1221</v>
      </c>
      <c r="J9" s="692" t="s">
        <v>1221</v>
      </c>
      <c r="K9" s="692" t="s">
        <v>1221</v>
      </c>
      <c r="L9" s="183"/>
      <c r="N9" s="312"/>
      <c r="O9" s="129"/>
      <c r="P9" s="314"/>
      <c r="Q9" s="315"/>
      <c r="R9" s="315"/>
      <c r="S9" s="315"/>
    </row>
    <row r="10" spans="1:19" ht="15" customHeight="1">
      <c r="A10" s="175">
        <f>ROW()</f>
        <v>10</v>
      </c>
      <c r="B10" s="176"/>
      <c r="C10" s="178"/>
      <c r="D10" s="834" t="s">
        <v>413</v>
      </c>
      <c r="G10" s="1796"/>
      <c r="H10" s="1796"/>
      <c r="I10" s="1796"/>
      <c r="J10" s="1796"/>
      <c r="K10" s="1773">
        <f>K36</f>
        <v>0</v>
      </c>
      <c r="L10" s="183"/>
      <c r="O10" s="129"/>
      <c r="P10" s="314"/>
      <c r="Q10" s="315"/>
      <c r="R10" s="315"/>
      <c r="S10" s="315"/>
    </row>
    <row r="11" spans="1:19" ht="15" customHeight="1">
      <c r="A11" s="175">
        <f>ROW()</f>
        <v>11</v>
      </c>
      <c r="B11" s="176"/>
      <c r="C11" s="178"/>
      <c r="D11" s="834" t="s">
        <v>414</v>
      </c>
      <c r="G11" s="1796"/>
      <c r="H11" s="1796"/>
      <c r="I11" s="1796"/>
      <c r="J11" s="1796"/>
      <c r="K11" s="1773">
        <f>K44</f>
        <v>0</v>
      </c>
      <c r="L11" s="183"/>
      <c r="N11" s="937"/>
      <c r="O11" s="129"/>
      <c r="P11" s="314"/>
      <c r="Q11" s="315"/>
      <c r="R11" s="315"/>
      <c r="S11" s="315"/>
    </row>
    <row r="12" spans="1:19" ht="15" customHeight="1">
      <c r="A12" s="175">
        <f>ROW()</f>
        <v>12</v>
      </c>
      <c r="B12" s="176"/>
      <c r="C12" s="178"/>
      <c r="D12" s="834" t="s">
        <v>571</v>
      </c>
      <c r="G12" s="1796"/>
      <c r="H12" s="1796"/>
      <c r="I12" s="1796"/>
      <c r="J12" s="1796"/>
      <c r="K12" s="1773">
        <f>K50</f>
        <v>0</v>
      </c>
      <c r="L12" s="183"/>
      <c r="N12" s="937"/>
      <c r="O12" s="129"/>
      <c r="P12" s="314"/>
      <c r="Q12" s="315"/>
      <c r="R12" s="315"/>
      <c r="S12" s="315"/>
    </row>
    <row r="13" spans="1:19" ht="15" customHeight="1">
      <c r="A13" s="175">
        <f>ROW()</f>
        <v>13</v>
      </c>
      <c r="B13" s="176"/>
      <c r="C13" s="178"/>
      <c r="D13" s="834" t="s">
        <v>570</v>
      </c>
      <c r="G13" s="1796"/>
      <c r="H13" s="1796"/>
      <c r="I13" s="1796"/>
      <c r="J13" s="1796"/>
      <c r="K13" s="1773">
        <f>K55</f>
        <v>0</v>
      </c>
      <c r="L13" s="183"/>
      <c r="N13" s="937"/>
      <c r="O13" s="129"/>
      <c r="P13" s="314"/>
      <c r="Q13" s="315"/>
      <c r="R13" s="315"/>
      <c r="S13" s="315"/>
    </row>
    <row r="14" spans="1:19" ht="15" customHeight="1" thickBot="1">
      <c r="A14" s="175">
        <f>ROW()</f>
        <v>14</v>
      </c>
      <c r="B14" s="176"/>
      <c r="C14" s="178"/>
      <c r="D14" s="834" t="s">
        <v>412</v>
      </c>
      <c r="G14" s="1796"/>
      <c r="H14" s="1797"/>
      <c r="I14" s="1797"/>
      <c r="J14" s="1797"/>
      <c r="K14" s="1798">
        <f>K64</f>
        <v>0</v>
      </c>
      <c r="L14" s="183"/>
      <c r="N14" s="312"/>
      <c r="O14" s="129"/>
      <c r="P14" s="314"/>
      <c r="Q14" s="315"/>
      <c r="R14" s="315"/>
      <c r="S14" s="315"/>
    </row>
    <row r="15" spans="1:19" s="36" customFormat="1" ht="15" customHeight="1" thickBot="1">
      <c r="A15" s="175">
        <f>ROW()</f>
        <v>15</v>
      </c>
      <c r="B15" s="176"/>
      <c r="C15" s="176"/>
      <c r="D15" s="711" t="s">
        <v>539</v>
      </c>
      <c r="F15" s="212"/>
      <c r="G15" s="1774">
        <f>SUM(G10:G14)</f>
        <v>0</v>
      </c>
      <c r="H15" s="1776">
        <f>SUM(H10:H14)</f>
        <v>0</v>
      </c>
      <c r="I15" s="1776">
        <f>SUM(I10:I14)</f>
        <v>0</v>
      </c>
      <c r="J15" s="1776">
        <f>SUM(J10:J14)</f>
        <v>0</v>
      </c>
      <c r="K15" s="1777">
        <f>SUM(K10:K14)</f>
        <v>0</v>
      </c>
      <c r="L15" s="183"/>
      <c r="N15" s="312"/>
      <c r="O15" s="129"/>
      <c r="P15" s="314"/>
      <c r="Q15" s="315"/>
      <c r="R15" s="315"/>
      <c r="S15" s="315"/>
    </row>
    <row r="16" spans="1:19" s="36" customFormat="1" ht="15" customHeight="1">
      <c r="A16" s="175">
        <f>ROW()</f>
        <v>16</v>
      </c>
      <c r="B16" s="809"/>
      <c r="C16" s="809"/>
      <c r="D16" s="711"/>
      <c r="F16" s="212"/>
      <c r="G16" s="1778"/>
      <c r="H16" s="1778"/>
      <c r="I16" s="1778"/>
      <c r="J16" s="1778"/>
      <c r="K16" s="1778"/>
      <c r="L16" s="183"/>
      <c r="N16" s="312"/>
      <c r="O16" s="129"/>
      <c r="P16" s="314"/>
      <c r="Q16" s="315"/>
      <c r="R16" s="315"/>
      <c r="S16" s="315"/>
    </row>
    <row r="17" spans="1:19" s="36" customFormat="1" ht="15" customHeight="1">
      <c r="A17" s="175">
        <f>ROW()</f>
        <v>17</v>
      </c>
      <c r="B17" s="176"/>
      <c r="C17" s="176"/>
      <c r="D17" s="713" t="s">
        <v>722</v>
      </c>
      <c r="F17" s="212"/>
      <c r="G17" s="1778"/>
      <c r="H17" s="1778"/>
      <c r="I17" s="1778"/>
      <c r="J17" s="1778"/>
      <c r="K17" s="1778"/>
      <c r="L17" s="183"/>
      <c r="N17" s="312"/>
      <c r="O17" s="129"/>
      <c r="P17" s="314"/>
      <c r="Q17" s="315"/>
      <c r="R17" s="315"/>
      <c r="S17" s="315"/>
    </row>
    <row r="18" spans="1:19" s="36" customFormat="1" ht="15" customHeight="1">
      <c r="A18" s="175">
        <f>ROW()</f>
        <v>18</v>
      </c>
      <c r="B18" s="176"/>
      <c r="C18" s="176"/>
      <c r="D18" s="711" t="s">
        <v>578</v>
      </c>
      <c r="F18" s="212"/>
      <c r="G18" s="1799"/>
      <c r="H18" s="1799"/>
      <c r="I18" s="1799"/>
      <c r="J18" s="1799"/>
      <c r="K18" s="1799"/>
      <c r="L18" s="183"/>
      <c r="N18" s="937"/>
      <c r="O18" s="129"/>
      <c r="P18" s="314"/>
      <c r="Q18" s="315"/>
      <c r="R18" s="315"/>
      <c r="S18" s="315"/>
    </row>
    <row r="19" spans="1:19" s="36" customFormat="1" ht="15" customHeight="1">
      <c r="A19" s="175">
        <f>ROW()</f>
        <v>19</v>
      </c>
      <c r="B19" s="176"/>
      <c r="C19" s="176"/>
      <c r="D19" s="711" t="s">
        <v>579</v>
      </c>
      <c r="F19" s="212"/>
      <c r="G19" s="1799"/>
      <c r="H19" s="1799"/>
      <c r="I19" s="1799"/>
      <c r="J19" s="1799"/>
      <c r="K19" s="1799"/>
      <c r="L19" s="183"/>
      <c r="N19" s="937"/>
      <c r="O19" s="129"/>
      <c r="P19" s="314"/>
      <c r="Q19" s="315"/>
      <c r="R19" s="315"/>
      <c r="S19" s="315"/>
    </row>
    <row r="20" spans="1:19" s="36" customFormat="1" ht="15" customHeight="1">
      <c r="A20" s="175">
        <f>ROW()</f>
        <v>20</v>
      </c>
      <c r="B20" s="176"/>
      <c r="C20" s="176"/>
      <c r="D20" s="212"/>
      <c r="E20" s="179"/>
      <c r="F20" s="212"/>
      <c r="G20" s="237"/>
      <c r="H20" s="237"/>
      <c r="I20" s="237"/>
      <c r="J20" s="237"/>
      <c r="K20" s="237"/>
      <c r="L20" s="183"/>
      <c r="N20" s="937"/>
      <c r="O20" s="129"/>
      <c r="P20" s="314"/>
      <c r="Q20" s="315"/>
      <c r="R20" s="315"/>
      <c r="S20" s="315"/>
    </row>
    <row r="21" spans="1:19" s="47" customFormat="1" ht="25.5" customHeight="1">
      <c r="A21" s="175">
        <f>ROW()</f>
        <v>21</v>
      </c>
      <c r="B21" s="176"/>
      <c r="C21" s="177" t="s">
        <v>1100</v>
      </c>
      <c r="D21" s="63"/>
      <c r="E21" s="63"/>
      <c r="F21" s="63"/>
      <c r="G21" s="63"/>
      <c r="H21" s="2169"/>
      <c r="I21" s="2169"/>
      <c r="J21" s="325"/>
      <c r="L21" s="183"/>
      <c r="M21" s="70"/>
      <c r="N21" s="937"/>
      <c r="O21" s="129"/>
      <c r="P21" s="314"/>
      <c r="Q21" s="315"/>
      <c r="R21" s="315"/>
      <c r="S21" s="315"/>
    </row>
    <row r="22" spans="1:19" s="803" customFormat="1" ht="15.75" customHeight="1">
      <c r="A22" s="175">
        <f>ROW()</f>
        <v>22</v>
      </c>
      <c r="B22" s="809"/>
      <c r="C22" s="810"/>
      <c r="D22" s="834"/>
      <c r="E22" s="834"/>
      <c r="F22" s="834"/>
      <c r="G22" s="691" t="s">
        <v>206</v>
      </c>
      <c r="H22" s="691" t="s">
        <v>207</v>
      </c>
      <c r="I22" s="691" t="s">
        <v>184</v>
      </c>
      <c r="J22" s="691" t="s">
        <v>185</v>
      </c>
      <c r="K22" s="691" t="s">
        <v>205</v>
      </c>
      <c r="L22" s="183"/>
      <c r="N22" s="312"/>
      <c r="O22" s="129"/>
      <c r="P22" s="314"/>
      <c r="Q22" s="315"/>
      <c r="R22" s="315"/>
      <c r="S22" s="315"/>
    </row>
    <row r="23" spans="1:19" s="36" customFormat="1" ht="15.75" customHeight="1">
      <c r="A23" s="175">
        <f>ROW()</f>
        <v>23</v>
      </c>
      <c r="B23" s="176"/>
      <c r="C23" s="63"/>
      <c r="D23" s="715"/>
      <c r="E23" s="715"/>
      <c r="F23" s="715"/>
      <c r="G23" s="692" t="s">
        <v>1221</v>
      </c>
      <c r="H23" s="692" t="s">
        <v>1221</v>
      </c>
      <c r="I23" s="692" t="s">
        <v>1221</v>
      </c>
      <c r="J23" s="692" t="s">
        <v>1221</v>
      </c>
      <c r="K23" s="692" t="s">
        <v>1221</v>
      </c>
      <c r="L23" s="183"/>
      <c r="N23" s="312"/>
      <c r="O23" s="129"/>
      <c r="P23" s="314"/>
      <c r="Q23" s="315"/>
      <c r="R23" s="315"/>
      <c r="S23" s="315"/>
    </row>
    <row r="24" spans="1:19" ht="18" customHeight="1">
      <c r="A24" s="175">
        <f>ROW()</f>
        <v>24</v>
      </c>
      <c r="D24" s="822" t="s">
        <v>1317</v>
      </c>
      <c r="E24" s="822" t="s">
        <v>1318</v>
      </c>
      <c r="F24" s="899" t="s">
        <v>460</v>
      </c>
      <c r="G24" s="1800"/>
      <c r="H24" s="1800"/>
      <c r="I24" s="1800"/>
      <c r="J24" s="1800"/>
      <c r="K24" s="1800"/>
      <c r="L24" s="183"/>
      <c r="N24" s="937"/>
      <c r="O24" s="631"/>
    </row>
    <row r="25" spans="1:19" ht="18" customHeight="1">
      <c r="A25" s="175">
        <f>ROW()</f>
        <v>25</v>
      </c>
      <c r="D25" s="822" t="s">
        <v>1317</v>
      </c>
      <c r="E25" s="822" t="s">
        <v>1318</v>
      </c>
      <c r="F25" s="899" t="s">
        <v>461</v>
      </c>
      <c r="G25" s="1800"/>
      <c r="H25" s="1800"/>
      <c r="I25" s="1800"/>
      <c r="J25" s="1800"/>
      <c r="K25" s="1800"/>
      <c r="L25" s="183"/>
      <c r="N25" s="937"/>
      <c r="O25" s="631"/>
    </row>
    <row r="26" spans="1:19" ht="18" customHeight="1">
      <c r="A26" s="175">
        <f>ROW()</f>
        <v>26</v>
      </c>
      <c r="D26" s="822" t="s">
        <v>1317</v>
      </c>
      <c r="E26" s="822" t="s">
        <v>1318</v>
      </c>
      <c r="F26" s="899" t="s">
        <v>462</v>
      </c>
      <c r="G26" s="1800"/>
      <c r="H26" s="1800"/>
      <c r="I26" s="1800"/>
      <c r="J26" s="1800"/>
      <c r="K26" s="1800"/>
      <c r="L26" s="183"/>
      <c r="N26" s="937"/>
      <c r="O26" s="631"/>
    </row>
    <row r="27" spans="1:19" ht="18" customHeight="1">
      <c r="A27" s="175">
        <f>ROW()</f>
        <v>27</v>
      </c>
      <c r="D27" s="822" t="s">
        <v>1317</v>
      </c>
      <c r="E27" s="822" t="s">
        <v>1318</v>
      </c>
      <c r="F27" s="899" t="s">
        <v>463</v>
      </c>
      <c r="G27" s="1800"/>
      <c r="H27" s="1800"/>
      <c r="I27" s="1800"/>
      <c r="J27" s="1800"/>
      <c r="K27" s="1800"/>
      <c r="L27" s="183"/>
      <c r="N27" s="937"/>
      <c r="O27" s="631"/>
    </row>
    <row r="28" spans="1:19" ht="18" customHeight="1">
      <c r="A28" s="175">
        <f>ROW()</f>
        <v>28</v>
      </c>
      <c r="D28" s="822" t="s">
        <v>1317</v>
      </c>
      <c r="E28" s="822" t="s">
        <v>1318</v>
      </c>
      <c r="F28" s="899" t="s">
        <v>464</v>
      </c>
      <c r="G28" s="1800"/>
      <c r="H28" s="1800"/>
      <c r="I28" s="1800"/>
      <c r="J28" s="1800"/>
      <c r="K28" s="1800"/>
      <c r="L28" s="183"/>
      <c r="M28" s="181"/>
      <c r="N28" s="937"/>
      <c r="O28" s="631"/>
    </row>
    <row r="29" spans="1:19" s="70" customFormat="1" ht="18" customHeight="1">
      <c r="A29" s="175">
        <f>ROW()</f>
        <v>29</v>
      </c>
      <c r="D29" s="822" t="s">
        <v>1317</v>
      </c>
      <c r="E29" s="822" t="s">
        <v>1318</v>
      </c>
      <c r="F29" s="1616" t="s">
        <v>465</v>
      </c>
      <c r="G29" s="1800"/>
      <c r="H29" s="1800"/>
      <c r="I29" s="1800"/>
      <c r="J29" s="1800"/>
      <c r="K29" s="1800"/>
      <c r="L29" s="183"/>
      <c r="M29" s="64"/>
      <c r="N29" s="937"/>
      <c r="O29" s="631"/>
      <c r="Q29" s="1"/>
      <c r="R29" s="1"/>
      <c r="S29" s="1"/>
    </row>
    <row r="30" spans="1:19" s="70" customFormat="1" ht="18" customHeight="1">
      <c r="A30" s="175">
        <f>ROW()</f>
        <v>30</v>
      </c>
      <c r="D30" s="822" t="s">
        <v>1317</v>
      </c>
      <c r="E30" s="822" t="s">
        <v>1320</v>
      </c>
      <c r="F30" s="900" t="s">
        <v>670</v>
      </c>
      <c r="G30" s="1800"/>
      <c r="H30" s="1800"/>
      <c r="I30" s="1800"/>
      <c r="J30" s="1800"/>
      <c r="K30" s="1800"/>
      <c r="L30" s="183"/>
      <c r="M30" s="64"/>
      <c r="N30" s="937"/>
      <c r="O30" s="631"/>
      <c r="Q30" s="1"/>
      <c r="R30" s="1"/>
      <c r="S30" s="1"/>
    </row>
    <row r="31" spans="1:19" s="70" customFormat="1" ht="18" customHeight="1">
      <c r="A31" s="175">
        <f>ROW()</f>
        <v>31</v>
      </c>
      <c r="D31" s="822" t="s">
        <v>1317</v>
      </c>
      <c r="E31" s="822" t="s">
        <v>1320</v>
      </c>
      <c r="F31" s="900" t="s">
        <v>676</v>
      </c>
      <c r="G31" s="1800"/>
      <c r="H31" s="1800"/>
      <c r="I31" s="1800"/>
      <c r="J31" s="1800"/>
      <c r="K31" s="1800"/>
      <c r="L31" s="183"/>
      <c r="M31" s="64"/>
      <c r="N31" s="937"/>
      <c r="O31" s="631"/>
      <c r="Q31" s="1"/>
      <c r="R31" s="1"/>
      <c r="S31" s="1"/>
    </row>
    <row r="32" spans="1:19" ht="18" customHeight="1">
      <c r="A32" s="175">
        <f>ROW()</f>
        <v>32</v>
      </c>
      <c r="D32" s="822" t="s">
        <v>1317</v>
      </c>
      <c r="E32" s="822" t="s">
        <v>1320</v>
      </c>
      <c r="F32" s="900" t="s">
        <v>673</v>
      </c>
      <c r="G32" s="1800"/>
      <c r="H32" s="1800"/>
      <c r="I32" s="1800"/>
      <c r="J32" s="1800"/>
      <c r="K32" s="1800"/>
      <c r="L32" s="183"/>
      <c r="M32" s="64"/>
      <c r="N32" s="937"/>
      <c r="O32" s="631"/>
    </row>
    <row r="33" spans="1:19" s="70" customFormat="1" ht="18" customHeight="1">
      <c r="A33" s="175">
        <f>ROW()</f>
        <v>33</v>
      </c>
      <c r="D33" s="822" t="s">
        <v>1317</v>
      </c>
      <c r="E33" s="822" t="s">
        <v>1320</v>
      </c>
      <c r="F33" s="900" t="s">
        <v>662</v>
      </c>
      <c r="G33" s="1800"/>
      <c r="H33" s="1800"/>
      <c r="I33" s="1800"/>
      <c r="J33" s="1800"/>
      <c r="K33" s="1800"/>
      <c r="L33" s="183"/>
      <c r="N33" s="937"/>
      <c r="O33" s="631"/>
      <c r="Q33" s="1"/>
      <c r="R33" s="1"/>
      <c r="S33" s="1"/>
    </row>
    <row r="34" spans="1:19" s="70" customFormat="1" ht="18" customHeight="1" thickBot="1">
      <c r="A34" s="175">
        <f>ROW()</f>
        <v>34</v>
      </c>
      <c r="D34" s="822" t="s">
        <v>1317</v>
      </c>
      <c r="E34" s="822" t="s">
        <v>1321</v>
      </c>
      <c r="F34" s="900" t="s">
        <v>391</v>
      </c>
      <c r="G34" s="1800"/>
      <c r="H34" s="1800"/>
      <c r="I34" s="1800"/>
      <c r="J34" s="1800"/>
      <c r="K34" s="1800"/>
      <c r="L34" s="183"/>
      <c r="M34" s="213"/>
      <c r="N34" s="937"/>
      <c r="O34" s="631"/>
      <c r="Q34" s="1"/>
      <c r="R34" s="1"/>
      <c r="S34" s="1"/>
    </row>
    <row r="35" spans="1:19" s="70" customFormat="1" ht="18" customHeight="1" thickBot="1">
      <c r="A35" s="175">
        <f>ROW()</f>
        <v>35</v>
      </c>
      <c r="D35" s="822" t="s">
        <v>1317</v>
      </c>
      <c r="E35" s="822" t="s">
        <v>1322</v>
      </c>
      <c r="F35" s="1617" t="s">
        <v>1319</v>
      </c>
      <c r="G35" s="1800"/>
      <c r="H35" s="1800"/>
      <c r="I35" s="1800"/>
      <c r="J35" s="1800"/>
      <c r="K35" s="1800"/>
      <c r="L35" s="183"/>
      <c r="M35" s="216"/>
      <c r="N35" s="937"/>
      <c r="O35" s="631"/>
      <c r="Q35" s="1"/>
      <c r="R35" s="1"/>
      <c r="S35" s="1"/>
    </row>
    <row r="36" spans="1:19" s="70" customFormat="1" ht="18" customHeight="1" thickBot="1">
      <c r="A36" s="175">
        <f>ROW()</f>
        <v>36</v>
      </c>
      <c r="C36" s="71"/>
      <c r="D36" s="719" t="s">
        <v>551</v>
      </c>
      <c r="E36" s="822"/>
      <c r="F36" s="822"/>
      <c r="G36" s="1801">
        <f>SUM(G24:G35)</f>
        <v>0</v>
      </c>
      <c r="H36" s="1801">
        <f>SUM(H24:H35)</f>
        <v>0</v>
      </c>
      <c r="I36" s="1801">
        <f>SUM(I24:I35)</f>
        <v>0</v>
      </c>
      <c r="J36" s="1801">
        <f>SUM(J24:J35)</f>
        <v>0</v>
      </c>
      <c r="K36" s="1801">
        <f>SUM(K24:K35)</f>
        <v>0</v>
      </c>
      <c r="L36" s="183"/>
      <c r="M36" s="214"/>
      <c r="N36" s="1693"/>
      <c r="O36" s="631"/>
      <c r="Q36" s="1"/>
      <c r="R36" s="1"/>
      <c r="S36" s="1"/>
    </row>
    <row r="37" spans="1:19" s="70" customFormat="1" ht="18" customHeight="1">
      <c r="A37" s="175">
        <f>ROW()</f>
        <v>37</v>
      </c>
      <c r="D37" s="822"/>
      <c r="E37" s="822"/>
      <c r="F37" s="822"/>
      <c r="G37" s="1802"/>
      <c r="H37" s="1802"/>
      <c r="I37" s="1802"/>
      <c r="J37" s="1802"/>
      <c r="K37" s="1802"/>
      <c r="L37" s="183"/>
      <c r="M37" s="214"/>
      <c r="N37" s="631"/>
      <c r="O37" s="631"/>
      <c r="Q37" s="1"/>
      <c r="R37" s="1"/>
      <c r="S37" s="1"/>
    </row>
    <row r="38" spans="1:19" ht="18" customHeight="1">
      <c r="A38" s="175">
        <f>ROW()</f>
        <v>38</v>
      </c>
      <c r="D38" s="822" t="s">
        <v>1317</v>
      </c>
      <c r="E38" s="822" t="s">
        <v>1323</v>
      </c>
      <c r="F38" s="822" t="s">
        <v>1324</v>
      </c>
      <c r="G38" s="1800"/>
      <c r="H38" s="1800"/>
      <c r="I38" s="1800"/>
      <c r="J38" s="1800"/>
      <c r="K38" s="1800"/>
      <c r="L38" s="183"/>
      <c r="M38" s="176"/>
      <c r="N38" s="937"/>
      <c r="O38" s="631"/>
    </row>
    <row r="39" spans="1:19" ht="18" customHeight="1">
      <c r="A39" s="175">
        <f>ROW()</f>
        <v>39</v>
      </c>
      <c r="D39" s="822" t="s">
        <v>1317</v>
      </c>
      <c r="E39" s="822" t="s">
        <v>1323</v>
      </c>
      <c r="F39" s="822" t="s">
        <v>1325</v>
      </c>
      <c r="G39" s="1800"/>
      <c r="H39" s="1800"/>
      <c r="I39" s="1800"/>
      <c r="J39" s="1800"/>
      <c r="K39" s="1800"/>
      <c r="L39" s="183"/>
      <c r="M39" s="214"/>
      <c r="N39" s="937"/>
      <c r="O39" s="631"/>
    </row>
    <row r="40" spans="1:19" ht="18" customHeight="1">
      <c r="A40" s="175">
        <f>ROW()</f>
        <v>40</v>
      </c>
      <c r="D40" s="822" t="s">
        <v>1317</v>
      </c>
      <c r="E40" s="822" t="s">
        <v>1323</v>
      </c>
      <c r="F40" s="822" t="s">
        <v>1326</v>
      </c>
      <c r="G40" s="1800"/>
      <c r="H40" s="1800"/>
      <c r="I40" s="1800"/>
      <c r="J40" s="1800"/>
      <c r="K40" s="1800"/>
      <c r="L40" s="183"/>
      <c r="M40" s="176"/>
      <c r="N40" s="937"/>
      <c r="O40" s="631"/>
    </row>
    <row r="41" spans="1:19" ht="18" customHeight="1">
      <c r="A41" s="175">
        <f>ROW()</f>
        <v>41</v>
      </c>
      <c r="D41" s="822" t="s">
        <v>1317</v>
      </c>
      <c r="E41" s="822" t="s">
        <v>1323</v>
      </c>
      <c r="F41" s="822" t="s">
        <v>1327</v>
      </c>
      <c r="G41" s="1800"/>
      <c r="H41" s="1800"/>
      <c r="I41" s="1800"/>
      <c r="J41" s="1800"/>
      <c r="K41" s="1800"/>
      <c r="L41" s="183"/>
      <c r="M41" s="214"/>
      <c r="N41" s="631"/>
      <c r="O41" s="631"/>
    </row>
    <row r="42" spans="1:19" ht="18" customHeight="1">
      <c r="A42" s="175">
        <f>ROW()</f>
        <v>42</v>
      </c>
      <c r="D42" s="822" t="s">
        <v>1317</v>
      </c>
      <c r="E42" s="822" t="s">
        <v>1323</v>
      </c>
      <c r="F42" s="822" t="s">
        <v>1328</v>
      </c>
      <c r="G42" s="1800"/>
      <c r="H42" s="1800"/>
      <c r="I42" s="1800"/>
      <c r="J42" s="1800"/>
      <c r="K42" s="1800"/>
      <c r="L42" s="183"/>
      <c r="M42" s="176"/>
      <c r="N42" s="631"/>
      <c r="O42" s="631"/>
    </row>
    <row r="43" spans="1:19" ht="18" customHeight="1" thickBot="1">
      <c r="A43" s="175">
        <f>ROW()</f>
        <v>43</v>
      </c>
      <c r="D43" s="822" t="s">
        <v>1317</v>
      </c>
      <c r="E43" s="822" t="s">
        <v>1323</v>
      </c>
      <c r="F43" s="822" t="s">
        <v>1329</v>
      </c>
      <c r="G43" s="1800"/>
      <c r="H43" s="1800"/>
      <c r="I43" s="1800"/>
      <c r="J43" s="1800"/>
      <c r="K43" s="1800"/>
      <c r="L43" s="183"/>
      <c r="M43" s="632" t="s">
        <v>4</v>
      </c>
      <c r="N43" s="1693"/>
      <c r="O43" s="631"/>
    </row>
    <row r="44" spans="1:19" s="70" customFormat="1" ht="18" customHeight="1" thickBot="1">
      <c r="A44" s="175">
        <f>ROW()</f>
        <v>44</v>
      </c>
      <c r="D44" s="719" t="s">
        <v>552</v>
      </c>
      <c r="E44" s="822"/>
      <c r="F44" s="822"/>
      <c r="G44" s="1801">
        <f>SUM(G38:G43)</f>
        <v>0</v>
      </c>
      <c r="H44" s="1801">
        <f>SUM(H38:H43)</f>
        <v>0</v>
      </c>
      <c r="I44" s="1801">
        <f>SUM(I38:I43)</f>
        <v>0</v>
      </c>
      <c r="J44" s="1801">
        <f>SUM(J38:J43)</f>
        <v>0</v>
      </c>
      <c r="K44" s="1801">
        <f>SUM(K38:K43)</f>
        <v>0</v>
      </c>
      <c r="L44" s="183"/>
      <c r="M44" s="214"/>
      <c r="N44" s="1693"/>
      <c r="O44" s="631"/>
      <c r="Q44" s="1"/>
      <c r="R44" s="1"/>
      <c r="S44" s="1"/>
    </row>
    <row r="45" spans="1:19" s="70" customFormat="1" ht="18" customHeight="1">
      <c r="A45" s="175">
        <f>ROW()</f>
        <v>45</v>
      </c>
      <c r="D45" s="822"/>
      <c r="E45" s="822"/>
      <c r="F45" s="822"/>
      <c r="G45" s="1802"/>
      <c r="H45" s="1802"/>
      <c r="I45" s="1802"/>
      <c r="J45" s="1802"/>
      <c r="K45" s="1802"/>
      <c r="L45" s="183"/>
      <c r="M45" s="214"/>
      <c r="N45" s="631"/>
      <c r="O45" s="631"/>
      <c r="Q45" s="1"/>
      <c r="R45" s="1"/>
      <c r="S45" s="1"/>
    </row>
    <row r="46" spans="1:19" ht="18" customHeight="1">
      <c r="A46" s="175">
        <f>ROW()</f>
        <v>46</v>
      </c>
      <c r="D46" s="822" t="s">
        <v>1411</v>
      </c>
      <c r="E46" s="822" t="s">
        <v>1411</v>
      </c>
      <c r="F46" s="822" t="s">
        <v>947</v>
      </c>
      <c r="G46" s="1800"/>
      <c r="H46" s="1800"/>
      <c r="I46" s="1800"/>
      <c r="J46" s="1800"/>
      <c r="K46" s="1800"/>
      <c r="L46" s="183"/>
      <c r="M46" s="176"/>
      <c r="N46" s="937"/>
      <c r="O46" s="631"/>
    </row>
    <row r="47" spans="1:19" ht="18" customHeight="1">
      <c r="A47" s="175">
        <f>ROW()</f>
        <v>47</v>
      </c>
      <c r="D47" s="822" t="s">
        <v>1411</v>
      </c>
      <c r="E47" s="822" t="s">
        <v>1411</v>
      </c>
      <c r="F47" s="822" t="s">
        <v>1330</v>
      </c>
      <c r="G47" s="1800"/>
      <c r="H47" s="1800"/>
      <c r="I47" s="1800"/>
      <c r="J47" s="1800"/>
      <c r="K47" s="1800"/>
      <c r="L47" s="183"/>
      <c r="M47" s="214"/>
      <c r="N47" s="937"/>
      <c r="O47" s="631"/>
    </row>
    <row r="48" spans="1:19" ht="18" customHeight="1">
      <c r="A48" s="175">
        <f>ROW()</f>
        <v>48</v>
      </c>
      <c r="D48" s="822" t="s">
        <v>1411</v>
      </c>
      <c r="E48" s="822" t="s">
        <v>1411</v>
      </c>
      <c r="F48" s="822" t="s">
        <v>1331</v>
      </c>
      <c r="G48" s="1800"/>
      <c r="H48" s="1800"/>
      <c r="I48" s="1800"/>
      <c r="J48" s="1800"/>
      <c r="K48" s="1800"/>
      <c r="L48" s="183"/>
      <c r="M48" s="215"/>
      <c r="N48" s="937"/>
      <c r="O48" s="631"/>
    </row>
    <row r="49" spans="1:19" ht="18" customHeight="1" thickBot="1">
      <c r="A49" s="175">
        <f>ROW()</f>
        <v>49</v>
      </c>
      <c r="D49" s="822" t="s">
        <v>1411</v>
      </c>
      <c r="E49" s="822" t="s">
        <v>1411</v>
      </c>
      <c r="F49" s="822" t="s">
        <v>1332</v>
      </c>
      <c r="G49" s="1800"/>
      <c r="H49" s="1800"/>
      <c r="I49" s="1800"/>
      <c r="J49" s="1800"/>
      <c r="K49" s="1800"/>
      <c r="L49" s="183"/>
      <c r="M49" s="216"/>
      <c r="N49" s="631"/>
      <c r="O49" s="631"/>
    </row>
    <row r="50" spans="1:19" s="70" customFormat="1" ht="18" customHeight="1" thickBot="1">
      <c r="A50" s="175">
        <f>ROW()</f>
        <v>50</v>
      </c>
      <c r="D50" s="719" t="s">
        <v>572</v>
      </c>
      <c r="E50" s="822"/>
      <c r="F50" s="822"/>
      <c r="G50" s="1801">
        <f>SUM(G46:G49)</f>
        <v>0</v>
      </c>
      <c r="H50" s="1801">
        <f>SUM(H46:H49)</f>
        <v>0</v>
      </c>
      <c r="I50" s="1801">
        <f>SUM(I46:I49)</f>
        <v>0</v>
      </c>
      <c r="J50" s="1801">
        <f>SUM(J46:J49)</f>
        <v>0</v>
      </c>
      <c r="K50" s="1801">
        <f>SUM(K46:K49)</f>
        <v>0</v>
      </c>
      <c r="L50" s="183"/>
      <c r="M50" s="64"/>
      <c r="N50" s="1693"/>
      <c r="O50" s="631"/>
      <c r="Q50" s="1"/>
      <c r="R50" s="1"/>
      <c r="S50" s="1"/>
    </row>
    <row r="51" spans="1:19" s="70" customFormat="1" ht="18" customHeight="1">
      <c r="A51" s="175">
        <f>ROW()</f>
        <v>51</v>
      </c>
      <c r="D51" s="822"/>
      <c r="E51" s="822"/>
      <c r="F51" s="822"/>
      <c r="G51" s="1802"/>
      <c r="H51" s="1802"/>
      <c r="I51" s="1802"/>
      <c r="J51" s="1802"/>
      <c r="K51" s="1802"/>
      <c r="L51" s="183"/>
      <c r="M51" s="64"/>
      <c r="N51" s="631"/>
      <c r="O51" s="631"/>
      <c r="Q51" s="1"/>
      <c r="R51" s="1"/>
      <c r="S51" s="1"/>
    </row>
    <row r="52" spans="1:19" ht="18" customHeight="1">
      <c r="A52" s="175">
        <f>ROW()</f>
        <v>52</v>
      </c>
      <c r="D52" s="822" t="s">
        <v>1412</v>
      </c>
      <c r="E52" s="822" t="s">
        <v>1412</v>
      </c>
      <c r="F52" s="822" t="s">
        <v>1333</v>
      </c>
      <c r="G52" s="1800"/>
      <c r="H52" s="1800"/>
      <c r="I52" s="1800"/>
      <c r="J52" s="1800"/>
      <c r="K52" s="1800"/>
      <c r="L52" s="183"/>
      <c r="N52" s="937"/>
      <c r="O52" s="631"/>
    </row>
    <row r="53" spans="1:19" ht="18" customHeight="1">
      <c r="A53" s="175">
        <f>ROW()</f>
        <v>53</v>
      </c>
      <c r="D53" s="822" t="s">
        <v>1412</v>
      </c>
      <c r="E53" s="822" t="s">
        <v>1412</v>
      </c>
      <c r="F53" s="822" t="s">
        <v>1334</v>
      </c>
      <c r="G53" s="1800"/>
      <c r="H53" s="1800"/>
      <c r="I53" s="1800"/>
      <c r="J53" s="1800"/>
      <c r="K53" s="1800"/>
      <c r="L53" s="183"/>
      <c r="N53" s="937"/>
      <c r="O53" s="631"/>
    </row>
    <row r="54" spans="1:19" ht="18" customHeight="1" thickBot="1">
      <c r="A54" s="175">
        <f>ROW()</f>
        <v>54</v>
      </c>
      <c r="D54" s="822" t="s">
        <v>1412</v>
      </c>
      <c r="E54" s="822" t="s">
        <v>1412</v>
      </c>
      <c r="F54" s="822" t="s">
        <v>1335</v>
      </c>
      <c r="G54" s="1800"/>
      <c r="H54" s="1800"/>
      <c r="I54" s="1800"/>
      <c r="J54" s="1800"/>
      <c r="K54" s="1800"/>
      <c r="L54" s="183"/>
      <c r="N54" s="937"/>
      <c r="O54" s="631"/>
    </row>
    <row r="55" spans="1:19" s="70" customFormat="1" ht="18" customHeight="1" thickBot="1">
      <c r="A55" s="175">
        <f>ROW()</f>
        <v>55</v>
      </c>
      <c r="D55" s="719" t="s">
        <v>573</v>
      </c>
      <c r="E55" s="822"/>
      <c r="F55" s="822"/>
      <c r="G55" s="1801">
        <f>SUM(G52:G54)</f>
        <v>0</v>
      </c>
      <c r="H55" s="1801">
        <f>SUM(H52:H54)</f>
        <v>0</v>
      </c>
      <c r="I55" s="1801">
        <f>SUM(I52:I54)</f>
        <v>0</v>
      </c>
      <c r="J55" s="1801">
        <f>SUM(J52:J54)</f>
        <v>0</v>
      </c>
      <c r="K55" s="1801">
        <f>SUM(K52:K54)</f>
        <v>0</v>
      </c>
      <c r="L55" s="183"/>
      <c r="N55" s="631"/>
      <c r="O55" s="631"/>
      <c r="Q55" s="1"/>
      <c r="R55" s="1"/>
      <c r="S55" s="1"/>
    </row>
    <row r="56" spans="1:19" s="70" customFormat="1" ht="18" customHeight="1">
      <c r="A56" s="175">
        <f>ROW()</f>
        <v>56</v>
      </c>
      <c r="D56" s="822"/>
      <c r="E56" s="822"/>
      <c r="F56" s="822"/>
      <c r="G56" s="1802"/>
      <c r="H56" s="1802"/>
      <c r="I56" s="1802"/>
      <c r="J56" s="1802"/>
      <c r="K56" s="1802"/>
      <c r="L56" s="183"/>
      <c r="N56" s="631"/>
      <c r="O56" s="631"/>
      <c r="Q56" s="1"/>
      <c r="R56" s="1"/>
      <c r="S56" s="1"/>
    </row>
    <row r="57" spans="1:19" s="937" customFormat="1" ht="18" customHeight="1">
      <c r="A57" s="175">
        <f>ROW()</f>
        <v>57</v>
      </c>
      <c r="D57" s="822" t="s">
        <v>412</v>
      </c>
      <c r="E57" s="822" t="s">
        <v>412</v>
      </c>
      <c r="F57" s="822" t="s">
        <v>1410</v>
      </c>
      <c r="G57" s="1800"/>
      <c r="H57" s="1800"/>
      <c r="I57" s="1800"/>
      <c r="J57" s="1800"/>
      <c r="K57" s="1800"/>
      <c r="L57" s="1451"/>
      <c r="O57" s="631"/>
      <c r="Q57" s="800"/>
      <c r="R57" s="800"/>
      <c r="S57" s="800"/>
    </row>
    <row r="58" spans="1:19" s="937" customFormat="1" ht="18" customHeight="1">
      <c r="A58" s="175">
        <f>ROW()</f>
        <v>58</v>
      </c>
      <c r="D58" s="822" t="s">
        <v>412</v>
      </c>
      <c r="E58" s="822" t="s">
        <v>412</v>
      </c>
      <c r="F58" s="822" t="s">
        <v>1409</v>
      </c>
      <c r="G58" s="1800"/>
      <c r="H58" s="1800"/>
      <c r="I58" s="1800"/>
      <c r="J58" s="1800"/>
      <c r="K58" s="1800"/>
      <c r="L58" s="1579"/>
      <c r="O58" s="631"/>
      <c r="Q58" s="800"/>
      <c r="R58" s="800"/>
      <c r="S58" s="800"/>
    </row>
    <row r="59" spans="1:19" s="937" customFormat="1" ht="18" customHeight="1">
      <c r="A59" s="175">
        <f>ROW()</f>
        <v>59</v>
      </c>
      <c r="D59" s="822" t="s">
        <v>412</v>
      </c>
      <c r="E59" s="822" t="s">
        <v>412</v>
      </c>
      <c r="F59" s="822" t="s">
        <v>972</v>
      </c>
      <c r="G59" s="1800"/>
      <c r="H59" s="1800"/>
      <c r="I59" s="1800"/>
      <c r="J59" s="1800"/>
      <c r="K59" s="1800"/>
      <c r="L59" s="183"/>
      <c r="O59" s="631"/>
      <c r="Q59" s="800"/>
      <c r="R59" s="800"/>
      <c r="S59" s="800"/>
    </row>
    <row r="60" spans="1:19" s="937" customFormat="1" ht="18" customHeight="1">
      <c r="A60" s="175">
        <f>ROW()</f>
        <v>60</v>
      </c>
      <c r="D60" s="822" t="s">
        <v>412</v>
      </c>
      <c r="E60" s="822" t="s">
        <v>412</v>
      </c>
      <c r="F60" s="822" t="s">
        <v>973</v>
      </c>
      <c r="G60" s="1800"/>
      <c r="H60" s="1800"/>
      <c r="I60" s="1800"/>
      <c r="J60" s="1800"/>
      <c r="K60" s="1800"/>
      <c r="L60" s="183"/>
      <c r="O60" s="631"/>
      <c r="Q60" s="800"/>
      <c r="R60" s="800"/>
      <c r="S60" s="800"/>
    </row>
    <row r="61" spans="1:19" ht="18" customHeight="1">
      <c r="A61" s="175">
        <f>ROW()</f>
        <v>61</v>
      </c>
      <c r="D61" s="822" t="s">
        <v>412</v>
      </c>
      <c r="E61" s="822" t="s">
        <v>412</v>
      </c>
      <c r="F61" s="822" t="s">
        <v>466</v>
      </c>
      <c r="G61" s="1800"/>
      <c r="H61" s="1800"/>
      <c r="I61" s="1800"/>
      <c r="J61" s="1800"/>
      <c r="K61" s="1800"/>
      <c r="L61" s="183"/>
      <c r="N61" s="937"/>
      <c r="O61" s="631"/>
    </row>
    <row r="62" spans="1:19" ht="18" customHeight="1">
      <c r="A62" s="175">
        <f>ROW()</f>
        <v>62</v>
      </c>
      <c r="D62" s="822" t="s">
        <v>412</v>
      </c>
      <c r="E62" s="822" t="s">
        <v>412</v>
      </c>
      <c r="F62" s="822" t="s">
        <v>354</v>
      </c>
      <c r="G62" s="1800"/>
      <c r="H62" s="1800"/>
      <c r="I62" s="1800"/>
      <c r="J62" s="1800"/>
      <c r="K62" s="1800"/>
      <c r="L62" s="183"/>
      <c r="N62" s="937"/>
      <c r="O62" s="631"/>
    </row>
    <row r="63" spans="1:19" ht="18" customHeight="1" thickBot="1">
      <c r="A63" s="175">
        <f>ROW()</f>
        <v>63</v>
      </c>
      <c r="D63" s="822" t="s">
        <v>412</v>
      </c>
      <c r="E63" s="822" t="s">
        <v>412</v>
      </c>
      <c r="F63" s="822" t="s">
        <v>467</v>
      </c>
      <c r="G63" s="1800"/>
      <c r="H63" s="1800"/>
      <c r="I63" s="1800"/>
      <c r="J63" s="1800"/>
      <c r="K63" s="1800"/>
      <c r="L63" s="183"/>
      <c r="N63" s="631"/>
      <c r="O63" s="631"/>
    </row>
    <row r="64" spans="1:19" s="70" customFormat="1" ht="18" customHeight="1" thickBot="1">
      <c r="A64" s="175">
        <f>ROW()</f>
        <v>64</v>
      </c>
      <c r="D64" s="719" t="s">
        <v>553</v>
      </c>
      <c r="E64" s="822"/>
      <c r="F64" s="822"/>
      <c r="G64" s="1801">
        <f>SUM(G57:G63)</f>
        <v>0</v>
      </c>
      <c r="H64" s="1801">
        <f>SUM(H57:H63)</f>
        <v>0</v>
      </c>
      <c r="I64" s="1801">
        <f>SUM(I57:I63)</f>
        <v>0</v>
      </c>
      <c r="J64" s="1801">
        <f>SUM(J57:J63)</f>
        <v>0</v>
      </c>
      <c r="K64" s="1801">
        <f>SUM(K57:K63)</f>
        <v>0</v>
      </c>
      <c r="L64" s="183"/>
      <c r="N64" s="631"/>
      <c r="O64" s="631"/>
      <c r="Q64" s="1"/>
      <c r="R64" s="1"/>
      <c r="S64" s="1"/>
    </row>
    <row r="65" spans="1:19" ht="18" customHeight="1">
      <c r="A65" s="175">
        <f>ROW()</f>
        <v>65</v>
      </c>
      <c r="L65" s="183"/>
      <c r="N65" s="631"/>
      <c r="O65" s="631"/>
    </row>
    <row r="66" spans="1:19" s="70" customFormat="1" ht="18" customHeight="1">
      <c r="A66" s="175">
        <f>ROW()</f>
        <v>66</v>
      </c>
      <c r="C66" s="248" t="s">
        <v>1102</v>
      </c>
      <c r="G66" s="64"/>
      <c r="H66" s="71"/>
      <c r="I66" s="71"/>
      <c r="J66" s="71"/>
      <c r="K66" s="71"/>
      <c r="L66" s="183"/>
      <c r="N66" s="631"/>
      <c r="O66" s="631"/>
      <c r="Q66" s="1"/>
      <c r="R66" s="1"/>
      <c r="S66" s="1"/>
    </row>
    <row r="67" spans="1:19" s="803" customFormat="1" ht="15.75" customHeight="1">
      <c r="A67" s="175">
        <f>ROW()</f>
        <v>67</v>
      </c>
      <c r="C67" s="861"/>
      <c r="G67" s="691" t="s">
        <v>206</v>
      </c>
      <c r="H67" s="691" t="s">
        <v>207</v>
      </c>
      <c r="I67" s="691" t="s">
        <v>184</v>
      </c>
      <c r="J67" s="691" t="s">
        <v>185</v>
      </c>
      <c r="K67" s="691" t="s">
        <v>205</v>
      </c>
      <c r="L67" s="183"/>
      <c r="N67" s="631"/>
      <c r="O67" s="631"/>
      <c r="Q67" s="800"/>
      <c r="R67" s="800"/>
      <c r="S67" s="800"/>
    </row>
    <row r="68" spans="1:19" s="70" customFormat="1" ht="15.75" customHeight="1">
      <c r="A68" s="175">
        <f>ROW()</f>
        <v>68</v>
      </c>
      <c r="G68" s="692" t="s">
        <v>1221</v>
      </c>
      <c r="H68" s="692" t="s">
        <v>1221</v>
      </c>
      <c r="I68" s="692" t="s">
        <v>1221</v>
      </c>
      <c r="J68" s="692" t="s">
        <v>1221</v>
      </c>
      <c r="K68" s="692" t="s">
        <v>1221</v>
      </c>
      <c r="L68" s="183"/>
      <c r="N68" s="631"/>
      <c r="O68" s="631"/>
      <c r="Q68" s="1"/>
      <c r="R68" s="1"/>
      <c r="S68" s="1"/>
    </row>
    <row r="69" spans="1:19" s="70" customFormat="1" ht="18" customHeight="1">
      <c r="A69" s="175">
        <f>ROW()</f>
        <v>69</v>
      </c>
      <c r="D69" s="831" t="s">
        <v>386</v>
      </c>
      <c r="G69" s="1799"/>
      <c r="H69" s="1799"/>
      <c r="I69" s="1799"/>
      <c r="J69" s="1799"/>
      <c r="K69" s="1799"/>
      <c r="L69" s="183"/>
      <c r="N69" s="937"/>
      <c r="O69" s="631"/>
      <c r="Q69" s="1"/>
      <c r="R69" s="234"/>
      <c r="S69" s="1"/>
    </row>
    <row r="70" spans="1:19" s="70" customFormat="1" ht="18" customHeight="1">
      <c r="A70" s="175">
        <f>ROW()</f>
        <v>70</v>
      </c>
      <c r="E70" s="79"/>
      <c r="G70" s="71"/>
      <c r="H70" s="71"/>
      <c r="I70" s="71"/>
      <c r="J70" s="71"/>
      <c r="K70" s="71"/>
      <c r="L70" s="183"/>
      <c r="N70" s="631"/>
      <c r="O70" s="631"/>
      <c r="Q70" s="1"/>
      <c r="R70" s="1"/>
      <c r="S70" s="1"/>
    </row>
    <row r="71" spans="1:19" s="70" customFormat="1" ht="18" customHeight="1">
      <c r="A71" s="175">
        <f>ROW()</f>
        <v>71</v>
      </c>
      <c r="C71" s="235" t="s">
        <v>1101</v>
      </c>
      <c r="G71" s="71"/>
      <c r="H71" s="71"/>
      <c r="I71" s="71"/>
      <c r="J71" s="71"/>
      <c r="K71" s="71"/>
      <c r="L71" s="183"/>
      <c r="N71" s="631"/>
      <c r="O71" s="631"/>
      <c r="Q71" s="1"/>
      <c r="R71" s="1"/>
      <c r="S71" s="1"/>
    </row>
    <row r="72" spans="1:19" s="803" customFormat="1" ht="15.75" customHeight="1">
      <c r="A72" s="175">
        <f>ROW()</f>
        <v>72</v>
      </c>
      <c r="C72" s="861"/>
      <c r="G72" s="691" t="s">
        <v>206</v>
      </c>
      <c r="H72" s="691" t="s">
        <v>207</v>
      </c>
      <c r="I72" s="691" t="s">
        <v>184</v>
      </c>
      <c r="J72" s="691" t="s">
        <v>185</v>
      </c>
      <c r="K72" s="691" t="s">
        <v>205</v>
      </c>
      <c r="L72" s="183"/>
      <c r="N72" s="631"/>
      <c r="O72" s="631"/>
      <c r="Q72" s="800"/>
      <c r="R72" s="800"/>
      <c r="S72" s="800"/>
    </row>
    <row r="73" spans="1:19" s="70" customFormat="1" ht="15.75" customHeight="1">
      <c r="A73" s="175">
        <f>ROW()</f>
        <v>73</v>
      </c>
      <c r="E73" s="236"/>
      <c r="F73" s="236"/>
      <c r="G73" s="692" t="s">
        <v>1221</v>
      </c>
      <c r="H73" s="692" t="s">
        <v>1221</v>
      </c>
      <c r="I73" s="692" t="s">
        <v>1221</v>
      </c>
      <c r="J73" s="692" t="s">
        <v>1221</v>
      </c>
      <c r="K73" s="692" t="s">
        <v>1221</v>
      </c>
      <c r="L73" s="183"/>
      <c r="N73" s="631"/>
      <c r="O73" s="631"/>
      <c r="Q73" s="1"/>
      <c r="R73" s="1"/>
      <c r="S73" s="1"/>
    </row>
    <row r="74" spans="1:19" s="70" customFormat="1" ht="16.5" customHeight="1">
      <c r="A74" s="175">
        <f>ROW()</f>
        <v>74</v>
      </c>
      <c r="D74" s="824" t="s">
        <v>524</v>
      </c>
      <c r="F74" s="291"/>
      <c r="G74" s="1799"/>
      <c r="H74" s="1803"/>
      <c r="I74" s="1803"/>
      <c r="J74" s="1803"/>
      <c r="K74" s="1803"/>
      <c r="L74" s="183"/>
      <c r="N74" s="631"/>
      <c r="O74" s="631"/>
      <c r="Q74" s="1"/>
      <c r="R74" s="1"/>
      <c r="S74" s="1"/>
    </row>
    <row r="75" spans="1:19" s="70" customFormat="1" ht="18" customHeight="1">
      <c r="A75" s="175">
        <f>ROW()</f>
        <v>75</v>
      </c>
      <c r="D75" s="831" t="s">
        <v>208</v>
      </c>
      <c r="F75" s="79"/>
      <c r="G75" s="1799"/>
      <c r="H75" s="1799"/>
      <c r="I75" s="1799"/>
      <c r="J75" s="1799"/>
      <c r="K75" s="1799"/>
      <c r="L75" s="1016" t="s">
        <v>4</v>
      </c>
      <c r="N75" s="937"/>
      <c r="O75" s="631"/>
      <c r="Q75" s="1"/>
      <c r="R75" s="1"/>
      <c r="S75" s="1"/>
    </row>
    <row r="76" spans="1:19" s="70" customFormat="1" ht="18" customHeight="1">
      <c r="A76" s="175">
        <f>ROW()</f>
        <v>76</v>
      </c>
      <c r="D76" s="79"/>
      <c r="E76" s="88"/>
      <c r="F76" s="88"/>
      <c r="G76" s="71"/>
      <c r="H76" s="71"/>
      <c r="I76" s="71"/>
      <c r="J76" s="71"/>
      <c r="K76" s="71"/>
      <c r="L76" s="183"/>
      <c r="N76" s="631"/>
      <c r="O76" s="631"/>
      <c r="Q76" s="1"/>
      <c r="R76" s="1"/>
      <c r="S76" s="1"/>
    </row>
    <row r="77" spans="1:19" s="70" customFormat="1" ht="18" customHeight="1">
      <c r="A77" s="175">
        <f>ROW()</f>
        <v>77</v>
      </c>
      <c r="C77" s="248" t="s">
        <v>637</v>
      </c>
      <c r="G77" s="71"/>
      <c r="H77" s="71"/>
      <c r="I77" s="71"/>
      <c r="J77" s="71"/>
      <c r="K77" s="71"/>
      <c r="L77" s="183"/>
      <c r="N77" s="631"/>
      <c r="O77" s="631"/>
      <c r="Q77" s="1"/>
      <c r="R77" s="1"/>
      <c r="S77" s="1"/>
    </row>
    <row r="78" spans="1:19" s="803" customFormat="1" ht="15.75" customHeight="1">
      <c r="A78" s="175">
        <f>ROW()</f>
        <v>78</v>
      </c>
      <c r="C78" s="861"/>
      <c r="G78" s="691" t="s">
        <v>206</v>
      </c>
      <c r="H78" s="691" t="s">
        <v>207</v>
      </c>
      <c r="I78" s="691" t="s">
        <v>184</v>
      </c>
      <c r="J78" s="691" t="s">
        <v>185</v>
      </c>
      <c r="K78" s="691" t="s">
        <v>205</v>
      </c>
      <c r="L78" s="183"/>
      <c r="N78" s="631"/>
      <c r="O78" s="631"/>
      <c r="Q78" s="800"/>
      <c r="R78" s="800"/>
      <c r="S78" s="800"/>
    </row>
    <row r="79" spans="1:19" s="70" customFormat="1" ht="15.75" customHeight="1">
      <c r="A79" s="175">
        <f>ROW()</f>
        <v>79</v>
      </c>
      <c r="D79" s="79"/>
      <c r="E79" s="88"/>
      <c r="F79" s="88"/>
      <c r="G79" s="692" t="s">
        <v>1221</v>
      </c>
      <c r="H79" s="692" t="s">
        <v>1221</v>
      </c>
      <c r="I79" s="692" t="s">
        <v>1221</v>
      </c>
      <c r="J79" s="692" t="s">
        <v>1221</v>
      </c>
      <c r="K79" s="692" t="s">
        <v>1221</v>
      </c>
      <c r="L79" s="183"/>
      <c r="N79" s="631"/>
      <c r="O79" s="631"/>
      <c r="Q79" s="1"/>
      <c r="R79" s="1"/>
      <c r="S79" s="1"/>
    </row>
    <row r="80" spans="1:19" s="70" customFormat="1" ht="18" customHeight="1">
      <c r="A80" s="175">
        <f>ROW()</f>
        <v>80</v>
      </c>
      <c r="D80" s="699" t="s">
        <v>584</v>
      </c>
      <c r="F80" s="699"/>
      <c r="G80" s="1787"/>
      <c r="H80" s="1787"/>
      <c r="I80" s="1787"/>
      <c r="J80" s="1787"/>
      <c r="K80" s="1787"/>
      <c r="L80" s="183"/>
      <c r="N80" s="937"/>
      <c r="O80" s="631"/>
      <c r="Q80" s="1"/>
      <c r="R80" s="1"/>
      <c r="S80" s="1"/>
    </row>
    <row r="81" spans="1:19" s="70" customFormat="1" ht="18" customHeight="1" thickBot="1">
      <c r="A81" s="175">
        <f>ROW()</f>
        <v>81</v>
      </c>
      <c r="D81" s="699" t="s">
        <v>511</v>
      </c>
      <c r="F81" s="699"/>
      <c r="G81" s="1787"/>
      <c r="H81" s="1787"/>
      <c r="I81" s="1787"/>
      <c r="J81" s="1787"/>
      <c r="K81" s="1787"/>
      <c r="L81" s="183"/>
      <c r="N81" s="937"/>
      <c r="O81" s="631"/>
      <c r="Q81" s="1"/>
      <c r="R81" s="1"/>
      <c r="S81" s="1"/>
    </row>
    <row r="82" spans="1:19" s="70" customFormat="1" ht="18" customHeight="1" thickBot="1">
      <c r="A82" s="175">
        <f>ROW()</f>
        <v>82</v>
      </c>
      <c r="D82" s="699" t="s">
        <v>838</v>
      </c>
      <c r="F82" s="699"/>
      <c r="G82" s="1780">
        <f>SUM(G80:G81)</f>
        <v>0</v>
      </c>
      <c r="H82" s="1781">
        <f>SUM(H80:H81)</f>
        <v>0</v>
      </c>
      <c r="I82" s="1781">
        <f>SUM(I80:I81)</f>
        <v>0</v>
      </c>
      <c r="J82" s="1781">
        <f>SUM(J80:J81)</f>
        <v>0</v>
      </c>
      <c r="K82" s="1782">
        <f>SUM(K80:K81)</f>
        <v>0</v>
      </c>
      <c r="L82" s="183"/>
      <c r="N82" s="631"/>
      <c r="O82" s="631"/>
      <c r="Q82" s="1"/>
      <c r="R82" s="1"/>
      <c r="S82" s="1"/>
    </row>
    <row r="83" spans="1:19" s="70" customFormat="1" ht="18" customHeight="1" thickBot="1">
      <c r="A83" s="175">
        <f>ROW()</f>
        <v>83</v>
      </c>
      <c r="D83" s="699"/>
      <c r="F83" s="699"/>
      <c r="G83" s="1676"/>
      <c r="H83" s="1676"/>
      <c r="I83" s="1676"/>
      <c r="J83" s="1676"/>
      <c r="K83" s="1676"/>
      <c r="L83" s="183"/>
      <c r="N83" s="631"/>
      <c r="O83" s="631"/>
      <c r="Q83" s="1"/>
      <c r="R83" s="1"/>
      <c r="S83" s="1"/>
    </row>
    <row r="84" spans="1:19" s="70" customFormat="1" ht="18" customHeight="1" thickBot="1">
      <c r="A84" s="175">
        <f>ROW()</f>
        <v>84</v>
      </c>
      <c r="D84" s="714" t="s">
        <v>839</v>
      </c>
      <c r="F84" s="699"/>
      <c r="G84" s="1804"/>
      <c r="H84" s="1804"/>
      <c r="I84" s="1804"/>
      <c r="J84" s="1804"/>
      <c r="K84" s="1804"/>
      <c r="L84" s="183"/>
      <c r="N84" s="937"/>
      <c r="O84" s="631"/>
      <c r="Q84" s="1"/>
      <c r="R84" s="1"/>
      <c r="S84" s="1"/>
    </row>
    <row r="85" spans="1:19" ht="18" customHeight="1">
      <c r="A85" s="175">
        <f>ROW()</f>
        <v>85</v>
      </c>
      <c r="B85" s="31"/>
      <c r="C85" s="32"/>
      <c r="D85" s="32"/>
      <c r="E85" s="32"/>
      <c r="F85" s="32"/>
      <c r="G85" s="32"/>
      <c r="H85" s="32"/>
      <c r="I85" s="32"/>
      <c r="J85" s="32"/>
      <c r="K85" s="32"/>
      <c r="L85" s="166"/>
      <c r="N85" s="631"/>
      <c r="O85" s="631"/>
    </row>
    <row r="86" spans="1:19" ht="15">
      <c r="A86" s="238"/>
      <c r="B86" s="71"/>
      <c r="N86" s="631"/>
      <c r="O86" s="631"/>
    </row>
  </sheetData>
  <sheetProtection formatColumns="0" formatRows="0"/>
  <customSheetViews>
    <customSheetView guid="{21F2E024-704F-4E93-AC63-213755ECFFE0}" scale="70" showPageBreaks="1" showGridLines="0" view="pageBreakPreview">
      <pane ySplit="7" topLeftCell="A8" activePane="bottomLeft" state="frozen"/>
      <selection pane="bottomLeft" activeCell="L27" sqref="L27"/>
      <pageMargins left="0.70866141732283472" right="0.70866141732283472" top="0.74803149606299213" bottom="0.74803149606299213" header="0.31496062992125984" footer="0.31496062992125984"/>
      <pageSetup paperSize="9" scale="90" fitToHeight="10"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4">
    <mergeCell ref="H21:I21"/>
    <mergeCell ref="I2:K2"/>
    <mergeCell ref="I3:K3"/>
    <mergeCell ref="A5:K5"/>
  </mergeCells>
  <pageMargins left="0.31496062992125984" right="0.31496062992125984" top="0.35433070866141736" bottom="0.35433070866141736" header="0.31496062992125984" footer="0.31496062992125984"/>
  <pageSetup paperSize="8" scale="70" orientation="portrait" r:id="rId2"/>
  <headerFooter alignWithMargins="0">
    <oddHeader>&amp;C&amp;"Arial"&amp;10 Commerce Commission Information Disclosure Template</oddHeader>
    <oddFooter>&amp;L&amp;"Arial"&amp;10 &amp;F&amp;C&amp;"Arial"&amp;10 &amp;A&amp;R&amp;"Arial"&amp;10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9.9978637043366805E-2"/>
    <pageSetUpPr fitToPage="1"/>
  </sheetPr>
  <dimension ref="A1:AM777"/>
  <sheetViews>
    <sheetView showGridLines="0" topLeftCell="B1" zoomScaleNormal="100" zoomScaleSheetLayoutView="40" workbookViewId="0">
      <pane ySplit="6" topLeftCell="A13" activePane="bottomLeft" state="frozen"/>
      <selection pane="bottomLeft" activeCell="F12" sqref="F12:P14"/>
    </sheetView>
  </sheetViews>
  <sheetFormatPr defaultRowHeight="12.75"/>
  <cols>
    <col min="1" max="1" width="4.140625" style="70" customWidth="1"/>
    <col min="2" max="2" width="2.140625" style="70" customWidth="1"/>
    <col min="3" max="3" width="6.140625" style="70" customWidth="1"/>
    <col min="4" max="4" width="22.28515625" style="70" customWidth="1"/>
    <col min="5" max="5" width="10.5703125" style="70" customWidth="1"/>
    <col min="6" max="14" width="12.7109375" style="70" customWidth="1"/>
    <col min="15" max="15" width="13.28515625" style="70" customWidth="1"/>
    <col min="16" max="16" width="12.7109375" style="70" customWidth="1"/>
    <col min="17" max="17" width="9.140625" style="70" customWidth="1"/>
    <col min="18" max="18" width="4.28515625" style="70" customWidth="1"/>
    <col min="19" max="19" width="7.140625" style="70" customWidth="1"/>
    <col min="20" max="20" width="5.28515625" style="70" bestFit="1" customWidth="1"/>
    <col min="21" max="21" width="4.7109375" style="70" customWidth="1"/>
    <col min="22" max="22" width="16.42578125" style="1" customWidth="1"/>
    <col min="23" max="23" width="43.85546875" style="1" customWidth="1"/>
    <col min="24" max="24" width="39.42578125" style="1" customWidth="1"/>
    <col min="25" max="16384" width="9.140625" style="70"/>
  </cols>
  <sheetData>
    <row r="1" spans="1:24" ht="15" customHeight="1" thickBot="1">
      <c r="A1" s="220"/>
      <c r="B1" s="221"/>
      <c r="C1" s="221"/>
      <c r="D1" s="221"/>
      <c r="E1" s="221"/>
      <c r="F1" s="221"/>
      <c r="G1" s="221"/>
      <c r="H1" s="221"/>
      <c r="I1" s="221"/>
      <c r="J1" s="221"/>
      <c r="K1" s="221"/>
      <c r="L1" s="221"/>
      <c r="M1" s="221"/>
      <c r="N1" s="221"/>
      <c r="O1" s="221"/>
      <c r="P1" s="221"/>
      <c r="Q1" s="222"/>
      <c r="S1" s="1500"/>
      <c r="T1" s="1500"/>
      <c r="U1" s="1500"/>
      <c r="V1" s="1501"/>
      <c r="W1" s="1502"/>
      <c r="X1" s="1502"/>
    </row>
    <row r="2" spans="1:24" ht="17.25">
      <c r="A2" s="223"/>
      <c r="B2" s="419"/>
      <c r="C2" s="419"/>
      <c r="D2" s="419"/>
      <c r="E2" s="419"/>
      <c r="F2" s="419"/>
      <c r="G2" s="419"/>
      <c r="H2" s="419"/>
      <c r="I2" s="419"/>
      <c r="J2" s="419"/>
      <c r="K2" s="419"/>
      <c r="L2" s="419"/>
      <c r="M2" s="154" t="s">
        <v>5</v>
      </c>
      <c r="N2" s="2116" t="str">
        <f>IF(NOT(ISBLANK(CoverSheet!$C$8)),CoverSheet!$C$8,"")</f>
        <v>Transpower New Zealand Limited</v>
      </c>
      <c r="O2" s="2117"/>
      <c r="P2" s="2118"/>
      <c r="Q2" s="360"/>
      <c r="S2" s="1503"/>
      <c r="T2" s="1503"/>
      <c r="U2" s="1503"/>
      <c r="V2" s="1503"/>
      <c r="W2" s="1503"/>
      <c r="X2" s="1503"/>
    </row>
    <row r="3" spans="1:24" ht="19.5" customHeight="1" thickBot="1">
      <c r="A3" s="223"/>
      <c r="B3" s="419"/>
      <c r="C3" s="419"/>
      <c r="D3" s="419"/>
      <c r="E3" s="419"/>
      <c r="F3" s="419"/>
      <c r="G3" s="419"/>
      <c r="H3" s="419"/>
      <c r="I3" s="419"/>
      <c r="J3" s="419"/>
      <c r="K3" s="419"/>
      <c r="L3" s="419"/>
      <c r="M3" s="154" t="s">
        <v>628</v>
      </c>
      <c r="N3" s="2110">
        <f>IF(ISNUMBER(CoverSheet!$C$12),CoverSheet!$C$12,"")</f>
        <v>42185</v>
      </c>
      <c r="O3" s="2111"/>
      <c r="P3" s="2112"/>
      <c r="Q3" s="360"/>
      <c r="S3" s="1504"/>
      <c r="T3" s="1505"/>
      <c r="U3" s="1506"/>
      <c r="V3" s="1500"/>
      <c r="W3" s="1500"/>
      <c r="X3" s="1500"/>
    </row>
    <row r="4" spans="1:24" ht="21">
      <c r="A4" s="156" t="s">
        <v>1103</v>
      </c>
      <c r="B4" s="224"/>
      <c r="C4" s="419"/>
      <c r="D4" s="419"/>
      <c r="E4" s="419"/>
      <c r="F4" s="419"/>
      <c r="G4" s="419"/>
      <c r="H4" s="419"/>
      <c r="I4" s="419"/>
      <c r="J4" s="419"/>
      <c r="K4" s="419"/>
      <c r="L4" s="419"/>
      <c r="M4" s="419"/>
      <c r="N4" s="419"/>
      <c r="O4" s="419"/>
      <c r="P4" s="419"/>
      <c r="Q4" s="549"/>
      <c r="S4" s="1504"/>
      <c r="T4" s="1507"/>
      <c r="U4" s="1506"/>
      <c r="V4" s="1508"/>
      <c r="W4" s="1508"/>
      <c r="X4" s="1508"/>
    </row>
    <row r="5" spans="1:24" ht="34.5" customHeight="1">
      <c r="A5" s="2170" t="s">
        <v>1562</v>
      </c>
      <c r="B5" s="2171"/>
      <c r="C5" s="2171"/>
      <c r="D5" s="2171"/>
      <c r="E5" s="2171"/>
      <c r="F5" s="2171"/>
      <c r="G5" s="2171"/>
      <c r="H5" s="2171"/>
      <c r="I5" s="2171"/>
      <c r="J5" s="2171"/>
      <c r="K5" s="2171"/>
      <c r="L5" s="2171"/>
      <c r="M5" s="2171"/>
      <c r="N5" s="225"/>
      <c r="O5" s="225"/>
      <c r="P5" s="225"/>
      <c r="Q5" s="158"/>
      <c r="S5" s="1504"/>
      <c r="T5" s="1507"/>
      <c r="U5" s="1506"/>
      <c r="V5" s="1508"/>
      <c r="W5" s="1508"/>
      <c r="X5" s="1508"/>
    </row>
    <row r="6" spans="1:24" ht="17.25" customHeight="1">
      <c r="A6" s="763" t="s">
        <v>6</v>
      </c>
      <c r="B6" s="764" t="s">
        <v>393</v>
      </c>
      <c r="C6" s="173"/>
      <c r="D6" s="418"/>
      <c r="E6" s="418"/>
      <c r="F6" s="418"/>
      <c r="G6" s="418"/>
      <c r="H6" s="418"/>
      <c r="I6" s="418"/>
      <c r="J6" s="418"/>
      <c r="K6" s="418"/>
      <c r="L6" s="418"/>
      <c r="M6" s="418"/>
      <c r="N6" s="418"/>
      <c r="O6" s="418"/>
      <c r="P6" s="418"/>
      <c r="Q6" s="158"/>
      <c r="S6" s="1504"/>
      <c r="T6" s="1507"/>
      <c r="U6" s="1506"/>
      <c r="V6" s="1508"/>
      <c r="W6" s="1508"/>
      <c r="X6" s="1508"/>
    </row>
    <row r="7" spans="1:24" ht="15.95" customHeight="1">
      <c r="A7" s="459">
        <f>ROW()</f>
        <v>7</v>
      </c>
      <c r="B7" s="441"/>
      <c r="C7" s="382"/>
      <c r="D7" s="440"/>
      <c r="E7" s="440"/>
      <c r="F7" s="440"/>
      <c r="G7" s="440"/>
      <c r="H7" s="440"/>
      <c r="I7" s="440"/>
      <c r="J7" s="440"/>
      <c r="K7" s="440"/>
      <c r="L7" s="440"/>
      <c r="M7" s="440"/>
      <c r="N7" s="440"/>
      <c r="O7" s="440"/>
      <c r="P7" s="440"/>
      <c r="Q7" s="440"/>
      <c r="R7" s="29"/>
      <c r="S7" s="1504"/>
      <c r="T7" s="1507"/>
      <c r="U7" s="1506"/>
      <c r="V7" s="1508"/>
      <c r="W7" s="1508"/>
      <c r="X7" s="1508"/>
    </row>
    <row r="8" spans="1:24" ht="15.95" customHeight="1">
      <c r="A8" s="460">
        <f>ROW()</f>
        <v>8</v>
      </c>
      <c r="B8" s="450"/>
      <c r="C8" s="537" t="s">
        <v>846</v>
      </c>
      <c r="D8" s="384"/>
      <c r="E8" s="384"/>
      <c r="F8" s="901"/>
      <c r="G8" s="901"/>
      <c r="H8" s="901"/>
      <c r="I8" s="901"/>
      <c r="J8" s="901"/>
      <c r="K8" s="901"/>
      <c r="L8" s="901"/>
      <c r="M8" s="901"/>
      <c r="N8" s="901"/>
      <c r="O8" s="901"/>
      <c r="P8" s="901"/>
      <c r="Q8" s="218"/>
      <c r="R8" s="29"/>
      <c r="S8" s="1504"/>
      <c r="T8" s="1507"/>
      <c r="U8" s="1506"/>
      <c r="V8" s="1508"/>
      <c r="W8" s="1508"/>
      <c r="X8" s="1508"/>
    </row>
    <row r="9" spans="1:24" s="803" customFormat="1" ht="15.95" customHeight="1">
      <c r="A9" s="460">
        <f>ROW()</f>
        <v>9</v>
      </c>
      <c r="B9" s="450"/>
      <c r="C9" s="537"/>
      <c r="D9" s="384"/>
      <c r="E9" s="384"/>
      <c r="F9" s="901" t="s">
        <v>845</v>
      </c>
      <c r="G9" s="901" t="s">
        <v>559</v>
      </c>
      <c r="H9" s="901" t="s">
        <v>560</v>
      </c>
      <c r="I9" s="901" t="s">
        <v>561</v>
      </c>
      <c r="J9" s="901" t="s">
        <v>562</v>
      </c>
      <c r="K9" s="901" t="s">
        <v>563</v>
      </c>
      <c r="L9" s="901" t="s">
        <v>564</v>
      </c>
      <c r="M9" s="901" t="s">
        <v>565</v>
      </c>
      <c r="N9" s="901" t="s">
        <v>566</v>
      </c>
      <c r="O9" s="901" t="s">
        <v>567</v>
      </c>
      <c r="P9" s="901" t="s">
        <v>568</v>
      </c>
      <c r="Q9" s="218"/>
      <c r="R9" s="603"/>
      <c r="S9" s="1504"/>
      <c r="T9" s="1507"/>
      <c r="U9" s="1506"/>
      <c r="V9" s="1508"/>
      <c r="W9" s="1508"/>
      <c r="X9" s="1508"/>
    </row>
    <row r="10" spans="1:24" s="803" customFormat="1" ht="31.5" customHeight="1">
      <c r="A10" s="460">
        <f>ROW()</f>
        <v>10</v>
      </c>
      <c r="B10" s="450"/>
      <c r="C10" s="537"/>
      <c r="D10" s="384"/>
      <c r="E10" s="824"/>
      <c r="F10" s="901" t="s">
        <v>841</v>
      </c>
      <c r="G10" s="901" t="s">
        <v>841</v>
      </c>
      <c r="H10" s="901" t="s">
        <v>841</v>
      </c>
      <c r="I10" s="901" t="s">
        <v>841</v>
      </c>
      <c r="J10" s="901" t="s">
        <v>841</v>
      </c>
      <c r="K10" s="901" t="s">
        <v>841</v>
      </c>
      <c r="L10" s="901" t="s">
        <v>841</v>
      </c>
      <c r="M10" s="901" t="s">
        <v>841</v>
      </c>
      <c r="N10" s="901" t="s">
        <v>841</v>
      </c>
      <c r="O10" s="901" t="s">
        <v>841</v>
      </c>
      <c r="P10" s="901" t="s">
        <v>841</v>
      </c>
      <c r="Q10" s="218"/>
      <c r="R10" s="603"/>
      <c r="S10" s="1504"/>
      <c r="T10" s="1507"/>
      <c r="U10" s="1506"/>
      <c r="V10" s="1508"/>
      <c r="W10" s="1508"/>
      <c r="X10" s="1508"/>
    </row>
    <row r="11" spans="1:24" ht="18.75" customHeight="1">
      <c r="A11" s="460">
        <f>ROW()</f>
        <v>11</v>
      </c>
      <c r="B11" s="450"/>
      <c r="D11" s="466"/>
      <c r="E11" s="857"/>
      <c r="F11" s="692" t="s">
        <v>1221</v>
      </c>
      <c r="G11" s="692" t="s">
        <v>1221</v>
      </c>
      <c r="H11" s="692" t="s">
        <v>1221</v>
      </c>
      <c r="I11" s="692" t="s">
        <v>1221</v>
      </c>
      <c r="J11" s="692" t="s">
        <v>1221</v>
      </c>
      <c r="K11" s="692" t="s">
        <v>1221</v>
      </c>
      <c r="L11" s="692" t="s">
        <v>1221</v>
      </c>
      <c r="M11" s="692" t="s">
        <v>1221</v>
      </c>
      <c r="N11" s="692" t="s">
        <v>1221</v>
      </c>
      <c r="O11" s="692" t="s">
        <v>1221</v>
      </c>
      <c r="P11" s="692" t="s">
        <v>1221</v>
      </c>
      <c r="Q11" s="435"/>
      <c r="R11" s="29"/>
      <c r="S11" s="1504"/>
      <c r="T11" s="1507"/>
      <c r="U11" s="1506"/>
      <c r="V11" s="1508"/>
      <c r="W11" s="1508"/>
      <c r="X11" s="1508"/>
    </row>
    <row r="12" spans="1:24" ht="15.95" customHeight="1">
      <c r="A12" s="460">
        <f>ROW()</f>
        <v>12</v>
      </c>
      <c r="B12" s="450"/>
      <c r="C12" s="144"/>
      <c r="D12" s="860" t="s">
        <v>413</v>
      </c>
      <c r="F12" s="1762"/>
      <c r="G12" s="1762"/>
      <c r="H12" s="1762"/>
      <c r="I12" s="1762"/>
      <c r="J12" s="1762"/>
      <c r="K12" s="1762"/>
      <c r="L12" s="1762"/>
      <c r="M12" s="1762"/>
      <c r="N12" s="1762"/>
      <c r="O12" s="1762"/>
      <c r="P12" s="1762"/>
      <c r="Q12" s="436"/>
      <c r="R12" s="29"/>
      <c r="S12" s="1504"/>
      <c r="T12" s="1507"/>
      <c r="U12" s="1506"/>
      <c r="V12" s="1508"/>
      <c r="W12" s="1508"/>
      <c r="X12" s="1508"/>
    </row>
    <row r="13" spans="1:24" ht="15.95" customHeight="1">
      <c r="A13" s="460">
        <f>ROW()</f>
        <v>13</v>
      </c>
      <c r="B13" s="450"/>
      <c r="C13" s="144"/>
      <c r="D13" s="860" t="s">
        <v>414</v>
      </c>
      <c r="F13" s="1762"/>
      <c r="G13" s="1763"/>
      <c r="H13" s="1788"/>
      <c r="I13" s="1788"/>
      <c r="J13" s="1788"/>
      <c r="K13" s="1788"/>
      <c r="L13" s="1788"/>
      <c r="M13" s="1788"/>
      <c r="N13" s="1788"/>
      <c r="O13" s="1788"/>
      <c r="P13" s="1788"/>
      <c r="Q13" s="436"/>
      <c r="R13" s="29"/>
      <c r="S13" s="1504"/>
      <c r="T13" s="1507"/>
      <c r="U13" s="1506"/>
      <c r="V13" s="1508"/>
      <c r="W13" s="1508"/>
      <c r="X13" s="1508"/>
    </row>
    <row r="14" spans="1:24" ht="15.95" customHeight="1">
      <c r="A14" s="460">
        <f>ROW()</f>
        <v>14</v>
      </c>
      <c r="B14" s="450"/>
      <c r="C14" s="144"/>
      <c r="D14" s="860" t="s">
        <v>571</v>
      </c>
      <c r="F14" s="1762"/>
      <c r="G14" s="1763"/>
      <c r="H14" s="1788"/>
      <c r="I14" s="1788"/>
      <c r="J14" s="1788"/>
      <c r="K14" s="1788"/>
      <c r="L14" s="1788"/>
      <c r="M14" s="1788"/>
      <c r="N14" s="1788"/>
      <c r="O14" s="1788"/>
      <c r="P14" s="1788"/>
      <c r="Q14" s="416"/>
      <c r="R14" s="29"/>
      <c r="S14" s="1504"/>
      <c r="T14" s="1507"/>
      <c r="U14" s="1506"/>
      <c r="V14" s="1508"/>
      <c r="W14" s="1508"/>
      <c r="X14" s="1508"/>
    </row>
    <row r="15" spans="1:24" ht="15.95" customHeight="1">
      <c r="A15" s="460">
        <f>ROW()</f>
        <v>15</v>
      </c>
      <c r="B15" s="450"/>
      <c r="C15" s="144"/>
      <c r="D15" s="860" t="s">
        <v>570</v>
      </c>
      <c r="F15" s="1762"/>
      <c r="G15" s="1763"/>
      <c r="H15" s="1788"/>
      <c r="I15" s="1788"/>
      <c r="J15" s="1788"/>
      <c r="K15" s="1788"/>
      <c r="L15" s="1788"/>
      <c r="M15" s="1788"/>
      <c r="N15" s="1788"/>
      <c r="O15" s="1788"/>
      <c r="P15" s="1788"/>
      <c r="Q15" s="233"/>
      <c r="R15" s="29"/>
      <c r="S15" s="1504"/>
      <c r="T15" s="1507"/>
      <c r="U15" s="1506"/>
      <c r="V15" s="1508"/>
      <c r="W15" s="1508"/>
      <c r="X15" s="1508"/>
    </row>
    <row r="16" spans="1:24" ht="15.95" customHeight="1" thickBot="1">
      <c r="A16" s="460">
        <f>ROW()</f>
        <v>16</v>
      </c>
      <c r="B16" s="450"/>
      <c r="C16" s="144"/>
      <c r="D16" s="860" t="s">
        <v>412</v>
      </c>
      <c r="F16" s="1789"/>
      <c r="G16" s="1790"/>
      <c r="H16" s="1791"/>
      <c r="I16" s="1791"/>
      <c r="J16" s="1791"/>
      <c r="K16" s="1791"/>
      <c r="L16" s="1791"/>
      <c r="M16" s="1791"/>
      <c r="N16" s="1791"/>
      <c r="O16" s="1791"/>
      <c r="P16" s="1791"/>
      <c r="Q16" s="233"/>
      <c r="R16" s="29"/>
      <c r="S16" s="1504"/>
      <c r="T16" s="1507"/>
      <c r="U16" s="1506"/>
      <c r="V16" s="1508"/>
      <c r="W16" s="1508"/>
      <c r="X16" s="1508"/>
    </row>
    <row r="17" spans="1:24" ht="15.95" customHeight="1" thickBot="1">
      <c r="A17" s="460">
        <f>ROW()</f>
        <v>17</v>
      </c>
      <c r="B17" s="450"/>
      <c r="C17" s="144"/>
      <c r="D17" s="863" t="s">
        <v>222</v>
      </c>
      <c r="F17" s="1769">
        <f>SUM(F12:F16)</f>
        <v>0</v>
      </c>
      <c r="G17" s="1792">
        <f t="shared" ref="G17:P17" si="0">SUM(G12:G16)</f>
        <v>0</v>
      </c>
      <c r="H17" s="1771">
        <f t="shared" si="0"/>
        <v>0</v>
      </c>
      <c r="I17" s="1771">
        <f t="shared" si="0"/>
        <v>0</v>
      </c>
      <c r="J17" s="1771">
        <f t="shared" si="0"/>
        <v>0</v>
      </c>
      <c r="K17" s="1771">
        <f t="shared" si="0"/>
        <v>0</v>
      </c>
      <c r="L17" s="1771">
        <f t="shared" si="0"/>
        <v>0</v>
      </c>
      <c r="M17" s="1771">
        <f t="shared" si="0"/>
        <v>0</v>
      </c>
      <c r="N17" s="1771">
        <f t="shared" si="0"/>
        <v>0</v>
      </c>
      <c r="O17" s="1771">
        <f t="shared" si="0"/>
        <v>0</v>
      </c>
      <c r="P17" s="1772">
        <f t="shared" si="0"/>
        <v>0</v>
      </c>
      <c r="Q17" s="233"/>
      <c r="R17" s="29"/>
      <c r="S17" s="1504"/>
      <c r="T17" s="1507"/>
      <c r="U17" s="1506"/>
      <c r="V17" s="1508"/>
      <c r="W17" s="1508"/>
      <c r="X17" s="1508"/>
    </row>
    <row r="18" spans="1:24" s="803" customFormat="1" ht="15.95" customHeight="1">
      <c r="A18" s="460">
        <f>ROW()</f>
        <v>18</v>
      </c>
      <c r="B18" s="450"/>
      <c r="C18" s="144"/>
      <c r="D18" s="863"/>
      <c r="F18" s="1793" t="s">
        <v>850</v>
      </c>
      <c r="G18" s="1794"/>
      <c r="H18" s="1794"/>
      <c r="I18" s="1794"/>
      <c r="J18" s="1794"/>
      <c r="K18" s="1794"/>
      <c r="L18" s="1794"/>
      <c r="M18" s="1794"/>
      <c r="N18" s="1794"/>
      <c r="O18" s="1794"/>
      <c r="P18" s="1794"/>
      <c r="Q18" s="233"/>
      <c r="R18" s="603"/>
      <c r="S18" s="1504"/>
      <c r="T18" s="1507"/>
      <c r="U18" s="1506"/>
      <c r="V18" s="1508"/>
      <c r="W18" s="1508"/>
      <c r="X18" s="1508"/>
    </row>
    <row r="19" spans="1:24" ht="15.95" customHeight="1">
      <c r="A19" s="460">
        <f>ROW()</f>
        <v>19</v>
      </c>
      <c r="B19" s="450"/>
      <c r="C19" s="449"/>
      <c r="D19" s="824"/>
      <c r="F19" s="871"/>
      <c r="G19" s="871"/>
      <c r="H19" s="871"/>
      <c r="I19" s="871"/>
      <c r="J19" s="871"/>
      <c r="K19" s="871"/>
      <c r="L19" s="871"/>
      <c r="M19" s="871"/>
      <c r="N19" s="871"/>
      <c r="O19" s="871"/>
      <c r="P19" s="871"/>
      <c r="Q19" s="233"/>
      <c r="R19" s="29"/>
      <c r="S19" s="1504"/>
      <c r="T19" s="1507"/>
      <c r="U19" s="1506"/>
      <c r="V19" s="1508"/>
      <c r="W19" s="1508"/>
      <c r="X19" s="1508"/>
    </row>
    <row r="20" spans="1:24" ht="15.95" customHeight="1">
      <c r="A20" s="460">
        <f>ROW()</f>
        <v>20</v>
      </c>
      <c r="B20" s="450"/>
      <c r="C20" s="448"/>
      <c r="D20" s="824"/>
      <c r="F20" s="901" t="s">
        <v>896</v>
      </c>
      <c r="G20" s="901" t="s">
        <v>559</v>
      </c>
      <c r="H20" s="901" t="s">
        <v>560</v>
      </c>
      <c r="I20" s="901" t="s">
        <v>561</v>
      </c>
      <c r="J20" s="901" t="s">
        <v>562</v>
      </c>
      <c r="K20" s="901" t="s">
        <v>563</v>
      </c>
      <c r="L20" s="901" t="s">
        <v>564</v>
      </c>
      <c r="M20" s="901" t="s">
        <v>565</v>
      </c>
      <c r="N20" s="901" t="s">
        <v>566</v>
      </c>
      <c r="O20" s="901" t="s">
        <v>567</v>
      </c>
      <c r="P20" s="901" t="s">
        <v>568</v>
      </c>
      <c r="Q20" s="233"/>
      <c r="R20" s="29"/>
      <c r="S20" s="1504"/>
      <c r="T20" s="1507"/>
      <c r="U20" s="1506"/>
      <c r="V20" s="1508"/>
      <c r="W20" s="1508"/>
      <c r="X20" s="1508"/>
    </row>
    <row r="21" spans="1:24" s="803" customFormat="1" ht="32.25" customHeight="1">
      <c r="A21" s="460">
        <f>ROW()</f>
        <v>21</v>
      </c>
      <c r="B21" s="450"/>
      <c r="C21" s="448"/>
      <c r="D21" s="824"/>
      <c r="F21" s="901" t="s">
        <v>842</v>
      </c>
      <c r="G21" s="901" t="s">
        <v>842</v>
      </c>
      <c r="H21" s="901" t="s">
        <v>842</v>
      </c>
      <c r="I21" s="901" t="s">
        <v>842</v>
      </c>
      <c r="J21" s="901" t="s">
        <v>842</v>
      </c>
      <c r="K21" s="901" t="s">
        <v>842</v>
      </c>
      <c r="L21" s="901" t="s">
        <v>842</v>
      </c>
      <c r="M21" s="901" t="s">
        <v>842</v>
      </c>
      <c r="N21" s="901" t="s">
        <v>842</v>
      </c>
      <c r="O21" s="901" t="s">
        <v>842</v>
      </c>
      <c r="P21" s="901" t="s">
        <v>842</v>
      </c>
      <c r="Q21" s="233"/>
      <c r="R21" s="603"/>
      <c r="S21" s="1504"/>
      <c r="T21" s="1507"/>
      <c r="U21" s="1506"/>
      <c r="V21" s="1508"/>
      <c r="W21" s="1508"/>
      <c r="X21" s="1508"/>
    </row>
    <row r="22" spans="1:24" ht="18" customHeight="1">
      <c r="A22" s="460">
        <f>ROW()</f>
        <v>22</v>
      </c>
      <c r="B22" s="450"/>
      <c r="C22" s="144"/>
      <c r="D22" s="863"/>
      <c r="F22" s="692" t="s">
        <v>1221</v>
      </c>
      <c r="G22" s="692" t="s">
        <v>1221</v>
      </c>
      <c r="H22" s="692" t="s">
        <v>1221</v>
      </c>
      <c r="I22" s="692" t="s">
        <v>1221</v>
      </c>
      <c r="J22" s="692" t="s">
        <v>1221</v>
      </c>
      <c r="K22" s="692" t="s">
        <v>1221</v>
      </c>
      <c r="L22" s="692" t="s">
        <v>1221</v>
      </c>
      <c r="M22" s="692" t="s">
        <v>1221</v>
      </c>
      <c r="N22" s="692" t="s">
        <v>1221</v>
      </c>
      <c r="O22" s="692" t="s">
        <v>1221</v>
      </c>
      <c r="P22" s="692" t="s">
        <v>1221</v>
      </c>
      <c r="Q22" s="233"/>
      <c r="R22" s="29"/>
      <c r="S22" s="1504"/>
      <c r="T22" s="1507"/>
      <c r="U22" s="1506"/>
      <c r="V22" s="1508"/>
      <c r="W22" s="1508"/>
      <c r="X22" s="1508"/>
    </row>
    <row r="23" spans="1:24" ht="15.95" customHeight="1">
      <c r="A23" s="460">
        <f>ROW()</f>
        <v>23</v>
      </c>
      <c r="B23" s="450"/>
      <c r="C23" s="144"/>
      <c r="D23" s="860" t="s">
        <v>413</v>
      </c>
      <c r="F23" s="1762"/>
      <c r="G23" s="1762"/>
      <c r="H23" s="1762"/>
      <c r="I23" s="1762"/>
      <c r="J23" s="1762"/>
      <c r="K23" s="1762"/>
      <c r="L23" s="1762"/>
      <c r="M23" s="1762"/>
      <c r="N23" s="1762"/>
      <c r="O23" s="1762"/>
      <c r="P23" s="1762"/>
      <c r="Q23" s="233"/>
      <c r="R23" s="29"/>
      <c r="S23" s="1694"/>
      <c r="T23" s="1507"/>
      <c r="U23" s="1506"/>
      <c r="V23" s="1508"/>
      <c r="W23" s="1508"/>
      <c r="X23" s="1508"/>
    </row>
    <row r="24" spans="1:24" ht="15.95" customHeight="1">
      <c r="A24" s="460">
        <f>ROW()</f>
        <v>24</v>
      </c>
      <c r="B24" s="450"/>
      <c r="C24" s="144"/>
      <c r="D24" s="860" t="s">
        <v>414</v>
      </c>
      <c r="F24" s="1762"/>
      <c r="G24" s="1763"/>
      <c r="H24" s="1764"/>
      <c r="I24" s="1764"/>
      <c r="J24" s="1764"/>
      <c r="K24" s="1764"/>
      <c r="L24" s="1764"/>
      <c r="M24" s="1764"/>
      <c r="N24" s="1764"/>
      <c r="O24" s="1764"/>
      <c r="P24" s="1764"/>
      <c r="Q24" s="233"/>
      <c r="R24" s="29"/>
      <c r="S24" s="1504"/>
      <c r="T24" s="1507"/>
      <c r="U24" s="1506"/>
      <c r="V24" s="1508"/>
      <c r="W24" s="1508"/>
      <c r="X24" s="1508"/>
    </row>
    <row r="25" spans="1:24" ht="15.95" customHeight="1">
      <c r="A25" s="460">
        <f>ROW()</f>
        <v>25</v>
      </c>
      <c r="B25" s="450"/>
      <c r="C25" s="144"/>
      <c r="D25" s="860" t="s">
        <v>571</v>
      </c>
      <c r="F25" s="1762"/>
      <c r="G25" s="1763"/>
      <c r="H25" s="1764"/>
      <c r="I25" s="1764"/>
      <c r="J25" s="1764"/>
      <c r="K25" s="1764"/>
      <c r="L25" s="1764"/>
      <c r="M25" s="1764"/>
      <c r="N25" s="1764"/>
      <c r="O25" s="1764"/>
      <c r="P25" s="1764"/>
      <c r="Q25" s="233"/>
      <c r="R25" s="29"/>
      <c r="S25" s="1504"/>
      <c r="T25" s="1507"/>
      <c r="U25" s="1506"/>
      <c r="V25" s="1508"/>
      <c r="W25" s="1508"/>
      <c r="X25" s="1508"/>
    </row>
    <row r="26" spans="1:24" ht="15.95" customHeight="1">
      <c r="A26" s="460">
        <f>ROW()</f>
        <v>26</v>
      </c>
      <c r="B26" s="450"/>
      <c r="C26" s="144"/>
      <c r="D26" s="860" t="s">
        <v>570</v>
      </c>
      <c r="F26" s="1762"/>
      <c r="G26" s="1763"/>
      <c r="H26" s="1764"/>
      <c r="I26" s="1764"/>
      <c r="J26" s="1764"/>
      <c r="K26" s="1764"/>
      <c r="L26" s="1764"/>
      <c r="M26" s="1764"/>
      <c r="N26" s="1764"/>
      <c r="O26" s="1764"/>
      <c r="P26" s="1764"/>
      <c r="Q26" s="233"/>
      <c r="R26" s="29"/>
      <c r="S26" s="1504"/>
      <c r="T26" s="1507"/>
      <c r="U26" s="1506"/>
      <c r="V26" s="1508"/>
      <c r="W26" s="1508"/>
      <c r="X26" s="1508"/>
    </row>
    <row r="27" spans="1:24" ht="15.95" customHeight="1" thickBot="1">
      <c r="A27" s="460">
        <f>ROW()</f>
        <v>27</v>
      </c>
      <c r="B27" s="450"/>
      <c r="C27" s="144"/>
      <c r="D27" s="860" t="s">
        <v>412</v>
      </c>
      <c r="F27" s="1789"/>
      <c r="G27" s="1763"/>
      <c r="H27" s="1764"/>
      <c r="I27" s="1764"/>
      <c r="J27" s="1764"/>
      <c r="K27" s="1764"/>
      <c r="L27" s="1764"/>
      <c r="M27" s="1764"/>
      <c r="N27" s="1764"/>
      <c r="O27" s="1764"/>
      <c r="P27" s="1764"/>
      <c r="Q27" s="233"/>
      <c r="R27" s="29"/>
      <c r="S27" s="1504"/>
      <c r="T27" s="1507"/>
      <c r="U27" s="1506"/>
      <c r="V27" s="1508"/>
      <c r="W27" s="1508"/>
      <c r="X27" s="1508"/>
    </row>
    <row r="28" spans="1:24" ht="15.95" customHeight="1" thickBot="1">
      <c r="A28" s="460">
        <f>ROW()</f>
        <v>28</v>
      </c>
      <c r="B28" s="450"/>
      <c r="C28" s="144"/>
      <c r="D28" s="863" t="s">
        <v>222</v>
      </c>
      <c r="F28" s="1765">
        <f t="shared" ref="F28:P28" si="1">SUM(F23:F27)</f>
        <v>0</v>
      </c>
      <c r="G28" s="1795">
        <f t="shared" si="1"/>
        <v>0</v>
      </c>
      <c r="H28" s="1767">
        <f t="shared" si="1"/>
        <v>0</v>
      </c>
      <c r="I28" s="1767">
        <f t="shared" si="1"/>
        <v>0</v>
      </c>
      <c r="J28" s="1767">
        <f t="shared" si="1"/>
        <v>0</v>
      </c>
      <c r="K28" s="1767">
        <f t="shared" si="1"/>
        <v>0</v>
      </c>
      <c r="L28" s="1767">
        <f t="shared" si="1"/>
        <v>0</v>
      </c>
      <c r="M28" s="1767">
        <f t="shared" si="1"/>
        <v>0</v>
      </c>
      <c r="N28" s="1767">
        <f t="shared" si="1"/>
        <v>0</v>
      </c>
      <c r="O28" s="1767">
        <f t="shared" si="1"/>
        <v>0</v>
      </c>
      <c r="P28" s="1768">
        <f t="shared" si="1"/>
        <v>0</v>
      </c>
      <c r="Q28" s="233"/>
      <c r="R28" s="29"/>
      <c r="S28" s="1504"/>
      <c r="T28" s="1507"/>
      <c r="U28" s="1506"/>
      <c r="V28" s="1508"/>
      <c r="W28" s="1508"/>
      <c r="X28" s="1508"/>
    </row>
    <row r="29" spans="1:24" s="803" customFormat="1" ht="15.95" customHeight="1">
      <c r="A29" s="460">
        <f>ROW()</f>
        <v>29</v>
      </c>
      <c r="B29" s="450"/>
      <c r="C29" s="144"/>
      <c r="E29" s="863"/>
      <c r="F29" s="905" t="s">
        <v>897</v>
      </c>
      <c r="G29" s="902"/>
      <c r="H29" s="902"/>
      <c r="I29" s="902"/>
      <c r="J29" s="902"/>
      <c r="K29" s="902"/>
      <c r="L29" s="902"/>
      <c r="M29" s="902"/>
      <c r="N29" s="902"/>
      <c r="O29" s="902"/>
      <c r="P29" s="902"/>
      <c r="Q29" s="233"/>
      <c r="R29" s="603"/>
      <c r="S29" s="1504"/>
      <c r="T29" s="1507"/>
      <c r="U29" s="1506"/>
      <c r="V29" s="1508"/>
      <c r="W29" s="1508"/>
      <c r="X29" s="1508"/>
    </row>
    <row r="30" spans="1:24" s="162" customFormat="1" ht="15.95" customHeight="1">
      <c r="A30" s="460">
        <f>ROW()</f>
        <v>30</v>
      </c>
      <c r="B30" s="445"/>
      <c r="C30" s="455"/>
      <c r="D30" s="444"/>
      <c r="E30" s="444"/>
      <c r="F30" s="456"/>
      <c r="G30" s="456"/>
      <c r="H30" s="456"/>
      <c r="I30" s="456"/>
      <c r="J30" s="456"/>
      <c r="K30" s="456"/>
      <c r="L30" s="456"/>
      <c r="M30" s="456"/>
      <c r="N30" s="456"/>
      <c r="O30" s="456"/>
      <c r="P30" s="456"/>
      <c r="Q30" s="458"/>
      <c r="R30" s="454"/>
    </row>
    <row r="31" spans="1:24" s="162" customFormat="1">
      <c r="A31" s="441"/>
      <c r="B31" s="450"/>
      <c r="C31" s="448"/>
      <c r="D31" s="384"/>
      <c r="E31" s="384"/>
      <c r="F31" s="443"/>
      <c r="G31" s="443"/>
      <c r="H31" s="443"/>
      <c r="I31" s="443"/>
      <c r="J31" s="443"/>
      <c r="K31" s="443"/>
      <c r="L31" s="443"/>
      <c r="M31" s="443"/>
      <c r="N31" s="443"/>
      <c r="O31" s="443"/>
      <c r="P31" s="443"/>
      <c r="Q31" s="452"/>
    </row>
    <row r="32" spans="1:24" ht="15.75">
      <c r="A32" s="65"/>
      <c r="B32" s="71"/>
      <c r="C32" s="71"/>
      <c r="D32" s="262"/>
      <c r="E32" s="262"/>
      <c r="F32" s="228"/>
      <c r="G32" s="228"/>
      <c r="H32" s="228"/>
      <c r="I32" s="228"/>
      <c r="J32" s="420"/>
      <c r="K32" s="420"/>
      <c r="L32" s="420"/>
      <c r="M32" s="420"/>
      <c r="N32" s="420"/>
      <c r="O32" s="219"/>
      <c r="P32" s="420"/>
      <c r="Q32" s="420"/>
      <c r="S32" s="1"/>
      <c r="T32" s="1"/>
      <c r="U32" s="1"/>
    </row>
    <row r="33" spans="1:21" ht="15.75">
      <c r="A33" s="65"/>
      <c r="B33" s="71"/>
      <c r="C33" s="71"/>
      <c r="D33" s="262"/>
      <c r="E33" s="262"/>
      <c r="F33" s="228"/>
      <c r="G33" s="228"/>
      <c r="H33" s="228"/>
      <c r="I33" s="228"/>
      <c r="J33" s="420"/>
      <c r="K33" s="420"/>
      <c r="L33" s="420"/>
      <c r="M33" s="420"/>
      <c r="N33" s="420"/>
      <c r="O33" s="219"/>
      <c r="P33" s="420"/>
      <c r="Q33" s="420"/>
      <c r="S33" s="1"/>
      <c r="T33" s="1"/>
      <c r="U33" s="1"/>
    </row>
    <row r="34" spans="1:21" ht="15.75">
      <c r="A34" s="65"/>
      <c r="B34" s="71"/>
      <c r="C34" s="71"/>
      <c r="D34" s="262"/>
      <c r="E34" s="262"/>
      <c r="F34" s="228"/>
      <c r="G34" s="228"/>
      <c r="H34" s="228"/>
      <c r="I34" s="228"/>
      <c r="J34" s="420"/>
      <c r="K34" s="420"/>
      <c r="L34" s="420"/>
      <c r="M34" s="420"/>
      <c r="N34" s="420"/>
      <c r="O34" s="219"/>
      <c r="P34" s="420"/>
      <c r="Q34" s="420"/>
      <c r="S34" s="1"/>
      <c r="T34" s="1"/>
      <c r="U34" s="1"/>
    </row>
    <row r="35" spans="1:21" ht="15.75">
      <c r="A35" s="65"/>
      <c r="B35" s="71"/>
      <c r="C35" s="71"/>
      <c r="D35" s="262"/>
      <c r="E35" s="262"/>
      <c r="F35" s="228"/>
      <c r="G35" s="228"/>
      <c r="H35" s="228"/>
      <c r="I35" s="228"/>
      <c r="J35" s="420"/>
      <c r="K35" s="420"/>
      <c r="L35" s="420"/>
      <c r="M35" s="420"/>
      <c r="N35" s="420"/>
      <c r="O35" s="219"/>
      <c r="P35" s="420"/>
      <c r="Q35" s="420"/>
      <c r="S35" s="1"/>
      <c r="T35" s="1"/>
      <c r="U35" s="1"/>
    </row>
    <row r="36" spans="1:21" ht="15.75">
      <c r="A36" s="65"/>
      <c r="B36" s="71"/>
      <c r="C36" s="71"/>
      <c r="D36" s="262"/>
      <c r="E36" s="262"/>
      <c r="F36" s="228"/>
      <c r="G36" s="228"/>
      <c r="H36" s="228"/>
      <c r="I36" s="228"/>
      <c r="J36" s="420"/>
      <c r="K36" s="420"/>
      <c r="L36" s="420"/>
      <c r="M36" s="420"/>
      <c r="N36" s="420"/>
      <c r="O36" s="219"/>
      <c r="P36" s="420"/>
      <c r="Q36" s="420"/>
      <c r="S36" s="1"/>
      <c r="T36" s="1"/>
      <c r="U36" s="1"/>
    </row>
    <row r="37" spans="1:21" ht="15.75">
      <c r="A37" s="65"/>
      <c r="B37" s="71"/>
      <c r="C37" s="71"/>
      <c r="D37" s="262"/>
      <c r="E37" s="262"/>
      <c r="F37" s="228"/>
      <c r="G37" s="228"/>
      <c r="H37" s="228"/>
      <c r="I37" s="228"/>
      <c r="J37" s="420"/>
      <c r="K37" s="420"/>
      <c r="L37" s="420"/>
      <c r="M37" s="420"/>
      <c r="N37" s="420"/>
      <c r="O37" s="219"/>
      <c r="P37" s="420"/>
      <c r="Q37" s="420"/>
      <c r="S37" s="1"/>
      <c r="T37" s="1"/>
      <c r="U37" s="1"/>
    </row>
    <row r="38" spans="1:21" ht="15.75">
      <c r="A38" s="65"/>
      <c r="B38" s="71"/>
      <c r="C38" s="71"/>
      <c r="D38" s="262"/>
      <c r="E38" s="262"/>
      <c r="F38" s="228"/>
      <c r="G38" s="228"/>
      <c r="H38" s="228"/>
      <c r="I38" s="228"/>
      <c r="J38" s="420"/>
      <c r="K38" s="420"/>
      <c r="L38" s="420"/>
      <c r="M38" s="420"/>
      <c r="N38" s="420"/>
      <c r="O38" s="219"/>
      <c r="P38" s="420"/>
      <c r="Q38" s="420"/>
      <c r="S38" s="1"/>
      <c r="T38" s="1"/>
      <c r="U38" s="1"/>
    </row>
    <row r="39" spans="1:21" ht="15.75">
      <c r="A39" s="65"/>
      <c r="B39" s="71"/>
      <c r="C39" s="71"/>
      <c r="D39" s="262"/>
      <c r="E39" s="262"/>
      <c r="F39" s="228"/>
      <c r="G39" s="228"/>
      <c r="H39" s="228"/>
      <c r="I39" s="228"/>
      <c r="J39" s="420"/>
      <c r="K39" s="420"/>
      <c r="L39" s="420"/>
      <c r="M39" s="420"/>
      <c r="N39" s="420"/>
      <c r="O39" s="219"/>
      <c r="P39" s="420"/>
      <c r="Q39" s="420"/>
      <c r="S39" s="1"/>
      <c r="T39" s="1"/>
      <c r="U39" s="1"/>
    </row>
    <row r="40" spans="1:21" ht="15.75">
      <c r="A40" s="65"/>
      <c r="B40" s="71"/>
      <c r="C40" s="71"/>
      <c r="D40" s="262"/>
      <c r="E40" s="262"/>
      <c r="F40" s="228"/>
      <c r="G40" s="228"/>
      <c r="H40" s="228"/>
      <c r="I40" s="228"/>
      <c r="J40" s="420"/>
      <c r="K40" s="420"/>
      <c r="L40" s="420"/>
      <c r="M40" s="420"/>
      <c r="N40" s="420"/>
      <c r="O40" s="219"/>
      <c r="P40" s="420"/>
      <c r="Q40" s="420"/>
      <c r="S40" s="1"/>
      <c r="T40" s="1"/>
      <c r="U40" s="1"/>
    </row>
    <row r="41" spans="1:21" ht="15.75">
      <c r="A41" s="65"/>
      <c r="B41" s="71"/>
      <c r="C41" s="71"/>
      <c r="D41" s="262"/>
      <c r="E41" s="262"/>
      <c r="F41" s="228"/>
      <c r="G41" s="228"/>
      <c r="H41" s="228"/>
      <c r="I41" s="228"/>
      <c r="J41" s="420"/>
      <c r="K41" s="420"/>
      <c r="L41" s="420"/>
      <c r="M41" s="420"/>
      <c r="N41" s="420"/>
      <c r="O41" s="219"/>
      <c r="P41" s="420"/>
      <c r="Q41" s="420"/>
      <c r="S41" s="1"/>
      <c r="T41" s="1"/>
      <c r="U41" s="1"/>
    </row>
    <row r="42" spans="1:21" ht="15.75">
      <c r="A42" s="65"/>
      <c r="B42" s="71"/>
      <c r="C42" s="71"/>
      <c r="D42" s="262"/>
      <c r="E42" s="262"/>
      <c r="F42" s="228"/>
      <c r="G42" s="228"/>
      <c r="H42" s="228"/>
      <c r="I42" s="228"/>
      <c r="J42" s="420"/>
      <c r="K42" s="420"/>
      <c r="L42" s="420"/>
      <c r="M42" s="420"/>
      <c r="N42" s="420"/>
      <c r="O42" s="219"/>
      <c r="P42" s="420"/>
      <c r="Q42" s="420"/>
      <c r="S42" s="1"/>
      <c r="T42" s="1"/>
      <c r="U42" s="1"/>
    </row>
    <row r="43" spans="1:21" ht="15.75">
      <c r="A43" s="65"/>
      <c r="B43" s="71"/>
      <c r="C43" s="71"/>
      <c r="D43" s="262"/>
      <c r="E43" s="262"/>
      <c r="F43" s="228"/>
      <c r="G43" s="228"/>
      <c r="H43" s="228"/>
      <c r="I43" s="228"/>
      <c r="J43" s="420"/>
      <c r="K43" s="420"/>
      <c r="L43" s="420"/>
      <c r="M43" s="420"/>
      <c r="N43" s="420"/>
      <c r="O43" s="219"/>
      <c r="P43" s="420"/>
      <c r="Q43" s="420"/>
      <c r="S43" s="1"/>
      <c r="T43" s="1"/>
      <c r="U43" s="1"/>
    </row>
    <row r="44" spans="1:21" ht="15.75">
      <c r="A44" s="65"/>
      <c r="B44" s="71"/>
      <c r="C44" s="71"/>
      <c r="D44" s="262"/>
      <c r="E44" s="262"/>
      <c r="F44" s="228"/>
      <c r="G44" s="228"/>
      <c r="H44" s="228"/>
      <c r="I44" s="228"/>
      <c r="J44" s="420"/>
      <c r="K44" s="420"/>
      <c r="L44" s="420"/>
      <c r="M44" s="420"/>
      <c r="N44" s="420"/>
      <c r="O44" s="219"/>
      <c r="P44" s="420"/>
      <c r="Q44" s="420"/>
      <c r="S44" s="1"/>
      <c r="T44" s="1"/>
      <c r="U44" s="1"/>
    </row>
    <row r="45" spans="1:21" ht="15.75">
      <c r="A45" s="65"/>
      <c r="B45" s="71"/>
      <c r="C45" s="71"/>
      <c r="D45" s="262"/>
      <c r="E45" s="262"/>
      <c r="F45" s="228"/>
      <c r="G45" s="228"/>
      <c r="H45" s="228"/>
      <c r="I45" s="228"/>
      <c r="J45" s="420"/>
      <c r="K45" s="420"/>
      <c r="L45" s="420"/>
      <c r="M45" s="420"/>
      <c r="N45" s="420"/>
      <c r="O45" s="219"/>
      <c r="P45" s="420"/>
      <c r="Q45" s="420"/>
      <c r="S45" s="1"/>
      <c r="T45" s="1"/>
      <c r="U45" s="1"/>
    </row>
    <row r="46" spans="1:21" ht="15.75">
      <c r="A46" s="65"/>
      <c r="B46" s="71"/>
      <c r="C46" s="71"/>
      <c r="D46" s="262"/>
      <c r="E46" s="262"/>
      <c r="F46" s="228"/>
      <c r="G46" s="228"/>
      <c r="H46" s="228"/>
      <c r="I46" s="228"/>
      <c r="J46" s="420"/>
      <c r="K46" s="420"/>
      <c r="L46" s="420"/>
      <c r="M46" s="420"/>
      <c r="N46" s="420"/>
      <c r="O46" s="219"/>
      <c r="P46" s="420"/>
      <c r="Q46" s="420"/>
      <c r="S46" s="1"/>
      <c r="T46" s="1"/>
      <c r="U46" s="1"/>
    </row>
    <row r="47" spans="1:21" ht="15.75">
      <c r="A47" s="65"/>
      <c r="B47" s="71"/>
      <c r="C47" s="71"/>
      <c r="D47" s="262"/>
      <c r="E47" s="262"/>
      <c r="F47" s="228"/>
      <c r="G47" s="228"/>
      <c r="H47" s="228"/>
      <c r="I47" s="228"/>
      <c r="J47" s="420"/>
      <c r="K47" s="420"/>
      <c r="L47" s="420"/>
      <c r="M47" s="420"/>
      <c r="N47" s="420"/>
      <c r="O47" s="219"/>
      <c r="P47" s="420"/>
      <c r="Q47" s="420"/>
      <c r="S47" s="1"/>
      <c r="T47" s="1"/>
      <c r="U47" s="1"/>
    </row>
    <row r="48" spans="1:21" ht="15.75">
      <c r="A48" s="65"/>
      <c r="B48" s="71"/>
      <c r="C48" s="71"/>
      <c r="D48" s="262"/>
      <c r="E48" s="262"/>
      <c r="F48" s="228"/>
      <c r="G48" s="228"/>
      <c r="H48" s="228"/>
      <c r="I48" s="228"/>
      <c r="J48" s="420"/>
      <c r="K48" s="420"/>
      <c r="L48" s="420"/>
      <c r="M48" s="420"/>
      <c r="N48" s="420"/>
      <c r="O48" s="219"/>
      <c r="P48" s="420"/>
      <c r="Q48" s="420"/>
      <c r="S48" s="1"/>
      <c r="T48" s="1"/>
      <c r="U48" s="1"/>
    </row>
    <row r="49" spans="1:21" ht="15.75">
      <c r="A49" s="65"/>
      <c r="B49" s="71"/>
      <c r="C49" s="71"/>
      <c r="D49" s="262"/>
      <c r="E49" s="262"/>
      <c r="F49" s="228"/>
      <c r="G49" s="228"/>
      <c r="H49" s="228"/>
      <c r="I49" s="228"/>
      <c r="J49" s="420"/>
      <c r="K49" s="420"/>
      <c r="L49" s="420"/>
      <c r="M49" s="420"/>
      <c r="N49" s="420"/>
      <c r="O49" s="219"/>
      <c r="P49" s="420"/>
      <c r="Q49" s="420"/>
      <c r="S49" s="1"/>
      <c r="T49" s="1"/>
      <c r="U49" s="1"/>
    </row>
    <row r="50" spans="1:21" ht="15.75">
      <c r="A50" s="65"/>
      <c r="B50" s="71"/>
      <c r="C50" s="71"/>
      <c r="D50" s="262"/>
      <c r="E50" s="262"/>
      <c r="F50" s="228"/>
      <c r="G50" s="228"/>
      <c r="H50" s="228"/>
      <c r="I50" s="228"/>
      <c r="J50" s="420"/>
      <c r="K50" s="420"/>
      <c r="L50" s="420"/>
      <c r="M50" s="420"/>
      <c r="N50" s="420"/>
      <c r="O50" s="219"/>
      <c r="P50" s="420"/>
      <c r="Q50" s="420"/>
      <c r="S50" s="1"/>
      <c r="T50" s="1"/>
      <c r="U50" s="1"/>
    </row>
    <row r="51" spans="1:21" ht="15.75">
      <c r="A51" s="65"/>
      <c r="B51" s="71"/>
      <c r="C51" s="71"/>
      <c r="D51" s="262"/>
      <c r="E51" s="262"/>
      <c r="F51" s="228"/>
      <c r="G51" s="228"/>
      <c r="H51" s="228"/>
      <c r="I51" s="228"/>
      <c r="J51" s="420"/>
      <c r="K51" s="420"/>
      <c r="L51" s="420"/>
      <c r="M51" s="420"/>
      <c r="N51" s="420"/>
      <c r="O51" s="219"/>
      <c r="P51" s="420"/>
      <c r="Q51" s="420"/>
      <c r="S51" s="1"/>
      <c r="T51" s="1"/>
      <c r="U51" s="1"/>
    </row>
    <row r="52" spans="1:21" ht="15.75">
      <c r="A52" s="65"/>
      <c r="B52" s="71"/>
      <c r="C52" s="71"/>
      <c r="D52" s="262"/>
      <c r="E52" s="262"/>
      <c r="F52" s="228"/>
      <c r="G52" s="228"/>
      <c r="H52" s="228"/>
      <c r="I52" s="228"/>
      <c r="J52" s="420"/>
      <c r="K52" s="420"/>
      <c r="L52" s="420"/>
      <c r="M52" s="420"/>
      <c r="N52" s="420"/>
      <c r="O52" s="219"/>
      <c r="P52" s="420"/>
      <c r="Q52" s="420"/>
      <c r="S52" s="1"/>
      <c r="T52" s="1"/>
      <c r="U52" s="1"/>
    </row>
    <row r="53" spans="1:21" ht="15.75">
      <c r="A53" s="65"/>
      <c r="B53" s="71"/>
      <c r="C53" s="71"/>
      <c r="D53" s="262"/>
      <c r="E53" s="262"/>
      <c r="F53" s="228"/>
      <c r="G53" s="228"/>
      <c r="H53" s="228"/>
      <c r="I53" s="228"/>
      <c r="J53" s="420"/>
      <c r="K53" s="420"/>
      <c r="L53" s="420"/>
      <c r="M53" s="420"/>
      <c r="N53" s="420"/>
      <c r="O53" s="219"/>
      <c r="P53" s="420"/>
      <c r="Q53" s="420"/>
      <c r="S53" s="1"/>
      <c r="T53" s="1"/>
      <c r="U53" s="1"/>
    </row>
    <row r="54" spans="1:21" ht="15.75">
      <c r="A54" s="65"/>
      <c r="B54" s="71"/>
      <c r="C54" s="71"/>
      <c r="D54" s="262"/>
      <c r="E54" s="262"/>
      <c r="F54" s="228"/>
      <c r="G54" s="228"/>
      <c r="H54" s="228"/>
      <c r="I54" s="228"/>
      <c r="J54" s="420"/>
      <c r="K54" s="420"/>
      <c r="L54" s="420"/>
      <c r="M54" s="420"/>
      <c r="N54" s="420"/>
      <c r="O54" s="219"/>
      <c r="P54" s="420"/>
      <c r="Q54" s="420"/>
      <c r="S54" s="1"/>
      <c r="T54" s="1"/>
      <c r="U54" s="1"/>
    </row>
    <row r="55" spans="1:21" ht="15.75">
      <c r="A55" s="65"/>
      <c r="B55" s="71"/>
      <c r="C55" s="71"/>
      <c r="D55" s="262"/>
      <c r="E55" s="262"/>
      <c r="F55" s="228"/>
      <c r="G55" s="228"/>
      <c r="H55" s="228"/>
      <c r="I55" s="228"/>
      <c r="J55" s="420"/>
      <c r="K55" s="420"/>
      <c r="L55" s="420"/>
      <c r="M55" s="420"/>
      <c r="N55" s="420"/>
      <c r="O55" s="219"/>
      <c r="P55" s="420"/>
      <c r="Q55" s="420"/>
      <c r="S55" s="1"/>
      <c r="T55" s="1"/>
      <c r="U55" s="1"/>
    </row>
    <row r="56" spans="1:21" ht="15.75">
      <c r="A56" s="65"/>
      <c r="B56" s="71"/>
      <c r="C56" s="71"/>
      <c r="D56" s="262"/>
      <c r="E56" s="262"/>
      <c r="F56" s="228"/>
      <c r="G56" s="228"/>
      <c r="H56" s="228"/>
      <c r="I56" s="228"/>
      <c r="J56" s="420"/>
      <c r="K56" s="420"/>
      <c r="L56" s="420"/>
      <c r="M56" s="420"/>
      <c r="N56" s="420"/>
      <c r="O56" s="219"/>
      <c r="P56" s="420"/>
      <c r="Q56" s="420"/>
      <c r="S56" s="1"/>
      <c r="T56" s="1"/>
      <c r="U56" s="1"/>
    </row>
    <row r="57" spans="1:21" ht="15.75">
      <c r="A57" s="65"/>
      <c r="B57" s="71"/>
      <c r="C57" s="71"/>
      <c r="D57" s="262"/>
      <c r="E57" s="262"/>
      <c r="F57" s="228"/>
      <c r="G57" s="228"/>
      <c r="H57" s="228"/>
      <c r="I57" s="228"/>
      <c r="J57" s="420"/>
      <c r="K57" s="420"/>
      <c r="L57" s="420"/>
      <c r="M57" s="420"/>
      <c r="N57" s="420"/>
      <c r="O57" s="219"/>
      <c r="P57" s="420"/>
      <c r="Q57" s="420"/>
      <c r="S57" s="1"/>
      <c r="T57" s="1"/>
      <c r="U57" s="1"/>
    </row>
    <row r="58" spans="1:21" ht="15.75">
      <c r="A58" s="65"/>
      <c r="B58" s="71"/>
      <c r="C58" s="71"/>
      <c r="D58" s="262"/>
      <c r="E58" s="262"/>
      <c r="F58" s="228"/>
      <c r="G58" s="228"/>
      <c r="H58" s="228"/>
      <c r="I58" s="228"/>
      <c r="J58" s="420"/>
      <c r="K58" s="420"/>
      <c r="L58" s="420"/>
      <c r="M58" s="420"/>
      <c r="N58" s="420"/>
      <c r="O58" s="219"/>
      <c r="P58" s="420"/>
      <c r="Q58" s="420"/>
      <c r="S58" s="1"/>
      <c r="T58" s="1"/>
      <c r="U58" s="1"/>
    </row>
    <row r="59" spans="1:21" ht="15.75">
      <c r="A59" s="65"/>
      <c r="B59" s="71"/>
      <c r="C59" s="71"/>
      <c r="D59" s="262"/>
      <c r="E59" s="262"/>
      <c r="F59" s="228"/>
      <c r="G59" s="228"/>
      <c r="H59" s="228"/>
      <c r="I59" s="228"/>
      <c r="J59" s="228"/>
      <c r="K59" s="228"/>
      <c r="L59" s="228"/>
      <c r="M59" s="228"/>
      <c r="N59" s="420"/>
      <c r="O59" s="219"/>
      <c r="P59" s="420"/>
      <c r="Q59" s="420"/>
      <c r="S59" s="1"/>
      <c r="T59" s="1"/>
      <c r="U59" s="1"/>
    </row>
    <row r="60" spans="1:21" ht="15.75">
      <c r="A60" s="65"/>
      <c r="B60" s="71"/>
      <c r="C60" s="71"/>
      <c r="D60" s="71"/>
      <c r="E60" s="71"/>
      <c r="F60" s="437"/>
      <c r="G60" s="437"/>
      <c r="H60" s="438"/>
      <c r="I60" s="438"/>
      <c r="J60" s="439"/>
      <c r="K60" s="439"/>
      <c r="L60" s="439"/>
      <c r="M60" s="439"/>
      <c r="N60" s="420"/>
      <c r="O60" s="219"/>
      <c r="P60" s="420"/>
      <c r="Q60" s="420"/>
      <c r="S60" s="1"/>
      <c r="T60" s="1"/>
      <c r="U60" s="1"/>
    </row>
    <row r="61" spans="1:21" ht="15.75">
      <c r="A61" s="65"/>
      <c r="B61" s="71"/>
      <c r="C61" s="71"/>
      <c r="D61" s="71"/>
      <c r="E61" s="71"/>
      <c r="F61" s="228"/>
      <c r="G61" s="228"/>
      <c r="H61" s="228"/>
      <c r="I61" s="228"/>
      <c r="J61" s="420"/>
      <c r="K61" s="228"/>
      <c r="L61" s="420"/>
      <c r="M61" s="228"/>
      <c r="N61" s="420"/>
      <c r="O61" s="219"/>
      <c r="P61" s="420"/>
      <c r="Q61" s="420"/>
      <c r="S61" s="1"/>
      <c r="T61" s="1"/>
      <c r="U61" s="1"/>
    </row>
    <row r="62" spans="1:21" ht="15.75">
      <c r="A62" s="65"/>
      <c r="B62" s="71"/>
      <c r="C62" s="71"/>
      <c r="D62" s="71"/>
      <c r="E62" s="71"/>
      <c r="F62" s="228"/>
      <c r="G62" s="228"/>
      <c r="H62" s="228"/>
      <c r="I62" s="228"/>
      <c r="J62" s="420"/>
      <c r="K62" s="228"/>
      <c r="L62" s="420"/>
      <c r="M62" s="228"/>
      <c r="N62" s="420"/>
      <c r="O62" s="219"/>
      <c r="P62" s="420"/>
      <c r="Q62" s="420"/>
      <c r="S62" s="1"/>
      <c r="T62" s="1"/>
      <c r="U62" s="1"/>
    </row>
    <row r="63" spans="1:21" ht="15.75">
      <c r="A63" s="65"/>
      <c r="B63" s="71"/>
      <c r="C63" s="71"/>
      <c r="D63" s="71"/>
      <c r="E63" s="71"/>
      <c r="F63" s="228"/>
      <c r="G63" s="228"/>
      <c r="H63" s="228"/>
      <c r="I63" s="228"/>
      <c r="J63" s="420"/>
      <c r="K63" s="420"/>
      <c r="L63" s="420"/>
      <c r="M63" s="420"/>
      <c r="N63" s="420"/>
      <c r="O63" s="219"/>
      <c r="P63" s="420"/>
      <c r="Q63" s="420"/>
      <c r="S63" s="1"/>
      <c r="T63" s="1"/>
      <c r="U63" s="1"/>
    </row>
    <row r="64" spans="1:21" ht="15.75">
      <c r="A64" s="65"/>
      <c r="B64" s="71"/>
      <c r="C64" s="71"/>
      <c r="D64" s="71"/>
      <c r="E64" s="71"/>
      <c r="F64" s="228"/>
      <c r="G64" s="228"/>
      <c r="H64" s="228"/>
      <c r="I64" s="228"/>
      <c r="J64" s="420"/>
      <c r="K64" s="420"/>
      <c r="L64" s="420"/>
      <c r="M64" s="420"/>
      <c r="N64" s="420"/>
      <c r="O64" s="219"/>
      <c r="P64" s="420"/>
      <c r="Q64" s="420"/>
      <c r="S64" s="1"/>
      <c r="T64" s="1"/>
      <c r="U64" s="1"/>
    </row>
    <row r="65" spans="1:21" ht="15.75">
      <c r="A65" s="65"/>
      <c r="B65" s="71"/>
      <c r="C65" s="71"/>
      <c r="D65" s="71"/>
      <c r="E65" s="71"/>
      <c r="F65" s="228"/>
      <c r="G65" s="228"/>
      <c r="H65" s="228"/>
      <c r="I65" s="228"/>
      <c r="J65" s="420"/>
      <c r="K65" s="420"/>
      <c r="L65" s="420"/>
      <c r="M65" s="420"/>
      <c r="N65" s="420"/>
      <c r="O65" s="219"/>
      <c r="P65" s="420"/>
      <c r="Q65" s="420"/>
      <c r="S65" s="1"/>
      <c r="T65" s="1"/>
      <c r="U65" s="1"/>
    </row>
    <row r="66" spans="1:21" ht="15.75">
      <c r="A66" s="65"/>
      <c r="B66" s="71"/>
      <c r="C66" s="71"/>
      <c r="D66" s="71"/>
      <c r="E66" s="71"/>
      <c r="F66" s="228"/>
      <c r="G66" s="228"/>
      <c r="H66" s="228"/>
      <c r="I66" s="228"/>
      <c r="J66" s="420"/>
      <c r="K66" s="420"/>
      <c r="L66" s="420"/>
      <c r="M66" s="420"/>
      <c r="N66" s="420"/>
      <c r="O66" s="219"/>
      <c r="P66" s="420"/>
      <c r="Q66" s="420"/>
      <c r="S66" s="1"/>
      <c r="T66" s="1"/>
      <c r="U66" s="1"/>
    </row>
    <row r="67" spans="1:21" ht="15.75">
      <c r="A67" s="65"/>
      <c r="B67" s="71"/>
      <c r="C67" s="71"/>
      <c r="D67" s="71"/>
      <c r="E67" s="71"/>
      <c r="F67" s="228"/>
      <c r="G67" s="228"/>
      <c r="H67" s="228"/>
      <c r="I67" s="228"/>
      <c r="J67" s="420"/>
      <c r="K67" s="420"/>
      <c r="L67" s="420"/>
      <c r="M67" s="420"/>
      <c r="N67" s="420"/>
      <c r="O67" s="219"/>
      <c r="P67" s="420"/>
      <c r="Q67" s="420"/>
      <c r="S67" s="1"/>
      <c r="T67" s="1"/>
      <c r="U67" s="1"/>
    </row>
    <row r="68" spans="1:21" ht="15.75">
      <c r="A68" s="65"/>
      <c r="B68" s="71"/>
      <c r="C68" s="71"/>
      <c r="D68" s="71"/>
      <c r="E68" s="71"/>
      <c r="F68" s="228"/>
      <c r="G68" s="228"/>
      <c r="H68" s="228"/>
      <c r="I68" s="228"/>
      <c r="J68" s="420"/>
      <c r="K68" s="420"/>
      <c r="L68" s="420"/>
      <c r="M68" s="420"/>
      <c r="N68" s="420"/>
      <c r="O68" s="219"/>
      <c r="P68" s="420"/>
      <c r="Q68" s="420"/>
      <c r="S68" s="1"/>
      <c r="T68" s="1"/>
      <c r="U68" s="1"/>
    </row>
    <row r="69" spans="1:21" ht="15.75">
      <c r="A69" s="65"/>
      <c r="B69" s="71"/>
      <c r="C69" s="71"/>
      <c r="D69" s="71"/>
      <c r="E69" s="71"/>
      <c r="F69" s="228"/>
      <c r="G69" s="228"/>
      <c r="H69" s="228"/>
      <c r="I69" s="228"/>
      <c r="J69" s="420"/>
      <c r="K69" s="420"/>
      <c r="L69" s="420"/>
      <c r="M69" s="420"/>
      <c r="N69" s="420"/>
      <c r="O69" s="219"/>
      <c r="P69" s="420"/>
      <c r="Q69" s="420"/>
      <c r="S69" s="1"/>
      <c r="T69" s="1"/>
      <c r="U69" s="1"/>
    </row>
    <row r="70" spans="1:21" ht="15.75">
      <c r="A70" s="65"/>
      <c r="B70" s="71"/>
      <c r="C70" s="71"/>
      <c r="D70" s="71"/>
      <c r="E70" s="71"/>
      <c r="F70" s="228"/>
      <c r="G70" s="228"/>
      <c r="H70" s="228"/>
      <c r="I70" s="228"/>
      <c r="J70" s="420"/>
      <c r="K70" s="420"/>
      <c r="L70" s="420"/>
      <c r="M70" s="420"/>
      <c r="N70" s="420"/>
      <c r="O70" s="219"/>
      <c r="P70" s="420"/>
      <c r="Q70" s="420"/>
      <c r="S70" s="1"/>
      <c r="T70" s="1"/>
      <c r="U70" s="1"/>
    </row>
    <row r="71" spans="1:21" ht="15.75">
      <c r="A71" s="65"/>
      <c r="B71" s="71"/>
      <c r="C71" s="71"/>
      <c r="D71" s="71"/>
      <c r="E71" s="71"/>
      <c r="F71" s="228"/>
      <c r="G71" s="228"/>
      <c r="H71" s="228"/>
      <c r="I71" s="228"/>
      <c r="J71" s="420"/>
      <c r="K71" s="420"/>
      <c r="L71" s="420"/>
      <c r="M71" s="420"/>
      <c r="N71" s="420"/>
      <c r="O71" s="219"/>
      <c r="P71" s="420"/>
      <c r="Q71" s="420"/>
      <c r="S71" s="1"/>
      <c r="T71" s="1"/>
      <c r="U71" s="1"/>
    </row>
    <row r="72" spans="1:21" ht="15.75">
      <c r="A72" s="65"/>
      <c r="B72" s="71"/>
      <c r="C72" s="71"/>
      <c r="D72" s="71"/>
      <c r="E72" s="71"/>
      <c r="F72" s="228"/>
      <c r="G72" s="228"/>
      <c r="H72" s="228"/>
      <c r="I72" s="228"/>
      <c r="J72" s="420"/>
      <c r="K72" s="420"/>
      <c r="L72" s="420"/>
      <c r="M72" s="420"/>
      <c r="N72" s="420"/>
      <c r="O72" s="219"/>
      <c r="P72" s="420"/>
      <c r="Q72" s="420"/>
      <c r="S72" s="1"/>
      <c r="T72" s="1"/>
      <c r="U72" s="1"/>
    </row>
    <row r="73" spans="1:21" ht="15.75">
      <c r="A73" s="65"/>
      <c r="B73" s="71"/>
      <c r="C73" s="71"/>
      <c r="D73" s="71"/>
      <c r="E73" s="71"/>
      <c r="F73" s="228"/>
      <c r="G73" s="228"/>
      <c r="H73" s="228"/>
      <c r="I73" s="228"/>
      <c r="J73" s="420"/>
      <c r="K73" s="420"/>
      <c r="L73" s="420"/>
      <c r="M73" s="420"/>
      <c r="N73" s="420"/>
      <c r="O73" s="219"/>
      <c r="P73" s="420"/>
      <c r="Q73" s="420"/>
      <c r="S73" s="1"/>
      <c r="T73" s="1"/>
      <c r="U73" s="1"/>
    </row>
    <row r="74" spans="1:21">
      <c r="A74" s="65"/>
      <c r="B74" s="71"/>
      <c r="C74" s="71"/>
      <c r="D74" s="71"/>
      <c r="E74" s="71"/>
      <c r="F74" s="71"/>
      <c r="G74" s="71"/>
      <c r="H74" s="71"/>
      <c r="I74" s="71"/>
      <c r="J74" s="71"/>
      <c r="K74" s="71"/>
      <c r="L74" s="71"/>
      <c r="M74" s="71"/>
      <c r="N74" s="71"/>
      <c r="O74" s="71"/>
      <c r="P74" s="71"/>
      <c r="Q74" s="71"/>
      <c r="S74" s="1"/>
      <c r="T74" s="1"/>
      <c r="U74" s="1"/>
    </row>
    <row r="75" spans="1:21">
      <c r="A75" s="65"/>
      <c r="B75" s="71"/>
      <c r="C75" s="71"/>
      <c r="D75" s="71"/>
      <c r="E75" s="71"/>
      <c r="F75" s="71"/>
      <c r="G75" s="71"/>
      <c r="H75" s="71"/>
      <c r="I75" s="71"/>
      <c r="J75" s="71"/>
      <c r="K75" s="71"/>
      <c r="L75" s="71"/>
      <c r="M75" s="71"/>
      <c r="N75" s="71"/>
      <c r="O75" s="71"/>
      <c r="P75" s="71"/>
      <c r="Q75" s="71"/>
      <c r="S75" s="1"/>
      <c r="T75" s="1"/>
      <c r="U75" s="1"/>
    </row>
    <row r="76" spans="1:21" ht="15.75">
      <c r="A76" s="65"/>
      <c r="B76" s="71"/>
      <c r="C76" s="71"/>
      <c r="D76" s="71"/>
      <c r="E76" s="71"/>
      <c r="F76" s="228"/>
      <c r="G76" s="228"/>
      <c r="H76" s="228"/>
      <c r="I76" s="228"/>
      <c r="J76" s="420"/>
      <c r="K76" s="420"/>
      <c r="L76" s="420"/>
      <c r="M76" s="420"/>
      <c r="N76" s="420"/>
      <c r="O76" s="219"/>
      <c r="P76" s="420"/>
      <c r="Q76" s="420"/>
      <c r="S76" s="1"/>
      <c r="T76" s="1"/>
      <c r="U76" s="1"/>
    </row>
    <row r="77" spans="1:21" ht="15.75">
      <c r="A77" s="65"/>
      <c r="B77" s="71"/>
      <c r="C77" s="71"/>
      <c r="D77" s="71"/>
      <c r="E77" s="71"/>
      <c r="F77" s="228"/>
      <c r="G77" s="228"/>
      <c r="H77" s="228"/>
      <c r="I77" s="228"/>
      <c r="J77" s="420"/>
      <c r="K77" s="420"/>
      <c r="L77" s="420"/>
      <c r="M77" s="420"/>
      <c r="N77" s="420"/>
      <c r="O77" s="219"/>
      <c r="P77" s="420"/>
      <c r="Q77" s="420"/>
      <c r="S77" s="1"/>
      <c r="T77" s="1"/>
      <c r="U77" s="1"/>
    </row>
    <row r="78" spans="1:21" ht="15">
      <c r="A78" s="65"/>
      <c r="B78" s="71"/>
      <c r="C78" s="71"/>
      <c r="D78" s="71"/>
      <c r="E78" s="71"/>
      <c r="F78" s="71"/>
      <c r="G78" s="228"/>
      <c r="H78" s="228"/>
      <c r="I78" s="228"/>
      <c r="J78" s="71"/>
      <c r="K78" s="71"/>
      <c r="L78" s="71"/>
      <c r="M78" s="71"/>
      <c r="N78" s="71"/>
      <c r="O78" s="71"/>
      <c r="P78" s="71"/>
      <c r="Q78" s="71"/>
      <c r="S78" s="1"/>
      <c r="T78" s="1"/>
      <c r="U78" s="1"/>
    </row>
    <row r="79" spans="1:21">
      <c r="A79" s="71"/>
      <c r="B79" s="71"/>
      <c r="C79" s="71"/>
      <c r="D79" s="71"/>
      <c r="E79" s="71"/>
      <c r="F79" s="71"/>
      <c r="G79" s="71"/>
      <c r="H79" s="71"/>
      <c r="I79" s="71"/>
      <c r="J79" s="71"/>
      <c r="K79" s="71"/>
      <c r="L79" s="71"/>
      <c r="M79" s="71"/>
      <c r="N79" s="71"/>
      <c r="O79" s="71"/>
      <c r="P79" s="71"/>
      <c r="Q79" s="71"/>
      <c r="S79" s="1"/>
      <c r="T79" s="1"/>
      <c r="U79" s="1"/>
    </row>
    <row r="80" spans="1:21" ht="21">
      <c r="A80" s="71"/>
      <c r="B80" s="432"/>
      <c r="C80" s="417"/>
      <c r="D80" s="145"/>
      <c r="E80" s="80"/>
      <c r="F80" s="422"/>
      <c r="G80" s="283"/>
      <c r="H80" s="422"/>
      <c r="I80" s="71"/>
      <c r="J80" s="71"/>
      <c r="K80" s="71"/>
      <c r="L80" s="71"/>
      <c r="M80" s="71"/>
      <c r="N80" s="71"/>
      <c r="O80" s="71"/>
      <c r="P80" s="71"/>
      <c r="Q80" s="71"/>
      <c r="S80" s="1"/>
      <c r="T80" s="1"/>
      <c r="U80" s="1"/>
    </row>
    <row r="81" spans="1:39" ht="18.75">
      <c r="A81" s="71"/>
      <c r="B81" s="422"/>
      <c r="C81" s="417"/>
      <c r="D81" s="145"/>
      <c r="E81" s="80"/>
      <c r="F81" s="422"/>
      <c r="G81" s="283"/>
      <c r="H81" s="422"/>
      <c r="I81" s="71"/>
      <c r="J81" s="71"/>
      <c r="K81" s="71"/>
      <c r="L81" s="71"/>
      <c r="M81" s="71"/>
      <c r="N81" s="71"/>
      <c r="O81" s="71"/>
      <c r="P81" s="71"/>
      <c r="Q81" s="71"/>
      <c r="S81" s="1"/>
      <c r="T81" s="1"/>
      <c r="U81" s="1"/>
    </row>
    <row r="82" spans="1:39">
      <c r="A82" s="71"/>
      <c r="B82" s="415"/>
      <c r="C82" s="415"/>
      <c r="D82" s="415"/>
      <c r="E82" s="415"/>
      <c r="F82" s="415"/>
      <c r="G82" s="415"/>
      <c r="H82" s="415"/>
      <c r="I82" s="71"/>
      <c r="J82" s="71"/>
      <c r="K82" s="71"/>
      <c r="L82" s="71"/>
      <c r="M82" s="71"/>
      <c r="N82" s="71"/>
      <c r="O82" s="71"/>
      <c r="P82" s="71"/>
      <c r="Q82" s="71"/>
      <c r="S82" s="1"/>
      <c r="T82" s="1"/>
      <c r="U82" s="1"/>
    </row>
    <row r="83" spans="1:39">
      <c r="A83" s="71"/>
      <c r="B83" s="415"/>
      <c r="C83" s="415"/>
      <c r="D83" s="415"/>
      <c r="E83" s="415"/>
      <c r="F83" s="415"/>
      <c r="G83" s="415"/>
      <c r="H83" s="415"/>
      <c r="I83" s="71"/>
      <c r="J83" s="71"/>
      <c r="K83" s="71"/>
      <c r="L83" s="71"/>
      <c r="M83" s="71"/>
      <c r="N83" s="71"/>
      <c r="O83" s="71"/>
      <c r="P83" s="71"/>
      <c r="Q83" s="71"/>
      <c r="S83" s="1"/>
      <c r="T83" s="1"/>
      <c r="U83" s="1"/>
    </row>
    <row r="84" spans="1:39" ht="18.75">
      <c r="A84" s="71"/>
      <c r="B84" s="422"/>
      <c r="C84" s="417"/>
      <c r="D84" s="145"/>
      <c r="E84" s="80"/>
      <c r="F84" s="422"/>
      <c r="G84" s="283"/>
      <c r="H84" s="422"/>
      <c r="I84" s="71"/>
      <c r="J84" s="71"/>
      <c r="K84" s="71"/>
      <c r="L84" s="71"/>
      <c r="M84" s="71"/>
      <c r="N84" s="71"/>
      <c r="O84" s="71"/>
      <c r="P84" s="71"/>
      <c r="Q84" s="71"/>
      <c r="S84" s="1"/>
      <c r="T84" s="1"/>
      <c r="U84" s="1"/>
    </row>
    <row r="85" spans="1:39" ht="18.75">
      <c r="A85" s="71"/>
      <c r="B85" s="422"/>
      <c r="C85" s="417"/>
      <c r="D85" s="145"/>
      <c r="E85" s="80"/>
      <c r="F85" s="422"/>
      <c r="G85" s="401"/>
      <c r="H85" s="422"/>
      <c r="I85" s="71"/>
      <c r="J85" s="71"/>
      <c r="K85" s="71"/>
      <c r="L85" s="71"/>
      <c r="M85" s="71"/>
      <c r="N85" s="71"/>
      <c r="O85" s="71"/>
      <c r="P85" s="71"/>
      <c r="Q85" s="71"/>
      <c r="S85" s="1"/>
      <c r="T85" s="1"/>
      <c r="U85" s="1"/>
    </row>
    <row r="86" spans="1:39" ht="18.75">
      <c r="A86" s="71"/>
      <c r="B86" s="421"/>
      <c r="C86" s="417"/>
      <c r="D86" s="145"/>
      <c r="E86" s="421"/>
      <c r="F86" s="421"/>
      <c r="G86" s="421"/>
      <c r="H86" s="421"/>
      <c r="I86" s="71"/>
      <c r="J86" s="71"/>
      <c r="K86" s="71"/>
      <c r="L86" s="71"/>
      <c r="M86" s="71"/>
      <c r="N86" s="71"/>
      <c r="O86" s="71"/>
      <c r="P86" s="71"/>
      <c r="Q86" s="71"/>
      <c r="S86" s="1"/>
      <c r="T86" s="1"/>
      <c r="U86" s="1"/>
    </row>
    <row r="87" spans="1:39" ht="15.75">
      <c r="A87" s="71"/>
      <c r="B87" s="309"/>
      <c r="C87" s="162"/>
      <c r="D87" s="145"/>
      <c r="E87" s="421"/>
      <c r="F87" s="421"/>
      <c r="G87" s="421"/>
      <c r="H87" s="421"/>
      <c r="I87" s="71"/>
      <c r="J87" s="71"/>
      <c r="K87" s="71"/>
      <c r="L87" s="71"/>
      <c r="M87" s="71"/>
      <c r="N87" s="71"/>
      <c r="O87" s="71"/>
      <c r="P87" s="71"/>
      <c r="Q87" s="71"/>
      <c r="S87" s="1"/>
      <c r="T87" s="1"/>
      <c r="U87" s="1"/>
    </row>
    <row r="88" spans="1:39" ht="15.75">
      <c r="A88" s="71"/>
      <c r="B88" s="162"/>
      <c r="C88" s="333"/>
      <c r="D88" s="145"/>
      <c r="E88" s="421"/>
      <c r="F88" s="421"/>
      <c r="G88" s="421"/>
      <c r="H88" s="421"/>
      <c r="I88" s="71"/>
      <c r="J88" s="71"/>
      <c r="K88" s="71"/>
      <c r="L88" s="71"/>
      <c r="M88" s="71"/>
      <c r="N88" s="71"/>
      <c r="O88" s="71"/>
      <c r="P88" s="71"/>
      <c r="Q88" s="71"/>
      <c r="S88" s="1"/>
      <c r="T88" s="1"/>
      <c r="U88" s="1"/>
    </row>
    <row r="89" spans="1:39" ht="15.75">
      <c r="A89" s="71"/>
      <c r="B89" s="162"/>
      <c r="C89" s="333"/>
      <c r="D89" s="145"/>
      <c r="E89" s="421"/>
      <c r="F89" s="421"/>
      <c r="G89" s="421"/>
      <c r="H89" s="421"/>
      <c r="I89" s="71"/>
      <c r="J89" s="71"/>
      <c r="K89" s="71"/>
      <c r="L89" s="71"/>
      <c r="M89" s="71"/>
      <c r="N89" s="71"/>
      <c r="O89" s="71"/>
      <c r="P89" s="71"/>
      <c r="Q89" s="71"/>
      <c r="S89" s="1"/>
      <c r="T89" s="1"/>
      <c r="U89" s="1"/>
    </row>
    <row r="90" spans="1:39" ht="15.75">
      <c r="A90" s="71"/>
      <c r="B90" s="421"/>
      <c r="C90" s="333"/>
      <c r="D90" s="145"/>
      <c r="E90" s="421"/>
      <c r="F90" s="421"/>
      <c r="G90" s="421"/>
      <c r="H90" s="421"/>
      <c r="I90" s="71"/>
      <c r="J90" s="71"/>
      <c r="K90" s="71"/>
      <c r="L90" s="71"/>
      <c r="M90" s="71"/>
      <c r="N90" s="71"/>
      <c r="O90" s="71"/>
      <c r="P90" s="71"/>
      <c r="Q90" s="71"/>
      <c r="S90" s="1"/>
      <c r="T90" s="1"/>
      <c r="U90" s="1"/>
    </row>
    <row r="91" spans="1:39" ht="18.75">
      <c r="A91" s="71"/>
      <c r="B91" s="421"/>
      <c r="C91" s="417"/>
      <c r="D91" s="145"/>
      <c r="E91" s="421"/>
      <c r="F91" s="421"/>
      <c r="G91" s="421"/>
      <c r="H91" s="421"/>
      <c r="I91" s="71"/>
      <c r="J91" s="71"/>
      <c r="K91" s="71"/>
      <c r="L91" s="71"/>
      <c r="M91" s="71"/>
      <c r="N91" s="71"/>
      <c r="O91" s="71"/>
      <c r="P91" s="71"/>
      <c r="Q91" s="71"/>
      <c r="S91" s="1"/>
      <c r="T91" s="1"/>
      <c r="U91" s="1"/>
    </row>
    <row r="92" spans="1:39" ht="21">
      <c r="A92" s="71"/>
      <c r="B92" s="433"/>
      <c r="C92" s="374"/>
      <c r="D92" s="145"/>
      <c r="E92" s="421"/>
      <c r="F92" s="421"/>
      <c r="G92" s="421"/>
      <c r="H92" s="421"/>
      <c r="I92" s="71"/>
      <c r="J92" s="71"/>
      <c r="K92" s="71"/>
      <c r="L92" s="71"/>
      <c r="M92" s="71"/>
      <c r="N92" s="71"/>
      <c r="O92" s="71"/>
      <c r="P92" s="71"/>
      <c r="Q92" s="71"/>
      <c r="S92" s="1"/>
      <c r="T92" s="1"/>
      <c r="U92" s="1"/>
    </row>
    <row r="93" spans="1:39" s="1" customFormat="1" ht="18.75">
      <c r="A93" s="71"/>
      <c r="B93" s="421"/>
      <c r="C93" s="417"/>
      <c r="D93" s="145"/>
      <c r="E93" s="421"/>
      <c r="F93" s="421"/>
      <c r="G93" s="421"/>
      <c r="H93" s="421"/>
      <c r="I93" s="71"/>
      <c r="J93" s="71"/>
      <c r="K93" s="71"/>
      <c r="L93" s="71"/>
      <c r="M93" s="71"/>
      <c r="N93" s="71"/>
      <c r="O93" s="71"/>
      <c r="P93" s="71"/>
      <c r="Q93" s="71"/>
      <c r="R93" s="70"/>
      <c r="Y93" s="70"/>
      <c r="Z93" s="70"/>
      <c r="AA93" s="70"/>
      <c r="AB93" s="70"/>
      <c r="AC93" s="70"/>
      <c r="AD93" s="70"/>
      <c r="AE93" s="70"/>
      <c r="AF93" s="70"/>
      <c r="AG93" s="70"/>
      <c r="AH93" s="70"/>
      <c r="AI93" s="70"/>
      <c r="AJ93" s="70"/>
      <c r="AK93" s="70"/>
      <c r="AL93" s="70"/>
      <c r="AM93" s="70"/>
    </row>
    <row r="94" spans="1:39" s="1" customFormat="1" ht="18.75">
      <c r="A94" s="71"/>
      <c r="B94" s="421"/>
      <c r="C94" s="374"/>
      <c r="D94" s="145"/>
      <c r="E94" s="421"/>
      <c r="F94" s="421"/>
      <c r="G94" s="421"/>
      <c r="H94" s="421"/>
      <c r="I94" s="71"/>
      <c r="J94" s="71"/>
      <c r="K94" s="71"/>
      <c r="L94" s="71"/>
      <c r="M94" s="71"/>
      <c r="N94" s="71"/>
      <c r="O94" s="71"/>
      <c r="P94" s="71"/>
      <c r="Q94" s="71"/>
      <c r="R94" s="70"/>
      <c r="Y94" s="70"/>
      <c r="Z94" s="70"/>
      <c r="AA94" s="70"/>
      <c r="AB94" s="70"/>
      <c r="AC94" s="70"/>
      <c r="AD94" s="70"/>
      <c r="AE94" s="70"/>
      <c r="AF94" s="70"/>
      <c r="AG94" s="70"/>
      <c r="AH94" s="70"/>
      <c r="AI94" s="70"/>
      <c r="AJ94" s="70"/>
      <c r="AK94" s="70"/>
      <c r="AL94" s="70"/>
      <c r="AM94" s="70"/>
    </row>
    <row r="95" spans="1:39" s="1" customFormat="1" ht="18.75">
      <c r="A95" s="71"/>
      <c r="B95" s="421"/>
      <c r="C95" s="417"/>
      <c r="D95" s="145"/>
      <c r="E95" s="421"/>
      <c r="F95" s="421"/>
      <c r="G95" s="421"/>
      <c r="H95" s="421"/>
      <c r="I95" s="71"/>
      <c r="J95" s="71"/>
      <c r="K95" s="71"/>
      <c r="L95" s="71"/>
      <c r="M95" s="71"/>
      <c r="N95" s="71"/>
      <c r="O95" s="71"/>
      <c r="P95" s="71"/>
      <c r="Q95" s="71"/>
      <c r="R95" s="70"/>
      <c r="Y95" s="70"/>
      <c r="Z95" s="70"/>
      <c r="AA95" s="70"/>
      <c r="AB95" s="70"/>
      <c r="AC95" s="70"/>
      <c r="AD95" s="70"/>
      <c r="AE95" s="70"/>
      <c r="AF95" s="70"/>
      <c r="AG95" s="70"/>
      <c r="AH95" s="70"/>
      <c r="AI95" s="70"/>
      <c r="AJ95" s="70"/>
      <c r="AK95" s="70"/>
      <c r="AL95" s="70"/>
      <c r="AM95" s="70"/>
    </row>
    <row r="96" spans="1:39" s="1" customFormat="1" ht="18.75">
      <c r="A96" s="71"/>
      <c r="B96" s="421"/>
      <c r="C96" s="374"/>
      <c r="D96" s="145"/>
      <c r="E96" s="421"/>
      <c r="F96" s="421"/>
      <c r="G96" s="421"/>
      <c r="H96" s="421"/>
      <c r="I96" s="71"/>
      <c r="J96" s="70"/>
      <c r="K96" s="70"/>
      <c r="L96" s="70"/>
      <c r="M96" s="70"/>
      <c r="N96" s="70"/>
      <c r="O96" s="70"/>
      <c r="P96" s="70"/>
      <c r="Q96" s="70"/>
      <c r="R96" s="70"/>
      <c r="Y96" s="70"/>
      <c r="Z96" s="70"/>
      <c r="AA96" s="70"/>
      <c r="AB96" s="70"/>
      <c r="AC96" s="70"/>
      <c r="AD96" s="70"/>
      <c r="AE96" s="70"/>
      <c r="AF96" s="70"/>
      <c r="AG96" s="70"/>
      <c r="AH96" s="70"/>
      <c r="AI96" s="70"/>
      <c r="AJ96" s="70"/>
      <c r="AK96" s="70"/>
      <c r="AL96" s="70"/>
      <c r="AM96" s="70"/>
    </row>
    <row r="97" spans="1:39" s="1" customFormat="1" ht="18.75">
      <c r="A97" s="71"/>
      <c r="B97" s="421"/>
      <c r="C97" s="417"/>
      <c r="D97" s="145"/>
      <c r="E97" s="421"/>
      <c r="F97" s="421"/>
      <c r="G97" s="421"/>
      <c r="H97" s="421"/>
      <c r="I97" s="71"/>
      <c r="J97" s="70"/>
      <c r="K97" s="70"/>
      <c r="L97" s="70"/>
      <c r="M97" s="70"/>
      <c r="N97" s="70"/>
      <c r="O97" s="70"/>
      <c r="P97" s="70"/>
      <c r="Q97" s="70"/>
      <c r="R97" s="70"/>
      <c r="Y97" s="70"/>
      <c r="Z97" s="70"/>
      <c r="AA97" s="70"/>
      <c r="AB97" s="70"/>
      <c r="AC97" s="70"/>
      <c r="AD97" s="70"/>
      <c r="AE97" s="70"/>
      <c r="AF97" s="70"/>
      <c r="AG97" s="70"/>
      <c r="AH97" s="70"/>
      <c r="AI97" s="70"/>
      <c r="AJ97" s="70"/>
      <c r="AK97" s="70"/>
      <c r="AL97" s="70"/>
      <c r="AM97" s="70"/>
    </row>
    <row r="98" spans="1:39" s="1" customFormat="1">
      <c r="A98" s="71"/>
      <c r="B98" s="71"/>
      <c r="C98" s="71"/>
      <c r="D98" s="71"/>
      <c r="E98" s="71"/>
      <c r="F98" s="71"/>
      <c r="G98" s="71"/>
      <c r="H98" s="71"/>
      <c r="I98" s="71"/>
      <c r="J98" s="70"/>
      <c r="K98" s="70"/>
      <c r="L98" s="70"/>
      <c r="M98" s="70"/>
      <c r="N98" s="70"/>
      <c r="O98" s="70"/>
      <c r="P98" s="70"/>
      <c r="Q98" s="70"/>
      <c r="R98" s="70"/>
      <c r="Y98" s="70"/>
      <c r="Z98" s="70"/>
      <c r="AA98" s="70"/>
      <c r="AB98" s="70"/>
      <c r="AC98" s="70"/>
      <c r="AD98" s="70"/>
      <c r="AE98" s="70"/>
      <c r="AF98" s="70"/>
      <c r="AG98" s="70"/>
      <c r="AH98" s="70"/>
      <c r="AI98" s="70"/>
      <c r="AJ98" s="70"/>
      <c r="AK98" s="70"/>
      <c r="AL98" s="70"/>
      <c r="AM98" s="70"/>
    </row>
    <row r="99" spans="1:39" s="1" customFormat="1">
      <c r="A99" s="71"/>
      <c r="B99" s="71"/>
      <c r="C99" s="71"/>
      <c r="D99" s="71"/>
      <c r="E99" s="71"/>
      <c r="F99" s="71"/>
      <c r="G99" s="71"/>
      <c r="H99" s="71"/>
      <c r="I99" s="71"/>
      <c r="J99" s="70"/>
      <c r="K99" s="70"/>
      <c r="L99" s="70"/>
      <c r="M99" s="70"/>
      <c r="N99" s="70"/>
      <c r="O99" s="70"/>
      <c r="P99" s="70"/>
      <c r="Q99" s="70"/>
      <c r="R99" s="70"/>
      <c r="Y99" s="70"/>
      <c r="Z99" s="70"/>
      <c r="AA99" s="70"/>
      <c r="AB99" s="70"/>
      <c r="AC99" s="70"/>
      <c r="AD99" s="70"/>
      <c r="AE99" s="70"/>
      <c r="AF99" s="70"/>
      <c r="AG99" s="70"/>
      <c r="AH99" s="70"/>
      <c r="AI99" s="70"/>
      <c r="AJ99" s="70"/>
      <c r="AK99" s="70"/>
      <c r="AL99" s="70"/>
      <c r="AM99" s="70"/>
    </row>
    <row r="100" spans="1:39" s="1" customFormat="1">
      <c r="A100" s="71"/>
      <c r="B100" s="71"/>
      <c r="C100" s="71"/>
      <c r="D100" s="71"/>
      <c r="E100" s="71"/>
      <c r="F100" s="71"/>
      <c r="G100" s="71"/>
      <c r="H100" s="71"/>
      <c r="I100" s="71"/>
      <c r="J100" s="70"/>
      <c r="K100" s="70"/>
      <c r="L100" s="70"/>
      <c r="M100" s="70"/>
      <c r="N100" s="70"/>
      <c r="O100" s="70"/>
      <c r="P100" s="70"/>
      <c r="Q100" s="70"/>
      <c r="R100" s="70"/>
      <c r="Y100" s="70"/>
      <c r="Z100" s="70"/>
      <c r="AA100" s="70"/>
      <c r="AB100" s="70"/>
      <c r="AC100" s="70"/>
      <c r="AD100" s="70"/>
      <c r="AE100" s="70"/>
      <c r="AF100" s="70"/>
      <c r="AG100" s="70"/>
      <c r="AH100" s="70"/>
      <c r="AI100" s="70"/>
      <c r="AJ100" s="70"/>
      <c r="AK100" s="70"/>
      <c r="AL100" s="70"/>
      <c r="AM100" s="70"/>
    </row>
    <row r="101" spans="1:39" s="1" customFormat="1">
      <c r="A101" s="71"/>
      <c r="B101" s="71"/>
      <c r="C101" s="71"/>
      <c r="D101" s="71"/>
      <c r="E101" s="71"/>
      <c r="F101" s="71"/>
      <c r="G101" s="71"/>
      <c r="H101" s="71"/>
      <c r="I101" s="71"/>
      <c r="J101" s="70"/>
      <c r="K101" s="70"/>
      <c r="L101" s="70"/>
      <c r="M101" s="70"/>
      <c r="N101" s="70"/>
      <c r="O101" s="70"/>
      <c r="P101" s="70"/>
      <c r="Q101" s="70"/>
      <c r="R101" s="70"/>
      <c r="Y101" s="70"/>
      <c r="Z101" s="70"/>
      <c r="AA101" s="70"/>
      <c r="AB101" s="70"/>
      <c r="AC101" s="70"/>
      <c r="AD101" s="70"/>
      <c r="AE101" s="70"/>
      <c r="AF101" s="70"/>
      <c r="AG101" s="70"/>
      <c r="AH101" s="70"/>
      <c r="AI101" s="70"/>
      <c r="AJ101" s="70"/>
      <c r="AK101" s="70"/>
      <c r="AL101" s="70"/>
      <c r="AM101" s="70"/>
    </row>
    <row r="102" spans="1:39" s="1" customFormat="1">
      <c r="A102" s="70"/>
      <c r="B102" s="70"/>
      <c r="C102" s="70"/>
      <c r="D102" s="70"/>
      <c r="E102" s="70"/>
      <c r="F102" s="70"/>
      <c r="G102" s="70"/>
      <c r="H102" s="70"/>
      <c r="I102" s="70"/>
      <c r="J102" s="70"/>
      <c r="K102" s="70"/>
      <c r="L102" s="70"/>
      <c r="M102" s="70"/>
      <c r="N102" s="70"/>
      <c r="O102" s="70"/>
      <c r="P102" s="70"/>
      <c r="Q102" s="70"/>
      <c r="R102" s="70"/>
      <c r="Y102" s="70"/>
      <c r="Z102" s="70"/>
      <c r="AA102" s="70"/>
      <c r="AB102" s="70"/>
      <c r="AC102" s="70"/>
      <c r="AD102" s="70"/>
      <c r="AE102" s="70"/>
      <c r="AF102" s="70"/>
      <c r="AG102" s="70"/>
      <c r="AH102" s="70"/>
      <c r="AI102" s="70"/>
      <c r="AJ102" s="70"/>
      <c r="AK102" s="70"/>
      <c r="AL102" s="70"/>
      <c r="AM102" s="70"/>
    </row>
    <row r="103" spans="1:39" s="1" customFormat="1">
      <c r="A103" s="70"/>
      <c r="B103" s="70"/>
      <c r="C103" s="70"/>
      <c r="D103" s="70"/>
      <c r="E103" s="70"/>
      <c r="F103" s="70"/>
      <c r="G103" s="70"/>
      <c r="H103" s="70"/>
      <c r="I103" s="70"/>
      <c r="J103" s="70"/>
      <c r="K103" s="70"/>
      <c r="L103" s="70"/>
      <c r="M103" s="70"/>
      <c r="N103" s="70"/>
      <c r="O103" s="70"/>
      <c r="P103" s="70"/>
      <c r="Q103" s="70"/>
      <c r="R103" s="70"/>
      <c r="Y103" s="70"/>
      <c r="Z103" s="70"/>
      <c r="AA103" s="70"/>
      <c r="AB103" s="70"/>
      <c r="AC103" s="70"/>
      <c r="AD103" s="70"/>
      <c r="AE103" s="70"/>
      <c r="AF103" s="70"/>
      <c r="AG103" s="70"/>
      <c r="AH103" s="70"/>
      <c r="AI103" s="70"/>
      <c r="AJ103" s="70"/>
      <c r="AK103" s="70"/>
      <c r="AL103" s="70"/>
      <c r="AM103" s="70"/>
    </row>
    <row r="104" spans="1:39" s="1" customFormat="1">
      <c r="A104" s="70"/>
      <c r="B104" s="70"/>
      <c r="C104" s="70"/>
      <c r="D104" s="70"/>
      <c r="E104" s="70"/>
      <c r="F104" s="70"/>
      <c r="G104" s="70"/>
      <c r="H104" s="70"/>
      <c r="I104" s="70"/>
      <c r="J104" s="70"/>
      <c r="K104" s="70"/>
      <c r="L104" s="70"/>
      <c r="M104" s="70"/>
      <c r="N104" s="70"/>
      <c r="O104" s="70"/>
      <c r="P104" s="70"/>
      <c r="Q104" s="70"/>
      <c r="R104" s="70"/>
      <c r="Y104" s="70"/>
      <c r="Z104" s="70"/>
      <c r="AA104" s="70"/>
      <c r="AB104" s="70"/>
      <c r="AC104" s="70"/>
      <c r="AD104" s="70"/>
      <c r="AE104" s="70"/>
      <c r="AF104" s="70"/>
      <c r="AG104" s="70"/>
      <c r="AH104" s="70"/>
      <c r="AI104" s="70"/>
      <c r="AJ104" s="70"/>
      <c r="AK104" s="70"/>
      <c r="AL104" s="70"/>
      <c r="AM104" s="70"/>
    </row>
    <row r="105" spans="1:39" s="1" customFormat="1">
      <c r="A105" s="70"/>
      <c r="B105" s="70"/>
      <c r="C105" s="70"/>
      <c r="D105" s="70"/>
      <c r="E105" s="70"/>
      <c r="F105" s="70"/>
      <c r="G105" s="70"/>
      <c r="H105" s="70"/>
      <c r="I105" s="70"/>
      <c r="J105" s="70"/>
      <c r="K105" s="70"/>
      <c r="L105" s="70"/>
      <c r="M105" s="70"/>
      <c r="N105" s="70"/>
      <c r="O105" s="70"/>
      <c r="P105" s="70"/>
      <c r="Q105" s="70"/>
      <c r="R105" s="70"/>
      <c r="Y105" s="70"/>
      <c r="Z105" s="70"/>
      <c r="AA105" s="70"/>
      <c r="AB105" s="70"/>
      <c r="AC105" s="70"/>
      <c r="AD105" s="70"/>
      <c r="AE105" s="70"/>
      <c r="AF105" s="70"/>
      <c r="AG105" s="70"/>
      <c r="AH105" s="70"/>
      <c r="AI105" s="70"/>
      <c r="AJ105" s="70"/>
      <c r="AK105" s="70"/>
      <c r="AL105" s="70"/>
      <c r="AM105" s="70"/>
    </row>
    <row r="106" spans="1:39" s="1" customFormat="1">
      <c r="A106" s="70"/>
      <c r="B106" s="70"/>
      <c r="C106" s="70"/>
      <c r="D106" s="70"/>
      <c r="E106" s="70"/>
      <c r="F106" s="70"/>
      <c r="G106" s="70"/>
      <c r="H106" s="70"/>
      <c r="I106" s="70"/>
      <c r="J106" s="70"/>
      <c r="K106" s="70"/>
      <c r="L106" s="70"/>
      <c r="M106" s="70"/>
      <c r="N106" s="70"/>
      <c r="O106" s="70"/>
      <c r="P106" s="70"/>
      <c r="Q106" s="70"/>
      <c r="R106" s="70"/>
      <c r="Y106" s="70"/>
      <c r="Z106" s="70"/>
      <c r="AA106" s="70"/>
      <c r="AB106" s="70"/>
      <c r="AC106" s="70"/>
      <c r="AD106" s="70"/>
      <c r="AE106" s="70"/>
      <c r="AF106" s="70"/>
      <c r="AG106" s="70"/>
      <c r="AH106" s="70"/>
      <c r="AI106" s="70"/>
      <c r="AJ106" s="70"/>
      <c r="AK106" s="70"/>
      <c r="AL106" s="70"/>
      <c r="AM106" s="70"/>
    </row>
    <row r="107" spans="1:39" s="1" customFormat="1">
      <c r="A107" s="70"/>
      <c r="B107" s="70"/>
      <c r="C107" s="70"/>
      <c r="D107" s="70"/>
      <c r="E107" s="70"/>
      <c r="F107" s="70"/>
      <c r="G107" s="70"/>
      <c r="H107" s="70"/>
      <c r="I107" s="70"/>
      <c r="J107" s="70"/>
      <c r="K107" s="70"/>
      <c r="L107" s="70"/>
      <c r="M107" s="70"/>
      <c r="N107" s="70"/>
      <c r="O107" s="70"/>
      <c r="P107" s="70"/>
      <c r="Q107" s="70"/>
      <c r="R107" s="70"/>
      <c r="Y107" s="70"/>
      <c r="Z107" s="70"/>
      <c r="AA107" s="70"/>
      <c r="AB107" s="70"/>
      <c r="AC107" s="70"/>
      <c r="AD107" s="70"/>
      <c r="AE107" s="70"/>
      <c r="AF107" s="70"/>
      <c r="AG107" s="70"/>
      <c r="AH107" s="70"/>
      <c r="AI107" s="70"/>
      <c r="AJ107" s="70"/>
      <c r="AK107" s="70"/>
      <c r="AL107" s="70"/>
      <c r="AM107" s="70"/>
    </row>
    <row r="108" spans="1:39" s="1" customFormat="1">
      <c r="A108" s="70"/>
      <c r="B108" s="70"/>
      <c r="C108" s="70"/>
      <c r="D108" s="70"/>
      <c r="E108" s="70"/>
      <c r="F108" s="70"/>
      <c r="G108" s="70"/>
      <c r="H108" s="70"/>
      <c r="I108" s="70"/>
      <c r="J108" s="70"/>
      <c r="K108" s="70"/>
      <c r="L108" s="70"/>
      <c r="M108" s="70"/>
      <c r="N108" s="70"/>
      <c r="O108" s="70"/>
      <c r="P108" s="70"/>
      <c r="Q108" s="70"/>
      <c r="R108" s="70"/>
      <c r="Y108" s="70"/>
      <c r="Z108" s="70"/>
      <c r="AA108" s="70"/>
      <c r="AB108" s="70"/>
      <c r="AC108" s="70"/>
      <c r="AD108" s="70"/>
      <c r="AE108" s="70"/>
      <c r="AF108" s="70"/>
      <c r="AG108" s="70"/>
      <c r="AH108" s="70"/>
      <c r="AI108" s="70"/>
      <c r="AJ108" s="70"/>
      <c r="AK108" s="70"/>
      <c r="AL108" s="70"/>
      <c r="AM108" s="70"/>
    </row>
    <row r="109" spans="1:39" s="1" customFormat="1">
      <c r="Q109" s="70"/>
      <c r="R109" s="70"/>
      <c r="Y109" s="70"/>
      <c r="Z109" s="70"/>
      <c r="AA109" s="70"/>
      <c r="AB109" s="70"/>
      <c r="AC109" s="70"/>
      <c r="AD109" s="70"/>
      <c r="AE109" s="70"/>
      <c r="AF109" s="70"/>
      <c r="AG109" s="70"/>
      <c r="AH109" s="70"/>
      <c r="AI109" s="70"/>
      <c r="AJ109" s="70"/>
      <c r="AK109" s="70"/>
      <c r="AL109" s="70"/>
      <c r="AM109" s="70"/>
    </row>
    <row r="110" spans="1:39" s="1" customFormat="1">
      <c r="Q110" s="70"/>
      <c r="R110" s="70"/>
      <c r="Y110" s="70"/>
      <c r="Z110" s="70"/>
      <c r="AA110" s="70"/>
      <c r="AB110" s="70"/>
      <c r="AC110" s="70"/>
      <c r="AD110" s="70"/>
      <c r="AE110" s="70"/>
      <c r="AF110" s="70"/>
      <c r="AG110" s="70"/>
      <c r="AH110" s="70"/>
      <c r="AI110" s="70"/>
      <c r="AJ110" s="70"/>
      <c r="AK110" s="70"/>
      <c r="AL110" s="70"/>
      <c r="AM110" s="70"/>
    </row>
    <row r="111" spans="1:39" s="1" customFormat="1">
      <c r="Q111" s="70"/>
      <c r="R111" s="70"/>
      <c r="Y111" s="70"/>
      <c r="Z111" s="70"/>
      <c r="AA111" s="70"/>
      <c r="AB111" s="70"/>
      <c r="AC111" s="70"/>
      <c r="AD111" s="70"/>
      <c r="AE111" s="70"/>
      <c r="AF111" s="70"/>
      <c r="AG111" s="70"/>
      <c r="AH111" s="70"/>
      <c r="AI111" s="70"/>
      <c r="AJ111" s="70"/>
      <c r="AK111" s="70"/>
      <c r="AL111" s="70"/>
      <c r="AM111" s="70"/>
    </row>
    <row r="112" spans="1:39" s="1" customFormat="1">
      <c r="Q112" s="70"/>
      <c r="R112" s="70"/>
      <c r="Y112" s="70"/>
      <c r="Z112" s="70"/>
      <c r="AA112" s="70"/>
      <c r="AB112" s="70"/>
      <c r="AC112" s="70"/>
      <c r="AD112" s="70"/>
      <c r="AE112" s="70"/>
      <c r="AF112" s="70"/>
      <c r="AG112" s="70"/>
      <c r="AH112" s="70"/>
      <c r="AI112" s="70"/>
      <c r="AJ112" s="70"/>
      <c r="AK112" s="70"/>
      <c r="AL112" s="70"/>
      <c r="AM112" s="70"/>
    </row>
    <row r="113" spans="17:39" s="1" customFormat="1">
      <c r="Q113" s="70"/>
      <c r="R113" s="70"/>
      <c r="Y113" s="70"/>
      <c r="Z113" s="70"/>
      <c r="AA113" s="70"/>
      <c r="AB113" s="70"/>
      <c r="AC113" s="70"/>
      <c r="AD113" s="70"/>
      <c r="AE113" s="70"/>
      <c r="AF113" s="70"/>
      <c r="AG113" s="70"/>
      <c r="AH113" s="70"/>
      <c r="AI113" s="70"/>
      <c r="AJ113" s="70"/>
      <c r="AK113" s="70"/>
      <c r="AL113" s="70"/>
      <c r="AM113" s="70"/>
    </row>
    <row r="114" spans="17:39" s="1" customFormat="1">
      <c r="Q114" s="70"/>
      <c r="R114" s="70"/>
      <c r="Y114" s="70"/>
      <c r="Z114" s="70"/>
      <c r="AA114" s="70"/>
      <c r="AB114" s="70"/>
      <c r="AC114" s="70"/>
      <c r="AD114" s="70"/>
      <c r="AE114" s="70"/>
      <c r="AF114" s="70"/>
      <c r="AG114" s="70"/>
      <c r="AH114" s="70"/>
      <c r="AI114" s="70"/>
      <c r="AJ114" s="70"/>
      <c r="AK114" s="70"/>
      <c r="AL114" s="70"/>
      <c r="AM114" s="70"/>
    </row>
    <row r="115" spans="17:39" s="1" customFormat="1">
      <c r="Q115" s="70"/>
      <c r="R115" s="70"/>
      <c r="Y115" s="70"/>
      <c r="Z115" s="70"/>
      <c r="AA115" s="70"/>
      <c r="AB115" s="70"/>
      <c r="AC115" s="70"/>
      <c r="AD115" s="70"/>
      <c r="AE115" s="70"/>
      <c r="AF115" s="70"/>
      <c r="AG115" s="70"/>
      <c r="AH115" s="70"/>
      <c r="AI115" s="70"/>
      <c r="AJ115" s="70"/>
      <c r="AK115" s="70"/>
      <c r="AL115" s="70"/>
      <c r="AM115" s="70"/>
    </row>
    <row r="116" spans="17:39" s="1" customFormat="1">
      <c r="Q116" s="70"/>
      <c r="R116" s="70"/>
      <c r="Y116" s="70"/>
      <c r="Z116" s="70"/>
      <c r="AA116" s="70"/>
      <c r="AB116" s="70"/>
      <c r="AC116" s="70"/>
      <c r="AD116" s="70"/>
      <c r="AE116" s="70"/>
      <c r="AF116" s="70"/>
      <c r="AG116" s="70"/>
      <c r="AH116" s="70"/>
      <c r="AI116" s="70"/>
      <c r="AJ116" s="70"/>
      <c r="AK116" s="70"/>
      <c r="AL116" s="70"/>
      <c r="AM116" s="70"/>
    </row>
    <row r="117" spans="17:39" s="1" customFormat="1">
      <c r="Q117" s="70"/>
      <c r="R117" s="70"/>
      <c r="Y117" s="70"/>
      <c r="Z117" s="70"/>
      <c r="AA117" s="70"/>
      <c r="AB117" s="70"/>
      <c r="AC117" s="70"/>
      <c r="AD117" s="70"/>
      <c r="AE117" s="70"/>
      <c r="AF117" s="70"/>
      <c r="AG117" s="70"/>
      <c r="AH117" s="70"/>
      <c r="AI117" s="70"/>
      <c r="AJ117" s="70"/>
      <c r="AK117" s="70"/>
      <c r="AL117" s="70"/>
      <c r="AM117" s="70"/>
    </row>
    <row r="118" spans="17:39" s="1" customFormat="1">
      <c r="Q118" s="70"/>
      <c r="R118" s="70"/>
      <c r="Y118" s="70"/>
      <c r="Z118" s="70"/>
      <c r="AA118" s="70"/>
      <c r="AB118" s="70"/>
      <c r="AC118" s="70"/>
      <c r="AD118" s="70"/>
      <c r="AE118" s="70"/>
      <c r="AF118" s="70"/>
      <c r="AG118" s="70"/>
      <c r="AH118" s="70"/>
      <c r="AI118" s="70"/>
      <c r="AJ118" s="70"/>
      <c r="AK118" s="70"/>
      <c r="AL118" s="70"/>
      <c r="AM118" s="70"/>
    </row>
    <row r="119" spans="17:39" s="1" customFormat="1">
      <c r="Q119" s="70"/>
      <c r="R119" s="70"/>
      <c r="Y119" s="70"/>
      <c r="Z119" s="70"/>
      <c r="AA119" s="70"/>
      <c r="AB119" s="70"/>
      <c r="AC119" s="70"/>
      <c r="AD119" s="70"/>
      <c r="AE119" s="70"/>
      <c r="AF119" s="70"/>
      <c r="AG119" s="70"/>
      <c r="AH119" s="70"/>
      <c r="AI119" s="70"/>
      <c r="AJ119" s="70"/>
      <c r="AK119" s="70"/>
      <c r="AL119" s="70"/>
      <c r="AM119" s="70"/>
    </row>
    <row r="120" spans="17:39" s="1" customFormat="1">
      <c r="Q120" s="70"/>
      <c r="R120" s="70"/>
      <c r="Y120" s="70"/>
      <c r="Z120" s="70"/>
      <c r="AA120" s="70"/>
      <c r="AB120" s="70"/>
      <c r="AC120" s="70"/>
      <c r="AD120" s="70"/>
      <c r="AE120" s="70"/>
      <c r="AF120" s="70"/>
      <c r="AG120" s="70"/>
      <c r="AH120" s="70"/>
      <c r="AI120" s="70"/>
      <c r="AJ120" s="70"/>
      <c r="AK120" s="70"/>
      <c r="AL120" s="70"/>
      <c r="AM120" s="70"/>
    </row>
    <row r="121" spans="17:39" s="1" customFormat="1">
      <c r="Q121" s="70"/>
      <c r="R121" s="70"/>
      <c r="Y121" s="70"/>
      <c r="Z121" s="70"/>
      <c r="AA121" s="70"/>
      <c r="AB121" s="70"/>
      <c r="AC121" s="70"/>
      <c r="AD121" s="70"/>
      <c r="AE121" s="70"/>
      <c r="AF121" s="70"/>
      <c r="AG121" s="70"/>
      <c r="AH121" s="70"/>
      <c r="AI121" s="70"/>
      <c r="AJ121" s="70"/>
      <c r="AK121" s="70"/>
      <c r="AL121" s="70"/>
      <c r="AM121" s="70"/>
    </row>
    <row r="122" spans="17:39" s="1" customFormat="1">
      <c r="Q122" s="70"/>
      <c r="R122" s="70"/>
      <c r="Y122" s="70"/>
      <c r="Z122" s="70"/>
      <c r="AA122" s="70"/>
      <c r="AB122" s="70"/>
      <c r="AC122" s="70"/>
      <c r="AD122" s="70"/>
      <c r="AE122" s="70"/>
      <c r="AF122" s="70"/>
      <c r="AG122" s="70"/>
      <c r="AH122" s="70"/>
      <c r="AI122" s="70"/>
      <c r="AJ122" s="70"/>
      <c r="AK122" s="70"/>
      <c r="AL122" s="70"/>
      <c r="AM122" s="70"/>
    </row>
    <row r="123" spans="17:39" s="1" customFormat="1">
      <c r="Q123" s="70"/>
      <c r="R123" s="70"/>
      <c r="Y123" s="70"/>
      <c r="Z123" s="70"/>
      <c r="AA123" s="70"/>
      <c r="AB123" s="70"/>
      <c r="AC123" s="70"/>
      <c r="AD123" s="70"/>
      <c r="AE123" s="70"/>
      <c r="AF123" s="70"/>
      <c r="AG123" s="70"/>
      <c r="AH123" s="70"/>
      <c r="AI123" s="70"/>
      <c r="AJ123" s="70"/>
      <c r="AK123" s="70"/>
      <c r="AL123" s="70"/>
      <c r="AM123" s="70"/>
    </row>
    <row r="124" spans="17:39" s="1" customFormat="1">
      <c r="Q124" s="70"/>
      <c r="R124" s="70"/>
      <c r="Y124" s="70"/>
      <c r="Z124" s="70"/>
      <c r="AA124" s="70"/>
      <c r="AB124" s="70"/>
      <c r="AC124" s="70"/>
      <c r="AD124" s="70"/>
      <c r="AE124" s="70"/>
      <c r="AF124" s="70"/>
      <c r="AG124" s="70"/>
      <c r="AH124" s="70"/>
      <c r="AI124" s="70"/>
      <c r="AJ124" s="70"/>
      <c r="AK124" s="70"/>
      <c r="AL124" s="70"/>
      <c r="AM124" s="70"/>
    </row>
    <row r="125" spans="17:39" s="1" customFormat="1">
      <c r="Q125" s="70"/>
      <c r="R125" s="70"/>
      <c r="Y125" s="70"/>
      <c r="Z125" s="70"/>
      <c r="AA125" s="70"/>
      <c r="AB125" s="70"/>
      <c r="AC125" s="70"/>
      <c r="AD125" s="70"/>
      <c r="AE125" s="70"/>
      <c r="AF125" s="70"/>
      <c r="AG125" s="70"/>
      <c r="AH125" s="70"/>
      <c r="AI125" s="70"/>
      <c r="AJ125" s="70"/>
      <c r="AK125" s="70"/>
      <c r="AL125" s="70"/>
      <c r="AM125" s="70"/>
    </row>
    <row r="126" spans="17:39" s="1" customFormat="1">
      <c r="Q126" s="70"/>
      <c r="R126" s="70"/>
      <c r="Y126" s="70"/>
      <c r="Z126" s="70"/>
      <c r="AA126" s="70"/>
      <c r="AB126" s="70"/>
      <c r="AC126" s="70"/>
      <c r="AD126" s="70"/>
      <c r="AE126" s="70"/>
      <c r="AF126" s="70"/>
      <c r="AG126" s="70"/>
      <c r="AH126" s="70"/>
      <c r="AI126" s="70"/>
      <c r="AJ126" s="70"/>
      <c r="AK126" s="70"/>
      <c r="AL126" s="70"/>
      <c r="AM126" s="70"/>
    </row>
    <row r="127" spans="17:39" s="1" customFormat="1">
      <c r="Q127" s="70"/>
      <c r="R127" s="70"/>
      <c r="Y127" s="70"/>
      <c r="Z127" s="70"/>
      <c r="AA127" s="70"/>
      <c r="AB127" s="70"/>
      <c r="AC127" s="70"/>
      <c r="AD127" s="70"/>
      <c r="AE127" s="70"/>
      <c r="AF127" s="70"/>
      <c r="AG127" s="70"/>
      <c r="AH127" s="70"/>
      <c r="AI127" s="70"/>
      <c r="AJ127" s="70"/>
      <c r="AK127" s="70"/>
      <c r="AL127" s="70"/>
      <c r="AM127" s="70"/>
    </row>
    <row r="128" spans="17:39" s="1" customFormat="1">
      <c r="Q128" s="70"/>
      <c r="R128" s="70"/>
      <c r="Y128" s="70"/>
      <c r="Z128" s="70"/>
      <c r="AA128" s="70"/>
      <c r="AB128" s="70"/>
      <c r="AC128" s="70"/>
      <c r="AD128" s="70"/>
      <c r="AE128" s="70"/>
      <c r="AF128" s="70"/>
      <c r="AG128" s="70"/>
      <c r="AH128" s="70"/>
      <c r="AI128" s="70"/>
      <c r="AJ128" s="70"/>
      <c r="AK128" s="70"/>
      <c r="AL128" s="70"/>
      <c r="AM128" s="70"/>
    </row>
    <row r="129" spans="17:39" s="1" customFormat="1">
      <c r="Q129" s="70"/>
      <c r="R129" s="70"/>
      <c r="Y129" s="70"/>
      <c r="Z129" s="70"/>
      <c r="AA129" s="70"/>
      <c r="AB129" s="70"/>
      <c r="AC129" s="70"/>
      <c r="AD129" s="70"/>
      <c r="AE129" s="70"/>
      <c r="AF129" s="70"/>
      <c r="AG129" s="70"/>
      <c r="AH129" s="70"/>
      <c r="AI129" s="70"/>
      <c r="AJ129" s="70"/>
      <c r="AK129" s="70"/>
      <c r="AL129" s="70"/>
      <c r="AM129" s="70"/>
    </row>
    <row r="130" spans="17:39" s="1" customFormat="1">
      <c r="Q130" s="70"/>
      <c r="R130" s="70"/>
      <c r="Y130" s="70"/>
      <c r="Z130" s="70"/>
      <c r="AA130" s="70"/>
      <c r="AB130" s="70"/>
      <c r="AC130" s="70"/>
      <c r="AD130" s="70"/>
      <c r="AE130" s="70"/>
      <c r="AF130" s="70"/>
      <c r="AG130" s="70"/>
      <c r="AH130" s="70"/>
      <c r="AI130" s="70"/>
      <c r="AJ130" s="70"/>
      <c r="AK130" s="70"/>
      <c r="AL130" s="70"/>
      <c r="AM130" s="70"/>
    </row>
    <row r="131" spans="17:39" s="1" customFormat="1">
      <c r="Q131" s="70"/>
      <c r="R131" s="70"/>
      <c r="Y131" s="70"/>
      <c r="Z131" s="70"/>
      <c r="AA131" s="70"/>
      <c r="AB131" s="70"/>
      <c r="AC131" s="70"/>
      <c r="AD131" s="70"/>
      <c r="AE131" s="70"/>
      <c r="AF131" s="70"/>
      <c r="AG131" s="70"/>
      <c r="AH131" s="70"/>
      <c r="AI131" s="70"/>
      <c r="AJ131" s="70"/>
      <c r="AK131" s="70"/>
      <c r="AL131" s="70"/>
      <c r="AM131" s="70"/>
    </row>
    <row r="132" spans="17:39" s="1" customFormat="1">
      <c r="Q132" s="70"/>
      <c r="R132" s="70"/>
      <c r="Y132" s="70"/>
      <c r="Z132" s="70"/>
      <c r="AA132" s="70"/>
      <c r="AB132" s="70"/>
      <c r="AC132" s="70"/>
      <c r="AD132" s="70"/>
      <c r="AE132" s="70"/>
      <c r="AF132" s="70"/>
      <c r="AG132" s="70"/>
      <c r="AH132" s="70"/>
      <c r="AI132" s="70"/>
      <c r="AJ132" s="70"/>
      <c r="AK132" s="70"/>
      <c r="AL132" s="70"/>
      <c r="AM132" s="70"/>
    </row>
    <row r="133" spans="17:39" s="1" customFormat="1">
      <c r="Q133" s="70"/>
      <c r="R133" s="70"/>
      <c r="Y133" s="70"/>
      <c r="Z133" s="70"/>
      <c r="AA133" s="70"/>
      <c r="AB133" s="70"/>
      <c r="AC133" s="70"/>
      <c r="AD133" s="70"/>
      <c r="AE133" s="70"/>
      <c r="AF133" s="70"/>
      <c r="AG133" s="70"/>
      <c r="AH133" s="70"/>
      <c r="AI133" s="70"/>
      <c r="AJ133" s="70"/>
      <c r="AK133" s="70"/>
      <c r="AL133" s="70"/>
      <c r="AM133" s="70"/>
    </row>
    <row r="134" spans="17:39" s="1" customFormat="1">
      <c r="Q134" s="70"/>
      <c r="R134" s="70"/>
      <c r="Y134" s="70"/>
      <c r="Z134" s="70"/>
      <c r="AA134" s="70"/>
      <c r="AB134" s="70"/>
      <c r="AC134" s="70"/>
      <c r="AD134" s="70"/>
      <c r="AE134" s="70"/>
      <c r="AF134" s="70"/>
      <c r="AG134" s="70"/>
      <c r="AH134" s="70"/>
      <c r="AI134" s="70"/>
      <c r="AJ134" s="70"/>
      <c r="AK134" s="70"/>
      <c r="AL134" s="70"/>
      <c r="AM134" s="70"/>
    </row>
    <row r="135" spans="17:39" s="1" customFormat="1">
      <c r="Q135" s="70"/>
      <c r="R135" s="70"/>
      <c r="Y135" s="70"/>
      <c r="Z135" s="70"/>
      <c r="AA135" s="70"/>
      <c r="AB135" s="70"/>
      <c r="AC135" s="70"/>
      <c r="AD135" s="70"/>
      <c r="AE135" s="70"/>
      <c r="AF135" s="70"/>
      <c r="AG135" s="70"/>
      <c r="AH135" s="70"/>
      <c r="AI135" s="70"/>
      <c r="AJ135" s="70"/>
      <c r="AK135" s="70"/>
      <c r="AL135" s="70"/>
      <c r="AM135" s="70"/>
    </row>
    <row r="136" spans="17:39" s="1" customFormat="1">
      <c r="Q136" s="70"/>
      <c r="R136" s="70"/>
      <c r="Y136" s="70"/>
      <c r="Z136" s="70"/>
      <c r="AA136" s="70"/>
      <c r="AB136" s="70"/>
      <c r="AC136" s="70"/>
      <c r="AD136" s="70"/>
      <c r="AE136" s="70"/>
      <c r="AF136" s="70"/>
      <c r="AG136" s="70"/>
      <c r="AH136" s="70"/>
      <c r="AI136" s="70"/>
      <c r="AJ136" s="70"/>
      <c r="AK136" s="70"/>
      <c r="AL136" s="70"/>
      <c r="AM136" s="70"/>
    </row>
    <row r="137" spans="17:39" s="1" customFormat="1">
      <c r="Q137" s="70"/>
      <c r="R137" s="70"/>
      <c r="Y137" s="70"/>
      <c r="Z137" s="70"/>
      <c r="AA137" s="70"/>
      <c r="AB137" s="70"/>
      <c r="AC137" s="70"/>
      <c r="AD137" s="70"/>
      <c r="AE137" s="70"/>
      <c r="AF137" s="70"/>
      <c r="AG137" s="70"/>
      <c r="AH137" s="70"/>
      <c r="AI137" s="70"/>
      <c r="AJ137" s="70"/>
      <c r="AK137" s="70"/>
      <c r="AL137" s="70"/>
      <c r="AM137" s="70"/>
    </row>
    <row r="138" spans="17:39" s="1" customFormat="1">
      <c r="Q138" s="70"/>
      <c r="R138" s="70"/>
      <c r="Y138" s="70"/>
      <c r="Z138" s="70"/>
      <c r="AA138" s="70"/>
      <c r="AB138" s="70"/>
      <c r="AC138" s="70"/>
      <c r="AD138" s="70"/>
      <c r="AE138" s="70"/>
      <c r="AF138" s="70"/>
      <c r="AG138" s="70"/>
      <c r="AH138" s="70"/>
      <c r="AI138" s="70"/>
      <c r="AJ138" s="70"/>
      <c r="AK138" s="70"/>
      <c r="AL138" s="70"/>
      <c r="AM138" s="70"/>
    </row>
    <row r="139" spans="17:39" s="1" customFormat="1">
      <c r="Q139" s="70"/>
      <c r="R139" s="70"/>
      <c r="Y139" s="70"/>
      <c r="Z139" s="70"/>
      <c r="AA139" s="70"/>
      <c r="AB139" s="70"/>
      <c r="AC139" s="70"/>
      <c r="AD139" s="70"/>
      <c r="AE139" s="70"/>
      <c r="AF139" s="70"/>
      <c r="AG139" s="70"/>
      <c r="AH139" s="70"/>
      <c r="AI139" s="70"/>
      <c r="AJ139" s="70"/>
      <c r="AK139" s="70"/>
      <c r="AL139" s="70"/>
      <c r="AM139" s="70"/>
    </row>
    <row r="140" spans="17:39" s="1" customFormat="1">
      <c r="Q140" s="70"/>
      <c r="R140" s="70"/>
      <c r="Y140" s="70"/>
      <c r="Z140" s="70"/>
      <c r="AA140" s="70"/>
      <c r="AB140" s="70"/>
      <c r="AC140" s="70"/>
      <c r="AD140" s="70"/>
      <c r="AE140" s="70"/>
      <c r="AF140" s="70"/>
      <c r="AG140" s="70"/>
      <c r="AH140" s="70"/>
      <c r="AI140" s="70"/>
      <c r="AJ140" s="70"/>
      <c r="AK140" s="70"/>
      <c r="AL140" s="70"/>
      <c r="AM140" s="70"/>
    </row>
    <row r="141" spans="17:39" s="1" customFormat="1">
      <c r="Q141" s="70"/>
      <c r="R141" s="70"/>
      <c r="Y141" s="70"/>
      <c r="Z141" s="70"/>
      <c r="AA141" s="70"/>
      <c r="AB141" s="70"/>
      <c r="AC141" s="70"/>
      <c r="AD141" s="70"/>
      <c r="AE141" s="70"/>
      <c r="AF141" s="70"/>
      <c r="AG141" s="70"/>
      <c r="AH141" s="70"/>
      <c r="AI141" s="70"/>
      <c r="AJ141" s="70"/>
      <c r="AK141" s="70"/>
      <c r="AL141" s="70"/>
      <c r="AM141" s="70"/>
    </row>
    <row r="142" spans="17:39" s="1" customFormat="1">
      <c r="Q142" s="70"/>
      <c r="R142" s="70"/>
      <c r="Y142" s="70"/>
      <c r="Z142" s="70"/>
      <c r="AA142" s="70"/>
      <c r="AB142" s="70"/>
      <c r="AC142" s="70"/>
      <c r="AD142" s="70"/>
      <c r="AE142" s="70"/>
      <c r="AF142" s="70"/>
      <c r="AG142" s="70"/>
      <c r="AH142" s="70"/>
      <c r="AI142" s="70"/>
      <c r="AJ142" s="70"/>
      <c r="AK142" s="70"/>
      <c r="AL142" s="70"/>
      <c r="AM142" s="70"/>
    </row>
    <row r="143" spans="17:39" s="1" customFormat="1">
      <c r="Q143" s="70"/>
      <c r="R143" s="70"/>
      <c r="Y143" s="70"/>
      <c r="Z143" s="70"/>
      <c r="AA143" s="70"/>
      <c r="AB143" s="70"/>
      <c r="AC143" s="70"/>
      <c r="AD143" s="70"/>
      <c r="AE143" s="70"/>
      <c r="AF143" s="70"/>
      <c r="AG143" s="70"/>
      <c r="AH143" s="70"/>
      <c r="AI143" s="70"/>
      <c r="AJ143" s="70"/>
      <c r="AK143" s="70"/>
      <c r="AL143" s="70"/>
      <c r="AM143" s="70"/>
    </row>
    <row r="144" spans="17:39" s="1" customFormat="1">
      <c r="Q144" s="70"/>
      <c r="R144" s="70"/>
      <c r="Y144" s="70"/>
      <c r="Z144" s="70"/>
      <c r="AA144" s="70"/>
      <c r="AB144" s="70"/>
      <c r="AC144" s="70"/>
      <c r="AD144" s="70"/>
      <c r="AE144" s="70"/>
      <c r="AF144" s="70"/>
      <c r="AG144" s="70"/>
      <c r="AH144" s="70"/>
      <c r="AI144" s="70"/>
      <c r="AJ144" s="70"/>
      <c r="AK144" s="70"/>
      <c r="AL144" s="70"/>
      <c r="AM144" s="70"/>
    </row>
    <row r="145" spans="17:39" s="1" customFormat="1">
      <c r="Q145" s="70"/>
      <c r="R145" s="70"/>
      <c r="Y145" s="70"/>
      <c r="Z145" s="70"/>
      <c r="AA145" s="70"/>
      <c r="AB145" s="70"/>
      <c r="AC145" s="70"/>
      <c r="AD145" s="70"/>
      <c r="AE145" s="70"/>
      <c r="AF145" s="70"/>
      <c r="AG145" s="70"/>
      <c r="AH145" s="70"/>
      <c r="AI145" s="70"/>
      <c r="AJ145" s="70"/>
      <c r="AK145" s="70"/>
      <c r="AL145" s="70"/>
      <c r="AM145" s="70"/>
    </row>
    <row r="146" spans="17:39" s="1" customFormat="1">
      <c r="Q146" s="70"/>
      <c r="R146" s="70"/>
      <c r="Y146" s="70"/>
      <c r="Z146" s="70"/>
      <c r="AA146" s="70"/>
      <c r="AB146" s="70"/>
      <c r="AC146" s="70"/>
      <c r="AD146" s="70"/>
      <c r="AE146" s="70"/>
      <c r="AF146" s="70"/>
      <c r="AG146" s="70"/>
      <c r="AH146" s="70"/>
      <c r="AI146" s="70"/>
      <c r="AJ146" s="70"/>
      <c r="AK146" s="70"/>
      <c r="AL146" s="70"/>
      <c r="AM146" s="70"/>
    </row>
    <row r="147" spans="17:39" s="1" customFormat="1">
      <c r="Q147" s="70"/>
      <c r="R147" s="70"/>
      <c r="Y147" s="70"/>
      <c r="Z147" s="70"/>
      <c r="AA147" s="70"/>
      <c r="AB147" s="70"/>
      <c r="AC147" s="70"/>
      <c r="AD147" s="70"/>
      <c r="AE147" s="70"/>
      <c r="AF147" s="70"/>
      <c r="AG147" s="70"/>
      <c r="AH147" s="70"/>
      <c r="AI147" s="70"/>
      <c r="AJ147" s="70"/>
      <c r="AK147" s="70"/>
      <c r="AL147" s="70"/>
      <c r="AM147" s="70"/>
    </row>
    <row r="148" spans="17:39" s="1" customFormat="1">
      <c r="Q148" s="70"/>
      <c r="R148" s="70"/>
      <c r="Y148" s="70"/>
      <c r="Z148" s="70"/>
      <c r="AA148" s="70"/>
      <c r="AB148" s="70"/>
      <c r="AC148" s="70"/>
      <c r="AD148" s="70"/>
      <c r="AE148" s="70"/>
      <c r="AF148" s="70"/>
      <c r="AG148" s="70"/>
      <c r="AH148" s="70"/>
      <c r="AI148" s="70"/>
      <c r="AJ148" s="70"/>
      <c r="AK148" s="70"/>
      <c r="AL148" s="70"/>
      <c r="AM148" s="70"/>
    </row>
    <row r="149" spans="17:39" s="1" customFormat="1">
      <c r="Q149" s="70"/>
      <c r="R149" s="70"/>
      <c r="Y149" s="70"/>
      <c r="Z149" s="70"/>
      <c r="AA149" s="70"/>
      <c r="AB149" s="70"/>
      <c r="AC149" s="70"/>
      <c r="AD149" s="70"/>
      <c r="AE149" s="70"/>
      <c r="AF149" s="70"/>
      <c r="AG149" s="70"/>
      <c r="AH149" s="70"/>
      <c r="AI149" s="70"/>
      <c r="AJ149" s="70"/>
      <c r="AK149" s="70"/>
      <c r="AL149" s="70"/>
      <c r="AM149" s="70"/>
    </row>
    <row r="150" spans="17:39" s="1" customFormat="1">
      <c r="Q150" s="70"/>
      <c r="R150" s="70"/>
      <c r="Y150" s="70"/>
      <c r="Z150" s="70"/>
      <c r="AA150" s="70"/>
      <c r="AB150" s="70"/>
      <c r="AC150" s="70"/>
      <c r="AD150" s="70"/>
      <c r="AE150" s="70"/>
      <c r="AF150" s="70"/>
      <c r="AG150" s="70"/>
      <c r="AH150" s="70"/>
      <c r="AI150" s="70"/>
      <c r="AJ150" s="70"/>
      <c r="AK150" s="70"/>
      <c r="AL150" s="70"/>
      <c r="AM150" s="70"/>
    </row>
    <row r="151" spans="17:39" s="1" customFormat="1">
      <c r="Q151" s="70"/>
      <c r="R151" s="70"/>
      <c r="Y151" s="70"/>
      <c r="Z151" s="70"/>
      <c r="AA151" s="70"/>
      <c r="AB151" s="70"/>
      <c r="AC151" s="70"/>
      <c r="AD151" s="70"/>
      <c r="AE151" s="70"/>
      <c r="AF151" s="70"/>
      <c r="AG151" s="70"/>
      <c r="AH151" s="70"/>
      <c r="AI151" s="70"/>
      <c r="AJ151" s="70"/>
      <c r="AK151" s="70"/>
      <c r="AL151" s="70"/>
      <c r="AM151" s="70"/>
    </row>
    <row r="152" spans="17:39" s="1" customFormat="1">
      <c r="Q152" s="70"/>
      <c r="R152" s="70"/>
      <c r="Y152" s="70"/>
      <c r="Z152" s="70"/>
      <c r="AA152" s="70"/>
      <c r="AB152" s="70"/>
      <c r="AC152" s="70"/>
      <c r="AD152" s="70"/>
      <c r="AE152" s="70"/>
      <c r="AF152" s="70"/>
      <c r="AG152" s="70"/>
      <c r="AH152" s="70"/>
      <c r="AI152" s="70"/>
      <c r="AJ152" s="70"/>
      <c r="AK152" s="70"/>
      <c r="AL152" s="70"/>
      <c r="AM152" s="70"/>
    </row>
    <row r="153" spans="17:39" s="1" customFormat="1">
      <c r="Q153" s="70"/>
      <c r="R153" s="70"/>
      <c r="Y153" s="70"/>
      <c r="Z153" s="70"/>
      <c r="AA153" s="70"/>
      <c r="AB153" s="70"/>
      <c r="AC153" s="70"/>
      <c r="AD153" s="70"/>
      <c r="AE153" s="70"/>
      <c r="AF153" s="70"/>
      <c r="AG153" s="70"/>
      <c r="AH153" s="70"/>
      <c r="AI153" s="70"/>
      <c r="AJ153" s="70"/>
      <c r="AK153" s="70"/>
      <c r="AL153" s="70"/>
      <c r="AM153" s="70"/>
    </row>
    <row r="154" spans="17:39" s="1" customFormat="1">
      <c r="Q154" s="70"/>
      <c r="R154" s="70"/>
      <c r="Y154" s="70"/>
      <c r="Z154" s="70"/>
      <c r="AA154" s="70"/>
      <c r="AB154" s="70"/>
      <c r="AC154" s="70"/>
      <c r="AD154" s="70"/>
      <c r="AE154" s="70"/>
      <c r="AF154" s="70"/>
      <c r="AG154" s="70"/>
      <c r="AH154" s="70"/>
      <c r="AI154" s="70"/>
      <c r="AJ154" s="70"/>
      <c r="AK154" s="70"/>
      <c r="AL154" s="70"/>
      <c r="AM154" s="70"/>
    </row>
    <row r="155" spans="17:39" s="1" customFormat="1">
      <c r="Q155" s="70"/>
      <c r="R155" s="70"/>
      <c r="Y155" s="70"/>
      <c r="Z155" s="70"/>
      <c r="AA155" s="70"/>
      <c r="AB155" s="70"/>
      <c r="AC155" s="70"/>
      <c r="AD155" s="70"/>
      <c r="AE155" s="70"/>
      <c r="AF155" s="70"/>
      <c r="AG155" s="70"/>
      <c r="AH155" s="70"/>
      <c r="AI155" s="70"/>
      <c r="AJ155" s="70"/>
      <c r="AK155" s="70"/>
      <c r="AL155" s="70"/>
      <c r="AM155" s="70"/>
    </row>
    <row r="156" spans="17:39" s="1" customFormat="1">
      <c r="Q156" s="70"/>
      <c r="R156" s="70"/>
      <c r="Y156" s="70"/>
      <c r="Z156" s="70"/>
      <c r="AA156" s="70"/>
      <c r="AB156" s="70"/>
      <c r="AC156" s="70"/>
      <c r="AD156" s="70"/>
      <c r="AE156" s="70"/>
      <c r="AF156" s="70"/>
      <c r="AG156" s="70"/>
      <c r="AH156" s="70"/>
      <c r="AI156" s="70"/>
      <c r="AJ156" s="70"/>
      <c r="AK156" s="70"/>
      <c r="AL156" s="70"/>
      <c r="AM156" s="70"/>
    </row>
    <row r="157" spans="17:39" s="1" customFormat="1">
      <c r="Q157" s="70"/>
      <c r="R157" s="70"/>
      <c r="Y157" s="70"/>
      <c r="Z157" s="70"/>
      <c r="AA157" s="70"/>
      <c r="AB157" s="70"/>
      <c r="AC157" s="70"/>
      <c r="AD157" s="70"/>
      <c r="AE157" s="70"/>
      <c r="AF157" s="70"/>
      <c r="AG157" s="70"/>
      <c r="AH157" s="70"/>
      <c r="AI157" s="70"/>
      <c r="AJ157" s="70"/>
      <c r="AK157" s="70"/>
      <c r="AL157" s="70"/>
      <c r="AM157" s="70"/>
    </row>
    <row r="158" spans="17:39" s="1" customFormat="1">
      <c r="Q158" s="70"/>
      <c r="R158" s="70"/>
      <c r="Y158" s="70"/>
      <c r="Z158" s="70"/>
      <c r="AA158" s="70"/>
      <c r="AB158" s="70"/>
      <c r="AC158" s="70"/>
      <c r="AD158" s="70"/>
      <c r="AE158" s="70"/>
      <c r="AF158" s="70"/>
      <c r="AG158" s="70"/>
      <c r="AH158" s="70"/>
      <c r="AI158" s="70"/>
      <c r="AJ158" s="70"/>
      <c r="AK158" s="70"/>
      <c r="AL158" s="70"/>
      <c r="AM158" s="70"/>
    </row>
    <row r="159" spans="17:39" s="1" customFormat="1">
      <c r="Q159" s="70"/>
      <c r="R159" s="70"/>
      <c r="Y159" s="70"/>
      <c r="Z159" s="70"/>
      <c r="AA159" s="70"/>
      <c r="AB159" s="70"/>
      <c r="AC159" s="70"/>
      <c r="AD159" s="70"/>
      <c r="AE159" s="70"/>
      <c r="AF159" s="70"/>
      <c r="AG159" s="70"/>
      <c r="AH159" s="70"/>
      <c r="AI159" s="70"/>
      <c r="AJ159" s="70"/>
      <c r="AK159" s="70"/>
      <c r="AL159" s="70"/>
      <c r="AM159" s="70"/>
    </row>
    <row r="160" spans="17:39" s="1" customFormat="1">
      <c r="Q160" s="70"/>
      <c r="R160" s="70"/>
      <c r="Y160" s="70"/>
      <c r="Z160" s="70"/>
      <c r="AA160" s="70"/>
      <c r="AB160" s="70"/>
      <c r="AC160" s="70"/>
      <c r="AD160" s="70"/>
      <c r="AE160" s="70"/>
      <c r="AF160" s="70"/>
      <c r="AG160" s="70"/>
      <c r="AH160" s="70"/>
      <c r="AI160" s="70"/>
      <c r="AJ160" s="70"/>
      <c r="AK160" s="70"/>
      <c r="AL160" s="70"/>
      <c r="AM160" s="70"/>
    </row>
    <row r="161" spans="17:39" s="1" customFormat="1">
      <c r="Q161" s="70"/>
      <c r="R161" s="70"/>
      <c r="Y161" s="70"/>
      <c r="Z161" s="70"/>
      <c r="AA161" s="70"/>
      <c r="AB161" s="70"/>
      <c r="AC161" s="70"/>
      <c r="AD161" s="70"/>
      <c r="AE161" s="70"/>
      <c r="AF161" s="70"/>
      <c r="AG161" s="70"/>
      <c r="AH161" s="70"/>
      <c r="AI161" s="70"/>
      <c r="AJ161" s="70"/>
      <c r="AK161" s="70"/>
      <c r="AL161" s="70"/>
      <c r="AM161" s="70"/>
    </row>
    <row r="162" spans="17:39" s="1" customFormat="1">
      <c r="Q162" s="70"/>
      <c r="R162" s="70"/>
      <c r="Y162" s="70"/>
      <c r="Z162" s="70"/>
      <c r="AA162" s="70"/>
      <c r="AB162" s="70"/>
      <c r="AC162" s="70"/>
      <c r="AD162" s="70"/>
      <c r="AE162" s="70"/>
      <c r="AF162" s="70"/>
      <c r="AG162" s="70"/>
      <c r="AH162" s="70"/>
      <c r="AI162" s="70"/>
      <c r="AJ162" s="70"/>
      <c r="AK162" s="70"/>
      <c r="AL162" s="70"/>
      <c r="AM162" s="70"/>
    </row>
    <row r="163" spans="17:39" s="1" customFormat="1">
      <c r="Q163" s="70"/>
      <c r="R163" s="70"/>
      <c r="Y163" s="70"/>
      <c r="Z163" s="70"/>
      <c r="AA163" s="70"/>
      <c r="AB163" s="70"/>
      <c r="AC163" s="70"/>
      <c r="AD163" s="70"/>
      <c r="AE163" s="70"/>
      <c r="AF163" s="70"/>
      <c r="AG163" s="70"/>
      <c r="AH163" s="70"/>
      <c r="AI163" s="70"/>
      <c r="AJ163" s="70"/>
      <c r="AK163" s="70"/>
      <c r="AL163" s="70"/>
      <c r="AM163" s="70"/>
    </row>
    <row r="164" spans="17:39" s="1" customFormat="1">
      <c r="Q164" s="70"/>
      <c r="R164" s="70"/>
      <c r="Y164" s="70"/>
      <c r="Z164" s="70"/>
      <c r="AA164" s="70"/>
      <c r="AB164" s="70"/>
      <c r="AC164" s="70"/>
      <c r="AD164" s="70"/>
      <c r="AE164" s="70"/>
      <c r="AF164" s="70"/>
      <c r="AG164" s="70"/>
      <c r="AH164" s="70"/>
      <c r="AI164" s="70"/>
      <c r="AJ164" s="70"/>
      <c r="AK164" s="70"/>
      <c r="AL164" s="70"/>
      <c r="AM164" s="70"/>
    </row>
    <row r="165" spans="17:39" s="1" customFormat="1">
      <c r="Q165" s="70"/>
      <c r="R165" s="70"/>
      <c r="Y165" s="70"/>
      <c r="Z165" s="70"/>
      <c r="AA165" s="70"/>
      <c r="AB165" s="70"/>
      <c r="AC165" s="70"/>
      <c r="AD165" s="70"/>
      <c r="AE165" s="70"/>
      <c r="AF165" s="70"/>
      <c r="AG165" s="70"/>
      <c r="AH165" s="70"/>
      <c r="AI165" s="70"/>
      <c r="AJ165" s="70"/>
      <c r="AK165" s="70"/>
      <c r="AL165" s="70"/>
      <c r="AM165" s="70"/>
    </row>
    <row r="166" spans="17:39" s="1" customFormat="1">
      <c r="Q166" s="70"/>
      <c r="R166" s="70"/>
      <c r="Y166" s="70"/>
      <c r="Z166" s="70"/>
      <c r="AA166" s="70"/>
      <c r="AB166" s="70"/>
      <c r="AC166" s="70"/>
      <c r="AD166" s="70"/>
      <c r="AE166" s="70"/>
      <c r="AF166" s="70"/>
      <c r="AG166" s="70"/>
      <c r="AH166" s="70"/>
      <c r="AI166" s="70"/>
      <c r="AJ166" s="70"/>
      <c r="AK166" s="70"/>
      <c r="AL166" s="70"/>
      <c r="AM166" s="70"/>
    </row>
    <row r="167" spans="17:39" s="1" customFormat="1">
      <c r="Q167" s="70"/>
      <c r="R167" s="70"/>
      <c r="Y167" s="70"/>
      <c r="Z167" s="70"/>
      <c r="AA167" s="70"/>
      <c r="AB167" s="70"/>
      <c r="AC167" s="70"/>
      <c r="AD167" s="70"/>
      <c r="AE167" s="70"/>
      <c r="AF167" s="70"/>
      <c r="AG167" s="70"/>
      <c r="AH167" s="70"/>
      <c r="AI167" s="70"/>
      <c r="AJ167" s="70"/>
      <c r="AK167" s="70"/>
      <c r="AL167" s="70"/>
      <c r="AM167" s="70"/>
    </row>
    <row r="168" spans="17:39" s="1" customFormat="1">
      <c r="Q168" s="70"/>
      <c r="R168" s="70"/>
      <c r="Y168" s="70"/>
      <c r="Z168" s="70"/>
      <c r="AA168" s="70"/>
      <c r="AB168" s="70"/>
      <c r="AC168" s="70"/>
      <c r="AD168" s="70"/>
      <c r="AE168" s="70"/>
      <c r="AF168" s="70"/>
      <c r="AG168" s="70"/>
      <c r="AH168" s="70"/>
      <c r="AI168" s="70"/>
      <c r="AJ168" s="70"/>
      <c r="AK168" s="70"/>
      <c r="AL168" s="70"/>
      <c r="AM168" s="70"/>
    </row>
    <row r="169" spans="17:39" s="1" customFormat="1">
      <c r="Q169" s="70"/>
      <c r="R169" s="70"/>
      <c r="Y169" s="70"/>
      <c r="Z169" s="70"/>
      <c r="AA169" s="70"/>
      <c r="AB169" s="70"/>
      <c r="AC169" s="70"/>
      <c r="AD169" s="70"/>
      <c r="AE169" s="70"/>
      <c r="AF169" s="70"/>
      <c r="AG169" s="70"/>
      <c r="AH169" s="70"/>
      <c r="AI169" s="70"/>
      <c r="AJ169" s="70"/>
      <c r="AK169" s="70"/>
      <c r="AL169" s="70"/>
      <c r="AM169" s="70"/>
    </row>
    <row r="170" spans="17:39" s="1" customFormat="1">
      <c r="Q170" s="70"/>
      <c r="R170" s="70"/>
      <c r="Y170" s="70"/>
      <c r="Z170" s="70"/>
      <c r="AA170" s="70"/>
      <c r="AB170" s="70"/>
      <c r="AC170" s="70"/>
      <c r="AD170" s="70"/>
      <c r="AE170" s="70"/>
      <c r="AF170" s="70"/>
      <c r="AG170" s="70"/>
      <c r="AH170" s="70"/>
      <c r="AI170" s="70"/>
      <c r="AJ170" s="70"/>
      <c r="AK170" s="70"/>
      <c r="AL170" s="70"/>
      <c r="AM170" s="70"/>
    </row>
    <row r="171" spans="17:39" s="1" customFormat="1">
      <c r="Q171" s="70"/>
      <c r="R171" s="70"/>
      <c r="Y171" s="70"/>
      <c r="Z171" s="70"/>
      <c r="AA171" s="70"/>
      <c r="AB171" s="70"/>
      <c r="AC171" s="70"/>
      <c r="AD171" s="70"/>
      <c r="AE171" s="70"/>
      <c r="AF171" s="70"/>
      <c r="AG171" s="70"/>
      <c r="AH171" s="70"/>
      <c r="AI171" s="70"/>
      <c r="AJ171" s="70"/>
      <c r="AK171" s="70"/>
      <c r="AL171" s="70"/>
      <c r="AM171" s="70"/>
    </row>
    <row r="172" spans="17:39" s="1" customFormat="1">
      <c r="Q172" s="70"/>
      <c r="R172" s="70"/>
      <c r="Y172" s="70"/>
      <c r="Z172" s="70"/>
      <c r="AA172" s="70"/>
      <c r="AB172" s="70"/>
      <c r="AC172" s="70"/>
      <c r="AD172" s="70"/>
      <c r="AE172" s="70"/>
      <c r="AF172" s="70"/>
      <c r="AG172" s="70"/>
      <c r="AH172" s="70"/>
      <c r="AI172" s="70"/>
      <c r="AJ172" s="70"/>
      <c r="AK172" s="70"/>
      <c r="AL172" s="70"/>
      <c r="AM172" s="70"/>
    </row>
    <row r="173" spans="17:39" s="1" customFormat="1">
      <c r="Q173" s="70"/>
      <c r="R173" s="70"/>
      <c r="Y173" s="70"/>
      <c r="Z173" s="70"/>
      <c r="AA173" s="70"/>
      <c r="AB173" s="70"/>
      <c r="AC173" s="70"/>
      <c r="AD173" s="70"/>
      <c r="AE173" s="70"/>
      <c r="AF173" s="70"/>
      <c r="AG173" s="70"/>
      <c r="AH173" s="70"/>
      <c r="AI173" s="70"/>
      <c r="AJ173" s="70"/>
      <c r="AK173" s="70"/>
      <c r="AL173" s="70"/>
      <c r="AM173" s="70"/>
    </row>
    <row r="174" spans="17:39" s="1" customFormat="1">
      <c r="Q174" s="70"/>
      <c r="R174" s="70"/>
      <c r="Y174" s="70"/>
      <c r="Z174" s="70"/>
      <c r="AA174" s="70"/>
      <c r="AB174" s="70"/>
      <c r="AC174" s="70"/>
      <c r="AD174" s="70"/>
      <c r="AE174" s="70"/>
      <c r="AF174" s="70"/>
      <c r="AG174" s="70"/>
      <c r="AH174" s="70"/>
      <c r="AI174" s="70"/>
      <c r="AJ174" s="70"/>
      <c r="AK174" s="70"/>
      <c r="AL174" s="70"/>
      <c r="AM174" s="70"/>
    </row>
    <row r="175" spans="17:39" s="1" customFormat="1">
      <c r="Q175" s="70"/>
      <c r="R175" s="70"/>
      <c r="Y175" s="70"/>
      <c r="Z175" s="70"/>
      <c r="AA175" s="70"/>
      <c r="AB175" s="70"/>
      <c r="AC175" s="70"/>
      <c r="AD175" s="70"/>
      <c r="AE175" s="70"/>
      <c r="AF175" s="70"/>
      <c r="AG175" s="70"/>
      <c r="AH175" s="70"/>
      <c r="AI175" s="70"/>
      <c r="AJ175" s="70"/>
      <c r="AK175" s="70"/>
      <c r="AL175" s="70"/>
      <c r="AM175" s="70"/>
    </row>
    <row r="176" spans="17:39" s="1" customFormat="1">
      <c r="Q176" s="70"/>
      <c r="R176" s="70"/>
      <c r="Y176" s="70"/>
      <c r="Z176" s="70"/>
      <c r="AA176" s="70"/>
      <c r="AB176" s="70"/>
      <c r="AC176" s="70"/>
      <c r="AD176" s="70"/>
      <c r="AE176" s="70"/>
      <c r="AF176" s="70"/>
      <c r="AG176" s="70"/>
      <c r="AH176" s="70"/>
      <c r="AI176" s="70"/>
      <c r="AJ176" s="70"/>
      <c r="AK176" s="70"/>
      <c r="AL176" s="70"/>
      <c r="AM176" s="70"/>
    </row>
    <row r="177" spans="17:39" s="1" customFormat="1">
      <c r="Q177" s="70"/>
      <c r="R177" s="70"/>
      <c r="Y177" s="70"/>
      <c r="Z177" s="70"/>
      <c r="AA177" s="70"/>
      <c r="AB177" s="70"/>
      <c r="AC177" s="70"/>
      <c r="AD177" s="70"/>
      <c r="AE177" s="70"/>
      <c r="AF177" s="70"/>
      <c r="AG177" s="70"/>
      <c r="AH177" s="70"/>
      <c r="AI177" s="70"/>
      <c r="AJ177" s="70"/>
      <c r="AK177" s="70"/>
      <c r="AL177" s="70"/>
      <c r="AM177" s="70"/>
    </row>
    <row r="178" spans="17:39" s="1" customFormat="1">
      <c r="Q178" s="70"/>
      <c r="R178" s="70"/>
      <c r="Y178" s="70"/>
      <c r="Z178" s="70"/>
      <c r="AA178" s="70"/>
      <c r="AB178" s="70"/>
      <c r="AC178" s="70"/>
      <c r="AD178" s="70"/>
      <c r="AE178" s="70"/>
      <c r="AF178" s="70"/>
      <c r="AG178" s="70"/>
      <c r="AH178" s="70"/>
      <c r="AI178" s="70"/>
      <c r="AJ178" s="70"/>
      <c r="AK178" s="70"/>
      <c r="AL178" s="70"/>
      <c r="AM178" s="70"/>
    </row>
    <row r="179" spans="17:39" s="1" customFormat="1">
      <c r="Q179" s="70"/>
      <c r="R179" s="70"/>
      <c r="Y179" s="70"/>
      <c r="Z179" s="70"/>
      <c r="AA179" s="70"/>
      <c r="AB179" s="70"/>
      <c r="AC179" s="70"/>
      <c r="AD179" s="70"/>
      <c r="AE179" s="70"/>
      <c r="AF179" s="70"/>
      <c r="AG179" s="70"/>
      <c r="AH179" s="70"/>
      <c r="AI179" s="70"/>
      <c r="AJ179" s="70"/>
      <c r="AK179" s="70"/>
      <c r="AL179" s="70"/>
      <c r="AM179" s="70"/>
    </row>
    <row r="180" spans="17:39" s="1" customFormat="1">
      <c r="Q180" s="70"/>
      <c r="R180" s="70"/>
      <c r="Y180" s="70"/>
      <c r="Z180" s="70"/>
      <c r="AA180" s="70"/>
      <c r="AB180" s="70"/>
      <c r="AC180" s="70"/>
      <c r="AD180" s="70"/>
      <c r="AE180" s="70"/>
      <c r="AF180" s="70"/>
      <c r="AG180" s="70"/>
      <c r="AH180" s="70"/>
      <c r="AI180" s="70"/>
      <c r="AJ180" s="70"/>
      <c r="AK180" s="70"/>
      <c r="AL180" s="70"/>
      <c r="AM180" s="70"/>
    </row>
    <row r="181" spans="17:39" s="1" customFormat="1">
      <c r="Q181" s="70"/>
      <c r="R181" s="70"/>
      <c r="Y181" s="70"/>
      <c r="Z181" s="70"/>
      <c r="AA181" s="70"/>
      <c r="AB181" s="70"/>
      <c r="AC181" s="70"/>
      <c r="AD181" s="70"/>
      <c r="AE181" s="70"/>
      <c r="AF181" s="70"/>
      <c r="AG181" s="70"/>
      <c r="AH181" s="70"/>
      <c r="AI181" s="70"/>
      <c r="AJ181" s="70"/>
      <c r="AK181" s="70"/>
      <c r="AL181" s="70"/>
      <c r="AM181" s="70"/>
    </row>
    <row r="182" spans="17:39" s="1" customFormat="1">
      <c r="Q182" s="70"/>
      <c r="R182" s="70"/>
      <c r="Y182" s="70"/>
      <c r="Z182" s="70"/>
      <c r="AA182" s="70"/>
      <c r="AB182" s="70"/>
      <c r="AC182" s="70"/>
      <c r="AD182" s="70"/>
      <c r="AE182" s="70"/>
      <c r="AF182" s="70"/>
      <c r="AG182" s="70"/>
      <c r="AH182" s="70"/>
      <c r="AI182" s="70"/>
      <c r="AJ182" s="70"/>
      <c r="AK182" s="70"/>
      <c r="AL182" s="70"/>
      <c r="AM182" s="70"/>
    </row>
    <row r="183" spans="17:39" s="1" customFormat="1">
      <c r="Q183" s="70"/>
      <c r="R183" s="70"/>
      <c r="Y183" s="70"/>
      <c r="Z183" s="70"/>
      <c r="AA183" s="70"/>
      <c r="AB183" s="70"/>
      <c r="AC183" s="70"/>
      <c r="AD183" s="70"/>
      <c r="AE183" s="70"/>
      <c r="AF183" s="70"/>
      <c r="AG183" s="70"/>
      <c r="AH183" s="70"/>
      <c r="AI183" s="70"/>
      <c r="AJ183" s="70"/>
      <c r="AK183" s="70"/>
      <c r="AL183" s="70"/>
      <c r="AM183" s="70"/>
    </row>
    <row r="184" spans="17:39" s="1" customFormat="1">
      <c r="Q184" s="70"/>
      <c r="R184" s="70"/>
      <c r="Y184" s="70"/>
      <c r="Z184" s="70"/>
      <c r="AA184" s="70"/>
      <c r="AB184" s="70"/>
      <c r="AC184" s="70"/>
      <c r="AD184" s="70"/>
      <c r="AE184" s="70"/>
      <c r="AF184" s="70"/>
      <c r="AG184" s="70"/>
      <c r="AH184" s="70"/>
      <c r="AI184" s="70"/>
      <c r="AJ184" s="70"/>
      <c r="AK184" s="70"/>
      <c r="AL184" s="70"/>
      <c r="AM184" s="70"/>
    </row>
    <row r="185" spans="17:39" s="1" customFormat="1">
      <c r="Q185" s="70"/>
      <c r="R185" s="70"/>
      <c r="Y185" s="70"/>
      <c r="Z185" s="70"/>
      <c r="AA185" s="70"/>
      <c r="AB185" s="70"/>
      <c r="AC185" s="70"/>
      <c r="AD185" s="70"/>
      <c r="AE185" s="70"/>
      <c r="AF185" s="70"/>
      <c r="AG185" s="70"/>
      <c r="AH185" s="70"/>
      <c r="AI185" s="70"/>
      <c r="AJ185" s="70"/>
      <c r="AK185" s="70"/>
      <c r="AL185" s="70"/>
      <c r="AM185" s="70"/>
    </row>
    <row r="186" spans="17:39" s="1" customFormat="1">
      <c r="Q186" s="70"/>
      <c r="R186" s="70"/>
      <c r="Y186" s="70"/>
      <c r="Z186" s="70"/>
      <c r="AA186" s="70"/>
      <c r="AB186" s="70"/>
      <c r="AC186" s="70"/>
      <c r="AD186" s="70"/>
      <c r="AE186" s="70"/>
      <c r="AF186" s="70"/>
      <c r="AG186" s="70"/>
      <c r="AH186" s="70"/>
      <c r="AI186" s="70"/>
      <c r="AJ186" s="70"/>
      <c r="AK186" s="70"/>
      <c r="AL186" s="70"/>
      <c r="AM186" s="70"/>
    </row>
    <row r="187" spans="17:39" s="1" customFormat="1">
      <c r="Q187" s="70"/>
      <c r="R187" s="70"/>
      <c r="Y187" s="70"/>
      <c r="Z187" s="70"/>
      <c r="AA187" s="70"/>
      <c r="AB187" s="70"/>
      <c r="AC187" s="70"/>
      <c r="AD187" s="70"/>
      <c r="AE187" s="70"/>
      <c r="AF187" s="70"/>
      <c r="AG187" s="70"/>
      <c r="AH187" s="70"/>
      <c r="AI187" s="70"/>
      <c r="AJ187" s="70"/>
      <c r="AK187" s="70"/>
      <c r="AL187" s="70"/>
      <c r="AM187" s="70"/>
    </row>
    <row r="188" spans="17:39" s="1" customFormat="1">
      <c r="Q188" s="70"/>
      <c r="R188" s="70"/>
      <c r="Y188" s="70"/>
      <c r="Z188" s="70"/>
      <c r="AA188" s="70"/>
      <c r="AB188" s="70"/>
      <c r="AC188" s="70"/>
      <c r="AD188" s="70"/>
      <c r="AE188" s="70"/>
      <c r="AF188" s="70"/>
      <c r="AG188" s="70"/>
      <c r="AH188" s="70"/>
      <c r="AI188" s="70"/>
      <c r="AJ188" s="70"/>
      <c r="AK188" s="70"/>
      <c r="AL188" s="70"/>
      <c r="AM188" s="70"/>
    </row>
    <row r="189" spans="17:39" s="1" customFormat="1">
      <c r="Q189" s="70"/>
      <c r="R189" s="70"/>
      <c r="Y189" s="70"/>
      <c r="Z189" s="70"/>
      <c r="AA189" s="70"/>
      <c r="AB189" s="70"/>
      <c r="AC189" s="70"/>
      <c r="AD189" s="70"/>
      <c r="AE189" s="70"/>
      <c r="AF189" s="70"/>
      <c r="AG189" s="70"/>
      <c r="AH189" s="70"/>
      <c r="AI189" s="70"/>
      <c r="AJ189" s="70"/>
      <c r="AK189" s="70"/>
      <c r="AL189" s="70"/>
      <c r="AM189" s="70"/>
    </row>
    <row r="190" spans="17:39" s="1" customFormat="1">
      <c r="Q190" s="70"/>
      <c r="R190" s="70"/>
      <c r="Y190" s="70"/>
      <c r="Z190" s="70"/>
      <c r="AA190" s="70"/>
      <c r="AB190" s="70"/>
      <c r="AC190" s="70"/>
      <c r="AD190" s="70"/>
      <c r="AE190" s="70"/>
      <c r="AF190" s="70"/>
      <c r="AG190" s="70"/>
      <c r="AH190" s="70"/>
      <c r="AI190" s="70"/>
      <c r="AJ190" s="70"/>
      <c r="AK190" s="70"/>
      <c r="AL190" s="70"/>
      <c r="AM190" s="70"/>
    </row>
    <row r="191" spans="17:39" s="1" customFormat="1">
      <c r="Q191" s="70"/>
      <c r="R191" s="70"/>
      <c r="Y191" s="70"/>
      <c r="Z191" s="70"/>
      <c r="AA191" s="70"/>
      <c r="AB191" s="70"/>
      <c r="AC191" s="70"/>
      <c r="AD191" s="70"/>
      <c r="AE191" s="70"/>
      <c r="AF191" s="70"/>
      <c r="AG191" s="70"/>
      <c r="AH191" s="70"/>
      <c r="AI191" s="70"/>
      <c r="AJ191" s="70"/>
      <c r="AK191" s="70"/>
      <c r="AL191" s="70"/>
      <c r="AM191" s="70"/>
    </row>
    <row r="192" spans="17:39" s="1" customFormat="1">
      <c r="Q192" s="70"/>
      <c r="R192" s="70"/>
      <c r="Y192" s="70"/>
      <c r="Z192" s="70"/>
      <c r="AA192" s="70"/>
      <c r="AB192" s="70"/>
      <c r="AC192" s="70"/>
      <c r="AD192" s="70"/>
      <c r="AE192" s="70"/>
      <c r="AF192" s="70"/>
      <c r="AG192" s="70"/>
      <c r="AH192" s="70"/>
      <c r="AI192" s="70"/>
      <c r="AJ192" s="70"/>
      <c r="AK192" s="70"/>
      <c r="AL192" s="70"/>
      <c r="AM192" s="70"/>
    </row>
    <row r="193" spans="17:39" s="1" customFormat="1">
      <c r="Q193" s="70"/>
      <c r="R193" s="70"/>
      <c r="Y193" s="70"/>
      <c r="Z193" s="70"/>
      <c r="AA193" s="70"/>
      <c r="AB193" s="70"/>
      <c r="AC193" s="70"/>
      <c r="AD193" s="70"/>
      <c r="AE193" s="70"/>
      <c r="AF193" s="70"/>
      <c r="AG193" s="70"/>
      <c r="AH193" s="70"/>
      <c r="AI193" s="70"/>
      <c r="AJ193" s="70"/>
      <c r="AK193" s="70"/>
      <c r="AL193" s="70"/>
      <c r="AM193" s="70"/>
    </row>
    <row r="194" spans="17:39" s="1" customFormat="1">
      <c r="Q194" s="70"/>
      <c r="R194" s="70"/>
      <c r="Y194" s="70"/>
      <c r="Z194" s="70"/>
      <c r="AA194" s="70"/>
      <c r="AB194" s="70"/>
      <c r="AC194" s="70"/>
      <c r="AD194" s="70"/>
      <c r="AE194" s="70"/>
      <c r="AF194" s="70"/>
      <c r="AG194" s="70"/>
      <c r="AH194" s="70"/>
      <c r="AI194" s="70"/>
      <c r="AJ194" s="70"/>
      <c r="AK194" s="70"/>
      <c r="AL194" s="70"/>
      <c r="AM194" s="70"/>
    </row>
    <row r="195" spans="17:39" s="1" customFormat="1">
      <c r="Q195" s="70"/>
      <c r="R195" s="70"/>
      <c r="Y195" s="70"/>
      <c r="Z195" s="70"/>
      <c r="AA195" s="70"/>
      <c r="AB195" s="70"/>
      <c r="AC195" s="70"/>
      <c r="AD195" s="70"/>
      <c r="AE195" s="70"/>
      <c r="AF195" s="70"/>
      <c r="AG195" s="70"/>
      <c r="AH195" s="70"/>
      <c r="AI195" s="70"/>
      <c r="AJ195" s="70"/>
      <c r="AK195" s="70"/>
      <c r="AL195" s="70"/>
      <c r="AM195" s="70"/>
    </row>
    <row r="196" spans="17:39" s="1" customFormat="1">
      <c r="Q196" s="70"/>
      <c r="R196" s="70"/>
      <c r="Y196" s="70"/>
      <c r="Z196" s="70"/>
      <c r="AA196" s="70"/>
      <c r="AB196" s="70"/>
      <c r="AC196" s="70"/>
      <c r="AD196" s="70"/>
      <c r="AE196" s="70"/>
      <c r="AF196" s="70"/>
      <c r="AG196" s="70"/>
      <c r="AH196" s="70"/>
      <c r="AI196" s="70"/>
      <c r="AJ196" s="70"/>
      <c r="AK196" s="70"/>
      <c r="AL196" s="70"/>
      <c r="AM196" s="70"/>
    </row>
    <row r="197" spans="17:39" s="1" customFormat="1">
      <c r="Q197" s="70"/>
      <c r="R197" s="70"/>
      <c r="Y197" s="70"/>
      <c r="Z197" s="70"/>
      <c r="AA197" s="70"/>
      <c r="AB197" s="70"/>
      <c r="AC197" s="70"/>
      <c r="AD197" s="70"/>
      <c r="AE197" s="70"/>
      <c r="AF197" s="70"/>
      <c r="AG197" s="70"/>
      <c r="AH197" s="70"/>
      <c r="AI197" s="70"/>
      <c r="AJ197" s="70"/>
      <c r="AK197" s="70"/>
      <c r="AL197" s="70"/>
      <c r="AM197" s="70"/>
    </row>
    <row r="198" spans="17:39" s="1" customFormat="1">
      <c r="Q198" s="70"/>
      <c r="R198" s="70"/>
      <c r="Y198" s="70"/>
      <c r="Z198" s="70"/>
      <c r="AA198" s="70"/>
      <c r="AB198" s="70"/>
      <c r="AC198" s="70"/>
      <c r="AD198" s="70"/>
      <c r="AE198" s="70"/>
      <c r="AF198" s="70"/>
      <c r="AG198" s="70"/>
      <c r="AH198" s="70"/>
      <c r="AI198" s="70"/>
      <c r="AJ198" s="70"/>
      <c r="AK198" s="70"/>
      <c r="AL198" s="70"/>
      <c r="AM198" s="70"/>
    </row>
    <row r="199" spans="17:39" s="1" customFormat="1">
      <c r="Q199" s="70"/>
      <c r="R199" s="70"/>
      <c r="Y199" s="70"/>
      <c r="Z199" s="70"/>
      <c r="AA199" s="70"/>
      <c r="AB199" s="70"/>
      <c r="AC199" s="70"/>
      <c r="AD199" s="70"/>
      <c r="AE199" s="70"/>
      <c r="AF199" s="70"/>
      <c r="AG199" s="70"/>
      <c r="AH199" s="70"/>
      <c r="AI199" s="70"/>
      <c r="AJ199" s="70"/>
      <c r="AK199" s="70"/>
      <c r="AL199" s="70"/>
      <c r="AM199" s="70"/>
    </row>
    <row r="200" spans="17:39" s="1" customFormat="1">
      <c r="Q200" s="70"/>
      <c r="R200" s="70"/>
      <c r="Y200" s="70"/>
      <c r="Z200" s="70"/>
      <c r="AA200" s="70"/>
      <c r="AB200" s="70"/>
      <c r="AC200" s="70"/>
      <c r="AD200" s="70"/>
      <c r="AE200" s="70"/>
      <c r="AF200" s="70"/>
      <c r="AG200" s="70"/>
      <c r="AH200" s="70"/>
      <c r="AI200" s="70"/>
      <c r="AJ200" s="70"/>
      <c r="AK200" s="70"/>
      <c r="AL200" s="70"/>
      <c r="AM200" s="70"/>
    </row>
    <row r="201" spans="17:39" s="1" customFormat="1">
      <c r="Q201" s="70"/>
      <c r="R201" s="70"/>
      <c r="Y201" s="70"/>
      <c r="Z201" s="70"/>
      <c r="AA201" s="70"/>
      <c r="AB201" s="70"/>
      <c r="AC201" s="70"/>
      <c r="AD201" s="70"/>
      <c r="AE201" s="70"/>
      <c r="AF201" s="70"/>
      <c r="AG201" s="70"/>
      <c r="AH201" s="70"/>
      <c r="AI201" s="70"/>
      <c r="AJ201" s="70"/>
      <c r="AK201" s="70"/>
      <c r="AL201" s="70"/>
      <c r="AM201" s="70"/>
    </row>
    <row r="202" spans="17:39" s="1" customFormat="1">
      <c r="Q202" s="70"/>
      <c r="R202" s="70"/>
      <c r="Y202" s="70"/>
      <c r="Z202" s="70"/>
      <c r="AA202" s="70"/>
      <c r="AB202" s="70"/>
      <c r="AC202" s="70"/>
      <c r="AD202" s="70"/>
      <c r="AE202" s="70"/>
      <c r="AF202" s="70"/>
      <c r="AG202" s="70"/>
      <c r="AH202" s="70"/>
      <c r="AI202" s="70"/>
      <c r="AJ202" s="70"/>
      <c r="AK202" s="70"/>
      <c r="AL202" s="70"/>
      <c r="AM202" s="70"/>
    </row>
    <row r="203" spans="17:39" s="1" customFormat="1">
      <c r="Q203" s="70"/>
      <c r="R203" s="70"/>
      <c r="Y203" s="70"/>
      <c r="Z203" s="70"/>
      <c r="AA203" s="70"/>
      <c r="AB203" s="70"/>
      <c r="AC203" s="70"/>
      <c r="AD203" s="70"/>
      <c r="AE203" s="70"/>
      <c r="AF203" s="70"/>
      <c r="AG203" s="70"/>
      <c r="AH203" s="70"/>
      <c r="AI203" s="70"/>
      <c r="AJ203" s="70"/>
      <c r="AK203" s="70"/>
      <c r="AL203" s="70"/>
      <c r="AM203" s="70"/>
    </row>
    <row r="204" spans="17:39" s="1" customFormat="1">
      <c r="Q204" s="70"/>
      <c r="R204" s="70"/>
      <c r="Y204" s="70"/>
      <c r="Z204" s="70"/>
      <c r="AA204" s="70"/>
      <c r="AB204" s="70"/>
      <c r="AC204" s="70"/>
      <c r="AD204" s="70"/>
      <c r="AE204" s="70"/>
      <c r="AF204" s="70"/>
      <c r="AG204" s="70"/>
      <c r="AH204" s="70"/>
      <c r="AI204" s="70"/>
      <c r="AJ204" s="70"/>
      <c r="AK204" s="70"/>
      <c r="AL204" s="70"/>
      <c r="AM204" s="70"/>
    </row>
    <row r="205" spans="17:39" s="1" customFormat="1">
      <c r="Q205" s="70"/>
      <c r="R205" s="70"/>
      <c r="Y205" s="70"/>
      <c r="Z205" s="70"/>
      <c r="AA205" s="70"/>
      <c r="AB205" s="70"/>
      <c r="AC205" s="70"/>
      <c r="AD205" s="70"/>
      <c r="AE205" s="70"/>
      <c r="AF205" s="70"/>
      <c r="AG205" s="70"/>
      <c r="AH205" s="70"/>
      <c r="AI205" s="70"/>
      <c r="AJ205" s="70"/>
      <c r="AK205" s="70"/>
      <c r="AL205" s="70"/>
      <c r="AM205" s="70"/>
    </row>
    <row r="206" spans="17:39" s="1" customFormat="1">
      <c r="Q206" s="70"/>
      <c r="R206" s="70"/>
      <c r="Y206" s="70"/>
      <c r="Z206" s="70"/>
      <c r="AA206" s="70"/>
      <c r="AB206" s="70"/>
      <c r="AC206" s="70"/>
      <c r="AD206" s="70"/>
      <c r="AE206" s="70"/>
      <c r="AF206" s="70"/>
      <c r="AG206" s="70"/>
      <c r="AH206" s="70"/>
      <c r="AI206" s="70"/>
      <c r="AJ206" s="70"/>
      <c r="AK206" s="70"/>
      <c r="AL206" s="70"/>
      <c r="AM206" s="70"/>
    </row>
    <row r="207" spans="17:39" s="1" customFormat="1">
      <c r="Q207" s="70"/>
      <c r="R207" s="70"/>
      <c r="Y207" s="70"/>
      <c r="Z207" s="70"/>
      <c r="AA207" s="70"/>
      <c r="AB207" s="70"/>
      <c r="AC207" s="70"/>
      <c r="AD207" s="70"/>
      <c r="AE207" s="70"/>
      <c r="AF207" s="70"/>
      <c r="AG207" s="70"/>
      <c r="AH207" s="70"/>
      <c r="AI207" s="70"/>
      <c r="AJ207" s="70"/>
      <c r="AK207" s="70"/>
      <c r="AL207" s="70"/>
      <c r="AM207" s="70"/>
    </row>
    <row r="208" spans="17:39" s="1" customFormat="1">
      <c r="Q208" s="70"/>
      <c r="R208" s="70"/>
      <c r="Y208" s="70"/>
      <c r="Z208" s="70"/>
      <c r="AA208" s="70"/>
      <c r="AB208" s="70"/>
      <c r="AC208" s="70"/>
      <c r="AD208" s="70"/>
      <c r="AE208" s="70"/>
      <c r="AF208" s="70"/>
      <c r="AG208" s="70"/>
      <c r="AH208" s="70"/>
      <c r="AI208" s="70"/>
      <c r="AJ208" s="70"/>
      <c r="AK208" s="70"/>
      <c r="AL208" s="70"/>
      <c r="AM208" s="70"/>
    </row>
    <row r="209" spans="17:39" s="1" customFormat="1">
      <c r="Q209" s="70"/>
      <c r="R209" s="70"/>
      <c r="Y209" s="70"/>
      <c r="Z209" s="70"/>
      <c r="AA209" s="70"/>
      <c r="AB209" s="70"/>
      <c r="AC209" s="70"/>
      <c r="AD209" s="70"/>
      <c r="AE209" s="70"/>
      <c r="AF209" s="70"/>
      <c r="AG209" s="70"/>
      <c r="AH209" s="70"/>
      <c r="AI209" s="70"/>
      <c r="AJ209" s="70"/>
      <c r="AK209" s="70"/>
      <c r="AL209" s="70"/>
      <c r="AM209" s="70"/>
    </row>
    <row r="210" spans="17:39" s="1" customFormat="1">
      <c r="Q210" s="70"/>
      <c r="R210" s="70"/>
      <c r="Y210" s="70"/>
      <c r="Z210" s="70"/>
      <c r="AA210" s="70"/>
      <c r="AB210" s="70"/>
      <c r="AC210" s="70"/>
      <c r="AD210" s="70"/>
      <c r="AE210" s="70"/>
      <c r="AF210" s="70"/>
      <c r="AG210" s="70"/>
      <c r="AH210" s="70"/>
      <c r="AI210" s="70"/>
      <c r="AJ210" s="70"/>
      <c r="AK210" s="70"/>
      <c r="AL210" s="70"/>
      <c r="AM210" s="70"/>
    </row>
    <row r="211" spans="17:39" s="1" customFormat="1">
      <c r="Q211" s="70"/>
      <c r="R211" s="70"/>
      <c r="Y211" s="70"/>
      <c r="Z211" s="70"/>
      <c r="AA211" s="70"/>
      <c r="AB211" s="70"/>
      <c r="AC211" s="70"/>
      <c r="AD211" s="70"/>
      <c r="AE211" s="70"/>
      <c r="AF211" s="70"/>
      <c r="AG211" s="70"/>
      <c r="AH211" s="70"/>
      <c r="AI211" s="70"/>
      <c r="AJ211" s="70"/>
      <c r="AK211" s="70"/>
      <c r="AL211" s="70"/>
      <c r="AM211" s="70"/>
    </row>
    <row r="212" spans="17:39" s="1" customFormat="1">
      <c r="Q212" s="70"/>
      <c r="R212" s="70"/>
      <c r="Y212" s="70"/>
      <c r="Z212" s="70"/>
      <c r="AA212" s="70"/>
      <c r="AB212" s="70"/>
      <c r="AC212" s="70"/>
      <c r="AD212" s="70"/>
      <c r="AE212" s="70"/>
      <c r="AF212" s="70"/>
      <c r="AG212" s="70"/>
      <c r="AH212" s="70"/>
      <c r="AI212" s="70"/>
      <c r="AJ212" s="70"/>
      <c r="AK212" s="70"/>
      <c r="AL212" s="70"/>
      <c r="AM212" s="70"/>
    </row>
    <row r="213" spans="17:39" s="1" customFormat="1">
      <c r="Q213" s="70"/>
      <c r="R213" s="70"/>
      <c r="Y213" s="70"/>
      <c r="Z213" s="70"/>
      <c r="AA213" s="70"/>
      <c r="AB213" s="70"/>
      <c r="AC213" s="70"/>
      <c r="AD213" s="70"/>
      <c r="AE213" s="70"/>
      <c r="AF213" s="70"/>
      <c r="AG213" s="70"/>
      <c r="AH213" s="70"/>
      <c r="AI213" s="70"/>
      <c r="AJ213" s="70"/>
      <c r="AK213" s="70"/>
      <c r="AL213" s="70"/>
      <c r="AM213" s="70"/>
    </row>
    <row r="214" spans="17:39" s="1" customFormat="1">
      <c r="Q214" s="70"/>
      <c r="R214" s="70"/>
      <c r="Y214" s="70"/>
      <c r="Z214" s="70"/>
      <c r="AA214" s="70"/>
      <c r="AB214" s="70"/>
      <c r="AC214" s="70"/>
      <c r="AD214" s="70"/>
      <c r="AE214" s="70"/>
      <c r="AF214" s="70"/>
      <c r="AG214" s="70"/>
      <c r="AH214" s="70"/>
      <c r="AI214" s="70"/>
      <c r="AJ214" s="70"/>
      <c r="AK214" s="70"/>
      <c r="AL214" s="70"/>
      <c r="AM214" s="70"/>
    </row>
    <row r="215" spans="17:39" s="1" customFormat="1">
      <c r="Q215" s="70"/>
      <c r="R215" s="70"/>
      <c r="Y215" s="70"/>
      <c r="Z215" s="70"/>
      <c r="AA215" s="70"/>
      <c r="AB215" s="70"/>
      <c r="AC215" s="70"/>
      <c r="AD215" s="70"/>
      <c r="AE215" s="70"/>
      <c r="AF215" s="70"/>
      <c r="AG215" s="70"/>
      <c r="AH215" s="70"/>
      <c r="AI215" s="70"/>
      <c r="AJ215" s="70"/>
      <c r="AK215" s="70"/>
      <c r="AL215" s="70"/>
      <c r="AM215" s="70"/>
    </row>
    <row r="216" spans="17:39" s="1" customFormat="1">
      <c r="Q216" s="70"/>
      <c r="R216" s="70"/>
      <c r="Y216" s="70"/>
      <c r="Z216" s="70"/>
      <c r="AA216" s="70"/>
      <c r="AB216" s="70"/>
      <c r="AC216" s="70"/>
      <c r="AD216" s="70"/>
      <c r="AE216" s="70"/>
      <c r="AF216" s="70"/>
      <c r="AG216" s="70"/>
      <c r="AH216" s="70"/>
      <c r="AI216" s="70"/>
      <c r="AJ216" s="70"/>
      <c r="AK216" s="70"/>
      <c r="AL216" s="70"/>
      <c r="AM216" s="70"/>
    </row>
    <row r="217" spans="17:39" s="1" customFormat="1">
      <c r="Q217" s="70"/>
      <c r="R217" s="70"/>
      <c r="Y217" s="70"/>
      <c r="Z217" s="70"/>
      <c r="AA217" s="70"/>
      <c r="AB217" s="70"/>
      <c r="AC217" s="70"/>
      <c r="AD217" s="70"/>
      <c r="AE217" s="70"/>
      <c r="AF217" s="70"/>
      <c r="AG217" s="70"/>
      <c r="AH217" s="70"/>
      <c r="AI217" s="70"/>
      <c r="AJ217" s="70"/>
      <c r="AK217" s="70"/>
      <c r="AL217" s="70"/>
      <c r="AM217" s="70"/>
    </row>
    <row r="218" spans="17:39" s="1" customFormat="1">
      <c r="Q218" s="70"/>
      <c r="R218" s="70"/>
      <c r="Y218" s="70"/>
      <c r="Z218" s="70"/>
      <c r="AA218" s="70"/>
      <c r="AB218" s="70"/>
      <c r="AC218" s="70"/>
      <c r="AD218" s="70"/>
      <c r="AE218" s="70"/>
      <c r="AF218" s="70"/>
      <c r="AG218" s="70"/>
      <c r="AH218" s="70"/>
      <c r="AI218" s="70"/>
      <c r="AJ218" s="70"/>
      <c r="AK218" s="70"/>
      <c r="AL218" s="70"/>
      <c r="AM218" s="70"/>
    </row>
    <row r="219" spans="17:39" s="1" customFormat="1">
      <c r="Q219" s="70"/>
      <c r="R219" s="70"/>
      <c r="Y219" s="70"/>
      <c r="Z219" s="70"/>
      <c r="AA219" s="70"/>
      <c r="AB219" s="70"/>
      <c r="AC219" s="70"/>
      <c r="AD219" s="70"/>
      <c r="AE219" s="70"/>
      <c r="AF219" s="70"/>
      <c r="AG219" s="70"/>
      <c r="AH219" s="70"/>
      <c r="AI219" s="70"/>
      <c r="AJ219" s="70"/>
      <c r="AK219" s="70"/>
      <c r="AL219" s="70"/>
      <c r="AM219" s="70"/>
    </row>
    <row r="220" spans="17:39" s="1" customFormat="1">
      <c r="Q220" s="70"/>
      <c r="R220" s="70"/>
      <c r="Y220" s="70"/>
      <c r="Z220" s="70"/>
      <c r="AA220" s="70"/>
      <c r="AB220" s="70"/>
      <c r="AC220" s="70"/>
      <c r="AD220" s="70"/>
      <c r="AE220" s="70"/>
      <c r="AF220" s="70"/>
      <c r="AG220" s="70"/>
      <c r="AH220" s="70"/>
      <c r="AI220" s="70"/>
      <c r="AJ220" s="70"/>
      <c r="AK220" s="70"/>
      <c r="AL220" s="70"/>
      <c r="AM220" s="70"/>
    </row>
    <row r="221" spans="17:39" s="1" customFormat="1">
      <c r="Q221" s="70"/>
      <c r="R221" s="70"/>
      <c r="Y221" s="70"/>
      <c r="Z221" s="70"/>
      <c r="AA221" s="70"/>
      <c r="AB221" s="70"/>
      <c r="AC221" s="70"/>
      <c r="AD221" s="70"/>
      <c r="AE221" s="70"/>
      <c r="AF221" s="70"/>
      <c r="AG221" s="70"/>
      <c r="AH221" s="70"/>
      <c r="AI221" s="70"/>
      <c r="AJ221" s="70"/>
      <c r="AK221" s="70"/>
      <c r="AL221" s="70"/>
      <c r="AM221" s="70"/>
    </row>
    <row r="222" spans="17:39" s="1" customFormat="1">
      <c r="Q222" s="70"/>
      <c r="R222" s="70"/>
      <c r="Y222" s="70"/>
      <c r="Z222" s="70"/>
      <c r="AA222" s="70"/>
      <c r="AB222" s="70"/>
      <c r="AC222" s="70"/>
      <c r="AD222" s="70"/>
      <c r="AE222" s="70"/>
      <c r="AF222" s="70"/>
      <c r="AG222" s="70"/>
      <c r="AH222" s="70"/>
      <c r="AI222" s="70"/>
      <c r="AJ222" s="70"/>
      <c r="AK222" s="70"/>
      <c r="AL222" s="70"/>
      <c r="AM222" s="70"/>
    </row>
    <row r="223" spans="17:39" s="1" customFormat="1">
      <c r="Q223" s="70"/>
      <c r="R223" s="70"/>
      <c r="Y223" s="70"/>
      <c r="Z223" s="70"/>
      <c r="AA223" s="70"/>
      <c r="AB223" s="70"/>
      <c r="AC223" s="70"/>
      <c r="AD223" s="70"/>
      <c r="AE223" s="70"/>
      <c r="AF223" s="70"/>
      <c r="AG223" s="70"/>
      <c r="AH223" s="70"/>
      <c r="AI223" s="70"/>
      <c r="AJ223" s="70"/>
      <c r="AK223" s="70"/>
      <c r="AL223" s="70"/>
      <c r="AM223" s="70"/>
    </row>
    <row r="224" spans="17:39" s="1" customFormat="1">
      <c r="Q224" s="70"/>
      <c r="R224" s="70"/>
      <c r="Y224" s="70"/>
      <c r="Z224" s="70"/>
      <c r="AA224" s="70"/>
      <c r="AB224" s="70"/>
      <c r="AC224" s="70"/>
      <c r="AD224" s="70"/>
      <c r="AE224" s="70"/>
      <c r="AF224" s="70"/>
      <c r="AG224" s="70"/>
      <c r="AH224" s="70"/>
      <c r="AI224" s="70"/>
      <c r="AJ224" s="70"/>
      <c r="AK224" s="70"/>
      <c r="AL224" s="70"/>
      <c r="AM224" s="70"/>
    </row>
    <row r="225" spans="17:39" s="1" customFormat="1">
      <c r="Q225" s="70"/>
      <c r="R225" s="70"/>
      <c r="Y225" s="70"/>
      <c r="Z225" s="70"/>
      <c r="AA225" s="70"/>
      <c r="AB225" s="70"/>
      <c r="AC225" s="70"/>
      <c r="AD225" s="70"/>
      <c r="AE225" s="70"/>
      <c r="AF225" s="70"/>
      <c r="AG225" s="70"/>
      <c r="AH225" s="70"/>
      <c r="AI225" s="70"/>
      <c r="AJ225" s="70"/>
      <c r="AK225" s="70"/>
      <c r="AL225" s="70"/>
      <c r="AM225" s="70"/>
    </row>
    <row r="226" spans="17:39" s="1" customFormat="1">
      <c r="Q226" s="70"/>
      <c r="R226" s="70"/>
      <c r="Y226" s="70"/>
      <c r="Z226" s="70"/>
      <c r="AA226" s="70"/>
      <c r="AB226" s="70"/>
      <c r="AC226" s="70"/>
      <c r="AD226" s="70"/>
      <c r="AE226" s="70"/>
      <c r="AF226" s="70"/>
      <c r="AG226" s="70"/>
      <c r="AH226" s="70"/>
      <c r="AI226" s="70"/>
      <c r="AJ226" s="70"/>
      <c r="AK226" s="70"/>
      <c r="AL226" s="70"/>
      <c r="AM226" s="70"/>
    </row>
    <row r="227" spans="17:39" s="1" customFormat="1">
      <c r="Q227" s="70"/>
      <c r="R227" s="70"/>
      <c r="Y227" s="70"/>
      <c r="Z227" s="70"/>
      <c r="AA227" s="70"/>
      <c r="AB227" s="70"/>
      <c r="AC227" s="70"/>
      <c r="AD227" s="70"/>
      <c r="AE227" s="70"/>
      <c r="AF227" s="70"/>
      <c r="AG227" s="70"/>
      <c r="AH227" s="70"/>
      <c r="AI227" s="70"/>
      <c r="AJ227" s="70"/>
      <c r="AK227" s="70"/>
      <c r="AL227" s="70"/>
      <c r="AM227" s="70"/>
    </row>
    <row r="228" spans="17:39" s="1" customFormat="1">
      <c r="Q228" s="70"/>
      <c r="R228" s="70"/>
      <c r="Y228" s="70"/>
      <c r="Z228" s="70"/>
      <c r="AA228" s="70"/>
      <c r="AB228" s="70"/>
      <c r="AC228" s="70"/>
      <c r="AD228" s="70"/>
      <c r="AE228" s="70"/>
      <c r="AF228" s="70"/>
      <c r="AG228" s="70"/>
      <c r="AH228" s="70"/>
      <c r="AI228" s="70"/>
      <c r="AJ228" s="70"/>
      <c r="AK228" s="70"/>
      <c r="AL228" s="70"/>
      <c r="AM228" s="70"/>
    </row>
    <row r="229" spans="17:39" s="1" customFormat="1">
      <c r="Q229" s="70"/>
      <c r="R229" s="70"/>
      <c r="Y229" s="70"/>
      <c r="Z229" s="70"/>
      <c r="AA229" s="70"/>
      <c r="AB229" s="70"/>
      <c r="AC229" s="70"/>
      <c r="AD229" s="70"/>
      <c r="AE229" s="70"/>
      <c r="AF229" s="70"/>
      <c r="AG229" s="70"/>
      <c r="AH229" s="70"/>
      <c r="AI229" s="70"/>
      <c r="AJ229" s="70"/>
      <c r="AK229" s="70"/>
      <c r="AL229" s="70"/>
      <c r="AM229" s="70"/>
    </row>
    <row r="230" spans="17:39" s="1" customFormat="1">
      <c r="Q230" s="70"/>
      <c r="R230" s="70"/>
      <c r="Y230" s="70"/>
      <c r="Z230" s="70"/>
      <c r="AA230" s="70"/>
      <c r="AB230" s="70"/>
      <c r="AC230" s="70"/>
      <c r="AD230" s="70"/>
      <c r="AE230" s="70"/>
      <c r="AF230" s="70"/>
      <c r="AG230" s="70"/>
      <c r="AH230" s="70"/>
      <c r="AI230" s="70"/>
      <c r="AJ230" s="70"/>
      <c r="AK230" s="70"/>
      <c r="AL230" s="70"/>
      <c r="AM230" s="70"/>
    </row>
    <row r="231" spans="17:39" s="1" customFormat="1">
      <c r="Q231" s="70"/>
      <c r="R231" s="70"/>
      <c r="Y231" s="70"/>
      <c r="Z231" s="70"/>
      <c r="AA231" s="70"/>
      <c r="AB231" s="70"/>
      <c r="AC231" s="70"/>
      <c r="AD231" s="70"/>
      <c r="AE231" s="70"/>
      <c r="AF231" s="70"/>
      <c r="AG231" s="70"/>
      <c r="AH231" s="70"/>
      <c r="AI231" s="70"/>
      <c r="AJ231" s="70"/>
      <c r="AK231" s="70"/>
      <c r="AL231" s="70"/>
      <c r="AM231" s="70"/>
    </row>
    <row r="232" spans="17:39" s="1" customFormat="1">
      <c r="Q232" s="70"/>
      <c r="R232" s="70"/>
      <c r="Y232" s="70"/>
      <c r="Z232" s="70"/>
      <c r="AA232" s="70"/>
      <c r="AB232" s="70"/>
      <c r="AC232" s="70"/>
      <c r="AD232" s="70"/>
      <c r="AE232" s="70"/>
      <c r="AF232" s="70"/>
      <c r="AG232" s="70"/>
      <c r="AH232" s="70"/>
      <c r="AI232" s="70"/>
      <c r="AJ232" s="70"/>
      <c r="AK232" s="70"/>
      <c r="AL232" s="70"/>
      <c r="AM232" s="70"/>
    </row>
    <row r="233" spans="17:39" s="1" customFormat="1">
      <c r="Q233" s="70"/>
      <c r="R233" s="70"/>
      <c r="Y233" s="70"/>
      <c r="Z233" s="70"/>
      <c r="AA233" s="70"/>
      <c r="AB233" s="70"/>
      <c r="AC233" s="70"/>
      <c r="AD233" s="70"/>
      <c r="AE233" s="70"/>
      <c r="AF233" s="70"/>
      <c r="AG233" s="70"/>
      <c r="AH233" s="70"/>
      <c r="AI233" s="70"/>
      <c r="AJ233" s="70"/>
      <c r="AK233" s="70"/>
      <c r="AL233" s="70"/>
      <c r="AM233" s="70"/>
    </row>
    <row r="234" spans="17:39" s="1" customFormat="1">
      <c r="Q234" s="70"/>
      <c r="R234" s="70"/>
      <c r="Y234" s="70"/>
      <c r="Z234" s="70"/>
      <c r="AA234" s="70"/>
      <c r="AB234" s="70"/>
      <c r="AC234" s="70"/>
      <c r="AD234" s="70"/>
      <c r="AE234" s="70"/>
      <c r="AF234" s="70"/>
      <c r="AG234" s="70"/>
      <c r="AH234" s="70"/>
      <c r="AI234" s="70"/>
      <c r="AJ234" s="70"/>
      <c r="AK234" s="70"/>
      <c r="AL234" s="70"/>
      <c r="AM234" s="70"/>
    </row>
    <row r="235" spans="17:39" s="1" customFormat="1">
      <c r="Q235" s="70"/>
      <c r="R235" s="70"/>
      <c r="Y235" s="70"/>
      <c r="Z235" s="70"/>
      <c r="AA235" s="70"/>
      <c r="AB235" s="70"/>
      <c r="AC235" s="70"/>
      <c r="AD235" s="70"/>
      <c r="AE235" s="70"/>
      <c r="AF235" s="70"/>
      <c r="AG235" s="70"/>
      <c r="AH235" s="70"/>
      <c r="AI235" s="70"/>
      <c r="AJ235" s="70"/>
      <c r="AK235" s="70"/>
      <c r="AL235" s="70"/>
      <c r="AM235" s="70"/>
    </row>
    <row r="236" spans="17:39" s="1" customFormat="1">
      <c r="Q236" s="70"/>
      <c r="R236" s="70"/>
      <c r="Y236" s="70"/>
      <c r="Z236" s="70"/>
      <c r="AA236" s="70"/>
      <c r="AB236" s="70"/>
      <c r="AC236" s="70"/>
      <c r="AD236" s="70"/>
      <c r="AE236" s="70"/>
      <c r="AF236" s="70"/>
      <c r="AG236" s="70"/>
      <c r="AH236" s="70"/>
      <c r="AI236" s="70"/>
      <c r="AJ236" s="70"/>
      <c r="AK236" s="70"/>
      <c r="AL236" s="70"/>
      <c r="AM236" s="70"/>
    </row>
    <row r="237" spans="17:39" s="1" customFormat="1">
      <c r="Q237" s="70"/>
      <c r="R237" s="70"/>
      <c r="Y237" s="70"/>
      <c r="Z237" s="70"/>
      <c r="AA237" s="70"/>
      <c r="AB237" s="70"/>
      <c r="AC237" s="70"/>
      <c r="AD237" s="70"/>
      <c r="AE237" s="70"/>
      <c r="AF237" s="70"/>
      <c r="AG237" s="70"/>
      <c r="AH237" s="70"/>
      <c r="AI237" s="70"/>
      <c r="AJ237" s="70"/>
      <c r="AK237" s="70"/>
      <c r="AL237" s="70"/>
      <c r="AM237" s="70"/>
    </row>
    <row r="238" spans="17:39" s="1" customFormat="1">
      <c r="Q238" s="70"/>
      <c r="R238" s="70"/>
      <c r="Y238" s="70"/>
      <c r="Z238" s="70"/>
      <c r="AA238" s="70"/>
      <c r="AB238" s="70"/>
      <c r="AC238" s="70"/>
      <c r="AD238" s="70"/>
      <c r="AE238" s="70"/>
      <c r="AF238" s="70"/>
      <c r="AG238" s="70"/>
      <c r="AH238" s="70"/>
      <c r="AI238" s="70"/>
      <c r="AJ238" s="70"/>
      <c r="AK238" s="70"/>
      <c r="AL238" s="70"/>
      <c r="AM238" s="70"/>
    </row>
    <row r="239" spans="17:39" s="1" customFormat="1">
      <c r="Q239" s="70"/>
      <c r="R239" s="70"/>
      <c r="Y239" s="70"/>
      <c r="Z239" s="70"/>
      <c r="AA239" s="70"/>
      <c r="AB239" s="70"/>
      <c r="AC239" s="70"/>
      <c r="AD239" s="70"/>
      <c r="AE239" s="70"/>
      <c r="AF239" s="70"/>
      <c r="AG239" s="70"/>
      <c r="AH239" s="70"/>
      <c r="AI239" s="70"/>
      <c r="AJ239" s="70"/>
      <c r="AK239" s="70"/>
      <c r="AL239" s="70"/>
      <c r="AM239" s="70"/>
    </row>
    <row r="240" spans="17:39" s="1" customFormat="1">
      <c r="Q240" s="70"/>
      <c r="R240" s="70"/>
      <c r="Y240" s="70"/>
      <c r="Z240" s="70"/>
      <c r="AA240" s="70"/>
      <c r="AB240" s="70"/>
      <c r="AC240" s="70"/>
      <c r="AD240" s="70"/>
      <c r="AE240" s="70"/>
      <c r="AF240" s="70"/>
      <c r="AG240" s="70"/>
      <c r="AH240" s="70"/>
      <c r="AI240" s="70"/>
      <c r="AJ240" s="70"/>
      <c r="AK240" s="70"/>
      <c r="AL240" s="70"/>
      <c r="AM240" s="70"/>
    </row>
    <row r="241" spans="17:39" s="1" customFormat="1">
      <c r="Q241" s="70"/>
      <c r="R241" s="70"/>
      <c r="Y241" s="70"/>
      <c r="Z241" s="70"/>
      <c r="AA241" s="70"/>
      <c r="AB241" s="70"/>
      <c r="AC241" s="70"/>
      <c r="AD241" s="70"/>
      <c r="AE241" s="70"/>
      <c r="AF241" s="70"/>
      <c r="AG241" s="70"/>
      <c r="AH241" s="70"/>
      <c r="AI241" s="70"/>
      <c r="AJ241" s="70"/>
      <c r="AK241" s="70"/>
      <c r="AL241" s="70"/>
      <c r="AM241" s="70"/>
    </row>
    <row r="242" spans="17:39" s="1" customFormat="1">
      <c r="Q242" s="70"/>
      <c r="R242" s="70"/>
      <c r="Y242" s="70"/>
      <c r="Z242" s="70"/>
      <c r="AA242" s="70"/>
      <c r="AB242" s="70"/>
      <c r="AC242" s="70"/>
      <c r="AD242" s="70"/>
      <c r="AE242" s="70"/>
      <c r="AF242" s="70"/>
      <c r="AG242" s="70"/>
      <c r="AH242" s="70"/>
      <c r="AI242" s="70"/>
      <c r="AJ242" s="70"/>
      <c r="AK242" s="70"/>
      <c r="AL242" s="70"/>
      <c r="AM242" s="70"/>
    </row>
    <row r="243" spans="17:39" s="1" customFormat="1">
      <c r="Q243" s="70"/>
      <c r="R243" s="70"/>
      <c r="Y243" s="70"/>
      <c r="Z243" s="70"/>
      <c r="AA243" s="70"/>
      <c r="AB243" s="70"/>
      <c r="AC243" s="70"/>
      <c r="AD243" s="70"/>
      <c r="AE243" s="70"/>
      <c r="AF243" s="70"/>
      <c r="AG243" s="70"/>
      <c r="AH243" s="70"/>
      <c r="AI243" s="70"/>
      <c r="AJ243" s="70"/>
      <c r="AK243" s="70"/>
      <c r="AL243" s="70"/>
      <c r="AM243" s="70"/>
    </row>
    <row r="244" spans="17:39" s="1" customFormat="1">
      <c r="Q244" s="70"/>
      <c r="R244" s="70"/>
      <c r="Y244" s="70"/>
      <c r="Z244" s="70"/>
      <c r="AA244" s="70"/>
      <c r="AB244" s="70"/>
      <c r="AC244" s="70"/>
      <c r="AD244" s="70"/>
      <c r="AE244" s="70"/>
      <c r="AF244" s="70"/>
      <c r="AG244" s="70"/>
      <c r="AH244" s="70"/>
      <c r="AI244" s="70"/>
      <c r="AJ244" s="70"/>
      <c r="AK244" s="70"/>
      <c r="AL244" s="70"/>
      <c r="AM244" s="70"/>
    </row>
    <row r="245" spans="17:39" s="1" customFormat="1">
      <c r="Q245" s="70"/>
      <c r="R245" s="70"/>
      <c r="Y245" s="70"/>
      <c r="Z245" s="70"/>
      <c r="AA245" s="70"/>
      <c r="AB245" s="70"/>
      <c r="AC245" s="70"/>
      <c r="AD245" s="70"/>
      <c r="AE245" s="70"/>
      <c r="AF245" s="70"/>
      <c r="AG245" s="70"/>
      <c r="AH245" s="70"/>
      <c r="AI245" s="70"/>
      <c r="AJ245" s="70"/>
      <c r="AK245" s="70"/>
      <c r="AL245" s="70"/>
      <c r="AM245" s="70"/>
    </row>
    <row r="246" spans="17:39" s="1" customFormat="1">
      <c r="Q246" s="70"/>
      <c r="R246" s="70"/>
      <c r="Y246" s="70"/>
      <c r="Z246" s="70"/>
      <c r="AA246" s="70"/>
      <c r="AB246" s="70"/>
      <c r="AC246" s="70"/>
      <c r="AD246" s="70"/>
      <c r="AE246" s="70"/>
      <c r="AF246" s="70"/>
      <c r="AG246" s="70"/>
      <c r="AH246" s="70"/>
      <c r="AI246" s="70"/>
      <c r="AJ246" s="70"/>
      <c r="AK246" s="70"/>
      <c r="AL246" s="70"/>
      <c r="AM246" s="70"/>
    </row>
    <row r="247" spans="17:39" s="1" customFormat="1">
      <c r="Q247" s="70"/>
      <c r="R247" s="70"/>
      <c r="Y247" s="70"/>
      <c r="Z247" s="70"/>
      <c r="AA247" s="70"/>
      <c r="AB247" s="70"/>
      <c r="AC247" s="70"/>
      <c r="AD247" s="70"/>
      <c r="AE247" s="70"/>
      <c r="AF247" s="70"/>
      <c r="AG247" s="70"/>
      <c r="AH247" s="70"/>
      <c r="AI247" s="70"/>
      <c r="AJ247" s="70"/>
      <c r="AK247" s="70"/>
      <c r="AL247" s="70"/>
      <c r="AM247" s="70"/>
    </row>
    <row r="248" spans="17:39" s="1" customFormat="1">
      <c r="Q248" s="70"/>
      <c r="R248" s="70"/>
      <c r="Y248" s="70"/>
      <c r="Z248" s="70"/>
      <c r="AA248" s="70"/>
      <c r="AB248" s="70"/>
      <c r="AC248" s="70"/>
      <c r="AD248" s="70"/>
      <c r="AE248" s="70"/>
      <c r="AF248" s="70"/>
      <c r="AG248" s="70"/>
      <c r="AH248" s="70"/>
      <c r="AI248" s="70"/>
      <c r="AJ248" s="70"/>
      <c r="AK248" s="70"/>
      <c r="AL248" s="70"/>
      <c r="AM248" s="70"/>
    </row>
    <row r="249" spans="17:39" s="1" customFormat="1">
      <c r="Q249" s="70"/>
      <c r="R249" s="70"/>
      <c r="Y249" s="70"/>
      <c r="Z249" s="70"/>
      <c r="AA249" s="70"/>
      <c r="AB249" s="70"/>
      <c r="AC249" s="70"/>
      <c r="AD249" s="70"/>
      <c r="AE249" s="70"/>
      <c r="AF249" s="70"/>
      <c r="AG249" s="70"/>
      <c r="AH249" s="70"/>
      <c r="AI249" s="70"/>
      <c r="AJ249" s="70"/>
      <c r="AK249" s="70"/>
      <c r="AL249" s="70"/>
      <c r="AM249" s="70"/>
    </row>
    <row r="250" spans="17:39" s="1" customFormat="1">
      <c r="Q250" s="70"/>
      <c r="R250" s="70"/>
      <c r="Y250" s="70"/>
      <c r="Z250" s="70"/>
      <c r="AA250" s="70"/>
      <c r="AB250" s="70"/>
      <c r="AC250" s="70"/>
      <c r="AD250" s="70"/>
      <c r="AE250" s="70"/>
      <c r="AF250" s="70"/>
      <c r="AG250" s="70"/>
      <c r="AH250" s="70"/>
      <c r="AI250" s="70"/>
      <c r="AJ250" s="70"/>
      <c r="AK250" s="70"/>
      <c r="AL250" s="70"/>
      <c r="AM250" s="70"/>
    </row>
    <row r="251" spans="17:39" s="1" customFormat="1">
      <c r="Q251" s="70"/>
      <c r="R251" s="70"/>
      <c r="Y251" s="70"/>
      <c r="Z251" s="70"/>
      <c r="AA251" s="70"/>
      <c r="AB251" s="70"/>
      <c r="AC251" s="70"/>
      <c r="AD251" s="70"/>
      <c r="AE251" s="70"/>
      <c r="AF251" s="70"/>
      <c r="AG251" s="70"/>
      <c r="AH251" s="70"/>
      <c r="AI251" s="70"/>
      <c r="AJ251" s="70"/>
      <c r="AK251" s="70"/>
      <c r="AL251" s="70"/>
      <c r="AM251" s="70"/>
    </row>
    <row r="252" spans="17:39" s="1" customFormat="1">
      <c r="Q252" s="70"/>
      <c r="R252" s="70"/>
      <c r="Y252" s="70"/>
      <c r="Z252" s="70"/>
      <c r="AA252" s="70"/>
      <c r="AB252" s="70"/>
      <c r="AC252" s="70"/>
      <c r="AD252" s="70"/>
      <c r="AE252" s="70"/>
      <c r="AF252" s="70"/>
      <c r="AG252" s="70"/>
      <c r="AH252" s="70"/>
      <c r="AI252" s="70"/>
      <c r="AJ252" s="70"/>
      <c r="AK252" s="70"/>
      <c r="AL252" s="70"/>
      <c r="AM252" s="70"/>
    </row>
    <row r="253" spans="17:39" s="1" customFormat="1">
      <c r="Q253" s="70"/>
      <c r="R253" s="70"/>
      <c r="Y253" s="70"/>
      <c r="Z253" s="70"/>
      <c r="AA253" s="70"/>
      <c r="AB253" s="70"/>
      <c r="AC253" s="70"/>
      <c r="AD253" s="70"/>
      <c r="AE253" s="70"/>
      <c r="AF253" s="70"/>
      <c r="AG253" s="70"/>
      <c r="AH253" s="70"/>
      <c r="AI253" s="70"/>
      <c r="AJ253" s="70"/>
      <c r="AK253" s="70"/>
      <c r="AL253" s="70"/>
      <c r="AM253" s="70"/>
    </row>
    <row r="254" spans="17:39" s="1" customFormat="1">
      <c r="Q254" s="70"/>
      <c r="R254" s="70"/>
      <c r="Y254" s="70"/>
      <c r="Z254" s="70"/>
      <c r="AA254" s="70"/>
      <c r="AB254" s="70"/>
      <c r="AC254" s="70"/>
      <c r="AD254" s="70"/>
      <c r="AE254" s="70"/>
      <c r="AF254" s="70"/>
      <c r="AG254" s="70"/>
      <c r="AH254" s="70"/>
      <c r="AI254" s="70"/>
      <c r="AJ254" s="70"/>
      <c r="AK254" s="70"/>
      <c r="AL254" s="70"/>
      <c r="AM254" s="70"/>
    </row>
    <row r="255" spans="17:39" s="1" customFormat="1">
      <c r="Q255" s="70"/>
      <c r="R255" s="70"/>
      <c r="Y255" s="70"/>
      <c r="Z255" s="70"/>
      <c r="AA255" s="70"/>
      <c r="AB255" s="70"/>
      <c r="AC255" s="70"/>
      <c r="AD255" s="70"/>
      <c r="AE255" s="70"/>
      <c r="AF255" s="70"/>
      <c r="AG255" s="70"/>
      <c r="AH255" s="70"/>
      <c r="AI255" s="70"/>
      <c r="AJ255" s="70"/>
      <c r="AK255" s="70"/>
      <c r="AL255" s="70"/>
      <c r="AM255" s="70"/>
    </row>
    <row r="256" spans="17:39" s="1" customFormat="1">
      <c r="Q256" s="70"/>
      <c r="R256" s="70"/>
      <c r="Y256" s="70"/>
      <c r="Z256" s="70"/>
      <c r="AA256" s="70"/>
      <c r="AB256" s="70"/>
      <c r="AC256" s="70"/>
      <c r="AD256" s="70"/>
      <c r="AE256" s="70"/>
      <c r="AF256" s="70"/>
      <c r="AG256" s="70"/>
      <c r="AH256" s="70"/>
      <c r="AI256" s="70"/>
      <c r="AJ256" s="70"/>
      <c r="AK256" s="70"/>
      <c r="AL256" s="70"/>
      <c r="AM256" s="70"/>
    </row>
    <row r="257" spans="17:39" s="1" customFormat="1">
      <c r="Q257" s="70"/>
      <c r="R257" s="70"/>
      <c r="Y257" s="70"/>
      <c r="Z257" s="70"/>
      <c r="AA257" s="70"/>
      <c r="AB257" s="70"/>
      <c r="AC257" s="70"/>
      <c r="AD257" s="70"/>
      <c r="AE257" s="70"/>
      <c r="AF257" s="70"/>
      <c r="AG257" s="70"/>
      <c r="AH257" s="70"/>
      <c r="AI257" s="70"/>
      <c r="AJ257" s="70"/>
      <c r="AK257" s="70"/>
      <c r="AL257" s="70"/>
      <c r="AM257" s="70"/>
    </row>
    <row r="258" spans="17:39" s="1" customFormat="1">
      <c r="Q258" s="70"/>
      <c r="R258" s="70"/>
      <c r="Y258" s="70"/>
      <c r="Z258" s="70"/>
      <c r="AA258" s="70"/>
      <c r="AB258" s="70"/>
      <c r="AC258" s="70"/>
      <c r="AD258" s="70"/>
      <c r="AE258" s="70"/>
      <c r="AF258" s="70"/>
      <c r="AG258" s="70"/>
      <c r="AH258" s="70"/>
      <c r="AI258" s="70"/>
      <c r="AJ258" s="70"/>
      <c r="AK258" s="70"/>
      <c r="AL258" s="70"/>
      <c r="AM258" s="70"/>
    </row>
    <row r="259" spans="17:39" s="1" customFormat="1">
      <c r="Q259" s="70"/>
      <c r="R259" s="70"/>
      <c r="Y259" s="70"/>
      <c r="Z259" s="70"/>
      <c r="AA259" s="70"/>
      <c r="AB259" s="70"/>
      <c r="AC259" s="70"/>
      <c r="AD259" s="70"/>
      <c r="AE259" s="70"/>
      <c r="AF259" s="70"/>
      <c r="AG259" s="70"/>
      <c r="AH259" s="70"/>
      <c r="AI259" s="70"/>
      <c r="AJ259" s="70"/>
      <c r="AK259" s="70"/>
      <c r="AL259" s="70"/>
      <c r="AM259" s="70"/>
    </row>
    <row r="260" spans="17:39" s="1" customFormat="1">
      <c r="Q260" s="70"/>
      <c r="R260" s="70"/>
      <c r="Y260" s="70"/>
      <c r="Z260" s="70"/>
      <c r="AA260" s="70"/>
      <c r="AB260" s="70"/>
      <c r="AC260" s="70"/>
      <c r="AD260" s="70"/>
      <c r="AE260" s="70"/>
      <c r="AF260" s="70"/>
      <c r="AG260" s="70"/>
      <c r="AH260" s="70"/>
      <c r="AI260" s="70"/>
      <c r="AJ260" s="70"/>
      <c r="AK260" s="70"/>
      <c r="AL260" s="70"/>
      <c r="AM260" s="70"/>
    </row>
    <row r="261" spans="17:39" s="1" customFormat="1">
      <c r="Q261" s="70"/>
      <c r="R261" s="70"/>
      <c r="Y261" s="70"/>
      <c r="Z261" s="70"/>
      <c r="AA261" s="70"/>
      <c r="AB261" s="70"/>
      <c r="AC261" s="70"/>
      <c r="AD261" s="70"/>
      <c r="AE261" s="70"/>
      <c r="AF261" s="70"/>
      <c r="AG261" s="70"/>
      <c r="AH261" s="70"/>
      <c r="AI261" s="70"/>
      <c r="AJ261" s="70"/>
      <c r="AK261" s="70"/>
      <c r="AL261" s="70"/>
      <c r="AM261" s="70"/>
    </row>
    <row r="262" spans="17:39" s="1" customFormat="1">
      <c r="Q262" s="70"/>
      <c r="R262" s="70"/>
      <c r="Y262" s="70"/>
      <c r="Z262" s="70"/>
      <c r="AA262" s="70"/>
      <c r="AB262" s="70"/>
      <c r="AC262" s="70"/>
      <c r="AD262" s="70"/>
      <c r="AE262" s="70"/>
      <c r="AF262" s="70"/>
      <c r="AG262" s="70"/>
      <c r="AH262" s="70"/>
      <c r="AI262" s="70"/>
      <c r="AJ262" s="70"/>
      <c r="AK262" s="70"/>
      <c r="AL262" s="70"/>
      <c r="AM262" s="70"/>
    </row>
    <row r="263" spans="17:39" s="1" customFormat="1">
      <c r="Q263" s="70"/>
      <c r="R263" s="70"/>
      <c r="Y263" s="70"/>
      <c r="Z263" s="70"/>
      <c r="AA263" s="70"/>
      <c r="AB263" s="70"/>
      <c r="AC263" s="70"/>
      <c r="AD263" s="70"/>
      <c r="AE263" s="70"/>
      <c r="AF263" s="70"/>
      <c r="AG263" s="70"/>
      <c r="AH263" s="70"/>
      <c r="AI263" s="70"/>
      <c r="AJ263" s="70"/>
      <c r="AK263" s="70"/>
      <c r="AL263" s="70"/>
      <c r="AM263" s="70"/>
    </row>
    <row r="264" spans="17:39" s="1" customFormat="1">
      <c r="Q264" s="70"/>
      <c r="R264" s="70"/>
      <c r="Y264" s="70"/>
      <c r="Z264" s="70"/>
      <c r="AA264" s="70"/>
      <c r="AB264" s="70"/>
      <c r="AC264" s="70"/>
      <c r="AD264" s="70"/>
      <c r="AE264" s="70"/>
      <c r="AF264" s="70"/>
      <c r="AG264" s="70"/>
      <c r="AH264" s="70"/>
      <c r="AI264" s="70"/>
      <c r="AJ264" s="70"/>
      <c r="AK264" s="70"/>
      <c r="AL264" s="70"/>
      <c r="AM264" s="70"/>
    </row>
    <row r="265" spans="17:39" s="1" customFormat="1">
      <c r="Q265" s="70"/>
      <c r="R265" s="70"/>
      <c r="Y265" s="70"/>
      <c r="Z265" s="70"/>
      <c r="AA265" s="70"/>
      <c r="AB265" s="70"/>
      <c r="AC265" s="70"/>
      <c r="AD265" s="70"/>
      <c r="AE265" s="70"/>
      <c r="AF265" s="70"/>
      <c r="AG265" s="70"/>
      <c r="AH265" s="70"/>
      <c r="AI265" s="70"/>
      <c r="AJ265" s="70"/>
      <c r="AK265" s="70"/>
      <c r="AL265" s="70"/>
      <c r="AM265" s="70"/>
    </row>
    <row r="266" spans="17:39" s="1" customFormat="1">
      <c r="Q266" s="70"/>
      <c r="R266" s="70"/>
      <c r="Y266" s="70"/>
      <c r="Z266" s="70"/>
      <c r="AA266" s="70"/>
      <c r="AB266" s="70"/>
      <c r="AC266" s="70"/>
      <c r="AD266" s="70"/>
      <c r="AE266" s="70"/>
      <c r="AF266" s="70"/>
      <c r="AG266" s="70"/>
      <c r="AH266" s="70"/>
      <c r="AI266" s="70"/>
      <c r="AJ266" s="70"/>
      <c r="AK266" s="70"/>
      <c r="AL266" s="70"/>
      <c r="AM266" s="70"/>
    </row>
    <row r="267" spans="17:39" s="1" customFormat="1">
      <c r="Q267" s="70"/>
      <c r="R267" s="70"/>
      <c r="Y267" s="70"/>
      <c r="Z267" s="70"/>
      <c r="AA267" s="70"/>
      <c r="AB267" s="70"/>
      <c r="AC267" s="70"/>
      <c r="AD267" s="70"/>
      <c r="AE267" s="70"/>
      <c r="AF267" s="70"/>
      <c r="AG267" s="70"/>
      <c r="AH267" s="70"/>
      <c r="AI267" s="70"/>
      <c r="AJ267" s="70"/>
      <c r="AK267" s="70"/>
      <c r="AL267" s="70"/>
      <c r="AM267" s="70"/>
    </row>
    <row r="268" spans="17:39" s="1" customFormat="1">
      <c r="Q268" s="70"/>
      <c r="R268" s="70"/>
      <c r="Y268" s="70"/>
      <c r="Z268" s="70"/>
      <c r="AA268" s="70"/>
      <c r="AB268" s="70"/>
      <c r="AC268" s="70"/>
      <c r="AD268" s="70"/>
      <c r="AE268" s="70"/>
      <c r="AF268" s="70"/>
      <c r="AG268" s="70"/>
      <c r="AH268" s="70"/>
      <c r="AI268" s="70"/>
      <c r="AJ268" s="70"/>
      <c r="AK268" s="70"/>
      <c r="AL268" s="70"/>
      <c r="AM268" s="70"/>
    </row>
    <row r="269" spans="17:39" s="1" customFormat="1">
      <c r="Q269" s="70"/>
      <c r="R269" s="70"/>
      <c r="Y269" s="70"/>
      <c r="Z269" s="70"/>
      <c r="AA269" s="70"/>
      <c r="AB269" s="70"/>
      <c r="AC269" s="70"/>
      <c r="AD269" s="70"/>
      <c r="AE269" s="70"/>
      <c r="AF269" s="70"/>
      <c r="AG269" s="70"/>
      <c r="AH269" s="70"/>
      <c r="AI269" s="70"/>
      <c r="AJ269" s="70"/>
      <c r="AK269" s="70"/>
      <c r="AL269" s="70"/>
      <c r="AM269" s="70"/>
    </row>
    <row r="270" spans="17:39" s="1" customFormat="1">
      <c r="Q270" s="70"/>
      <c r="R270" s="70"/>
      <c r="Y270" s="70"/>
      <c r="Z270" s="70"/>
      <c r="AA270" s="70"/>
      <c r="AB270" s="70"/>
      <c r="AC270" s="70"/>
      <c r="AD270" s="70"/>
      <c r="AE270" s="70"/>
      <c r="AF270" s="70"/>
      <c r="AG270" s="70"/>
      <c r="AH270" s="70"/>
      <c r="AI270" s="70"/>
      <c r="AJ270" s="70"/>
      <c r="AK270" s="70"/>
      <c r="AL270" s="70"/>
      <c r="AM270" s="70"/>
    </row>
    <row r="271" spans="17:39" s="1" customFormat="1">
      <c r="Q271" s="70"/>
      <c r="R271" s="70"/>
      <c r="Y271" s="70"/>
      <c r="Z271" s="70"/>
      <c r="AA271" s="70"/>
      <c r="AB271" s="70"/>
      <c r="AC271" s="70"/>
      <c r="AD271" s="70"/>
      <c r="AE271" s="70"/>
      <c r="AF271" s="70"/>
      <c r="AG271" s="70"/>
      <c r="AH271" s="70"/>
      <c r="AI271" s="70"/>
      <c r="AJ271" s="70"/>
      <c r="AK271" s="70"/>
      <c r="AL271" s="70"/>
      <c r="AM271" s="70"/>
    </row>
    <row r="272" spans="17:39" s="1" customFormat="1">
      <c r="Q272" s="70"/>
      <c r="R272" s="70"/>
      <c r="Y272" s="70"/>
      <c r="Z272" s="70"/>
      <c r="AA272" s="70"/>
      <c r="AB272" s="70"/>
      <c r="AC272" s="70"/>
      <c r="AD272" s="70"/>
      <c r="AE272" s="70"/>
      <c r="AF272" s="70"/>
      <c r="AG272" s="70"/>
      <c r="AH272" s="70"/>
      <c r="AI272" s="70"/>
      <c r="AJ272" s="70"/>
      <c r="AK272" s="70"/>
      <c r="AL272" s="70"/>
      <c r="AM272" s="70"/>
    </row>
    <row r="273" spans="17:39" s="1" customFormat="1">
      <c r="Q273" s="70"/>
      <c r="R273" s="70"/>
      <c r="Y273" s="70"/>
      <c r="Z273" s="70"/>
      <c r="AA273" s="70"/>
      <c r="AB273" s="70"/>
      <c r="AC273" s="70"/>
      <c r="AD273" s="70"/>
      <c r="AE273" s="70"/>
      <c r="AF273" s="70"/>
      <c r="AG273" s="70"/>
      <c r="AH273" s="70"/>
      <c r="AI273" s="70"/>
      <c r="AJ273" s="70"/>
      <c r="AK273" s="70"/>
      <c r="AL273" s="70"/>
      <c r="AM273" s="70"/>
    </row>
    <row r="274" spans="17:39" s="1" customFormat="1">
      <c r="Q274" s="70"/>
      <c r="R274" s="70"/>
      <c r="Y274" s="70"/>
      <c r="Z274" s="70"/>
      <c r="AA274" s="70"/>
      <c r="AB274" s="70"/>
      <c r="AC274" s="70"/>
      <c r="AD274" s="70"/>
      <c r="AE274" s="70"/>
      <c r="AF274" s="70"/>
      <c r="AG274" s="70"/>
      <c r="AH274" s="70"/>
      <c r="AI274" s="70"/>
      <c r="AJ274" s="70"/>
      <c r="AK274" s="70"/>
      <c r="AL274" s="70"/>
      <c r="AM274" s="70"/>
    </row>
    <row r="275" spans="17:39" s="1" customFormat="1">
      <c r="Q275" s="70"/>
      <c r="R275" s="70"/>
      <c r="Y275" s="70"/>
      <c r="Z275" s="70"/>
      <c r="AA275" s="70"/>
      <c r="AB275" s="70"/>
      <c r="AC275" s="70"/>
      <c r="AD275" s="70"/>
      <c r="AE275" s="70"/>
      <c r="AF275" s="70"/>
      <c r="AG275" s="70"/>
      <c r="AH275" s="70"/>
      <c r="AI275" s="70"/>
      <c r="AJ275" s="70"/>
      <c r="AK275" s="70"/>
      <c r="AL275" s="70"/>
      <c r="AM275" s="70"/>
    </row>
    <row r="276" spans="17:39" s="1" customFormat="1">
      <c r="Q276" s="70"/>
      <c r="R276" s="70"/>
      <c r="Y276" s="70"/>
      <c r="Z276" s="70"/>
      <c r="AA276" s="70"/>
      <c r="AB276" s="70"/>
      <c r="AC276" s="70"/>
      <c r="AD276" s="70"/>
      <c r="AE276" s="70"/>
      <c r="AF276" s="70"/>
      <c r="AG276" s="70"/>
      <c r="AH276" s="70"/>
      <c r="AI276" s="70"/>
      <c r="AJ276" s="70"/>
      <c r="AK276" s="70"/>
      <c r="AL276" s="70"/>
      <c r="AM276" s="70"/>
    </row>
    <row r="277" spans="17:39" s="1" customFormat="1">
      <c r="Q277" s="70"/>
      <c r="R277" s="70"/>
      <c r="Y277" s="70"/>
      <c r="Z277" s="70"/>
      <c r="AA277" s="70"/>
      <c r="AB277" s="70"/>
      <c r="AC277" s="70"/>
      <c r="AD277" s="70"/>
      <c r="AE277" s="70"/>
      <c r="AF277" s="70"/>
      <c r="AG277" s="70"/>
      <c r="AH277" s="70"/>
      <c r="AI277" s="70"/>
      <c r="AJ277" s="70"/>
      <c r="AK277" s="70"/>
      <c r="AL277" s="70"/>
      <c r="AM277" s="70"/>
    </row>
    <row r="278" spans="17:39" s="1" customFormat="1">
      <c r="Q278" s="70"/>
      <c r="R278" s="70"/>
      <c r="Y278" s="70"/>
      <c r="Z278" s="70"/>
      <c r="AA278" s="70"/>
      <c r="AB278" s="70"/>
      <c r="AC278" s="70"/>
      <c r="AD278" s="70"/>
      <c r="AE278" s="70"/>
      <c r="AF278" s="70"/>
      <c r="AG278" s="70"/>
      <c r="AH278" s="70"/>
      <c r="AI278" s="70"/>
      <c r="AJ278" s="70"/>
      <c r="AK278" s="70"/>
      <c r="AL278" s="70"/>
      <c r="AM278" s="70"/>
    </row>
    <row r="279" spans="17:39" s="1" customFormat="1">
      <c r="Q279" s="70"/>
      <c r="R279" s="70"/>
      <c r="Y279" s="70"/>
      <c r="Z279" s="70"/>
      <c r="AA279" s="70"/>
      <c r="AB279" s="70"/>
      <c r="AC279" s="70"/>
      <c r="AD279" s="70"/>
      <c r="AE279" s="70"/>
      <c r="AF279" s="70"/>
      <c r="AG279" s="70"/>
      <c r="AH279" s="70"/>
      <c r="AI279" s="70"/>
      <c r="AJ279" s="70"/>
      <c r="AK279" s="70"/>
      <c r="AL279" s="70"/>
      <c r="AM279" s="70"/>
    </row>
    <row r="280" spans="17:39" s="1" customFormat="1">
      <c r="Q280" s="70"/>
      <c r="R280" s="70"/>
      <c r="Y280" s="70"/>
      <c r="Z280" s="70"/>
      <c r="AA280" s="70"/>
      <c r="AB280" s="70"/>
      <c r="AC280" s="70"/>
      <c r="AD280" s="70"/>
      <c r="AE280" s="70"/>
      <c r="AF280" s="70"/>
      <c r="AG280" s="70"/>
      <c r="AH280" s="70"/>
      <c r="AI280" s="70"/>
      <c r="AJ280" s="70"/>
      <c r="AK280" s="70"/>
      <c r="AL280" s="70"/>
      <c r="AM280" s="70"/>
    </row>
    <row r="281" spans="17:39" s="1" customFormat="1">
      <c r="Q281" s="70"/>
      <c r="R281" s="70"/>
      <c r="Y281" s="70"/>
      <c r="Z281" s="70"/>
      <c r="AA281" s="70"/>
      <c r="AB281" s="70"/>
      <c r="AC281" s="70"/>
      <c r="AD281" s="70"/>
      <c r="AE281" s="70"/>
      <c r="AF281" s="70"/>
      <c r="AG281" s="70"/>
      <c r="AH281" s="70"/>
      <c r="AI281" s="70"/>
      <c r="AJ281" s="70"/>
      <c r="AK281" s="70"/>
      <c r="AL281" s="70"/>
      <c r="AM281" s="70"/>
    </row>
    <row r="282" spans="17:39" s="1" customFormat="1">
      <c r="Q282" s="70"/>
      <c r="R282" s="70"/>
      <c r="Y282" s="70"/>
      <c r="Z282" s="70"/>
      <c r="AA282" s="70"/>
      <c r="AB282" s="70"/>
      <c r="AC282" s="70"/>
      <c r="AD282" s="70"/>
      <c r="AE282" s="70"/>
      <c r="AF282" s="70"/>
      <c r="AG282" s="70"/>
      <c r="AH282" s="70"/>
      <c r="AI282" s="70"/>
      <c r="AJ282" s="70"/>
      <c r="AK282" s="70"/>
      <c r="AL282" s="70"/>
      <c r="AM282" s="70"/>
    </row>
    <row r="283" spans="17:39" s="1" customFormat="1">
      <c r="Q283" s="70"/>
      <c r="R283" s="70"/>
      <c r="Y283" s="70"/>
      <c r="Z283" s="70"/>
      <c r="AA283" s="70"/>
      <c r="AB283" s="70"/>
      <c r="AC283" s="70"/>
      <c r="AD283" s="70"/>
      <c r="AE283" s="70"/>
      <c r="AF283" s="70"/>
      <c r="AG283" s="70"/>
      <c r="AH283" s="70"/>
      <c r="AI283" s="70"/>
      <c r="AJ283" s="70"/>
      <c r="AK283" s="70"/>
      <c r="AL283" s="70"/>
      <c r="AM283" s="70"/>
    </row>
    <row r="284" spans="17:39" s="1" customFormat="1">
      <c r="Q284" s="70"/>
      <c r="R284" s="70"/>
      <c r="Y284" s="70"/>
      <c r="Z284" s="70"/>
      <c r="AA284" s="70"/>
      <c r="AB284" s="70"/>
      <c r="AC284" s="70"/>
      <c r="AD284" s="70"/>
      <c r="AE284" s="70"/>
      <c r="AF284" s="70"/>
      <c r="AG284" s="70"/>
      <c r="AH284" s="70"/>
      <c r="AI284" s="70"/>
      <c r="AJ284" s="70"/>
      <c r="AK284" s="70"/>
      <c r="AL284" s="70"/>
      <c r="AM284" s="70"/>
    </row>
    <row r="285" spans="17:39" s="1" customFormat="1">
      <c r="Q285" s="70"/>
      <c r="R285" s="70"/>
      <c r="Y285" s="70"/>
      <c r="Z285" s="70"/>
      <c r="AA285" s="70"/>
      <c r="AB285" s="70"/>
      <c r="AC285" s="70"/>
      <c r="AD285" s="70"/>
      <c r="AE285" s="70"/>
      <c r="AF285" s="70"/>
      <c r="AG285" s="70"/>
      <c r="AH285" s="70"/>
      <c r="AI285" s="70"/>
      <c r="AJ285" s="70"/>
      <c r="AK285" s="70"/>
      <c r="AL285" s="70"/>
      <c r="AM285" s="70"/>
    </row>
    <row r="286" spans="17:39" s="1" customFormat="1">
      <c r="Q286" s="70"/>
      <c r="R286" s="70"/>
      <c r="Y286" s="70"/>
      <c r="Z286" s="70"/>
      <c r="AA286" s="70"/>
      <c r="AB286" s="70"/>
      <c r="AC286" s="70"/>
      <c r="AD286" s="70"/>
      <c r="AE286" s="70"/>
      <c r="AF286" s="70"/>
      <c r="AG286" s="70"/>
      <c r="AH286" s="70"/>
      <c r="AI286" s="70"/>
      <c r="AJ286" s="70"/>
      <c r="AK286" s="70"/>
      <c r="AL286" s="70"/>
      <c r="AM286" s="70"/>
    </row>
    <row r="287" spans="17:39" s="1" customFormat="1">
      <c r="Q287" s="70"/>
      <c r="R287" s="70"/>
      <c r="Y287" s="70"/>
      <c r="Z287" s="70"/>
      <c r="AA287" s="70"/>
      <c r="AB287" s="70"/>
      <c r="AC287" s="70"/>
      <c r="AD287" s="70"/>
      <c r="AE287" s="70"/>
      <c r="AF287" s="70"/>
      <c r="AG287" s="70"/>
      <c r="AH287" s="70"/>
      <c r="AI287" s="70"/>
      <c r="AJ287" s="70"/>
      <c r="AK287" s="70"/>
      <c r="AL287" s="70"/>
      <c r="AM287" s="70"/>
    </row>
    <row r="288" spans="17:39" s="1" customFormat="1">
      <c r="Q288" s="70"/>
      <c r="R288" s="70"/>
      <c r="Y288" s="70"/>
      <c r="Z288" s="70"/>
      <c r="AA288" s="70"/>
      <c r="AB288" s="70"/>
      <c r="AC288" s="70"/>
      <c r="AD288" s="70"/>
      <c r="AE288" s="70"/>
      <c r="AF288" s="70"/>
      <c r="AG288" s="70"/>
      <c r="AH288" s="70"/>
      <c r="AI288" s="70"/>
      <c r="AJ288" s="70"/>
      <c r="AK288" s="70"/>
      <c r="AL288" s="70"/>
      <c r="AM288" s="70"/>
    </row>
    <row r="289" spans="17:39" s="1" customFormat="1">
      <c r="Q289" s="70"/>
      <c r="R289" s="70"/>
      <c r="Y289" s="70"/>
      <c r="Z289" s="70"/>
      <c r="AA289" s="70"/>
      <c r="AB289" s="70"/>
      <c r="AC289" s="70"/>
      <c r="AD289" s="70"/>
      <c r="AE289" s="70"/>
      <c r="AF289" s="70"/>
      <c r="AG289" s="70"/>
      <c r="AH289" s="70"/>
      <c r="AI289" s="70"/>
      <c r="AJ289" s="70"/>
      <c r="AK289" s="70"/>
      <c r="AL289" s="70"/>
      <c r="AM289" s="70"/>
    </row>
    <row r="290" spans="17:39" s="1" customFormat="1">
      <c r="Q290" s="70"/>
      <c r="R290" s="70"/>
      <c r="Y290" s="70"/>
      <c r="Z290" s="70"/>
      <c r="AA290" s="70"/>
      <c r="AB290" s="70"/>
      <c r="AC290" s="70"/>
      <c r="AD290" s="70"/>
      <c r="AE290" s="70"/>
      <c r="AF290" s="70"/>
      <c r="AG290" s="70"/>
      <c r="AH290" s="70"/>
      <c r="AI290" s="70"/>
      <c r="AJ290" s="70"/>
      <c r="AK290" s="70"/>
      <c r="AL290" s="70"/>
      <c r="AM290" s="70"/>
    </row>
    <row r="291" spans="17:39" s="1" customFormat="1">
      <c r="Q291" s="70"/>
      <c r="R291" s="70"/>
      <c r="Y291" s="70"/>
      <c r="Z291" s="70"/>
      <c r="AA291" s="70"/>
      <c r="AB291" s="70"/>
      <c r="AC291" s="70"/>
      <c r="AD291" s="70"/>
      <c r="AE291" s="70"/>
      <c r="AF291" s="70"/>
      <c r="AG291" s="70"/>
      <c r="AH291" s="70"/>
      <c r="AI291" s="70"/>
      <c r="AJ291" s="70"/>
      <c r="AK291" s="70"/>
      <c r="AL291" s="70"/>
      <c r="AM291" s="70"/>
    </row>
    <row r="292" spans="17:39" s="1" customFormat="1">
      <c r="Q292" s="70"/>
      <c r="R292" s="70"/>
      <c r="Y292" s="70"/>
      <c r="Z292" s="70"/>
      <c r="AA292" s="70"/>
      <c r="AB292" s="70"/>
      <c r="AC292" s="70"/>
      <c r="AD292" s="70"/>
      <c r="AE292" s="70"/>
      <c r="AF292" s="70"/>
      <c r="AG292" s="70"/>
      <c r="AH292" s="70"/>
      <c r="AI292" s="70"/>
      <c r="AJ292" s="70"/>
      <c r="AK292" s="70"/>
      <c r="AL292" s="70"/>
      <c r="AM292" s="70"/>
    </row>
    <row r="293" spans="17:39" s="1" customFormat="1">
      <c r="Q293" s="70"/>
      <c r="R293" s="70"/>
      <c r="Y293" s="70"/>
      <c r="Z293" s="70"/>
      <c r="AA293" s="70"/>
      <c r="AB293" s="70"/>
      <c r="AC293" s="70"/>
      <c r="AD293" s="70"/>
      <c r="AE293" s="70"/>
      <c r="AF293" s="70"/>
      <c r="AG293" s="70"/>
      <c r="AH293" s="70"/>
      <c r="AI293" s="70"/>
      <c r="AJ293" s="70"/>
      <c r="AK293" s="70"/>
      <c r="AL293" s="70"/>
      <c r="AM293" s="70"/>
    </row>
    <row r="294" spans="17:39" s="1" customFormat="1">
      <c r="Q294" s="70"/>
      <c r="R294" s="70"/>
      <c r="Y294" s="70"/>
      <c r="Z294" s="70"/>
      <c r="AA294" s="70"/>
      <c r="AB294" s="70"/>
      <c r="AC294" s="70"/>
      <c r="AD294" s="70"/>
      <c r="AE294" s="70"/>
      <c r="AF294" s="70"/>
      <c r="AG294" s="70"/>
      <c r="AH294" s="70"/>
      <c r="AI294" s="70"/>
      <c r="AJ294" s="70"/>
      <c r="AK294" s="70"/>
      <c r="AL294" s="70"/>
      <c r="AM294" s="70"/>
    </row>
    <row r="295" spans="17:39" s="1" customFormat="1">
      <c r="Q295" s="70"/>
      <c r="R295" s="70"/>
      <c r="Y295" s="70"/>
      <c r="Z295" s="70"/>
      <c r="AA295" s="70"/>
      <c r="AB295" s="70"/>
      <c r="AC295" s="70"/>
      <c r="AD295" s="70"/>
      <c r="AE295" s="70"/>
      <c r="AF295" s="70"/>
      <c r="AG295" s="70"/>
      <c r="AH295" s="70"/>
      <c r="AI295" s="70"/>
      <c r="AJ295" s="70"/>
      <c r="AK295" s="70"/>
      <c r="AL295" s="70"/>
      <c r="AM295" s="70"/>
    </row>
    <row r="296" spans="17:39" s="1" customFormat="1">
      <c r="Q296" s="70"/>
      <c r="R296" s="70"/>
      <c r="Y296" s="70"/>
      <c r="Z296" s="70"/>
      <c r="AA296" s="70"/>
      <c r="AB296" s="70"/>
      <c r="AC296" s="70"/>
      <c r="AD296" s="70"/>
      <c r="AE296" s="70"/>
      <c r="AF296" s="70"/>
      <c r="AG296" s="70"/>
      <c r="AH296" s="70"/>
      <c r="AI296" s="70"/>
      <c r="AJ296" s="70"/>
      <c r="AK296" s="70"/>
      <c r="AL296" s="70"/>
      <c r="AM296" s="70"/>
    </row>
    <row r="297" spans="17:39" s="1" customFormat="1">
      <c r="Q297" s="70"/>
      <c r="R297" s="70"/>
      <c r="Y297" s="70"/>
      <c r="Z297" s="70"/>
      <c r="AA297" s="70"/>
      <c r="AB297" s="70"/>
      <c r="AC297" s="70"/>
      <c r="AD297" s="70"/>
      <c r="AE297" s="70"/>
      <c r="AF297" s="70"/>
      <c r="AG297" s="70"/>
      <c r="AH297" s="70"/>
      <c r="AI297" s="70"/>
      <c r="AJ297" s="70"/>
      <c r="AK297" s="70"/>
      <c r="AL297" s="70"/>
      <c r="AM297" s="70"/>
    </row>
    <row r="298" spans="17:39" s="1" customFormat="1">
      <c r="Q298" s="70"/>
      <c r="R298" s="70"/>
      <c r="Y298" s="70"/>
      <c r="Z298" s="70"/>
      <c r="AA298" s="70"/>
      <c r="AB298" s="70"/>
      <c r="AC298" s="70"/>
      <c r="AD298" s="70"/>
      <c r="AE298" s="70"/>
      <c r="AF298" s="70"/>
      <c r="AG298" s="70"/>
      <c r="AH298" s="70"/>
      <c r="AI298" s="70"/>
      <c r="AJ298" s="70"/>
      <c r="AK298" s="70"/>
      <c r="AL298" s="70"/>
      <c r="AM298" s="70"/>
    </row>
    <row r="299" spans="17:39" s="1" customFormat="1">
      <c r="Q299" s="70"/>
      <c r="R299" s="70"/>
      <c r="Y299" s="70"/>
      <c r="Z299" s="70"/>
      <c r="AA299" s="70"/>
      <c r="AB299" s="70"/>
      <c r="AC299" s="70"/>
      <c r="AD299" s="70"/>
      <c r="AE299" s="70"/>
      <c r="AF299" s="70"/>
      <c r="AG299" s="70"/>
      <c r="AH299" s="70"/>
      <c r="AI299" s="70"/>
      <c r="AJ299" s="70"/>
      <c r="AK299" s="70"/>
      <c r="AL299" s="70"/>
      <c r="AM299" s="70"/>
    </row>
    <row r="300" spans="17:39" s="1" customFormat="1">
      <c r="Q300" s="70"/>
      <c r="R300" s="70"/>
      <c r="Y300" s="70"/>
      <c r="Z300" s="70"/>
      <c r="AA300" s="70"/>
      <c r="AB300" s="70"/>
      <c r="AC300" s="70"/>
      <c r="AD300" s="70"/>
      <c r="AE300" s="70"/>
      <c r="AF300" s="70"/>
      <c r="AG300" s="70"/>
      <c r="AH300" s="70"/>
      <c r="AI300" s="70"/>
      <c r="AJ300" s="70"/>
      <c r="AK300" s="70"/>
      <c r="AL300" s="70"/>
      <c r="AM300" s="70"/>
    </row>
    <row r="301" spans="17:39" s="1" customFormat="1">
      <c r="Q301" s="70"/>
      <c r="R301" s="70"/>
      <c r="Y301" s="70"/>
      <c r="Z301" s="70"/>
      <c r="AA301" s="70"/>
      <c r="AB301" s="70"/>
      <c r="AC301" s="70"/>
      <c r="AD301" s="70"/>
      <c r="AE301" s="70"/>
      <c r="AF301" s="70"/>
      <c r="AG301" s="70"/>
      <c r="AH301" s="70"/>
      <c r="AI301" s="70"/>
      <c r="AJ301" s="70"/>
      <c r="AK301" s="70"/>
      <c r="AL301" s="70"/>
      <c r="AM301" s="70"/>
    </row>
    <row r="302" spans="17:39" s="1" customFormat="1">
      <c r="Q302" s="70"/>
      <c r="R302" s="70"/>
      <c r="Y302" s="70"/>
      <c r="Z302" s="70"/>
      <c r="AA302" s="70"/>
      <c r="AB302" s="70"/>
      <c r="AC302" s="70"/>
      <c r="AD302" s="70"/>
      <c r="AE302" s="70"/>
      <c r="AF302" s="70"/>
      <c r="AG302" s="70"/>
      <c r="AH302" s="70"/>
      <c r="AI302" s="70"/>
      <c r="AJ302" s="70"/>
      <c r="AK302" s="70"/>
      <c r="AL302" s="70"/>
      <c r="AM302" s="70"/>
    </row>
    <row r="303" spans="17:39" s="1" customFormat="1">
      <c r="Q303" s="70"/>
      <c r="R303" s="70"/>
      <c r="Y303" s="70"/>
      <c r="Z303" s="70"/>
      <c r="AA303" s="70"/>
      <c r="AB303" s="70"/>
      <c r="AC303" s="70"/>
      <c r="AD303" s="70"/>
      <c r="AE303" s="70"/>
      <c r="AF303" s="70"/>
      <c r="AG303" s="70"/>
      <c r="AH303" s="70"/>
      <c r="AI303" s="70"/>
      <c r="AJ303" s="70"/>
      <c r="AK303" s="70"/>
      <c r="AL303" s="70"/>
      <c r="AM303" s="70"/>
    </row>
    <row r="304" spans="17:39" s="1" customFormat="1">
      <c r="Q304" s="70"/>
      <c r="R304" s="70"/>
      <c r="Y304" s="70"/>
      <c r="Z304" s="70"/>
      <c r="AA304" s="70"/>
      <c r="AB304" s="70"/>
      <c r="AC304" s="70"/>
      <c r="AD304" s="70"/>
      <c r="AE304" s="70"/>
      <c r="AF304" s="70"/>
      <c r="AG304" s="70"/>
      <c r="AH304" s="70"/>
      <c r="AI304" s="70"/>
      <c r="AJ304" s="70"/>
      <c r="AK304" s="70"/>
      <c r="AL304" s="70"/>
      <c r="AM304" s="70"/>
    </row>
    <row r="305" spans="17:39" s="1" customFormat="1">
      <c r="Q305" s="70"/>
      <c r="R305" s="70"/>
      <c r="Y305" s="70"/>
      <c r="Z305" s="70"/>
      <c r="AA305" s="70"/>
      <c r="AB305" s="70"/>
      <c r="AC305" s="70"/>
      <c r="AD305" s="70"/>
      <c r="AE305" s="70"/>
      <c r="AF305" s="70"/>
      <c r="AG305" s="70"/>
      <c r="AH305" s="70"/>
      <c r="AI305" s="70"/>
      <c r="AJ305" s="70"/>
      <c r="AK305" s="70"/>
      <c r="AL305" s="70"/>
      <c r="AM305" s="70"/>
    </row>
    <row r="306" spans="17:39" s="1" customFormat="1">
      <c r="Q306" s="70"/>
      <c r="R306" s="70"/>
      <c r="Y306" s="70"/>
      <c r="Z306" s="70"/>
      <c r="AA306" s="70"/>
      <c r="AB306" s="70"/>
      <c r="AC306" s="70"/>
      <c r="AD306" s="70"/>
      <c r="AE306" s="70"/>
      <c r="AF306" s="70"/>
      <c r="AG306" s="70"/>
      <c r="AH306" s="70"/>
      <c r="AI306" s="70"/>
      <c r="AJ306" s="70"/>
      <c r="AK306" s="70"/>
      <c r="AL306" s="70"/>
      <c r="AM306" s="70"/>
    </row>
    <row r="307" spans="17:39" s="1" customFormat="1">
      <c r="Q307" s="70"/>
      <c r="R307" s="70"/>
      <c r="Y307" s="70"/>
      <c r="Z307" s="70"/>
      <c r="AA307" s="70"/>
      <c r="AB307" s="70"/>
      <c r="AC307" s="70"/>
      <c r="AD307" s="70"/>
      <c r="AE307" s="70"/>
      <c r="AF307" s="70"/>
      <c r="AG307" s="70"/>
      <c r="AH307" s="70"/>
      <c r="AI307" s="70"/>
      <c r="AJ307" s="70"/>
      <c r="AK307" s="70"/>
      <c r="AL307" s="70"/>
      <c r="AM307" s="70"/>
    </row>
    <row r="308" spans="17:39" s="1" customFormat="1">
      <c r="Q308" s="70"/>
      <c r="R308" s="70"/>
      <c r="Y308" s="70"/>
      <c r="Z308" s="70"/>
      <c r="AA308" s="70"/>
      <c r="AB308" s="70"/>
      <c r="AC308" s="70"/>
      <c r="AD308" s="70"/>
      <c r="AE308" s="70"/>
      <c r="AF308" s="70"/>
      <c r="AG308" s="70"/>
      <c r="AH308" s="70"/>
      <c r="AI308" s="70"/>
      <c r="AJ308" s="70"/>
      <c r="AK308" s="70"/>
      <c r="AL308" s="70"/>
      <c r="AM308" s="70"/>
    </row>
    <row r="309" spans="17:39" s="1" customFormat="1">
      <c r="Q309" s="70"/>
      <c r="R309" s="70"/>
      <c r="Y309" s="70"/>
      <c r="Z309" s="70"/>
      <c r="AA309" s="70"/>
      <c r="AB309" s="70"/>
      <c r="AC309" s="70"/>
      <c r="AD309" s="70"/>
      <c r="AE309" s="70"/>
      <c r="AF309" s="70"/>
      <c r="AG309" s="70"/>
      <c r="AH309" s="70"/>
      <c r="AI309" s="70"/>
      <c r="AJ309" s="70"/>
      <c r="AK309" s="70"/>
      <c r="AL309" s="70"/>
      <c r="AM309" s="70"/>
    </row>
    <row r="310" spans="17:39" s="1" customFormat="1">
      <c r="Q310" s="70"/>
      <c r="R310" s="70"/>
      <c r="Y310" s="70"/>
      <c r="Z310" s="70"/>
      <c r="AA310" s="70"/>
      <c r="AB310" s="70"/>
      <c r="AC310" s="70"/>
      <c r="AD310" s="70"/>
      <c r="AE310" s="70"/>
      <c r="AF310" s="70"/>
      <c r="AG310" s="70"/>
      <c r="AH310" s="70"/>
      <c r="AI310" s="70"/>
      <c r="AJ310" s="70"/>
      <c r="AK310" s="70"/>
      <c r="AL310" s="70"/>
      <c r="AM310" s="70"/>
    </row>
    <row r="311" spans="17:39" s="1" customFormat="1">
      <c r="Q311" s="70"/>
      <c r="R311" s="70"/>
      <c r="Y311" s="70"/>
      <c r="Z311" s="70"/>
      <c r="AA311" s="70"/>
      <c r="AB311" s="70"/>
      <c r="AC311" s="70"/>
      <c r="AD311" s="70"/>
      <c r="AE311" s="70"/>
      <c r="AF311" s="70"/>
      <c r="AG311" s="70"/>
      <c r="AH311" s="70"/>
      <c r="AI311" s="70"/>
      <c r="AJ311" s="70"/>
      <c r="AK311" s="70"/>
      <c r="AL311" s="70"/>
      <c r="AM311" s="70"/>
    </row>
    <row r="312" spans="17:39" s="1" customFormat="1">
      <c r="Q312" s="70"/>
      <c r="R312" s="70"/>
      <c r="Y312" s="70"/>
      <c r="Z312" s="70"/>
      <c r="AA312" s="70"/>
      <c r="AB312" s="70"/>
      <c r="AC312" s="70"/>
      <c r="AD312" s="70"/>
      <c r="AE312" s="70"/>
      <c r="AF312" s="70"/>
      <c r="AG312" s="70"/>
      <c r="AH312" s="70"/>
      <c r="AI312" s="70"/>
      <c r="AJ312" s="70"/>
      <c r="AK312" s="70"/>
      <c r="AL312" s="70"/>
      <c r="AM312" s="70"/>
    </row>
    <row r="313" spans="17:39" s="1" customFormat="1">
      <c r="Q313" s="70"/>
      <c r="R313" s="70"/>
      <c r="Y313" s="70"/>
      <c r="Z313" s="70"/>
      <c r="AA313" s="70"/>
      <c r="AB313" s="70"/>
      <c r="AC313" s="70"/>
      <c r="AD313" s="70"/>
      <c r="AE313" s="70"/>
      <c r="AF313" s="70"/>
      <c r="AG313" s="70"/>
      <c r="AH313" s="70"/>
      <c r="AI313" s="70"/>
      <c r="AJ313" s="70"/>
      <c r="AK313" s="70"/>
      <c r="AL313" s="70"/>
      <c r="AM313" s="70"/>
    </row>
    <row r="314" spans="17:39" s="1" customFormat="1">
      <c r="Q314" s="70"/>
      <c r="R314" s="70"/>
      <c r="Y314" s="70"/>
      <c r="Z314" s="70"/>
      <c r="AA314" s="70"/>
      <c r="AB314" s="70"/>
      <c r="AC314" s="70"/>
      <c r="AD314" s="70"/>
      <c r="AE314" s="70"/>
      <c r="AF314" s="70"/>
      <c r="AG314" s="70"/>
      <c r="AH314" s="70"/>
      <c r="AI314" s="70"/>
      <c r="AJ314" s="70"/>
      <c r="AK314" s="70"/>
      <c r="AL314" s="70"/>
      <c r="AM314" s="70"/>
    </row>
    <row r="315" spans="17:39" s="1" customFormat="1">
      <c r="Q315" s="70"/>
      <c r="R315" s="70"/>
      <c r="Y315" s="70"/>
      <c r="Z315" s="70"/>
      <c r="AA315" s="70"/>
      <c r="AB315" s="70"/>
      <c r="AC315" s="70"/>
      <c r="AD315" s="70"/>
      <c r="AE315" s="70"/>
      <c r="AF315" s="70"/>
      <c r="AG315" s="70"/>
      <c r="AH315" s="70"/>
      <c r="AI315" s="70"/>
      <c r="AJ315" s="70"/>
      <c r="AK315" s="70"/>
      <c r="AL315" s="70"/>
      <c r="AM315" s="70"/>
    </row>
    <row r="316" spans="17:39" s="1" customFormat="1">
      <c r="Q316" s="70"/>
      <c r="R316" s="70"/>
      <c r="Y316" s="70"/>
      <c r="Z316" s="70"/>
      <c r="AA316" s="70"/>
      <c r="AB316" s="70"/>
      <c r="AC316" s="70"/>
      <c r="AD316" s="70"/>
      <c r="AE316" s="70"/>
      <c r="AF316" s="70"/>
      <c r="AG316" s="70"/>
      <c r="AH316" s="70"/>
      <c r="AI316" s="70"/>
      <c r="AJ316" s="70"/>
      <c r="AK316" s="70"/>
      <c r="AL316" s="70"/>
      <c r="AM316" s="70"/>
    </row>
    <row r="317" spans="17:39" s="1" customFormat="1">
      <c r="Q317" s="70"/>
      <c r="R317" s="70"/>
      <c r="Y317" s="70"/>
      <c r="Z317" s="70"/>
      <c r="AA317" s="70"/>
      <c r="AB317" s="70"/>
      <c r="AC317" s="70"/>
      <c r="AD317" s="70"/>
      <c r="AE317" s="70"/>
      <c r="AF317" s="70"/>
      <c r="AG317" s="70"/>
      <c r="AH317" s="70"/>
      <c r="AI317" s="70"/>
      <c r="AJ317" s="70"/>
      <c r="AK317" s="70"/>
      <c r="AL317" s="70"/>
      <c r="AM317" s="70"/>
    </row>
    <row r="318" spans="17:39" s="1" customFormat="1">
      <c r="Q318" s="70"/>
      <c r="R318" s="70"/>
      <c r="Y318" s="70"/>
      <c r="Z318" s="70"/>
      <c r="AA318" s="70"/>
      <c r="AB318" s="70"/>
      <c r="AC318" s="70"/>
      <c r="AD318" s="70"/>
      <c r="AE318" s="70"/>
      <c r="AF318" s="70"/>
      <c r="AG318" s="70"/>
      <c r="AH318" s="70"/>
      <c r="AI318" s="70"/>
      <c r="AJ318" s="70"/>
      <c r="AK318" s="70"/>
      <c r="AL318" s="70"/>
      <c r="AM318" s="70"/>
    </row>
    <row r="319" spans="17:39" s="1" customFormat="1">
      <c r="Q319" s="70"/>
      <c r="R319" s="70"/>
      <c r="Y319" s="70"/>
      <c r="Z319" s="70"/>
      <c r="AA319" s="70"/>
      <c r="AB319" s="70"/>
      <c r="AC319" s="70"/>
      <c r="AD319" s="70"/>
      <c r="AE319" s="70"/>
      <c r="AF319" s="70"/>
      <c r="AG319" s="70"/>
      <c r="AH319" s="70"/>
      <c r="AI319" s="70"/>
      <c r="AJ319" s="70"/>
      <c r="AK319" s="70"/>
      <c r="AL319" s="70"/>
      <c r="AM319" s="70"/>
    </row>
    <row r="320" spans="17:39" s="1" customFormat="1">
      <c r="Q320" s="70"/>
      <c r="R320" s="70"/>
      <c r="Y320" s="70"/>
      <c r="Z320" s="70"/>
      <c r="AA320" s="70"/>
      <c r="AB320" s="70"/>
      <c r="AC320" s="70"/>
      <c r="AD320" s="70"/>
      <c r="AE320" s="70"/>
      <c r="AF320" s="70"/>
      <c r="AG320" s="70"/>
      <c r="AH320" s="70"/>
      <c r="AI320" s="70"/>
      <c r="AJ320" s="70"/>
      <c r="AK320" s="70"/>
      <c r="AL320" s="70"/>
      <c r="AM320" s="70"/>
    </row>
    <row r="321" spans="17:39" s="1" customFormat="1">
      <c r="Q321" s="70"/>
      <c r="R321" s="70"/>
      <c r="Y321" s="70"/>
      <c r="Z321" s="70"/>
      <c r="AA321" s="70"/>
      <c r="AB321" s="70"/>
      <c r="AC321" s="70"/>
      <c r="AD321" s="70"/>
      <c r="AE321" s="70"/>
      <c r="AF321" s="70"/>
      <c r="AG321" s="70"/>
      <c r="AH321" s="70"/>
      <c r="AI321" s="70"/>
      <c r="AJ321" s="70"/>
      <c r="AK321" s="70"/>
      <c r="AL321" s="70"/>
      <c r="AM321" s="70"/>
    </row>
    <row r="322" spans="17:39" s="1" customFormat="1">
      <c r="Q322" s="70"/>
      <c r="R322" s="70"/>
      <c r="Y322" s="70"/>
      <c r="Z322" s="70"/>
      <c r="AA322" s="70"/>
      <c r="AB322" s="70"/>
      <c r="AC322" s="70"/>
      <c r="AD322" s="70"/>
      <c r="AE322" s="70"/>
      <c r="AF322" s="70"/>
      <c r="AG322" s="70"/>
      <c r="AH322" s="70"/>
      <c r="AI322" s="70"/>
      <c r="AJ322" s="70"/>
      <c r="AK322" s="70"/>
      <c r="AL322" s="70"/>
      <c r="AM322" s="70"/>
    </row>
    <row r="323" spans="17:39" s="1" customFormat="1">
      <c r="Q323" s="70"/>
      <c r="R323" s="70"/>
      <c r="Y323" s="70"/>
      <c r="Z323" s="70"/>
      <c r="AA323" s="70"/>
      <c r="AB323" s="70"/>
      <c r="AC323" s="70"/>
      <c r="AD323" s="70"/>
      <c r="AE323" s="70"/>
      <c r="AF323" s="70"/>
      <c r="AG323" s="70"/>
      <c r="AH323" s="70"/>
      <c r="AI323" s="70"/>
      <c r="AJ323" s="70"/>
      <c r="AK323" s="70"/>
      <c r="AL323" s="70"/>
      <c r="AM323" s="70"/>
    </row>
    <row r="324" spans="17:39" s="1" customFormat="1">
      <c r="Q324" s="70"/>
      <c r="R324" s="70"/>
      <c r="Y324" s="70"/>
      <c r="Z324" s="70"/>
      <c r="AA324" s="70"/>
      <c r="AB324" s="70"/>
      <c r="AC324" s="70"/>
      <c r="AD324" s="70"/>
      <c r="AE324" s="70"/>
      <c r="AF324" s="70"/>
      <c r="AG324" s="70"/>
      <c r="AH324" s="70"/>
      <c r="AI324" s="70"/>
      <c r="AJ324" s="70"/>
      <c r="AK324" s="70"/>
      <c r="AL324" s="70"/>
      <c r="AM324" s="70"/>
    </row>
    <row r="325" spans="17:39" s="1" customFormat="1">
      <c r="Q325" s="70"/>
      <c r="R325" s="70"/>
      <c r="Y325" s="70"/>
      <c r="Z325" s="70"/>
      <c r="AA325" s="70"/>
      <c r="AB325" s="70"/>
      <c r="AC325" s="70"/>
      <c r="AD325" s="70"/>
      <c r="AE325" s="70"/>
      <c r="AF325" s="70"/>
      <c r="AG325" s="70"/>
      <c r="AH325" s="70"/>
      <c r="AI325" s="70"/>
      <c r="AJ325" s="70"/>
      <c r="AK325" s="70"/>
      <c r="AL325" s="70"/>
      <c r="AM325" s="70"/>
    </row>
    <row r="326" spans="17:39" s="1" customFormat="1">
      <c r="Q326" s="70"/>
      <c r="R326" s="70"/>
      <c r="Y326" s="70"/>
      <c r="Z326" s="70"/>
      <c r="AA326" s="70"/>
      <c r="AB326" s="70"/>
      <c r="AC326" s="70"/>
      <c r="AD326" s="70"/>
      <c r="AE326" s="70"/>
      <c r="AF326" s="70"/>
      <c r="AG326" s="70"/>
      <c r="AH326" s="70"/>
      <c r="AI326" s="70"/>
      <c r="AJ326" s="70"/>
      <c r="AK326" s="70"/>
      <c r="AL326" s="70"/>
      <c r="AM326" s="70"/>
    </row>
    <row r="327" spans="17:39" s="1" customFormat="1">
      <c r="Q327" s="70"/>
      <c r="R327" s="70"/>
      <c r="Y327" s="70"/>
      <c r="Z327" s="70"/>
      <c r="AA327" s="70"/>
      <c r="AB327" s="70"/>
      <c r="AC327" s="70"/>
      <c r="AD327" s="70"/>
      <c r="AE327" s="70"/>
      <c r="AF327" s="70"/>
      <c r="AG327" s="70"/>
      <c r="AH327" s="70"/>
      <c r="AI327" s="70"/>
      <c r="AJ327" s="70"/>
      <c r="AK327" s="70"/>
      <c r="AL327" s="70"/>
      <c r="AM327" s="70"/>
    </row>
    <row r="328" spans="17:39" s="1" customFormat="1">
      <c r="Q328" s="70"/>
      <c r="R328" s="70"/>
      <c r="Y328" s="70"/>
      <c r="Z328" s="70"/>
      <c r="AA328" s="70"/>
      <c r="AB328" s="70"/>
      <c r="AC328" s="70"/>
      <c r="AD328" s="70"/>
      <c r="AE328" s="70"/>
      <c r="AF328" s="70"/>
      <c r="AG328" s="70"/>
      <c r="AH328" s="70"/>
      <c r="AI328" s="70"/>
      <c r="AJ328" s="70"/>
      <c r="AK328" s="70"/>
      <c r="AL328" s="70"/>
      <c r="AM328" s="70"/>
    </row>
    <row r="329" spans="17:39" s="1" customFormat="1">
      <c r="Q329" s="70"/>
      <c r="R329" s="70"/>
      <c r="Y329" s="70"/>
      <c r="Z329" s="70"/>
      <c r="AA329" s="70"/>
      <c r="AB329" s="70"/>
      <c r="AC329" s="70"/>
      <c r="AD329" s="70"/>
      <c r="AE329" s="70"/>
      <c r="AF329" s="70"/>
      <c r="AG329" s="70"/>
      <c r="AH329" s="70"/>
      <c r="AI329" s="70"/>
      <c r="AJ329" s="70"/>
      <c r="AK329" s="70"/>
      <c r="AL329" s="70"/>
      <c r="AM329" s="70"/>
    </row>
    <row r="330" spans="17:39" s="1" customFormat="1">
      <c r="Q330" s="70"/>
      <c r="R330" s="70"/>
      <c r="Y330" s="70"/>
      <c r="Z330" s="70"/>
      <c r="AA330" s="70"/>
      <c r="AB330" s="70"/>
      <c r="AC330" s="70"/>
      <c r="AD330" s="70"/>
      <c r="AE330" s="70"/>
      <c r="AF330" s="70"/>
      <c r="AG330" s="70"/>
      <c r="AH330" s="70"/>
      <c r="AI330" s="70"/>
      <c r="AJ330" s="70"/>
      <c r="AK330" s="70"/>
      <c r="AL330" s="70"/>
      <c r="AM330" s="70"/>
    </row>
    <row r="331" spans="17:39" s="1" customFormat="1">
      <c r="Q331" s="70"/>
      <c r="R331" s="70"/>
      <c r="Y331" s="70"/>
      <c r="Z331" s="70"/>
      <c r="AA331" s="70"/>
      <c r="AB331" s="70"/>
      <c r="AC331" s="70"/>
      <c r="AD331" s="70"/>
      <c r="AE331" s="70"/>
      <c r="AF331" s="70"/>
      <c r="AG331" s="70"/>
      <c r="AH331" s="70"/>
      <c r="AI331" s="70"/>
      <c r="AJ331" s="70"/>
      <c r="AK331" s="70"/>
      <c r="AL331" s="70"/>
      <c r="AM331" s="70"/>
    </row>
    <row r="332" spans="17:39" s="1" customFormat="1">
      <c r="Q332" s="70"/>
      <c r="R332" s="70"/>
      <c r="Y332" s="70"/>
      <c r="Z332" s="70"/>
      <c r="AA332" s="70"/>
      <c r="AB332" s="70"/>
      <c r="AC332" s="70"/>
      <c r="AD332" s="70"/>
      <c r="AE332" s="70"/>
      <c r="AF332" s="70"/>
      <c r="AG332" s="70"/>
      <c r="AH332" s="70"/>
      <c r="AI332" s="70"/>
      <c r="AJ332" s="70"/>
      <c r="AK332" s="70"/>
      <c r="AL332" s="70"/>
      <c r="AM332" s="70"/>
    </row>
    <row r="333" spans="17:39" s="1" customFormat="1">
      <c r="Q333" s="70"/>
      <c r="R333" s="70"/>
      <c r="Y333" s="70"/>
      <c r="Z333" s="70"/>
      <c r="AA333" s="70"/>
      <c r="AB333" s="70"/>
      <c r="AC333" s="70"/>
      <c r="AD333" s="70"/>
      <c r="AE333" s="70"/>
      <c r="AF333" s="70"/>
      <c r="AG333" s="70"/>
      <c r="AH333" s="70"/>
      <c r="AI333" s="70"/>
      <c r="AJ333" s="70"/>
      <c r="AK333" s="70"/>
      <c r="AL333" s="70"/>
      <c r="AM333" s="70"/>
    </row>
    <row r="334" spans="17:39" s="1" customFormat="1">
      <c r="Q334" s="70"/>
      <c r="R334" s="70"/>
      <c r="Y334" s="70"/>
      <c r="Z334" s="70"/>
      <c r="AA334" s="70"/>
      <c r="AB334" s="70"/>
      <c r="AC334" s="70"/>
      <c r="AD334" s="70"/>
      <c r="AE334" s="70"/>
      <c r="AF334" s="70"/>
      <c r="AG334" s="70"/>
      <c r="AH334" s="70"/>
      <c r="AI334" s="70"/>
      <c r="AJ334" s="70"/>
      <c r="AK334" s="70"/>
      <c r="AL334" s="70"/>
      <c r="AM334" s="70"/>
    </row>
    <row r="335" spans="17:39" s="1" customFormat="1">
      <c r="Q335" s="70"/>
      <c r="R335" s="70"/>
      <c r="Y335" s="70"/>
      <c r="Z335" s="70"/>
      <c r="AA335" s="70"/>
      <c r="AB335" s="70"/>
      <c r="AC335" s="70"/>
      <c r="AD335" s="70"/>
      <c r="AE335" s="70"/>
      <c r="AF335" s="70"/>
      <c r="AG335" s="70"/>
      <c r="AH335" s="70"/>
      <c r="AI335" s="70"/>
      <c r="AJ335" s="70"/>
      <c r="AK335" s="70"/>
      <c r="AL335" s="70"/>
      <c r="AM335" s="70"/>
    </row>
    <row r="336" spans="17:39" s="1" customFormat="1">
      <c r="Q336" s="70"/>
      <c r="R336" s="70"/>
      <c r="Y336" s="70"/>
      <c r="Z336" s="70"/>
      <c r="AA336" s="70"/>
      <c r="AB336" s="70"/>
      <c r="AC336" s="70"/>
      <c r="AD336" s="70"/>
      <c r="AE336" s="70"/>
      <c r="AF336" s="70"/>
      <c r="AG336" s="70"/>
      <c r="AH336" s="70"/>
      <c r="AI336" s="70"/>
      <c r="AJ336" s="70"/>
      <c r="AK336" s="70"/>
      <c r="AL336" s="70"/>
      <c r="AM336" s="70"/>
    </row>
    <row r="337" spans="17:39" s="1" customFormat="1">
      <c r="Q337" s="70"/>
      <c r="R337" s="70"/>
      <c r="Y337" s="70"/>
      <c r="Z337" s="70"/>
      <c r="AA337" s="70"/>
      <c r="AB337" s="70"/>
      <c r="AC337" s="70"/>
      <c r="AD337" s="70"/>
      <c r="AE337" s="70"/>
      <c r="AF337" s="70"/>
      <c r="AG337" s="70"/>
      <c r="AH337" s="70"/>
      <c r="AI337" s="70"/>
      <c r="AJ337" s="70"/>
      <c r="AK337" s="70"/>
      <c r="AL337" s="70"/>
      <c r="AM337" s="70"/>
    </row>
    <row r="338" spans="17:39" s="1" customFormat="1">
      <c r="Q338" s="70"/>
      <c r="R338" s="70"/>
      <c r="Y338" s="70"/>
      <c r="Z338" s="70"/>
      <c r="AA338" s="70"/>
      <c r="AB338" s="70"/>
      <c r="AC338" s="70"/>
      <c r="AD338" s="70"/>
      <c r="AE338" s="70"/>
      <c r="AF338" s="70"/>
      <c r="AG338" s="70"/>
      <c r="AH338" s="70"/>
      <c r="AI338" s="70"/>
      <c r="AJ338" s="70"/>
      <c r="AK338" s="70"/>
      <c r="AL338" s="70"/>
      <c r="AM338" s="70"/>
    </row>
    <row r="339" spans="17:39" s="1" customFormat="1">
      <c r="Q339" s="70"/>
      <c r="R339" s="70"/>
      <c r="Y339" s="70"/>
      <c r="Z339" s="70"/>
      <c r="AA339" s="70"/>
      <c r="AB339" s="70"/>
      <c r="AC339" s="70"/>
      <c r="AD339" s="70"/>
      <c r="AE339" s="70"/>
      <c r="AF339" s="70"/>
      <c r="AG339" s="70"/>
      <c r="AH339" s="70"/>
      <c r="AI339" s="70"/>
      <c r="AJ339" s="70"/>
      <c r="AK339" s="70"/>
      <c r="AL339" s="70"/>
      <c r="AM339" s="70"/>
    </row>
    <row r="340" spans="17:39" s="1" customFormat="1">
      <c r="Q340" s="70"/>
      <c r="R340" s="70"/>
      <c r="Y340" s="70"/>
      <c r="Z340" s="70"/>
      <c r="AA340" s="70"/>
      <c r="AB340" s="70"/>
      <c r="AC340" s="70"/>
      <c r="AD340" s="70"/>
      <c r="AE340" s="70"/>
      <c r="AF340" s="70"/>
      <c r="AG340" s="70"/>
      <c r="AH340" s="70"/>
      <c r="AI340" s="70"/>
      <c r="AJ340" s="70"/>
      <c r="AK340" s="70"/>
      <c r="AL340" s="70"/>
      <c r="AM340" s="70"/>
    </row>
    <row r="341" spans="17:39" s="1" customFormat="1">
      <c r="Q341" s="70"/>
      <c r="R341" s="70"/>
      <c r="Y341" s="70"/>
      <c r="Z341" s="70"/>
      <c r="AA341" s="70"/>
      <c r="AB341" s="70"/>
      <c r="AC341" s="70"/>
      <c r="AD341" s="70"/>
      <c r="AE341" s="70"/>
      <c r="AF341" s="70"/>
      <c r="AG341" s="70"/>
      <c r="AH341" s="70"/>
      <c r="AI341" s="70"/>
      <c r="AJ341" s="70"/>
      <c r="AK341" s="70"/>
      <c r="AL341" s="70"/>
      <c r="AM341" s="70"/>
    </row>
    <row r="342" spans="17:39" s="1" customFormat="1">
      <c r="Q342" s="70"/>
      <c r="R342" s="70"/>
      <c r="Y342" s="70"/>
      <c r="Z342" s="70"/>
      <c r="AA342" s="70"/>
      <c r="AB342" s="70"/>
      <c r="AC342" s="70"/>
      <c r="AD342" s="70"/>
      <c r="AE342" s="70"/>
      <c r="AF342" s="70"/>
      <c r="AG342" s="70"/>
      <c r="AH342" s="70"/>
      <c r="AI342" s="70"/>
      <c r="AJ342" s="70"/>
      <c r="AK342" s="70"/>
      <c r="AL342" s="70"/>
      <c r="AM342" s="70"/>
    </row>
    <row r="343" spans="17:39" s="1" customFormat="1">
      <c r="Q343" s="70"/>
      <c r="R343" s="70"/>
      <c r="Y343" s="70"/>
      <c r="Z343" s="70"/>
      <c r="AA343" s="70"/>
      <c r="AB343" s="70"/>
      <c r="AC343" s="70"/>
      <c r="AD343" s="70"/>
      <c r="AE343" s="70"/>
      <c r="AF343" s="70"/>
      <c r="AG343" s="70"/>
      <c r="AH343" s="70"/>
      <c r="AI343" s="70"/>
      <c r="AJ343" s="70"/>
      <c r="AK343" s="70"/>
      <c r="AL343" s="70"/>
      <c r="AM343" s="70"/>
    </row>
    <row r="344" spans="17:39" s="1" customFormat="1">
      <c r="Q344" s="70"/>
      <c r="R344" s="70"/>
      <c r="Y344" s="70"/>
      <c r="Z344" s="70"/>
      <c r="AA344" s="70"/>
      <c r="AB344" s="70"/>
      <c r="AC344" s="70"/>
      <c r="AD344" s="70"/>
      <c r="AE344" s="70"/>
      <c r="AF344" s="70"/>
      <c r="AG344" s="70"/>
      <c r="AH344" s="70"/>
      <c r="AI344" s="70"/>
      <c r="AJ344" s="70"/>
      <c r="AK344" s="70"/>
      <c r="AL344" s="70"/>
      <c r="AM344" s="70"/>
    </row>
    <row r="345" spans="17:39" s="1" customFormat="1">
      <c r="Q345" s="70"/>
      <c r="R345" s="70"/>
      <c r="Y345" s="70"/>
      <c r="Z345" s="70"/>
      <c r="AA345" s="70"/>
      <c r="AB345" s="70"/>
      <c r="AC345" s="70"/>
      <c r="AD345" s="70"/>
      <c r="AE345" s="70"/>
      <c r="AF345" s="70"/>
      <c r="AG345" s="70"/>
      <c r="AH345" s="70"/>
      <c r="AI345" s="70"/>
      <c r="AJ345" s="70"/>
      <c r="AK345" s="70"/>
      <c r="AL345" s="70"/>
      <c r="AM345" s="70"/>
    </row>
    <row r="346" spans="17:39" s="1" customFormat="1">
      <c r="Q346" s="70"/>
      <c r="R346" s="70"/>
      <c r="Y346" s="70"/>
      <c r="Z346" s="70"/>
      <c r="AA346" s="70"/>
      <c r="AB346" s="70"/>
      <c r="AC346" s="70"/>
      <c r="AD346" s="70"/>
      <c r="AE346" s="70"/>
      <c r="AF346" s="70"/>
      <c r="AG346" s="70"/>
      <c r="AH346" s="70"/>
      <c r="AI346" s="70"/>
      <c r="AJ346" s="70"/>
      <c r="AK346" s="70"/>
      <c r="AL346" s="70"/>
      <c r="AM346" s="70"/>
    </row>
    <row r="347" spans="17:39" s="1" customFormat="1">
      <c r="Q347" s="70"/>
      <c r="R347" s="70"/>
      <c r="Y347" s="70"/>
      <c r="Z347" s="70"/>
      <c r="AA347" s="70"/>
      <c r="AB347" s="70"/>
      <c r="AC347" s="70"/>
      <c r="AD347" s="70"/>
      <c r="AE347" s="70"/>
      <c r="AF347" s="70"/>
      <c r="AG347" s="70"/>
      <c r="AH347" s="70"/>
      <c r="AI347" s="70"/>
      <c r="AJ347" s="70"/>
      <c r="AK347" s="70"/>
      <c r="AL347" s="70"/>
      <c r="AM347" s="70"/>
    </row>
    <row r="348" spans="17:39" s="1" customFormat="1">
      <c r="Q348" s="70"/>
      <c r="R348" s="70"/>
      <c r="Y348" s="70"/>
      <c r="Z348" s="70"/>
      <c r="AA348" s="70"/>
      <c r="AB348" s="70"/>
      <c r="AC348" s="70"/>
      <c r="AD348" s="70"/>
      <c r="AE348" s="70"/>
      <c r="AF348" s="70"/>
      <c r="AG348" s="70"/>
      <c r="AH348" s="70"/>
      <c r="AI348" s="70"/>
      <c r="AJ348" s="70"/>
      <c r="AK348" s="70"/>
      <c r="AL348" s="70"/>
      <c r="AM348" s="70"/>
    </row>
    <row r="349" spans="17:39" s="1" customFormat="1">
      <c r="Q349" s="70"/>
      <c r="R349" s="70"/>
      <c r="Y349" s="70"/>
      <c r="Z349" s="70"/>
      <c r="AA349" s="70"/>
      <c r="AB349" s="70"/>
      <c r="AC349" s="70"/>
      <c r="AD349" s="70"/>
      <c r="AE349" s="70"/>
      <c r="AF349" s="70"/>
      <c r="AG349" s="70"/>
      <c r="AH349" s="70"/>
      <c r="AI349" s="70"/>
      <c r="AJ349" s="70"/>
      <c r="AK349" s="70"/>
      <c r="AL349" s="70"/>
      <c r="AM349" s="70"/>
    </row>
    <row r="350" spans="17:39" s="1" customFormat="1">
      <c r="Q350" s="70"/>
      <c r="R350" s="70"/>
      <c r="Y350" s="70"/>
      <c r="Z350" s="70"/>
      <c r="AA350" s="70"/>
      <c r="AB350" s="70"/>
      <c r="AC350" s="70"/>
      <c r="AD350" s="70"/>
      <c r="AE350" s="70"/>
      <c r="AF350" s="70"/>
      <c r="AG350" s="70"/>
      <c r="AH350" s="70"/>
      <c r="AI350" s="70"/>
      <c r="AJ350" s="70"/>
      <c r="AK350" s="70"/>
      <c r="AL350" s="70"/>
      <c r="AM350" s="70"/>
    </row>
    <row r="351" spans="17:39" s="1" customFormat="1">
      <c r="Q351" s="70"/>
      <c r="R351" s="70"/>
      <c r="Y351" s="70"/>
      <c r="Z351" s="70"/>
      <c r="AA351" s="70"/>
      <c r="AB351" s="70"/>
      <c r="AC351" s="70"/>
      <c r="AD351" s="70"/>
      <c r="AE351" s="70"/>
      <c r="AF351" s="70"/>
      <c r="AG351" s="70"/>
      <c r="AH351" s="70"/>
      <c r="AI351" s="70"/>
      <c r="AJ351" s="70"/>
      <c r="AK351" s="70"/>
      <c r="AL351" s="70"/>
      <c r="AM351" s="70"/>
    </row>
    <row r="352" spans="17:39" s="1" customFormat="1">
      <c r="Q352" s="70"/>
      <c r="R352" s="70"/>
      <c r="Y352" s="70"/>
      <c r="Z352" s="70"/>
      <c r="AA352" s="70"/>
      <c r="AB352" s="70"/>
      <c r="AC352" s="70"/>
      <c r="AD352" s="70"/>
      <c r="AE352" s="70"/>
      <c r="AF352" s="70"/>
      <c r="AG352" s="70"/>
      <c r="AH352" s="70"/>
      <c r="AI352" s="70"/>
      <c r="AJ352" s="70"/>
      <c r="AK352" s="70"/>
      <c r="AL352" s="70"/>
      <c r="AM352" s="70"/>
    </row>
    <row r="353" spans="17:39" s="1" customFormat="1">
      <c r="Q353" s="70"/>
      <c r="R353" s="70"/>
      <c r="Y353" s="70"/>
      <c r="Z353" s="70"/>
      <c r="AA353" s="70"/>
      <c r="AB353" s="70"/>
      <c r="AC353" s="70"/>
      <c r="AD353" s="70"/>
      <c r="AE353" s="70"/>
      <c r="AF353" s="70"/>
      <c r="AG353" s="70"/>
      <c r="AH353" s="70"/>
      <c r="AI353" s="70"/>
      <c r="AJ353" s="70"/>
      <c r="AK353" s="70"/>
      <c r="AL353" s="70"/>
      <c r="AM353" s="70"/>
    </row>
    <row r="354" spans="17:39" s="1" customFormat="1">
      <c r="Q354" s="70"/>
      <c r="R354" s="70"/>
      <c r="Y354" s="70"/>
      <c r="Z354" s="70"/>
      <c r="AA354" s="70"/>
      <c r="AB354" s="70"/>
      <c r="AC354" s="70"/>
      <c r="AD354" s="70"/>
      <c r="AE354" s="70"/>
      <c r="AF354" s="70"/>
      <c r="AG354" s="70"/>
      <c r="AH354" s="70"/>
      <c r="AI354" s="70"/>
      <c r="AJ354" s="70"/>
      <c r="AK354" s="70"/>
      <c r="AL354" s="70"/>
      <c r="AM354" s="70"/>
    </row>
    <row r="355" spans="17:39" s="1" customFormat="1">
      <c r="Q355" s="70"/>
      <c r="R355" s="70"/>
      <c r="Y355" s="70"/>
      <c r="Z355" s="70"/>
      <c r="AA355" s="70"/>
      <c r="AB355" s="70"/>
      <c r="AC355" s="70"/>
      <c r="AD355" s="70"/>
      <c r="AE355" s="70"/>
      <c r="AF355" s="70"/>
      <c r="AG355" s="70"/>
      <c r="AH355" s="70"/>
      <c r="AI355" s="70"/>
      <c r="AJ355" s="70"/>
      <c r="AK355" s="70"/>
      <c r="AL355" s="70"/>
      <c r="AM355" s="70"/>
    </row>
    <row r="356" spans="17:39" s="1" customFormat="1">
      <c r="Q356" s="70"/>
      <c r="R356" s="70"/>
      <c r="Y356" s="70"/>
      <c r="Z356" s="70"/>
      <c r="AA356" s="70"/>
      <c r="AB356" s="70"/>
      <c r="AC356" s="70"/>
      <c r="AD356" s="70"/>
      <c r="AE356" s="70"/>
      <c r="AF356" s="70"/>
      <c r="AG356" s="70"/>
      <c r="AH356" s="70"/>
      <c r="AI356" s="70"/>
      <c r="AJ356" s="70"/>
      <c r="AK356" s="70"/>
      <c r="AL356" s="70"/>
      <c r="AM356" s="70"/>
    </row>
    <row r="357" spans="17:39" s="1" customFormat="1">
      <c r="Q357" s="70"/>
      <c r="R357" s="70"/>
      <c r="Y357" s="70"/>
      <c r="Z357" s="70"/>
      <c r="AA357" s="70"/>
      <c r="AB357" s="70"/>
      <c r="AC357" s="70"/>
      <c r="AD357" s="70"/>
      <c r="AE357" s="70"/>
      <c r="AF357" s="70"/>
      <c r="AG357" s="70"/>
      <c r="AH357" s="70"/>
      <c r="AI357" s="70"/>
      <c r="AJ357" s="70"/>
      <c r="AK357" s="70"/>
      <c r="AL357" s="70"/>
      <c r="AM357" s="70"/>
    </row>
    <row r="358" spans="17:39" s="1" customFormat="1">
      <c r="Q358" s="70"/>
      <c r="R358" s="70"/>
      <c r="Y358" s="70"/>
      <c r="Z358" s="70"/>
      <c r="AA358" s="70"/>
      <c r="AB358" s="70"/>
      <c r="AC358" s="70"/>
      <c r="AD358" s="70"/>
      <c r="AE358" s="70"/>
      <c r="AF358" s="70"/>
      <c r="AG358" s="70"/>
      <c r="AH358" s="70"/>
      <c r="AI358" s="70"/>
      <c r="AJ358" s="70"/>
      <c r="AK358" s="70"/>
      <c r="AL358" s="70"/>
      <c r="AM358" s="70"/>
    </row>
    <row r="359" spans="17:39" s="1" customFormat="1">
      <c r="Q359" s="70"/>
      <c r="R359" s="70"/>
      <c r="Y359" s="70"/>
      <c r="Z359" s="70"/>
      <c r="AA359" s="70"/>
      <c r="AB359" s="70"/>
      <c r="AC359" s="70"/>
      <c r="AD359" s="70"/>
      <c r="AE359" s="70"/>
      <c r="AF359" s="70"/>
      <c r="AG359" s="70"/>
      <c r="AH359" s="70"/>
      <c r="AI359" s="70"/>
      <c r="AJ359" s="70"/>
      <c r="AK359" s="70"/>
      <c r="AL359" s="70"/>
      <c r="AM359" s="70"/>
    </row>
    <row r="360" spans="17:39" s="1" customFormat="1">
      <c r="Q360" s="70"/>
      <c r="R360" s="70"/>
      <c r="Y360" s="70"/>
      <c r="Z360" s="70"/>
      <c r="AA360" s="70"/>
      <c r="AB360" s="70"/>
      <c r="AC360" s="70"/>
      <c r="AD360" s="70"/>
      <c r="AE360" s="70"/>
      <c r="AF360" s="70"/>
      <c r="AG360" s="70"/>
      <c r="AH360" s="70"/>
      <c r="AI360" s="70"/>
      <c r="AJ360" s="70"/>
      <c r="AK360" s="70"/>
      <c r="AL360" s="70"/>
      <c r="AM360" s="70"/>
    </row>
    <row r="361" spans="17:39" s="1" customFormat="1">
      <c r="Q361" s="70"/>
      <c r="R361" s="70"/>
      <c r="Y361" s="70"/>
      <c r="Z361" s="70"/>
      <c r="AA361" s="70"/>
      <c r="AB361" s="70"/>
      <c r="AC361" s="70"/>
      <c r="AD361" s="70"/>
      <c r="AE361" s="70"/>
      <c r="AF361" s="70"/>
      <c r="AG361" s="70"/>
      <c r="AH361" s="70"/>
      <c r="AI361" s="70"/>
      <c r="AJ361" s="70"/>
      <c r="AK361" s="70"/>
      <c r="AL361" s="70"/>
      <c r="AM361" s="70"/>
    </row>
    <row r="362" spans="17:39" s="1" customFormat="1">
      <c r="Q362" s="70"/>
      <c r="R362" s="70"/>
      <c r="Y362" s="70"/>
      <c r="Z362" s="70"/>
      <c r="AA362" s="70"/>
      <c r="AB362" s="70"/>
      <c r="AC362" s="70"/>
      <c r="AD362" s="70"/>
      <c r="AE362" s="70"/>
      <c r="AF362" s="70"/>
      <c r="AG362" s="70"/>
      <c r="AH362" s="70"/>
      <c r="AI362" s="70"/>
      <c r="AJ362" s="70"/>
      <c r="AK362" s="70"/>
      <c r="AL362" s="70"/>
      <c r="AM362" s="70"/>
    </row>
    <row r="363" spans="17:39" s="1" customFormat="1">
      <c r="Q363" s="70"/>
      <c r="R363" s="70"/>
      <c r="Y363" s="70"/>
      <c r="Z363" s="70"/>
      <c r="AA363" s="70"/>
      <c r="AB363" s="70"/>
      <c r="AC363" s="70"/>
      <c r="AD363" s="70"/>
      <c r="AE363" s="70"/>
      <c r="AF363" s="70"/>
      <c r="AG363" s="70"/>
      <c r="AH363" s="70"/>
      <c r="AI363" s="70"/>
      <c r="AJ363" s="70"/>
      <c r="AK363" s="70"/>
      <c r="AL363" s="70"/>
      <c r="AM363" s="70"/>
    </row>
    <row r="364" spans="17:39" s="1" customFormat="1">
      <c r="Q364" s="70"/>
      <c r="R364" s="70"/>
      <c r="Y364" s="70"/>
      <c r="Z364" s="70"/>
      <c r="AA364" s="70"/>
      <c r="AB364" s="70"/>
      <c r="AC364" s="70"/>
      <c r="AD364" s="70"/>
      <c r="AE364" s="70"/>
      <c r="AF364" s="70"/>
      <c r="AG364" s="70"/>
      <c r="AH364" s="70"/>
      <c r="AI364" s="70"/>
      <c r="AJ364" s="70"/>
      <c r="AK364" s="70"/>
      <c r="AL364" s="70"/>
      <c r="AM364" s="70"/>
    </row>
    <row r="365" spans="17:39" s="1" customFormat="1">
      <c r="Q365" s="70"/>
      <c r="R365" s="70"/>
      <c r="Y365" s="70"/>
      <c r="Z365" s="70"/>
      <c r="AA365" s="70"/>
      <c r="AB365" s="70"/>
      <c r="AC365" s="70"/>
      <c r="AD365" s="70"/>
      <c r="AE365" s="70"/>
      <c r="AF365" s="70"/>
      <c r="AG365" s="70"/>
      <c r="AH365" s="70"/>
      <c r="AI365" s="70"/>
      <c r="AJ365" s="70"/>
      <c r="AK365" s="70"/>
      <c r="AL365" s="70"/>
      <c r="AM365" s="70"/>
    </row>
    <row r="366" spans="17:39" s="1" customFormat="1">
      <c r="Q366" s="70"/>
      <c r="R366" s="70"/>
      <c r="Y366" s="70"/>
      <c r="Z366" s="70"/>
      <c r="AA366" s="70"/>
      <c r="AB366" s="70"/>
      <c r="AC366" s="70"/>
      <c r="AD366" s="70"/>
      <c r="AE366" s="70"/>
      <c r="AF366" s="70"/>
      <c r="AG366" s="70"/>
      <c r="AH366" s="70"/>
      <c r="AI366" s="70"/>
      <c r="AJ366" s="70"/>
      <c r="AK366" s="70"/>
      <c r="AL366" s="70"/>
      <c r="AM366" s="70"/>
    </row>
    <row r="367" spans="17:39" s="1" customFormat="1">
      <c r="Q367" s="70"/>
      <c r="R367" s="70"/>
      <c r="Y367" s="70"/>
      <c r="Z367" s="70"/>
      <c r="AA367" s="70"/>
      <c r="AB367" s="70"/>
      <c r="AC367" s="70"/>
      <c r="AD367" s="70"/>
      <c r="AE367" s="70"/>
      <c r="AF367" s="70"/>
      <c r="AG367" s="70"/>
      <c r="AH367" s="70"/>
      <c r="AI367" s="70"/>
      <c r="AJ367" s="70"/>
      <c r="AK367" s="70"/>
      <c r="AL367" s="70"/>
      <c r="AM367" s="70"/>
    </row>
    <row r="368" spans="17:39" s="1" customFormat="1">
      <c r="Q368" s="70"/>
      <c r="R368" s="70"/>
      <c r="Y368" s="70"/>
      <c r="Z368" s="70"/>
      <c r="AA368" s="70"/>
      <c r="AB368" s="70"/>
      <c r="AC368" s="70"/>
      <c r="AD368" s="70"/>
      <c r="AE368" s="70"/>
      <c r="AF368" s="70"/>
      <c r="AG368" s="70"/>
      <c r="AH368" s="70"/>
      <c r="AI368" s="70"/>
      <c r="AJ368" s="70"/>
      <c r="AK368" s="70"/>
      <c r="AL368" s="70"/>
      <c r="AM368" s="70"/>
    </row>
    <row r="369" spans="17:39" s="1" customFormat="1">
      <c r="Q369" s="70"/>
      <c r="R369" s="70"/>
      <c r="Y369" s="70"/>
      <c r="Z369" s="70"/>
      <c r="AA369" s="70"/>
      <c r="AB369" s="70"/>
      <c r="AC369" s="70"/>
      <c r="AD369" s="70"/>
      <c r="AE369" s="70"/>
      <c r="AF369" s="70"/>
      <c r="AG369" s="70"/>
      <c r="AH369" s="70"/>
      <c r="AI369" s="70"/>
      <c r="AJ369" s="70"/>
      <c r="AK369" s="70"/>
      <c r="AL369" s="70"/>
      <c r="AM369" s="70"/>
    </row>
    <row r="370" spans="17:39" s="1" customFormat="1">
      <c r="Q370" s="70"/>
      <c r="R370" s="70"/>
      <c r="Y370" s="70"/>
      <c r="Z370" s="70"/>
      <c r="AA370" s="70"/>
      <c r="AB370" s="70"/>
      <c r="AC370" s="70"/>
      <c r="AD370" s="70"/>
      <c r="AE370" s="70"/>
      <c r="AF370" s="70"/>
      <c r="AG370" s="70"/>
      <c r="AH370" s="70"/>
      <c r="AI370" s="70"/>
      <c r="AJ370" s="70"/>
      <c r="AK370" s="70"/>
      <c r="AL370" s="70"/>
      <c r="AM370" s="70"/>
    </row>
    <row r="371" spans="17:39" s="1" customFormat="1">
      <c r="Q371" s="70"/>
      <c r="R371" s="70"/>
      <c r="Y371" s="70"/>
      <c r="Z371" s="70"/>
      <c r="AA371" s="70"/>
      <c r="AB371" s="70"/>
      <c r="AC371" s="70"/>
      <c r="AD371" s="70"/>
      <c r="AE371" s="70"/>
      <c r="AF371" s="70"/>
      <c r="AG371" s="70"/>
      <c r="AH371" s="70"/>
      <c r="AI371" s="70"/>
      <c r="AJ371" s="70"/>
      <c r="AK371" s="70"/>
      <c r="AL371" s="70"/>
      <c r="AM371" s="70"/>
    </row>
    <row r="372" spans="17:39" s="1" customFormat="1">
      <c r="Q372" s="70"/>
      <c r="R372" s="70"/>
      <c r="Y372" s="70"/>
      <c r="Z372" s="70"/>
      <c r="AA372" s="70"/>
      <c r="AB372" s="70"/>
      <c r="AC372" s="70"/>
      <c r="AD372" s="70"/>
      <c r="AE372" s="70"/>
      <c r="AF372" s="70"/>
      <c r="AG372" s="70"/>
      <c r="AH372" s="70"/>
      <c r="AI372" s="70"/>
      <c r="AJ372" s="70"/>
      <c r="AK372" s="70"/>
      <c r="AL372" s="70"/>
      <c r="AM372" s="70"/>
    </row>
    <row r="373" spans="17:39" s="1" customFormat="1">
      <c r="Q373" s="70"/>
      <c r="R373" s="70"/>
      <c r="Y373" s="70"/>
      <c r="Z373" s="70"/>
      <c r="AA373" s="70"/>
      <c r="AB373" s="70"/>
      <c r="AC373" s="70"/>
      <c r="AD373" s="70"/>
      <c r="AE373" s="70"/>
      <c r="AF373" s="70"/>
      <c r="AG373" s="70"/>
      <c r="AH373" s="70"/>
      <c r="AI373" s="70"/>
      <c r="AJ373" s="70"/>
      <c r="AK373" s="70"/>
      <c r="AL373" s="70"/>
      <c r="AM373" s="70"/>
    </row>
    <row r="374" spans="17:39" s="1" customFormat="1">
      <c r="Q374" s="70"/>
      <c r="R374" s="70"/>
      <c r="Y374" s="70"/>
      <c r="Z374" s="70"/>
      <c r="AA374" s="70"/>
      <c r="AB374" s="70"/>
      <c r="AC374" s="70"/>
      <c r="AD374" s="70"/>
      <c r="AE374" s="70"/>
      <c r="AF374" s="70"/>
      <c r="AG374" s="70"/>
      <c r="AH374" s="70"/>
      <c r="AI374" s="70"/>
      <c r="AJ374" s="70"/>
      <c r="AK374" s="70"/>
      <c r="AL374" s="70"/>
      <c r="AM374" s="70"/>
    </row>
    <row r="375" spans="17:39" s="1" customFormat="1">
      <c r="Q375" s="70"/>
      <c r="R375" s="70"/>
      <c r="Y375" s="70"/>
      <c r="Z375" s="70"/>
      <c r="AA375" s="70"/>
      <c r="AB375" s="70"/>
      <c r="AC375" s="70"/>
      <c r="AD375" s="70"/>
      <c r="AE375" s="70"/>
      <c r="AF375" s="70"/>
      <c r="AG375" s="70"/>
      <c r="AH375" s="70"/>
      <c r="AI375" s="70"/>
      <c r="AJ375" s="70"/>
      <c r="AK375" s="70"/>
      <c r="AL375" s="70"/>
      <c r="AM375" s="70"/>
    </row>
    <row r="376" spans="17:39" s="1" customFormat="1">
      <c r="Q376" s="70"/>
      <c r="R376" s="70"/>
      <c r="Y376" s="70"/>
      <c r="Z376" s="70"/>
      <c r="AA376" s="70"/>
      <c r="AB376" s="70"/>
      <c r="AC376" s="70"/>
      <c r="AD376" s="70"/>
      <c r="AE376" s="70"/>
      <c r="AF376" s="70"/>
      <c r="AG376" s="70"/>
      <c r="AH376" s="70"/>
      <c r="AI376" s="70"/>
      <c r="AJ376" s="70"/>
      <c r="AK376" s="70"/>
      <c r="AL376" s="70"/>
      <c r="AM376" s="70"/>
    </row>
    <row r="377" spans="17:39" s="1" customFormat="1">
      <c r="Q377" s="70"/>
      <c r="R377" s="70"/>
      <c r="Y377" s="70"/>
      <c r="Z377" s="70"/>
      <c r="AA377" s="70"/>
      <c r="AB377" s="70"/>
      <c r="AC377" s="70"/>
      <c r="AD377" s="70"/>
      <c r="AE377" s="70"/>
      <c r="AF377" s="70"/>
      <c r="AG377" s="70"/>
      <c r="AH377" s="70"/>
      <c r="AI377" s="70"/>
      <c r="AJ377" s="70"/>
      <c r="AK377" s="70"/>
      <c r="AL377" s="70"/>
      <c r="AM377" s="70"/>
    </row>
    <row r="378" spans="17:39" s="1" customFormat="1">
      <c r="Q378" s="70"/>
      <c r="R378" s="70"/>
      <c r="Y378" s="70"/>
      <c r="Z378" s="70"/>
      <c r="AA378" s="70"/>
      <c r="AB378" s="70"/>
      <c r="AC378" s="70"/>
      <c r="AD378" s="70"/>
      <c r="AE378" s="70"/>
      <c r="AF378" s="70"/>
      <c r="AG378" s="70"/>
      <c r="AH378" s="70"/>
      <c r="AI378" s="70"/>
      <c r="AJ378" s="70"/>
      <c r="AK378" s="70"/>
      <c r="AL378" s="70"/>
      <c r="AM378" s="70"/>
    </row>
    <row r="379" spans="17:39" s="1" customFormat="1">
      <c r="Q379" s="70"/>
      <c r="R379" s="70"/>
      <c r="Y379" s="70"/>
      <c r="Z379" s="70"/>
      <c r="AA379" s="70"/>
      <c r="AB379" s="70"/>
      <c r="AC379" s="70"/>
      <c r="AD379" s="70"/>
      <c r="AE379" s="70"/>
      <c r="AF379" s="70"/>
      <c r="AG379" s="70"/>
      <c r="AH379" s="70"/>
      <c r="AI379" s="70"/>
      <c r="AJ379" s="70"/>
      <c r="AK379" s="70"/>
      <c r="AL379" s="70"/>
      <c r="AM379" s="70"/>
    </row>
    <row r="380" spans="17:39" s="1" customFormat="1">
      <c r="Q380" s="70"/>
      <c r="R380" s="70"/>
      <c r="Y380" s="70"/>
      <c r="Z380" s="70"/>
      <c r="AA380" s="70"/>
      <c r="AB380" s="70"/>
      <c r="AC380" s="70"/>
      <c r="AD380" s="70"/>
      <c r="AE380" s="70"/>
      <c r="AF380" s="70"/>
      <c r="AG380" s="70"/>
      <c r="AH380" s="70"/>
      <c r="AI380" s="70"/>
      <c r="AJ380" s="70"/>
      <c r="AK380" s="70"/>
      <c r="AL380" s="70"/>
      <c r="AM380" s="70"/>
    </row>
    <row r="381" spans="17:39" s="1" customFormat="1">
      <c r="Q381" s="70"/>
      <c r="R381" s="70"/>
      <c r="Y381" s="70"/>
      <c r="Z381" s="70"/>
      <c r="AA381" s="70"/>
      <c r="AB381" s="70"/>
      <c r="AC381" s="70"/>
      <c r="AD381" s="70"/>
      <c r="AE381" s="70"/>
      <c r="AF381" s="70"/>
      <c r="AG381" s="70"/>
      <c r="AH381" s="70"/>
      <c r="AI381" s="70"/>
      <c r="AJ381" s="70"/>
      <c r="AK381" s="70"/>
      <c r="AL381" s="70"/>
      <c r="AM381" s="70"/>
    </row>
    <row r="382" spans="17:39" s="1" customFormat="1">
      <c r="Q382" s="70"/>
      <c r="R382" s="70"/>
      <c r="Y382" s="70"/>
      <c r="Z382" s="70"/>
      <c r="AA382" s="70"/>
      <c r="AB382" s="70"/>
      <c r="AC382" s="70"/>
      <c r="AD382" s="70"/>
      <c r="AE382" s="70"/>
      <c r="AF382" s="70"/>
      <c r="AG382" s="70"/>
      <c r="AH382" s="70"/>
      <c r="AI382" s="70"/>
      <c r="AJ382" s="70"/>
      <c r="AK382" s="70"/>
      <c r="AL382" s="70"/>
      <c r="AM382" s="70"/>
    </row>
    <row r="383" spans="17:39" s="1" customFormat="1">
      <c r="Q383" s="70"/>
      <c r="R383" s="70"/>
      <c r="Y383" s="70"/>
      <c r="Z383" s="70"/>
      <c r="AA383" s="70"/>
      <c r="AB383" s="70"/>
      <c r="AC383" s="70"/>
      <c r="AD383" s="70"/>
      <c r="AE383" s="70"/>
      <c r="AF383" s="70"/>
      <c r="AG383" s="70"/>
      <c r="AH383" s="70"/>
      <c r="AI383" s="70"/>
      <c r="AJ383" s="70"/>
      <c r="AK383" s="70"/>
      <c r="AL383" s="70"/>
      <c r="AM383" s="70"/>
    </row>
    <row r="384" spans="17:39" s="1" customFormat="1">
      <c r="Q384" s="70"/>
      <c r="R384" s="70"/>
      <c r="Y384" s="70"/>
      <c r="Z384" s="70"/>
      <c r="AA384" s="70"/>
      <c r="AB384" s="70"/>
      <c r="AC384" s="70"/>
      <c r="AD384" s="70"/>
      <c r="AE384" s="70"/>
      <c r="AF384" s="70"/>
      <c r="AG384" s="70"/>
      <c r="AH384" s="70"/>
      <c r="AI384" s="70"/>
      <c r="AJ384" s="70"/>
      <c r="AK384" s="70"/>
      <c r="AL384" s="70"/>
      <c r="AM384" s="70"/>
    </row>
    <row r="385" spans="17:39" s="1" customFormat="1">
      <c r="Q385" s="70"/>
      <c r="R385" s="70"/>
      <c r="Y385" s="70"/>
      <c r="Z385" s="70"/>
      <c r="AA385" s="70"/>
      <c r="AB385" s="70"/>
      <c r="AC385" s="70"/>
      <c r="AD385" s="70"/>
      <c r="AE385" s="70"/>
      <c r="AF385" s="70"/>
      <c r="AG385" s="70"/>
      <c r="AH385" s="70"/>
      <c r="AI385" s="70"/>
      <c r="AJ385" s="70"/>
      <c r="AK385" s="70"/>
      <c r="AL385" s="70"/>
      <c r="AM385" s="70"/>
    </row>
    <row r="386" spans="17:39" s="1" customFormat="1">
      <c r="Q386" s="70"/>
      <c r="R386" s="70"/>
      <c r="Y386" s="70"/>
      <c r="Z386" s="70"/>
      <c r="AA386" s="70"/>
      <c r="AB386" s="70"/>
      <c r="AC386" s="70"/>
      <c r="AD386" s="70"/>
      <c r="AE386" s="70"/>
      <c r="AF386" s="70"/>
      <c r="AG386" s="70"/>
      <c r="AH386" s="70"/>
      <c r="AI386" s="70"/>
      <c r="AJ386" s="70"/>
      <c r="AK386" s="70"/>
      <c r="AL386" s="70"/>
      <c r="AM386" s="70"/>
    </row>
    <row r="387" spans="17:39" s="1" customFormat="1">
      <c r="Q387" s="70"/>
      <c r="R387" s="70"/>
      <c r="Y387" s="70"/>
      <c r="Z387" s="70"/>
      <c r="AA387" s="70"/>
      <c r="AB387" s="70"/>
      <c r="AC387" s="70"/>
      <c r="AD387" s="70"/>
      <c r="AE387" s="70"/>
      <c r="AF387" s="70"/>
      <c r="AG387" s="70"/>
      <c r="AH387" s="70"/>
      <c r="AI387" s="70"/>
      <c r="AJ387" s="70"/>
      <c r="AK387" s="70"/>
      <c r="AL387" s="70"/>
      <c r="AM387" s="70"/>
    </row>
    <row r="388" spans="17:39" s="1" customFormat="1">
      <c r="Q388" s="70"/>
      <c r="R388" s="70"/>
      <c r="Y388" s="70"/>
      <c r="Z388" s="70"/>
      <c r="AA388" s="70"/>
      <c r="AB388" s="70"/>
      <c r="AC388" s="70"/>
      <c r="AD388" s="70"/>
      <c r="AE388" s="70"/>
      <c r="AF388" s="70"/>
      <c r="AG388" s="70"/>
      <c r="AH388" s="70"/>
      <c r="AI388" s="70"/>
      <c r="AJ388" s="70"/>
      <c r="AK388" s="70"/>
      <c r="AL388" s="70"/>
      <c r="AM388" s="70"/>
    </row>
    <row r="389" spans="17:39" s="1" customFormat="1">
      <c r="Q389" s="70"/>
      <c r="R389" s="70"/>
      <c r="Y389" s="70"/>
      <c r="Z389" s="70"/>
      <c r="AA389" s="70"/>
      <c r="AB389" s="70"/>
      <c r="AC389" s="70"/>
      <c r="AD389" s="70"/>
      <c r="AE389" s="70"/>
      <c r="AF389" s="70"/>
      <c r="AG389" s="70"/>
      <c r="AH389" s="70"/>
      <c r="AI389" s="70"/>
      <c r="AJ389" s="70"/>
      <c r="AK389" s="70"/>
      <c r="AL389" s="70"/>
      <c r="AM389" s="70"/>
    </row>
    <row r="390" spans="17:39" s="1" customFormat="1">
      <c r="Q390" s="70"/>
      <c r="R390" s="70"/>
      <c r="Y390" s="70"/>
      <c r="Z390" s="70"/>
      <c r="AA390" s="70"/>
      <c r="AB390" s="70"/>
      <c r="AC390" s="70"/>
      <c r="AD390" s="70"/>
      <c r="AE390" s="70"/>
      <c r="AF390" s="70"/>
      <c r="AG390" s="70"/>
      <c r="AH390" s="70"/>
      <c r="AI390" s="70"/>
      <c r="AJ390" s="70"/>
      <c r="AK390" s="70"/>
      <c r="AL390" s="70"/>
      <c r="AM390" s="70"/>
    </row>
    <row r="391" spans="17:39" s="1" customFormat="1">
      <c r="Q391" s="70"/>
      <c r="R391" s="70"/>
      <c r="Y391" s="70"/>
      <c r="Z391" s="70"/>
      <c r="AA391" s="70"/>
      <c r="AB391" s="70"/>
      <c r="AC391" s="70"/>
      <c r="AD391" s="70"/>
      <c r="AE391" s="70"/>
      <c r="AF391" s="70"/>
      <c r="AG391" s="70"/>
      <c r="AH391" s="70"/>
      <c r="AI391" s="70"/>
      <c r="AJ391" s="70"/>
      <c r="AK391" s="70"/>
      <c r="AL391" s="70"/>
      <c r="AM391" s="70"/>
    </row>
    <row r="392" spans="17:39" s="1" customFormat="1">
      <c r="Q392" s="70"/>
      <c r="R392" s="70"/>
      <c r="Y392" s="70"/>
      <c r="Z392" s="70"/>
      <c r="AA392" s="70"/>
      <c r="AB392" s="70"/>
      <c r="AC392" s="70"/>
      <c r="AD392" s="70"/>
      <c r="AE392" s="70"/>
      <c r="AF392" s="70"/>
      <c r="AG392" s="70"/>
      <c r="AH392" s="70"/>
      <c r="AI392" s="70"/>
      <c r="AJ392" s="70"/>
      <c r="AK392" s="70"/>
      <c r="AL392" s="70"/>
      <c r="AM392" s="70"/>
    </row>
    <row r="393" spans="17:39" s="1" customFormat="1">
      <c r="Q393" s="70"/>
      <c r="R393" s="70"/>
      <c r="Y393" s="70"/>
      <c r="Z393" s="70"/>
      <c r="AA393" s="70"/>
      <c r="AB393" s="70"/>
      <c r="AC393" s="70"/>
      <c r="AD393" s="70"/>
      <c r="AE393" s="70"/>
      <c r="AF393" s="70"/>
      <c r="AG393" s="70"/>
      <c r="AH393" s="70"/>
      <c r="AI393" s="70"/>
      <c r="AJ393" s="70"/>
      <c r="AK393" s="70"/>
      <c r="AL393" s="70"/>
      <c r="AM393" s="70"/>
    </row>
    <row r="394" spans="17:39" s="1" customFormat="1">
      <c r="Q394" s="70"/>
      <c r="R394" s="70"/>
      <c r="Y394" s="70"/>
      <c r="Z394" s="70"/>
      <c r="AA394" s="70"/>
      <c r="AB394" s="70"/>
      <c r="AC394" s="70"/>
      <c r="AD394" s="70"/>
      <c r="AE394" s="70"/>
      <c r="AF394" s="70"/>
      <c r="AG394" s="70"/>
      <c r="AH394" s="70"/>
      <c r="AI394" s="70"/>
      <c r="AJ394" s="70"/>
      <c r="AK394" s="70"/>
      <c r="AL394" s="70"/>
      <c r="AM394" s="70"/>
    </row>
    <row r="395" spans="17:39" s="1" customFormat="1">
      <c r="Q395" s="70"/>
      <c r="R395" s="70"/>
      <c r="Y395" s="70"/>
      <c r="Z395" s="70"/>
      <c r="AA395" s="70"/>
      <c r="AB395" s="70"/>
      <c r="AC395" s="70"/>
      <c r="AD395" s="70"/>
      <c r="AE395" s="70"/>
      <c r="AF395" s="70"/>
      <c r="AG395" s="70"/>
      <c r="AH395" s="70"/>
      <c r="AI395" s="70"/>
      <c r="AJ395" s="70"/>
      <c r="AK395" s="70"/>
      <c r="AL395" s="70"/>
      <c r="AM395" s="70"/>
    </row>
    <row r="396" spans="17:39" s="1" customFormat="1">
      <c r="Q396" s="70"/>
      <c r="R396" s="70"/>
      <c r="Y396" s="70"/>
      <c r="Z396" s="70"/>
      <c r="AA396" s="70"/>
      <c r="AB396" s="70"/>
      <c r="AC396" s="70"/>
      <c r="AD396" s="70"/>
      <c r="AE396" s="70"/>
      <c r="AF396" s="70"/>
      <c r="AG396" s="70"/>
      <c r="AH396" s="70"/>
      <c r="AI396" s="70"/>
      <c r="AJ396" s="70"/>
      <c r="AK396" s="70"/>
      <c r="AL396" s="70"/>
      <c r="AM396" s="70"/>
    </row>
    <row r="397" spans="17:39" s="1" customFormat="1">
      <c r="Q397" s="70"/>
      <c r="R397" s="70"/>
      <c r="Y397" s="70"/>
      <c r="Z397" s="70"/>
      <c r="AA397" s="70"/>
      <c r="AB397" s="70"/>
      <c r="AC397" s="70"/>
      <c r="AD397" s="70"/>
      <c r="AE397" s="70"/>
      <c r="AF397" s="70"/>
      <c r="AG397" s="70"/>
      <c r="AH397" s="70"/>
      <c r="AI397" s="70"/>
      <c r="AJ397" s="70"/>
      <c r="AK397" s="70"/>
      <c r="AL397" s="70"/>
      <c r="AM397" s="70"/>
    </row>
    <row r="398" spans="17:39" s="1" customFormat="1">
      <c r="Q398" s="70"/>
      <c r="R398" s="70"/>
      <c r="Y398" s="70"/>
      <c r="Z398" s="70"/>
      <c r="AA398" s="70"/>
      <c r="AB398" s="70"/>
      <c r="AC398" s="70"/>
      <c r="AD398" s="70"/>
      <c r="AE398" s="70"/>
      <c r="AF398" s="70"/>
      <c r="AG398" s="70"/>
      <c r="AH398" s="70"/>
      <c r="AI398" s="70"/>
      <c r="AJ398" s="70"/>
      <c r="AK398" s="70"/>
      <c r="AL398" s="70"/>
      <c r="AM398" s="70"/>
    </row>
    <row r="399" spans="17:39" s="1" customFormat="1">
      <c r="Q399" s="70"/>
      <c r="R399" s="70"/>
      <c r="Y399" s="70"/>
      <c r="Z399" s="70"/>
      <c r="AA399" s="70"/>
      <c r="AB399" s="70"/>
      <c r="AC399" s="70"/>
      <c r="AD399" s="70"/>
      <c r="AE399" s="70"/>
      <c r="AF399" s="70"/>
      <c r="AG399" s="70"/>
      <c r="AH399" s="70"/>
      <c r="AI399" s="70"/>
      <c r="AJ399" s="70"/>
      <c r="AK399" s="70"/>
      <c r="AL399" s="70"/>
      <c r="AM399" s="70"/>
    </row>
    <row r="400" spans="17:39" s="1" customFormat="1">
      <c r="Q400" s="70"/>
      <c r="R400" s="70"/>
      <c r="Y400" s="70"/>
      <c r="Z400" s="70"/>
      <c r="AA400" s="70"/>
      <c r="AB400" s="70"/>
      <c r="AC400" s="70"/>
      <c r="AD400" s="70"/>
      <c r="AE400" s="70"/>
      <c r="AF400" s="70"/>
      <c r="AG400" s="70"/>
      <c r="AH400" s="70"/>
      <c r="AI400" s="70"/>
      <c r="AJ400" s="70"/>
      <c r="AK400" s="70"/>
      <c r="AL400" s="70"/>
      <c r="AM400" s="70"/>
    </row>
    <row r="401" spans="17:39" s="1" customFormat="1">
      <c r="Q401" s="70"/>
      <c r="R401" s="70"/>
      <c r="Y401" s="70"/>
      <c r="Z401" s="70"/>
      <c r="AA401" s="70"/>
      <c r="AB401" s="70"/>
      <c r="AC401" s="70"/>
      <c r="AD401" s="70"/>
      <c r="AE401" s="70"/>
      <c r="AF401" s="70"/>
      <c r="AG401" s="70"/>
      <c r="AH401" s="70"/>
      <c r="AI401" s="70"/>
      <c r="AJ401" s="70"/>
      <c r="AK401" s="70"/>
      <c r="AL401" s="70"/>
      <c r="AM401" s="70"/>
    </row>
    <row r="402" spans="17:39" s="1" customFormat="1">
      <c r="Q402" s="70"/>
      <c r="R402" s="70"/>
      <c r="Y402" s="70"/>
      <c r="Z402" s="70"/>
      <c r="AA402" s="70"/>
      <c r="AB402" s="70"/>
      <c r="AC402" s="70"/>
      <c r="AD402" s="70"/>
      <c r="AE402" s="70"/>
      <c r="AF402" s="70"/>
      <c r="AG402" s="70"/>
      <c r="AH402" s="70"/>
      <c r="AI402" s="70"/>
      <c r="AJ402" s="70"/>
      <c r="AK402" s="70"/>
      <c r="AL402" s="70"/>
      <c r="AM402" s="70"/>
    </row>
    <row r="403" spans="17:39" s="1" customFormat="1">
      <c r="Q403" s="70"/>
      <c r="R403" s="70"/>
      <c r="Y403" s="70"/>
      <c r="Z403" s="70"/>
      <c r="AA403" s="70"/>
      <c r="AB403" s="70"/>
      <c r="AC403" s="70"/>
      <c r="AD403" s="70"/>
      <c r="AE403" s="70"/>
      <c r="AF403" s="70"/>
      <c r="AG403" s="70"/>
      <c r="AH403" s="70"/>
      <c r="AI403" s="70"/>
      <c r="AJ403" s="70"/>
      <c r="AK403" s="70"/>
      <c r="AL403" s="70"/>
      <c r="AM403" s="70"/>
    </row>
    <row r="404" spans="17:39" s="1" customFormat="1">
      <c r="Q404" s="70"/>
      <c r="R404" s="70"/>
      <c r="Y404" s="70"/>
      <c r="Z404" s="70"/>
      <c r="AA404" s="70"/>
      <c r="AB404" s="70"/>
      <c r="AC404" s="70"/>
      <c r="AD404" s="70"/>
      <c r="AE404" s="70"/>
      <c r="AF404" s="70"/>
      <c r="AG404" s="70"/>
      <c r="AH404" s="70"/>
      <c r="AI404" s="70"/>
      <c r="AJ404" s="70"/>
      <c r="AK404" s="70"/>
      <c r="AL404" s="70"/>
      <c r="AM404" s="70"/>
    </row>
    <row r="405" spans="17:39" s="1" customFormat="1">
      <c r="Q405" s="70"/>
      <c r="R405" s="70"/>
      <c r="Y405" s="70"/>
      <c r="Z405" s="70"/>
      <c r="AA405" s="70"/>
      <c r="AB405" s="70"/>
      <c r="AC405" s="70"/>
      <c r="AD405" s="70"/>
      <c r="AE405" s="70"/>
      <c r="AF405" s="70"/>
      <c r="AG405" s="70"/>
      <c r="AH405" s="70"/>
      <c r="AI405" s="70"/>
      <c r="AJ405" s="70"/>
      <c r="AK405" s="70"/>
      <c r="AL405" s="70"/>
      <c r="AM405" s="70"/>
    </row>
    <row r="406" spans="17:39" s="1" customFormat="1">
      <c r="Q406" s="70"/>
      <c r="R406" s="70"/>
      <c r="Y406" s="70"/>
      <c r="Z406" s="70"/>
      <c r="AA406" s="70"/>
      <c r="AB406" s="70"/>
      <c r="AC406" s="70"/>
      <c r="AD406" s="70"/>
      <c r="AE406" s="70"/>
      <c r="AF406" s="70"/>
      <c r="AG406" s="70"/>
      <c r="AH406" s="70"/>
      <c r="AI406" s="70"/>
      <c r="AJ406" s="70"/>
      <c r="AK406" s="70"/>
      <c r="AL406" s="70"/>
      <c r="AM406" s="70"/>
    </row>
    <row r="407" spans="17:39" s="1" customFormat="1">
      <c r="Q407" s="70"/>
      <c r="R407" s="70"/>
      <c r="Y407" s="70"/>
      <c r="Z407" s="70"/>
      <c r="AA407" s="70"/>
      <c r="AB407" s="70"/>
      <c r="AC407" s="70"/>
      <c r="AD407" s="70"/>
      <c r="AE407" s="70"/>
      <c r="AF407" s="70"/>
      <c r="AG407" s="70"/>
      <c r="AH407" s="70"/>
      <c r="AI407" s="70"/>
      <c r="AJ407" s="70"/>
      <c r="AK407" s="70"/>
      <c r="AL407" s="70"/>
      <c r="AM407" s="70"/>
    </row>
    <row r="408" spans="17:39" s="1" customFormat="1">
      <c r="Q408" s="70"/>
      <c r="R408" s="70"/>
      <c r="Y408" s="70"/>
      <c r="Z408" s="70"/>
      <c r="AA408" s="70"/>
      <c r="AB408" s="70"/>
      <c r="AC408" s="70"/>
      <c r="AD408" s="70"/>
      <c r="AE408" s="70"/>
      <c r="AF408" s="70"/>
      <c r="AG408" s="70"/>
      <c r="AH408" s="70"/>
      <c r="AI408" s="70"/>
      <c r="AJ408" s="70"/>
      <c r="AK408" s="70"/>
      <c r="AL408" s="70"/>
      <c r="AM408" s="70"/>
    </row>
    <row r="409" spans="17:39" s="1" customFormat="1">
      <c r="Q409" s="70"/>
      <c r="R409" s="70"/>
      <c r="Y409" s="70"/>
      <c r="Z409" s="70"/>
      <c r="AA409" s="70"/>
      <c r="AB409" s="70"/>
      <c r="AC409" s="70"/>
      <c r="AD409" s="70"/>
      <c r="AE409" s="70"/>
      <c r="AF409" s="70"/>
      <c r="AG409" s="70"/>
      <c r="AH409" s="70"/>
      <c r="AI409" s="70"/>
      <c r="AJ409" s="70"/>
      <c r="AK409" s="70"/>
      <c r="AL409" s="70"/>
      <c r="AM409" s="70"/>
    </row>
    <row r="410" spans="17:39" s="1" customFormat="1">
      <c r="Q410" s="70"/>
      <c r="R410" s="70"/>
      <c r="Y410" s="70"/>
      <c r="Z410" s="70"/>
      <c r="AA410" s="70"/>
      <c r="AB410" s="70"/>
      <c r="AC410" s="70"/>
      <c r="AD410" s="70"/>
      <c r="AE410" s="70"/>
      <c r="AF410" s="70"/>
      <c r="AG410" s="70"/>
      <c r="AH410" s="70"/>
      <c r="AI410" s="70"/>
      <c r="AJ410" s="70"/>
      <c r="AK410" s="70"/>
      <c r="AL410" s="70"/>
      <c r="AM410" s="70"/>
    </row>
    <row r="411" spans="17:39" s="1" customFormat="1">
      <c r="Q411" s="70"/>
      <c r="R411" s="70"/>
      <c r="Y411" s="70"/>
      <c r="Z411" s="70"/>
      <c r="AA411" s="70"/>
      <c r="AB411" s="70"/>
      <c r="AC411" s="70"/>
      <c r="AD411" s="70"/>
      <c r="AE411" s="70"/>
      <c r="AF411" s="70"/>
      <c r="AG411" s="70"/>
      <c r="AH411" s="70"/>
      <c r="AI411" s="70"/>
      <c r="AJ411" s="70"/>
      <c r="AK411" s="70"/>
      <c r="AL411" s="70"/>
      <c r="AM411" s="70"/>
    </row>
    <row r="412" spans="17:39" s="1" customFormat="1">
      <c r="Q412" s="70"/>
      <c r="R412" s="70"/>
      <c r="Y412" s="70"/>
      <c r="Z412" s="70"/>
      <c r="AA412" s="70"/>
      <c r="AB412" s="70"/>
      <c r="AC412" s="70"/>
      <c r="AD412" s="70"/>
      <c r="AE412" s="70"/>
      <c r="AF412" s="70"/>
      <c r="AG412" s="70"/>
      <c r="AH412" s="70"/>
      <c r="AI412" s="70"/>
      <c r="AJ412" s="70"/>
      <c r="AK412" s="70"/>
      <c r="AL412" s="70"/>
      <c r="AM412" s="70"/>
    </row>
    <row r="413" spans="17:39" s="1" customFormat="1">
      <c r="Q413" s="70"/>
      <c r="R413" s="70"/>
      <c r="Y413" s="70"/>
      <c r="Z413" s="70"/>
      <c r="AA413" s="70"/>
      <c r="AB413" s="70"/>
      <c r="AC413" s="70"/>
      <c r="AD413" s="70"/>
      <c r="AE413" s="70"/>
      <c r="AF413" s="70"/>
      <c r="AG413" s="70"/>
      <c r="AH413" s="70"/>
      <c r="AI413" s="70"/>
      <c r="AJ413" s="70"/>
      <c r="AK413" s="70"/>
      <c r="AL413" s="70"/>
      <c r="AM413" s="70"/>
    </row>
    <row r="414" spans="17:39" s="1" customFormat="1">
      <c r="Q414" s="70"/>
      <c r="R414" s="70"/>
      <c r="Y414" s="70"/>
      <c r="Z414" s="70"/>
      <c r="AA414" s="70"/>
      <c r="AB414" s="70"/>
      <c r="AC414" s="70"/>
      <c r="AD414" s="70"/>
      <c r="AE414" s="70"/>
      <c r="AF414" s="70"/>
      <c r="AG414" s="70"/>
      <c r="AH414" s="70"/>
      <c r="AI414" s="70"/>
      <c r="AJ414" s="70"/>
      <c r="AK414" s="70"/>
      <c r="AL414" s="70"/>
      <c r="AM414" s="70"/>
    </row>
    <row r="415" spans="17:39" s="1" customFormat="1">
      <c r="Q415" s="70"/>
      <c r="R415" s="70"/>
      <c r="Y415" s="70"/>
      <c r="Z415" s="70"/>
      <c r="AA415" s="70"/>
      <c r="AB415" s="70"/>
      <c r="AC415" s="70"/>
      <c r="AD415" s="70"/>
      <c r="AE415" s="70"/>
      <c r="AF415" s="70"/>
      <c r="AG415" s="70"/>
      <c r="AH415" s="70"/>
      <c r="AI415" s="70"/>
      <c r="AJ415" s="70"/>
      <c r="AK415" s="70"/>
      <c r="AL415" s="70"/>
      <c r="AM415" s="70"/>
    </row>
    <row r="416" spans="17:39" s="1" customFormat="1">
      <c r="Q416" s="70"/>
      <c r="R416" s="70"/>
      <c r="Y416" s="70"/>
      <c r="Z416" s="70"/>
      <c r="AA416" s="70"/>
      <c r="AB416" s="70"/>
      <c r="AC416" s="70"/>
      <c r="AD416" s="70"/>
      <c r="AE416" s="70"/>
      <c r="AF416" s="70"/>
      <c r="AG416" s="70"/>
      <c r="AH416" s="70"/>
      <c r="AI416" s="70"/>
      <c r="AJ416" s="70"/>
      <c r="AK416" s="70"/>
      <c r="AL416" s="70"/>
      <c r="AM416" s="70"/>
    </row>
    <row r="417" spans="17:39" s="1" customFormat="1">
      <c r="Q417" s="70"/>
      <c r="R417" s="70"/>
      <c r="Y417" s="70"/>
      <c r="Z417" s="70"/>
      <c r="AA417" s="70"/>
      <c r="AB417" s="70"/>
      <c r="AC417" s="70"/>
      <c r="AD417" s="70"/>
      <c r="AE417" s="70"/>
      <c r="AF417" s="70"/>
      <c r="AG417" s="70"/>
      <c r="AH417" s="70"/>
      <c r="AI417" s="70"/>
      <c r="AJ417" s="70"/>
      <c r="AK417" s="70"/>
      <c r="AL417" s="70"/>
      <c r="AM417" s="70"/>
    </row>
    <row r="418" spans="17:39" s="1" customFormat="1">
      <c r="Q418" s="70"/>
      <c r="R418" s="70"/>
      <c r="Y418" s="70"/>
      <c r="Z418" s="70"/>
      <c r="AA418" s="70"/>
      <c r="AB418" s="70"/>
      <c r="AC418" s="70"/>
      <c r="AD418" s="70"/>
      <c r="AE418" s="70"/>
      <c r="AF418" s="70"/>
      <c r="AG418" s="70"/>
      <c r="AH418" s="70"/>
      <c r="AI418" s="70"/>
      <c r="AJ418" s="70"/>
      <c r="AK418" s="70"/>
      <c r="AL418" s="70"/>
      <c r="AM418" s="70"/>
    </row>
    <row r="419" spans="17:39" s="1" customFormat="1">
      <c r="Q419" s="70"/>
      <c r="R419" s="70"/>
      <c r="Y419" s="70"/>
      <c r="Z419" s="70"/>
      <c r="AA419" s="70"/>
      <c r="AB419" s="70"/>
      <c r="AC419" s="70"/>
      <c r="AD419" s="70"/>
      <c r="AE419" s="70"/>
      <c r="AF419" s="70"/>
      <c r="AG419" s="70"/>
      <c r="AH419" s="70"/>
      <c r="AI419" s="70"/>
      <c r="AJ419" s="70"/>
      <c r="AK419" s="70"/>
      <c r="AL419" s="70"/>
      <c r="AM419" s="70"/>
    </row>
    <row r="420" spans="17:39" s="1" customFormat="1">
      <c r="Q420" s="70"/>
      <c r="R420" s="70"/>
      <c r="Y420" s="70"/>
      <c r="Z420" s="70"/>
      <c r="AA420" s="70"/>
      <c r="AB420" s="70"/>
      <c r="AC420" s="70"/>
      <c r="AD420" s="70"/>
      <c r="AE420" s="70"/>
      <c r="AF420" s="70"/>
      <c r="AG420" s="70"/>
      <c r="AH420" s="70"/>
      <c r="AI420" s="70"/>
      <c r="AJ420" s="70"/>
      <c r="AK420" s="70"/>
      <c r="AL420" s="70"/>
      <c r="AM420" s="70"/>
    </row>
    <row r="421" spans="17:39" s="1" customFormat="1">
      <c r="Q421" s="70"/>
      <c r="R421" s="70"/>
      <c r="Y421" s="70"/>
      <c r="Z421" s="70"/>
      <c r="AA421" s="70"/>
      <c r="AB421" s="70"/>
      <c r="AC421" s="70"/>
      <c r="AD421" s="70"/>
      <c r="AE421" s="70"/>
      <c r="AF421" s="70"/>
      <c r="AG421" s="70"/>
      <c r="AH421" s="70"/>
      <c r="AI421" s="70"/>
      <c r="AJ421" s="70"/>
      <c r="AK421" s="70"/>
      <c r="AL421" s="70"/>
      <c r="AM421" s="70"/>
    </row>
    <row r="422" spans="17:39" s="1" customFormat="1">
      <c r="Q422" s="70"/>
      <c r="R422" s="70"/>
      <c r="Y422" s="70"/>
      <c r="Z422" s="70"/>
      <c r="AA422" s="70"/>
      <c r="AB422" s="70"/>
      <c r="AC422" s="70"/>
      <c r="AD422" s="70"/>
      <c r="AE422" s="70"/>
      <c r="AF422" s="70"/>
      <c r="AG422" s="70"/>
      <c r="AH422" s="70"/>
      <c r="AI422" s="70"/>
      <c r="AJ422" s="70"/>
      <c r="AK422" s="70"/>
      <c r="AL422" s="70"/>
      <c r="AM422" s="70"/>
    </row>
    <row r="423" spans="17:39" s="1" customFormat="1">
      <c r="Q423" s="70"/>
      <c r="R423" s="70"/>
      <c r="Y423" s="70"/>
      <c r="Z423" s="70"/>
      <c r="AA423" s="70"/>
      <c r="AB423" s="70"/>
      <c r="AC423" s="70"/>
      <c r="AD423" s="70"/>
      <c r="AE423" s="70"/>
      <c r="AF423" s="70"/>
      <c r="AG423" s="70"/>
      <c r="AH423" s="70"/>
      <c r="AI423" s="70"/>
      <c r="AJ423" s="70"/>
      <c r="AK423" s="70"/>
      <c r="AL423" s="70"/>
      <c r="AM423" s="70"/>
    </row>
    <row r="424" spans="17:39" s="1" customFormat="1">
      <c r="Q424" s="70"/>
      <c r="R424" s="70"/>
      <c r="Y424" s="70"/>
      <c r="Z424" s="70"/>
      <c r="AA424" s="70"/>
      <c r="AB424" s="70"/>
      <c r="AC424" s="70"/>
      <c r="AD424" s="70"/>
      <c r="AE424" s="70"/>
      <c r="AF424" s="70"/>
      <c r="AG424" s="70"/>
      <c r="AH424" s="70"/>
      <c r="AI424" s="70"/>
      <c r="AJ424" s="70"/>
      <c r="AK424" s="70"/>
      <c r="AL424" s="70"/>
      <c r="AM424" s="70"/>
    </row>
    <row r="425" spans="17:39" s="1" customFormat="1">
      <c r="Q425" s="70"/>
      <c r="R425" s="70"/>
      <c r="Y425" s="70"/>
      <c r="Z425" s="70"/>
      <c r="AA425" s="70"/>
      <c r="AB425" s="70"/>
      <c r="AC425" s="70"/>
      <c r="AD425" s="70"/>
      <c r="AE425" s="70"/>
      <c r="AF425" s="70"/>
      <c r="AG425" s="70"/>
      <c r="AH425" s="70"/>
      <c r="AI425" s="70"/>
      <c r="AJ425" s="70"/>
      <c r="AK425" s="70"/>
      <c r="AL425" s="70"/>
      <c r="AM425" s="70"/>
    </row>
    <row r="426" spans="17:39" s="1" customFormat="1">
      <c r="Q426" s="70"/>
      <c r="R426" s="70"/>
      <c r="Y426" s="70"/>
      <c r="Z426" s="70"/>
      <c r="AA426" s="70"/>
      <c r="AB426" s="70"/>
      <c r="AC426" s="70"/>
      <c r="AD426" s="70"/>
      <c r="AE426" s="70"/>
      <c r="AF426" s="70"/>
      <c r="AG426" s="70"/>
      <c r="AH426" s="70"/>
      <c r="AI426" s="70"/>
      <c r="AJ426" s="70"/>
      <c r="AK426" s="70"/>
      <c r="AL426" s="70"/>
      <c r="AM426" s="70"/>
    </row>
    <row r="427" spans="17:39" s="1" customFormat="1">
      <c r="Q427" s="70"/>
      <c r="R427" s="70"/>
      <c r="Y427" s="70"/>
      <c r="Z427" s="70"/>
      <c r="AA427" s="70"/>
      <c r="AB427" s="70"/>
      <c r="AC427" s="70"/>
      <c r="AD427" s="70"/>
      <c r="AE427" s="70"/>
      <c r="AF427" s="70"/>
      <c r="AG427" s="70"/>
      <c r="AH427" s="70"/>
      <c r="AI427" s="70"/>
      <c r="AJ427" s="70"/>
      <c r="AK427" s="70"/>
      <c r="AL427" s="70"/>
      <c r="AM427" s="70"/>
    </row>
    <row r="428" spans="17:39" s="1" customFormat="1">
      <c r="Q428" s="70"/>
      <c r="R428" s="70"/>
      <c r="Y428" s="70"/>
      <c r="Z428" s="70"/>
      <c r="AA428" s="70"/>
      <c r="AB428" s="70"/>
      <c r="AC428" s="70"/>
      <c r="AD428" s="70"/>
      <c r="AE428" s="70"/>
      <c r="AF428" s="70"/>
      <c r="AG428" s="70"/>
      <c r="AH428" s="70"/>
      <c r="AI428" s="70"/>
      <c r="AJ428" s="70"/>
      <c r="AK428" s="70"/>
      <c r="AL428" s="70"/>
      <c r="AM428" s="70"/>
    </row>
    <row r="429" spans="17:39" s="1" customFormat="1">
      <c r="Q429" s="70"/>
      <c r="R429" s="70"/>
      <c r="Y429" s="70"/>
      <c r="Z429" s="70"/>
      <c r="AA429" s="70"/>
      <c r="AB429" s="70"/>
      <c r="AC429" s="70"/>
      <c r="AD429" s="70"/>
      <c r="AE429" s="70"/>
      <c r="AF429" s="70"/>
      <c r="AG429" s="70"/>
      <c r="AH429" s="70"/>
      <c r="AI429" s="70"/>
      <c r="AJ429" s="70"/>
      <c r="AK429" s="70"/>
      <c r="AL429" s="70"/>
      <c r="AM429" s="70"/>
    </row>
    <row r="430" spans="17:39" s="1" customFormat="1">
      <c r="Q430" s="70"/>
      <c r="R430" s="70"/>
      <c r="Y430" s="70"/>
      <c r="Z430" s="70"/>
      <c r="AA430" s="70"/>
      <c r="AB430" s="70"/>
      <c r="AC430" s="70"/>
      <c r="AD430" s="70"/>
      <c r="AE430" s="70"/>
      <c r="AF430" s="70"/>
      <c r="AG430" s="70"/>
      <c r="AH430" s="70"/>
      <c r="AI430" s="70"/>
      <c r="AJ430" s="70"/>
      <c r="AK430" s="70"/>
      <c r="AL430" s="70"/>
      <c r="AM430" s="70"/>
    </row>
    <row r="431" spans="17:39" s="1" customFormat="1">
      <c r="Q431" s="70"/>
      <c r="R431" s="70"/>
      <c r="Y431" s="70"/>
      <c r="Z431" s="70"/>
      <c r="AA431" s="70"/>
      <c r="AB431" s="70"/>
      <c r="AC431" s="70"/>
      <c r="AD431" s="70"/>
      <c r="AE431" s="70"/>
      <c r="AF431" s="70"/>
      <c r="AG431" s="70"/>
      <c r="AH431" s="70"/>
      <c r="AI431" s="70"/>
      <c r="AJ431" s="70"/>
      <c r="AK431" s="70"/>
      <c r="AL431" s="70"/>
      <c r="AM431" s="70"/>
    </row>
    <row r="432" spans="17:39" s="1" customFormat="1">
      <c r="Q432" s="70"/>
      <c r="R432" s="70"/>
      <c r="Y432" s="70"/>
      <c r="Z432" s="70"/>
      <c r="AA432" s="70"/>
      <c r="AB432" s="70"/>
      <c r="AC432" s="70"/>
      <c r="AD432" s="70"/>
      <c r="AE432" s="70"/>
      <c r="AF432" s="70"/>
      <c r="AG432" s="70"/>
      <c r="AH432" s="70"/>
      <c r="AI432" s="70"/>
      <c r="AJ432" s="70"/>
      <c r="AK432" s="70"/>
      <c r="AL432" s="70"/>
      <c r="AM432" s="70"/>
    </row>
    <row r="433" spans="17:39" s="1" customFormat="1">
      <c r="Q433" s="70"/>
      <c r="R433" s="70"/>
      <c r="Y433" s="70"/>
      <c r="Z433" s="70"/>
      <c r="AA433" s="70"/>
      <c r="AB433" s="70"/>
      <c r="AC433" s="70"/>
      <c r="AD433" s="70"/>
      <c r="AE433" s="70"/>
      <c r="AF433" s="70"/>
      <c r="AG433" s="70"/>
      <c r="AH433" s="70"/>
      <c r="AI433" s="70"/>
      <c r="AJ433" s="70"/>
      <c r="AK433" s="70"/>
      <c r="AL433" s="70"/>
      <c r="AM433" s="70"/>
    </row>
    <row r="434" spans="17:39" s="1" customFormat="1">
      <c r="Q434" s="70"/>
      <c r="R434" s="70"/>
      <c r="Y434" s="70"/>
      <c r="Z434" s="70"/>
      <c r="AA434" s="70"/>
      <c r="AB434" s="70"/>
      <c r="AC434" s="70"/>
      <c r="AD434" s="70"/>
      <c r="AE434" s="70"/>
      <c r="AF434" s="70"/>
      <c r="AG434" s="70"/>
      <c r="AH434" s="70"/>
      <c r="AI434" s="70"/>
      <c r="AJ434" s="70"/>
      <c r="AK434" s="70"/>
      <c r="AL434" s="70"/>
      <c r="AM434" s="70"/>
    </row>
    <row r="435" spans="17:39" s="1" customFormat="1">
      <c r="Q435" s="70"/>
      <c r="R435" s="70"/>
      <c r="Y435" s="70"/>
      <c r="Z435" s="70"/>
      <c r="AA435" s="70"/>
      <c r="AB435" s="70"/>
      <c r="AC435" s="70"/>
      <c r="AD435" s="70"/>
      <c r="AE435" s="70"/>
      <c r="AF435" s="70"/>
      <c r="AG435" s="70"/>
      <c r="AH435" s="70"/>
      <c r="AI435" s="70"/>
      <c r="AJ435" s="70"/>
      <c r="AK435" s="70"/>
      <c r="AL435" s="70"/>
      <c r="AM435" s="70"/>
    </row>
    <row r="436" spans="17:39" s="1" customFormat="1">
      <c r="Q436" s="70"/>
      <c r="R436" s="70"/>
      <c r="Y436" s="70"/>
      <c r="Z436" s="70"/>
      <c r="AA436" s="70"/>
      <c r="AB436" s="70"/>
      <c r="AC436" s="70"/>
      <c r="AD436" s="70"/>
      <c r="AE436" s="70"/>
      <c r="AF436" s="70"/>
      <c r="AG436" s="70"/>
      <c r="AH436" s="70"/>
      <c r="AI436" s="70"/>
      <c r="AJ436" s="70"/>
      <c r="AK436" s="70"/>
      <c r="AL436" s="70"/>
      <c r="AM436" s="70"/>
    </row>
    <row r="437" spans="17:39" s="1" customFormat="1">
      <c r="Q437" s="70"/>
      <c r="R437" s="70"/>
      <c r="Y437" s="70"/>
      <c r="Z437" s="70"/>
      <c r="AA437" s="70"/>
      <c r="AB437" s="70"/>
      <c r="AC437" s="70"/>
      <c r="AD437" s="70"/>
      <c r="AE437" s="70"/>
      <c r="AF437" s="70"/>
      <c r="AG437" s="70"/>
      <c r="AH437" s="70"/>
      <c r="AI437" s="70"/>
      <c r="AJ437" s="70"/>
      <c r="AK437" s="70"/>
      <c r="AL437" s="70"/>
      <c r="AM437" s="70"/>
    </row>
    <row r="438" spans="17:39" s="1" customFormat="1">
      <c r="Q438" s="70"/>
      <c r="R438" s="70"/>
      <c r="Y438" s="70"/>
      <c r="Z438" s="70"/>
      <c r="AA438" s="70"/>
      <c r="AB438" s="70"/>
      <c r="AC438" s="70"/>
      <c r="AD438" s="70"/>
      <c r="AE438" s="70"/>
      <c r="AF438" s="70"/>
      <c r="AG438" s="70"/>
      <c r="AH438" s="70"/>
      <c r="AI438" s="70"/>
      <c r="AJ438" s="70"/>
      <c r="AK438" s="70"/>
      <c r="AL438" s="70"/>
      <c r="AM438" s="70"/>
    </row>
    <row r="439" spans="17:39" s="1" customFormat="1">
      <c r="Q439" s="70"/>
      <c r="R439" s="70"/>
      <c r="Y439" s="70"/>
      <c r="Z439" s="70"/>
      <c r="AA439" s="70"/>
      <c r="AB439" s="70"/>
      <c r="AC439" s="70"/>
      <c r="AD439" s="70"/>
      <c r="AE439" s="70"/>
      <c r="AF439" s="70"/>
      <c r="AG439" s="70"/>
      <c r="AH439" s="70"/>
      <c r="AI439" s="70"/>
      <c r="AJ439" s="70"/>
      <c r="AK439" s="70"/>
      <c r="AL439" s="70"/>
      <c r="AM439" s="70"/>
    </row>
    <row r="440" spans="17:39" s="1" customFormat="1">
      <c r="Q440" s="70"/>
      <c r="R440" s="70"/>
      <c r="Y440" s="70"/>
      <c r="Z440" s="70"/>
      <c r="AA440" s="70"/>
      <c r="AB440" s="70"/>
      <c r="AC440" s="70"/>
      <c r="AD440" s="70"/>
      <c r="AE440" s="70"/>
      <c r="AF440" s="70"/>
      <c r="AG440" s="70"/>
      <c r="AH440" s="70"/>
      <c r="AI440" s="70"/>
      <c r="AJ440" s="70"/>
      <c r="AK440" s="70"/>
      <c r="AL440" s="70"/>
      <c r="AM440" s="70"/>
    </row>
    <row r="441" spans="17:39" s="1" customFormat="1">
      <c r="Q441" s="70"/>
      <c r="R441" s="70"/>
      <c r="Y441" s="70"/>
      <c r="Z441" s="70"/>
      <c r="AA441" s="70"/>
      <c r="AB441" s="70"/>
      <c r="AC441" s="70"/>
      <c r="AD441" s="70"/>
      <c r="AE441" s="70"/>
      <c r="AF441" s="70"/>
      <c r="AG441" s="70"/>
      <c r="AH441" s="70"/>
      <c r="AI441" s="70"/>
      <c r="AJ441" s="70"/>
      <c r="AK441" s="70"/>
      <c r="AL441" s="70"/>
      <c r="AM441" s="70"/>
    </row>
    <row r="442" spans="17:39" s="1" customFormat="1">
      <c r="Q442" s="70"/>
      <c r="R442" s="70"/>
      <c r="Y442" s="70"/>
      <c r="Z442" s="70"/>
      <c r="AA442" s="70"/>
      <c r="AB442" s="70"/>
      <c r="AC442" s="70"/>
      <c r="AD442" s="70"/>
      <c r="AE442" s="70"/>
      <c r="AF442" s="70"/>
      <c r="AG442" s="70"/>
      <c r="AH442" s="70"/>
      <c r="AI442" s="70"/>
      <c r="AJ442" s="70"/>
      <c r="AK442" s="70"/>
      <c r="AL442" s="70"/>
      <c r="AM442" s="70"/>
    </row>
    <row r="443" spans="17:39" s="1" customFormat="1">
      <c r="Q443" s="70"/>
      <c r="R443" s="70"/>
      <c r="Y443" s="70"/>
      <c r="Z443" s="70"/>
      <c r="AA443" s="70"/>
      <c r="AB443" s="70"/>
      <c r="AC443" s="70"/>
      <c r="AD443" s="70"/>
      <c r="AE443" s="70"/>
      <c r="AF443" s="70"/>
      <c r="AG443" s="70"/>
      <c r="AH443" s="70"/>
      <c r="AI443" s="70"/>
      <c r="AJ443" s="70"/>
      <c r="AK443" s="70"/>
      <c r="AL443" s="70"/>
      <c r="AM443" s="70"/>
    </row>
    <row r="444" spans="17:39" s="1" customFormat="1">
      <c r="Q444" s="70"/>
      <c r="R444" s="70"/>
      <c r="Y444" s="70"/>
      <c r="Z444" s="70"/>
      <c r="AA444" s="70"/>
      <c r="AB444" s="70"/>
      <c r="AC444" s="70"/>
      <c r="AD444" s="70"/>
      <c r="AE444" s="70"/>
      <c r="AF444" s="70"/>
      <c r="AG444" s="70"/>
      <c r="AH444" s="70"/>
      <c r="AI444" s="70"/>
      <c r="AJ444" s="70"/>
      <c r="AK444" s="70"/>
      <c r="AL444" s="70"/>
      <c r="AM444" s="70"/>
    </row>
    <row r="445" spans="17:39" s="1" customFormat="1">
      <c r="Q445" s="70"/>
      <c r="R445" s="70"/>
      <c r="Y445" s="70"/>
      <c r="Z445" s="70"/>
      <c r="AA445" s="70"/>
      <c r="AB445" s="70"/>
      <c r="AC445" s="70"/>
      <c r="AD445" s="70"/>
      <c r="AE445" s="70"/>
      <c r="AF445" s="70"/>
      <c r="AG445" s="70"/>
      <c r="AH445" s="70"/>
      <c r="AI445" s="70"/>
      <c r="AJ445" s="70"/>
      <c r="AK445" s="70"/>
      <c r="AL445" s="70"/>
      <c r="AM445" s="70"/>
    </row>
    <row r="446" spans="17:39" s="1" customFormat="1">
      <c r="Q446" s="70"/>
      <c r="R446" s="70"/>
      <c r="Y446" s="70"/>
      <c r="Z446" s="70"/>
      <c r="AA446" s="70"/>
      <c r="AB446" s="70"/>
      <c r="AC446" s="70"/>
      <c r="AD446" s="70"/>
      <c r="AE446" s="70"/>
      <c r="AF446" s="70"/>
      <c r="AG446" s="70"/>
      <c r="AH446" s="70"/>
      <c r="AI446" s="70"/>
      <c r="AJ446" s="70"/>
      <c r="AK446" s="70"/>
      <c r="AL446" s="70"/>
      <c r="AM446" s="70"/>
    </row>
    <row r="447" spans="17:39" s="1" customFormat="1">
      <c r="Q447" s="70"/>
      <c r="R447" s="70"/>
      <c r="Y447" s="70"/>
      <c r="Z447" s="70"/>
      <c r="AA447" s="70"/>
      <c r="AB447" s="70"/>
      <c r="AC447" s="70"/>
      <c r="AD447" s="70"/>
      <c r="AE447" s="70"/>
      <c r="AF447" s="70"/>
      <c r="AG447" s="70"/>
      <c r="AH447" s="70"/>
      <c r="AI447" s="70"/>
      <c r="AJ447" s="70"/>
      <c r="AK447" s="70"/>
      <c r="AL447" s="70"/>
      <c r="AM447" s="70"/>
    </row>
    <row r="448" spans="17:39" s="1" customFormat="1">
      <c r="Q448" s="70"/>
      <c r="R448" s="70"/>
      <c r="Y448" s="70"/>
      <c r="Z448" s="70"/>
      <c r="AA448" s="70"/>
      <c r="AB448" s="70"/>
      <c r="AC448" s="70"/>
      <c r="AD448" s="70"/>
      <c r="AE448" s="70"/>
      <c r="AF448" s="70"/>
      <c r="AG448" s="70"/>
      <c r="AH448" s="70"/>
      <c r="AI448" s="70"/>
      <c r="AJ448" s="70"/>
      <c r="AK448" s="70"/>
      <c r="AL448" s="70"/>
      <c r="AM448" s="70"/>
    </row>
    <row r="449" spans="17:39" s="1" customFormat="1">
      <c r="Q449" s="70"/>
      <c r="R449" s="70"/>
      <c r="Y449" s="70"/>
      <c r="Z449" s="70"/>
      <c r="AA449" s="70"/>
      <c r="AB449" s="70"/>
      <c r="AC449" s="70"/>
      <c r="AD449" s="70"/>
      <c r="AE449" s="70"/>
      <c r="AF449" s="70"/>
      <c r="AG449" s="70"/>
      <c r="AH449" s="70"/>
      <c r="AI449" s="70"/>
      <c r="AJ449" s="70"/>
      <c r="AK449" s="70"/>
      <c r="AL449" s="70"/>
      <c r="AM449" s="70"/>
    </row>
    <row r="450" spans="17:39" s="1" customFormat="1">
      <c r="Q450" s="70"/>
      <c r="R450" s="70"/>
      <c r="Y450" s="70"/>
      <c r="Z450" s="70"/>
      <c r="AA450" s="70"/>
      <c r="AB450" s="70"/>
      <c r="AC450" s="70"/>
      <c r="AD450" s="70"/>
      <c r="AE450" s="70"/>
      <c r="AF450" s="70"/>
      <c r="AG450" s="70"/>
      <c r="AH450" s="70"/>
      <c r="AI450" s="70"/>
      <c r="AJ450" s="70"/>
      <c r="AK450" s="70"/>
      <c r="AL450" s="70"/>
      <c r="AM450" s="70"/>
    </row>
    <row r="451" spans="17:39" s="1" customFormat="1">
      <c r="Q451" s="70"/>
      <c r="R451" s="70"/>
      <c r="Y451" s="70"/>
      <c r="Z451" s="70"/>
      <c r="AA451" s="70"/>
      <c r="AB451" s="70"/>
      <c r="AC451" s="70"/>
      <c r="AD451" s="70"/>
      <c r="AE451" s="70"/>
      <c r="AF451" s="70"/>
      <c r="AG451" s="70"/>
      <c r="AH451" s="70"/>
      <c r="AI451" s="70"/>
      <c r="AJ451" s="70"/>
      <c r="AK451" s="70"/>
      <c r="AL451" s="70"/>
      <c r="AM451" s="70"/>
    </row>
    <row r="452" spans="17:39" s="1" customFormat="1">
      <c r="Q452" s="70"/>
      <c r="R452" s="70"/>
      <c r="Y452" s="70"/>
      <c r="Z452" s="70"/>
      <c r="AA452" s="70"/>
      <c r="AB452" s="70"/>
      <c r="AC452" s="70"/>
      <c r="AD452" s="70"/>
      <c r="AE452" s="70"/>
      <c r="AF452" s="70"/>
      <c r="AG452" s="70"/>
      <c r="AH452" s="70"/>
      <c r="AI452" s="70"/>
      <c r="AJ452" s="70"/>
      <c r="AK452" s="70"/>
      <c r="AL452" s="70"/>
      <c r="AM452" s="70"/>
    </row>
    <row r="453" spans="17:39" s="1" customFormat="1">
      <c r="Q453" s="70"/>
      <c r="R453" s="70"/>
      <c r="Y453" s="70"/>
      <c r="Z453" s="70"/>
      <c r="AA453" s="70"/>
      <c r="AB453" s="70"/>
      <c r="AC453" s="70"/>
      <c r="AD453" s="70"/>
      <c r="AE453" s="70"/>
      <c r="AF453" s="70"/>
      <c r="AG453" s="70"/>
      <c r="AH453" s="70"/>
      <c r="AI453" s="70"/>
      <c r="AJ453" s="70"/>
      <c r="AK453" s="70"/>
      <c r="AL453" s="70"/>
      <c r="AM453" s="70"/>
    </row>
    <row r="454" spans="17:39" s="1" customFormat="1">
      <c r="Q454" s="70"/>
      <c r="R454" s="70"/>
      <c r="Y454" s="70"/>
      <c r="Z454" s="70"/>
      <c r="AA454" s="70"/>
      <c r="AB454" s="70"/>
      <c r="AC454" s="70"/>
      <c r="AD454" s="70"/>
      <c r="AE454" s="70"/>
      <c r="AF454" s="70"/>
      <c r="AG454" s="70"/>
      <c r="AH454" s="70"/>
      <c r="AI454" s="70"/>
      <c r="AJ454" s="70"/>
      <c r="AK454" s="70"/>
      <c r="AL454" s="70"/>
      <c r="AM454" s="70"/>
    </row>
    <row r="455" spans="17:39" s="1" customFormat="1">
      <c r="Q455" s="70"/>
      <c r="R455" s="70"/>
      <c r="Y455" s="70"/>
      <c r="Z455" s="70"/>
      <c r="AA455" s="70"/>
      <c r="AB455" s="70"/>
      <c r="AC455" s="70"/>
      <c r="AD455" s="70"/>
      <c r="AE455" s="70"/>
      <c r="AF455" s="70"/>
      <c r="AG455" s="70"/>
      <c r="AH455" s="70"/>
      <c r="AI455" s="70"/>
      <c r="AJ455" s="70"/>
      <c r="AK455" s="70"/>
      <c r="AL455" s="70"/>
      <c r="AM455" s="70"/>
    </row>
    <row r="456" spans="17:39" s="1" customFormat="1">
      <c r="Q456" s="70"/>
      <c r="R456" s="70"/>
      <c r="Y456" s="70"/>
      <c r="Z456" s="70"/>
      <c r="AA456" s="70"/>
      <c r="AB456" s="70"/>
      <c r="AC456" s="70"/>
      <c r="AD456" s="70"/>
      <c r="AE456" s="70"/>
      <c r="AF456" s="70"/>
      <c r="AG456" s="70"/>
      <c r="AH456" s="70"/>
      <c r="AI456" s="70"/>
      <c r="AJ456" s="70"/>
      <c r="AK456" s="70"/>
      <c r="AL456" s="70"/>
      <c r="AM456" s="70"/>
    </row>
    <row r="457" spans="17:39" s="1" customFormat="1">
      <c r="Q457" s="70"/>
      <c r="R457" s="70"/>
      <c r="Y457" s="70"/>
      <c r="Z457" s="70"/>
      <c r="AA457" s="70"/>
      <c r="AB457" s="70"/>
      <c r="AC457" s="70"/>
      <c r="AD457" s="70"/>
      <c r="AE457" s="70"/>
      <c r="AF457" s="70"/>
      <c r="AG457" s="70"/>
      <c r="AH457" s="70"/>
      <c r="AI457" s="70"/>
      <c r="AJ457" s="70"/>
      <c r="AK457" s="70"/>
      <c r="AL457" s="70"/>
      <c r="AM457" s="70"/>
    </row>
    <row r="458" spans="17:39" s="1" customFormat="1">
      <c r="Q458" s="70"/>
      <c r="R458" s="70"/>
      <c r="Y458" s="70"/>
      <c r="Z458" s="70"/>
      <c r="AA458" s="70"/>
      <c r="AB458" s="70"/>
      <c r="AC458" s="70"/>
      <c r="AD458" s="70"/>
      <c r="AE458" s="70"/>
      <c r="AF458" s="70"/>
      <c r="AG458" s="70"/>
      <c r="AH458" s="70"/>
      <c r="AI458" s="70"/>
      <c r="AJ458" s="70"/>
      <c r="AK458" s="70"/>
      <c r="AL458" s="70"/>
      <c r="AM458" s="70"/>
    </row>
    <row r="459" spans="17:39" s="1" customFormat="1">
      <c r="Q459" s="70"/>
      <c r="R459" s="70"/>
      <c r="Y459" s="70"/>
      <c r="Z459" s="70"/>
      <c r="AA459" s="70"/>
      <c r="AB459" s="70"/>
      <c r="AC459" s="70"/>
      <c r="AD459" s="70"/>
      <c r="AE459" s="70"/>
      <c r="AF459" s="70"/>
      <c r="AG459" s="70"/>
      <c r="AH459" s="70"/>
      <c r="AI459" s="70"/>
      <c r="AJ459" s="70"/>
      <c r="AK459" s="70"/>
      <c r="AL459" s="70"/>
      <c r="AM459" s="70"/>
    </row>
    <row r="460" spans="17:39" s="1" customFormat="1">
      <c r="Q460" s="70"/>
      <c r="R460" s="70"/>
      <c r="Y460" s="70"/>
      <c r="Z460" s="70"/>
      <c r="AA460" s="70"/>
      <c r="AB460" s="70"/>
      <c r="AC460" s="70"/>
      <c r="AD460" s="70"/>
      <c r="AE460" s="70"/>
      <c r="AF460" s="70"/>
      <c r="AG460" s="70"/>
      <c r="AH460" s="70"/>
      <c r="AI460" s="70"/>
      <c r="AJ460" s="70"/>
      <c r="AK460" s="70"/>
      <c r="AL460" s="70"/>
      <c r="AM460" s="70"/>
    </row>
    <row r="461" spans="17:39" s="1" customFormat="1">
      <c r="Q461" s="70"/>
      <c r="R461" s="70"/>
      <c r="Y461" s="70"/>
      <c r="Z461" s="70"/>
      <c r="AA461" s="70"/>
      <c r="AB461" s="70"/>
      <c r="AC461" s="70"/>
      <c r="AD461" s="70"/>
      <c r="AE461" s="70"/>
      <c r="AF461" s="70"/>
      <c r="AG461" s="70"/>
      <c r="AH461" s="70"/>
      <c r="AI461" s="70"/>
      <c r="AJ461" s="70"/>
      <c r="AK461" s="70"/>
      <c r="AL461" s="70"/>
      <c r="AM461" s="70"/>
    </row>
    <row r="462" spans="17:39" s="1" customFormat="1">
      <c r="Q462" s="70"/>
      <c r="R462" s="70"/>
      <c r="Y462" s="70"/>
      <c r="Z462" s="70"/>
      <c r="AA462" s="70"/>
      <c r="AB462" s="70"/>
      <c r="AC462" s="70"/>
      <c r="AD462" s="70"/>
      <c r="AE462" s="70"/>
      <c r="AF462" s="70"/>
      <c r="AG462" s="70"/>
      <c r="AH462" s="70"/>
      <c r="AI462" s="70"/>
      <c r="AJ462" s="70"/>
      <c r="AK462" s="70"/>
      <c r="AL462" s="70"/>
      <c r="AM462" s="70"/>
    </row>
    <row r="463" spans="17:39" s="1" customFormat="1">
      <c r="Q463" s="70"/>
      <c r="R463" s="70"/>
      <c r="Y463" s="70"/>
      <c r="Z463" s="70"/>
      <c r="AA463" s="70"/>
      <c r="AB463" s="70"/>
      <c r="AC463" s="70"/>
      <c r="AD463" s="70"/>
      <c r="AE463" s="70"/>
      <c r="AF463" s="70"/>
      <c r="AG463" s="70"/>
      <c r="AH463" s="70"/>
      <c r="AI463" s="70"/>
      <c r="AJ463" s="70"/>
      <c r="AK463" s="70"/>
      <c r="AL463" s="70"/>
      <c r="AM463" s="70"/>
    </row>
    <row r="464" spans="17:39" s="1" customFormat="1">
      <c r="Q464" s="70"/>
      <c r="R464" s="70"/>
      <c r="Y464" s="70"/>
      <c r="Z464" s="70"/>
      <c r="AA464" s="70"/>
      <c r="AB464" s="70"/>
      <c r="AC464" s="70"/>
      <c r="AD464" s="70"/>
      <c r="AE464" s="70"/>
      <c r="AF464" s="70"/>
      <c r="AG464" s="70"/>
      <c r="AH464" s="70"/>
      <c r="AI464" s="70"/>
      <c r="AJ464" s="70"/>
      <c r="AK464" s="70"/>
      <c r="AL464" s="70"/>
      <c r="AM464" s="70"/>
    </row>
    <row r="465" spans="17:39" s="1" customFormat="1">
      <c r="Q465" s="70"/>
      <c r="R465" s="70"/>
      <c r="Y465" s="70"/>
      <c r="Z465" s="70"/>
      <c r="AA465" s="70"/>
      <c r="AB465" s="70"/>
      <c r="AC465" s="70"/>
      <c r="AD465" s="70"/>
      <c r="AE465" s="70"/>
      <c r="AF465" s="70"/>
      <c r="AG465" s="70"/>
      <c r="AH465" s="70"/>
      <c r="AI465" s="70"/>
      <c r="AJ465" s="70"/>
      <c r="AK465" s="70"/>
      <c r="AL465" s="70"/>
      <c r="AM465" s="70"/>
    </row>
    <row r="466" spans="17:39" s="1" customFormat="1">
      <c r="Q466" s="70"/>
      <c r="R466" s="70"/>
      <c r="Y466" s="70"/>
      <c r="Z466" s="70"/>
      <c r="AA466" s="70"/>
      <c r="AB466" s="70"/>
      <c r="AC466" s="70"/>
      <c r="AD466" s="70"/>
      <c r="AE466" s="70"/>
      <c r="AF466" s="70"/>
      <c r="AG466" s="70"/>
      <c r="AH466" s="70"/>
      <c r="AI466" s="70"/>
      <c r="AJ466" s="70"/>
      <c r="AK466" s="70"/>
      <c r="AL466" s="70"/>
      <c r="AM466" s="70"/>
    </row>
    <row r="467" spans="17:39" s="1" customFormat="1">
      <c r="Q467" s="70"/>
      <c r="R467" s="70"/>
      <c r="Y467" s="70"/>
      <c r="Z467" s="70"/>
      <c r="AA467" s="70"/>
      <c r="AB467" s="70"/>
      <c r="AC467" s="70"/>
      <c r="AD467" s="70"/>
      <c r="AE467" s="70"/>
      <c r="AF467" s="70"/>
      <c r="AG467" s="70"/>
      <c r="AH467" s="70"/>
      <c r="AI467" s="70"/>
      <c r="AJ467" s="70"/>
      <c r="AK467" s="70"/>
      <c r="AL467" s="70"/>
      <c r="AM467" s="70"/>
    </row>
    <row r="468" spans="17:39" s="1" customFormat="1">
      <c r="Q468" s="70"/>
      <c r="R468" s="70"/>
      <c r="Y468" s="70"/>
      <c r="Z468" s="70"/>
      <c r="AA468" s="70"/>
      <c r="AB468" s="70"/>
      <c r="AC468" s="70"/>
      <c r="AD468" s="70"/>
      <c r="AE468" s="70"/>
      <c r="AF468" s="70"/>
      <c r="AG468" s="70"/>
      <c r="AH468" s="70"/>
      <c r="AI468" s="70"/>
      <c r="AJ468" s="70"/>
      <c r="AK468" s="70"/>
      <c r="AL468" s="70"/>
      <c r="AM468" s="70"/>
    </row>
    <row r="469" spans="17:39" s="1" customFormat="1">
      <c r="Q469" s="70"/>
      <c r="R469" s="70"/>
      <c r="Y469" s="70"/>
      <c r="Z469" s="70"/>
      <c r="AA469" s="70"/>
      <c r="AB469" s="70"/>
      <c r="AC469" s="70"/>
      <c r="AD469" s="70"/>
      <c r="AE469" s="70"/>
      <c r="AF469" s="70"/>
      <c r="AG469" s="70"/>
      <c r="AH469" s="70"/>
      <c r="AI469" s="70"/>
      <c r="AJ469" s="70"/>
      <c r="AK469" s="70"/>
      <c r="AL469" s="70"/>
      <c r="AM469" s="70"/>
    </row>
    <row r="470" spans="17:39" s="1" customFormat="1">
      <c r="Q470" s="70"/>
      <c r="R470" s="70"/>
      <c r="Y470" s="70"/>
      <c r="Z470" s="70"/>
      <c r="AA470" s="70"/>
      <c r="AB470" s="70"/>
      <c r="AC470" s="70"/>
      <c r="AD470" s="70"/>
      <c r="AE470" s="70"/>
      <c r="AF470" s="70"/>
      <c r="AG470" s="70"/>
      <c r="AH470" s="70"/>
      <c r="AI470" s="70"/>
      <c r="AJ470" s="70"/>
      <c r="AK470" s="70"/>
      <c r="AL470" s="70"/>
      <c r="AM470" s="70"/>
    </row>
    <row r="471" spans="17:39" s="1" customFormat="1">
      <c r="Q471" s="70"/>
      <c r="R471" s="70"/>
      <c r="Y471" s="70"/>
      <c r="Z471" s="70"/>
      <c r="AA471" s="70"/>
      <c r="AB471" s="70"/>
      <c r="AC471" s="70"/>
      <c r="AD471" s="70"/>
      <c r="AE471" s="70"/>
      <c r="AF471" s="70"/>
      <c r="AG471" s="70"/>
      <c r="AH471" s="70"/>
      <c r="AI471" s="70"/>
      <c r="AJ471" s="70"/>
      <c r="AK471" s="70"/>
      <c r="AL471" s="70"/>
      <c r="AM471" s="70"/>
    </row>
    <row r="472" spans="17:39" s="1" customFormat="1">
      <c r="Q472" s="70"/>
      <c r="R472" s="70"/>
      <c r="Y472" s="70"/>
      <c r="Z472" s="70"/>
      <c r="AA472" s="70"/>
      <c r="AB472" s="70"/>
      <c r="AC472" s="70"/>
      <c r="AD472" s="70"/>
      <c r="AE472" s="70"/>
      <c r="AF472" s="70"/>
      <c r="AG472" s="70"/>
      <c r="AH472" s="70"/>
      <c r="AI472" s="70"/>
      <c r="AJ472" s="70"/>
      <c r="AK472" s="70"/>
      <c r="AL472" s="70"/>
      <c r="AM472" s="70"/>
    </row>
    <row r="473" spans="17:39" s="1" customFormat="1">
      <c r="Q473" s="70"/>
      <c r="R473" s="70"/>
      <c r="Y473" s="70"/>
      <c r="Z473" s="70"/>
      <c r="AA473" s="70"/>
      <c r="AB473" s="70"/>
      <c r="AC473" s="70"/>
      <c r="AD473" s="70"/>
      <c r="AE473" s="70"/>
      <c r="AF473" s="70"/>
      <c r="AG473" s="70"/>
      <c r="AH473" s="70"/>
      <c r="AI473" s="70"/>
      <c r="AJ473" s="70"/>
      <c r="AK473" s="70"/>
      <c r="AL473" s="70"/>
      <c r="AM473" s="70"/>
    </row>
    <row r="474" spans="17:39" s="1" customFormat="1">
      <c r="Q474" s="70"/>
      <c r="R474" s="70"/>
      <c r="Y474" s="70"/>
      <c r="Z474" s="70"/>
      <c r="AA474" s="70"/>
      <c r="AB474" s="70"/>
      <c r="AC474" s="70"/>
      <c r="AD474" s="70"/>
      <c r="AE474" s="70"/>
      <c r="AF474" s="70"/>
      <c r="AG474" s="70"/>
      <c r="AH474" s="70"/>
      <c r="AI474" s="70"/>
      <c r="AJ474" s="70"/>
      <c r="AK474" s="70"/>
      <c r="AL474" s="70"/>
      <c r="AM474" s="70"/>
    </row>
    <row r="475" spans="17:39" s="1" customFormat="1">
      <c r="Q475" s="70"/>
      <c r="R475" s="70"/>
      <c r="Y475" s="70"/>
      <c r="Z475" s="70"/>
      <c r="AA475" s="70"/>
      <c r="AB475" s="70"/>
      <c r="AC475" s="70"/>
      <c r="AD475" s="70"/>
      <c r="AE475" s="70"/>
      <c r="AF475" s="70"/>
      <c r="AG475" s="70"/>
      <c r="AH475" s="70"/>
      <c r="AI475" s="70"/>
      <c r="AJ475" s="70"/>
      <c r="AK475" s="70"/>
      <c r="AL475" s="70"/>
      <c r="AM475" s="70"/>
    </row>
    <row r="476" spans="17:39" s="1" customFormat="1">
      <c r="Q476" s="70"/>
      <c r="R476" s="70"/>
      <c r="Y476" s="70"/>
      <c r="Z476" s="70"/>
      <c r="AA476" s="70"/>
      <c r="AB476" s="70"/>
      <c r="AC476" s="70"/>
      <c r="AD476" s="70"/>
      <c r="AE476" s="70"/>
      <c r="AF476" s="70"/>
      <c r="AG476" s="70"/>
      <c r="AH476" s="70"/>
      <c r="AI476" s="70"/>
      <c r="AJ476" s="70"/>
      <c r="AK476" s="70"/>
      <c r="AL476" s="70"/>
      <c r="AM476" s="70"/>
    </row>
    <row r="477" spans="17:39" s="1" customFormat="1">
      <c r="Q477" s="70"/>
      <c r="R477" s="70"/>
      <c r="Y477" s="70"/>
      <c r="Z477" s="70"/>
      <c r="AA477" s="70"/>
      <c r="AB477" s="70"/>
      <c r="AC477" s="70"/>
      <c r="AD477" s="70"/>
      <c r="AE477" s="70"/>
      <c r="AF477" s="70"/>
      <c r="AG477" s="70"/>
      <c r="AH477" s="70"/>
      <c r="AI477" s="70"/>
      <c r="AJ477" s="70"/>
      <c r="AK477" s="70"/>
      <c r="AL477" s="70"/>
      <c r="AM477" s="70"/>
    </row>
    <row r="478" spans="17:39" s="1" customFormat="1">
      <c r="Q478" s="70"/>
      <c r="R478" s="70"/>
      <c r="Y478" s="70"/>
      <c r="Z478" s="70"/>
      <c r="AA478" s="70"/>
      <c r="AB478" s="70"/>
      <c r="AC478" s="70"/>
      <c r="AD478" s="70"/>
      <c r="AE478" s="70"/>
      <c r="AF478" s="70"/>
      <c r="AG478" s="70"/>
      <c r="AH478" s="70"/>
      <c r="AI478" s="70"/>
      <c r="AJ478" s="70"/>
      <c r="AK478" s="70"/>
      <c r="AL478" s="70"/>
      <c r="AM478" s="70"/>
    </row>
    <row r="479" spans="17:39" s="1" customFormat="1">
      <c r="Q479" s="70"/>
      <c r="R479" s="70"/>
      <c r="Y479" s="70"/>
      <c r="Z479" s="70"/>
      <c r="AA479" s="70"/>
      <c r="AB479" s="70"/>
      <c r="AC479" s="70"/>
      <c r="AD479" s="70"/>
      <c r="AE479" s="70"/>
      <c r="AF479" s="70"/>
      <c r="AG479" s="70"/>
      <c r="AH479" s="70"/>
      <c r="AI479" s="70"/>
      <c r="AJ479" s="70"/>
      <c r="AK479" s="70"/>
      <c r="AL479" s="70"/>
      <c r="AM479" s="70"/>
    </row>
    <row r="480" spans="17:39" s="1" customFormat="1">
      <c r="Q480" s="70"/>
      <c r="R480" s="70"/>
      <c r="Y480" s="70"/>
      <c r="Z480" s="70"/>
      <c r="AA480" s="70"/>
      <c r="AB480" s="70"/>
      <c r="AC480" s="70"/>
      <c r="AD480" s="70"/>
      <c r="AE480" s="70"/>
      <c r="AF480" s="70"/>
      <c r="AG480" s="70"/>
      <c r="AH480" s="70"/>
      <c r="AI480" s="70"/>
      <c r="AJ480" s="70"/>
      <c r="AK480" s="70"/>
      <c r="AL480" s="70"/>
      <c r="AM480" s="70"/>
    </row>
    <row r="481" spans="17:39" s="1" customFormat="1">
      <c r="Q481" s="70"/>
      <c r="R481" s="70"/>
      <c r="Y481" s="70"/>
      <c r="Z481" s="70"/>
      <c r="AA481" s="70"/>
      <c r="AB481" s="70"/>
      <c r="AC481" s="70"/>
      <c r="AD481" s="70"/>
      <c r="AE481" s="70"/>
      <c r="AF481" s="70"/>
      <c r="AG481" s="70"/>
      <c r="AH481" s="70"/>
      <c r="AI481" s="70"/>
      <c r="AJ481" s="70"/>
      <c r="AK481" s="70"/>
      <c r="AL481" s="70"/>
      <c r="AM481" s="70"/>
    </row>
    <row r="482" spans="17:39" s="1" customFormat="1">
      <c r="Q482" s="70"/>
      <c r="R482" s="70"/>
      <c r="Y482" s="70"/>
      <c r="Z482" s="70"/>
      <c r="AA482" s="70"/>
      <c r="AB482" s="70"/>
      <c r="AC482" s="70"/>
      <c r="AD482" s="70"/>
      <c r="AE482" s="70"/>
      <c r="AF482" s="70"/>
      <c r="AG482" s="70"/>
      <c r="AH482" s="70"/>
      <c r="AI482" s="70"/>
      <c r="AJ482" s="70"/>
      <c r="AK482" s="70"/>
      <c r="AL482" s="70"/>
      <c r="AM482" s="70"/>
    </row>
    <row r="483" spans="17:39" s="1" customFormat="1">
      <c r="Q483" s="70"/>
      <c r="R483" s="70"/>
      <c r="Y483" s="70"/>
      <c r="Z483" s="70"/>
      <c r="AA483" s="70"/>
      <c r="AB483" s="70"/>
      <c r="AC483" s="70"/>
      <c r="AD483" s="70"/>
      <c r="AE483" s="70"/>
      <c r="AF483" s="70"/>
      <c r="AG483" s="70"/>
      <c r="AH483" s="70"/>
      <c r="AI483" s="70"/>
      <c r="AJ483" s="70"/>
      <c r="AK483" s="70"/>
      <c r="AL483" s="70"/>
      <c r="AM483" s="70"/>
    </row>
    <row r="484" spans="17:39" s="1" customFormat="1">
      <c r="Q484" s="70"/>
      <c r="R484" s="70"/>
      <c r="Y484" s="70"/>
      <c r="Z484" s="70"/>
      <c r="AA484" s="70"/>
      <c r="AB484" s="70"/>
      <c r="AC484" s="70"/>
      <c r="AD484" s="70"/>
      <c r="AE484" s="70"/>
      <c r="AF484" s="70"/>
      <c r="AG484" s="70"/>
      <c r="AH484" s="70"/>
      <c r="AI484" s="70"/>
      <c r="AJ484" s="70"/>
      <c r="AK484" s="70"/>
      <c r="AL484" s="70"/>
      <c r="AM484" s="70"/>
    </row>
    <row r="485" spans="17:39" s="1" customFormat="1">
      <c r="Q485" s="70"/>
      <c r="R485" s="70"/>
      <c r="Y485" s="70"/>
      <c r="Z485" s="70"/>
      <c r="AA485" s="70"/>
      <c r="AB485" s="70"/>
      <c r="AC485" s="70"/>
      <c r="AD485" s="70"/>
      <c r="AE485" s="70"/>
      <c r="AF485" s="70"/>
      <c r="AG485" s="70"/>
      <c r="AH485" s="70"/>
      <c r="AI485" s="70"/>
      <c r="AJ485" s="70"/>
      <c r="AK485" s="70"/>
      <c r="AL485" s="70"/>
      <c r="AM485" s="70"/>
    </row>
    <row r="486" spans="17:39" s="1" customFormat="1">
      <c r="Q486" s="70"/>
      <c r="R486" s="70"/>
      <c r="Y486" s="70"/>
      <c r="Z486" s="70"/>
      <c r="AA486" s="70"/>
      <c r="AB486" s="70"/>
      <c r="AC486" s="70"/>
      <c r="AD486" s="70"/>
      <c r="AE486" s="70"/>
      <c r="AF486" s="70"/>
      <c r="AG486" s="70"/>
      <c r="AH486" s="70"/>
      <c r="AI486" s="70"/>
      <c r="AJ486" s="70"/>
      <c r="AK486" s="70"/>
      <c r="AL486" s="70"/>
      <c r="AM486" s="70"/>
    </row>
    <row r="487" spans="17:39" s="1" customFormat="1">
      <c r="Q487" s="70"/>
      <c r="R487" s="70"/>
      <c r="Y487" s="70"/>
      <c r="Z487" s="70"/>
      <c r="AA487" s="70"/>
      <c r="AB487" s="70"/>
      <c r="AC487" s="70"/>
      <c r="AD487" s="70"/>
      <c r="AE487" s="70"/>
      <c r="AF487" s="70"/>
      <c r="AG487" s="70"/>
      <c r="AH487" s="70"/>
      <c r="AI487" s="70"/>
      <c r="AJ487" s="70"/>
      <c r="AK487" s="70"/>
      <c r="AL487" s="70"/>
      <c r="AM487" s="70"/>
    </row>
    <row r="488" spans="17:39" s="1" customFormat="1">
      <c r="Q488" s="70"/>
      <c r="R488" s="70"/>
      <c r="Y488" s="70"/>
      <c r="Z488" s="70"/>
      <c r="AA488" s="70"/>
      <c r="AB488" s="70"/>
      <c r="AC488" s="70"/>
      <c r="AD488" s="70"/>
      <c r="AE488" s="70"/>
      <c r="AF488" s="70"/>
      <c r="AG488" s="70"/>
      <c r="AH488" s="70"/>
      <c r="AI488" s="70"/>
      <c r="AJ488" s="70"/>
      <c r="AK488" s="70"/>
      <c r="AL488" s="70"/>
      <c r="AM488" s="70"/>
    </row>
    <row r="489" spans="17:39" s="1" customFormat="1">
      <c r="Q489" s="70"/>
      <c r="R489" s="70"/>
      <c r="Y489" s="70"/>
      <c r="Z489" s="70"/>
      <c r="AA489" s="70"/>
      <c r="AB489" s="70"/>
      <c r="AC489" s="70"/>
      <c r="AD489" s="70"/>
      <c r="AE489" s="70"/>
      <c r="AF489" s="70"/>
      <c r="AG489" s="70"/>
      <c r="AH489" s="70"/>
      <c r="AI489" s="70"/>
      <c r="AJ489" s="70"/>
      <c r="AK489" s="70"/>
      <c r="AL489" s="70"/>
      <c r="AM489" s="70"/>
    </row>
    <row r="490" spans="17:39" s="1" customFormat="1">
      <c r="Q490" s="70"/>
      <c r="R490" s="70"/>
      <c r="Y490" s="70"/>
      <c r="Z490" s="70"/>
      <c r="AA490" s="70"/>
      <c r="AB490" s="70"/>
      <c r="AC490" s="70"/>
      <c r="AD490" s="70"/>
      <c r="AE490" s="70"/>
      <c r="AF490" s="70"/>
      <c r="AG490" s="70"/>
      <c r="AH490" s="70"/>
      <c r="AI490" s="70"/>
      <c r="AJ490" s="70"/>
      <c r="AK490" s="70"/>
      <c r="AL490" s="70"/>
      <c r="AM490" s="70"/>
    </row>
    <row r="491" spans="17:39" s="1" customFormat="1">
      <c r="Q491" s="70"/>
      <c r="R491" s="70"/>
      <c r="Y491" s="70"/>
      <c r="Z491" s="70"/>
      <c r="AA491" s="70"/>
      <c r="AB491" s="70"/>
      <c r="AC491" s="70"/>
      <c r="AD491" s="70"/>
      <c r="AE491" s="70"/>
      <c r="AF491" s="70"/>
      <c r="AG491" s="70"/>
      <c r="AH491" s="70"/>
      <c r="AI491" s="70"/>
      <c r="AJ491" s="70"/>
      <c r="AK491" s="70"/>
      <c r="AL491" s="70"/>
      <c r="AM491" s="70"/>
    </row>
    <row r="492" spans="17:39" s="1" customFormat="1">
      <c r="Q492" s="70"/>
      <c r="R492" s="70"/>
      <c r="Y492" s="70"/>
      <c r="Z492" s="70"/>
      <c r="AA492" s="70"/>
      <c r="AB492" s="70"/>
      <c r="AC492" s="70"/>
      <c r="AD492" s="70"/>
      <c r="AE492" s="70"/>
      <c r="AF492" s="70"/>
      <c r="AG492" s="70"/>
      <c r="AH492" s="70"/>
      <c r="AI492" s="70"/>
      <c r="AJ492" s="70"/>
      <c r="AK492" s="70"/>
      <c r="AL492" s="70"/>
      <c r="AM492" s="70"/>
    </row>
    <row r="493" spans="17:39" s="1" customFormat="1">
      <c r="Q493" s="70"/>
      <c r="R493" s="70"/>
      <c r="Y493" s="70"/>
      <c r="Z493" s="70"/>
      <c r="AA493" s="70"/>
      <c r="AB493" s="70"/>
      <c r="AC493" s="70"/>
      <c r="AD493" s="70"/>
      <c r="AE493" s="70"/>
      <c r="AF493" s="70"/>
      <c r="AG493" s="70"/>
      <c r="AH493" s="70"/>
      <c r="AI493" s="70"/>
      <c r="AJ493" s="70"/>
      <c r="AK493" s="70"/>
      <c r="AL493" s="70"/>
      <c r="AM493" s="70"/>
    </row>
    <row r="494" spans="17:39" s="1" customFormat="1">
      <c r="Q494" s="70"/>
      <c r="R494" s="70"/>
      <c r="Y494" s="70"/>
      <c r="Z494" s="70"/>
      <c r="AA494" s="70"/>
      <c r="AB494" s="70"/>
      <c r="AC494" s="70"/>
      <c r="AD494" s="70"/>
      <c r="AE494" s="70"/>
      <c r="AF494" s="70"/>
      <c r="AG494" s="70"/>
      <c r="AH494" s="70"/>
      <c r="AI494" s="70"/>
      <c r="AJ494" s="70"/>
      <c r="AK494" s="70"/>
      <c r="AL494" s="70"/>
      <c r="AM494" s="70"/>
    </row>
    <row r="495" spans="17:39" s="1" customFormat="1">
      <c r="Q495" s="70"/>
      <c r="R495" s="70"/>
      <c r="Y495" s="70"/>
      <c r="Z495" s="70"/>
      <c r="AA495" s="70"/>
      <c r="AB495" s="70"/>
      <c r="AC495" s="70"/>
      <c r="AD495" s="70"/>
      <c r="AE495" s="70"/>
      <c r="AF495" s="70"/>
      <c r="AG495" s="70"/>
      <c r="AH495" s="70"/>
      <c r="AI495" s="70"/>
      <c r="AJ495" s="70"/>
      <c r="AK495" s="70"/>
      <c r="AL495" s="70"/>
      <c r="AM495" s="70"/>
    </row>
    <row r="496" spans="17:39" s="1" customFormat="1">
      <c r="Q496" s="70"/>
      <c r="R496" s="70"/>
      <c r="Y496" s="70"/>
      <c r="Z496" s="70"/>
      <c r="AA496" s="70"/>
      <c r="AB496" s="70"/>
      <c r="AC496" s="70"/>
      <c r="AD496" s="70"/>
      <c r="AE496" s="70"/>
      <c r="AF496" s="70"/>
      <c r="AG496" s="70"/>
      <c r="AH496" s="70"/>
      <c r="AI496" s="70"/>
      <c r="AJ496" s="70"/>
      <c r="AK496" s="70"/>
      <c r="AL496" s="70"/>
      <c r="AM496" s="70"/>
    </row>
    <row r="497" spans="17:39" s="1" customFormat="1">
      <c r="Q497" s="70"/>
      <c r="R497" s="70"/>
      <c r="Y497" s="70"/>
      <c r="Z497" s="70"/>
      <c r="AA497" s="70"/>
      <c r="AB497" s="70"/>
      <c r="AC497" s="70"/>
      <c r="AD497" s="70"/>
      <c r="AE497" s="70"/>
      <c r="AF497" s="70"/>
      <c r="AG497" s="70"/>
      <c r="AH497" s="70"/>
      <c r="AI497" s="70"/>
      <c r="AJ497" s="70"/>
      <c r="AK497" s="70"/>
      <c r="AL497" s="70"/>
      <c r="AM497" s="70"/>
    </row>
    <row r="498" spans="17:39" s="1" customFormat="1">
      <c r="Q498" s="70"/>
      <c r="R498" s="70"/>
      <c r="Y498" s="70"/>
      <c r="Z498" s="70"/>
      <c r="AA498" s="70"/>
      <c r="AB498" s="70"/>
      <c r="AC498" s="70"/>
      <c r="AD498" s="70"/>
      <c r="AE498" s="70"/>
      <c r="AF498" s="70"/>
      <c r="AG498" s="70"/>
      <c r="AH498" s="70"/>
      <c r="AI498" s="70"/>
      <c r="AJ498" s="70"/>
      <c r="AK498" s="70"/>
      <c r="AL498" s="70"/>
      <c r="AM498" s="70"/>
    </row>
    <row r="499" spans="17:39" s="1" customFormat="1">
      <c r="Q499" s="70"/>
      <c r="R499" s="70"/>
      <c r="Y499" s="70"/>
      <c r="Z499" s="70"/>
      <c r="AA499" s="70"/>
      <c r="AB499" s="70"/>
      <c r="AC499" s="70"/>
      <c r="AD499" s="70"/>
      <c r="AE499" s="70"/>
      <c r="AF499" s="70"/>
      <c r="AG499" s="70"/>
      <c r="AH499" s="70"/>
      <c r="AI499" s="70"/>
      <c r="AJ499" s="70"/>
      <c r="AK499" s="70"/>
      <c r="AL499" s="70"/>
      <c r="AM499" s="70"/>
    </row>
    <row r="500" spans="17:39" s="1" customFormat="1">
      <c r="Q500" s="70"/>
      <c r="R500" s="70"/>
      <c r="Y500" s="70"/>
      <c r="Z500" s="70"/>
      <c r="AA500" s="70"/>
      <c r="AB500" s="70"/>
      <c r="AC500" s="70"/>
      <c r="AD500" s="70"/>
      <c r="AE500" s="70"/>
      <c r="AF500" s="70"/>
      <c r="AG500" s="70"/>
      <c r="AH500" s="70"/>
      <c r="AI500" s="70"/>
      <c r="AJ500" s="70"/>
      <c r="AK500" s="70"/>
      <c r="AL500" s="70"/>
      <c r="AM500" s="70"/>
    </row>
    <row r="501" spans="17:39" s="1" customFormat="1">
      <c r="Q501" s="70"/>
      <c r="R501" s="70"/>
      <c r="Y501" s="70"/>
      <c r="Z501" s="70"/>
      <c r="AA501" s="70"/>
      <c r="AB501" s="70"/>
      <c r="AC501" s="70"/>
      <c r="AD501" s="70"/>
      <c r="AE501" s="70"/>
      <c r="AF501" s="70"/>
      <c r="AG501" s="70"/>
      <c r="AH501" s="70"/>
      <c r="AI501" s="70"/>
      <c r="AJ501" s="70"/>
      <c r="AK501" s="70"/>
      <c r="AL501" s="70"/>
      <c r="AM501" s="70"/>
    </row>
    <row r="502" spans="17:39" s="1" customFormat="1">
      <c r="Q502" s="70"/>
      <c r="R502" s="70"/>
      <c r="Y502" s="70"/>
      <c r="Z502" s="70"/>
      <c r="AA502" s="70"/>
      <c r="AB502" s="70"/>
      <c r="AC502" s="70"/>
      <c r="AD502" s="70"/>
      <c r="AE502" s="70"/>
      <c r="AF502" s="70"/>
      <c r="AG502" s="70"/>
      <c r="AH502" s="70"/>
      <c r="AI502" s="70"/>
      <c r="AJ502" s="70"/>
      <c r="AK502" s="70"/>
      <c r="AL502" s="70"/>
      <c r="AM502" s="70"/>
    </row>
    <row r="503" spans="17:39" s="1" customFormat="1">
      <c r="Q503" s="70"/>
      <c r="R503" s="70"/>
      <c r="Y503" s="70"/>
      <c r="Z503" s="70"/>
      <c r="AA503" s="70"/>
      <c r="AB503" s="70"/>
      <c r="AC503" s="70"/>
      <c r="AD503" s="70"/>
      <c r="AE503" s="70"/>
      <c r="AF503" s="70"/>
      <c r="AG503" s="70"/>
      <c r="AH503" s="70"/>
      <c r="AI503" s="70"/>
      <c r="AJ503" s="70"/>
      <c r="AK503" s="70"/>
      <c r="AL503" s="70"/>
      <c r="AM503" s="70"/>
    </row>
    <row r="504" spans="17:39" s="1" customFormat="1">
      <c r="Q504" s="70"/>
      <c r="R504" s="70"/>
      <c r="Y504" s="70"/>
      <c r="Z504" s="70"/>
      <c r="AA504" s="70"/>
      <c r="AB504" s="70"/>
      <c r="AC504" s="70"/>
      <c r="AD504" s="70"/>
      <c r="AE504" s="70"/>
      <c r="AF504" s="70"/>
      <c r="AG504" s="70"/>
      <c r="AH504" s="70"/>
      <c r="AI504" s="70"/>
      <c r="AJ504" s="70"/>
      <c r="AK504" s="70"/>
      <c r="AL504" s="70"/>
      <c r="AM504" s="70"/>
    </row>
    <row r="505" spans="17:39" s="1" customFormat="1">
      <c r="Q505" s="70"/>
      <c r="R505" s="70"/>
      <c r="Y505" s="70"/>
      <c r="Z505" s="70"/>
      <c r="AA505" s="70"/>
      <c r="AB505" s="70"/>
      <c r="AC505" s="70"/>
      <c r="AD505" s="70"/>
      <c r="AE505" s="70"/>
      <c r="AF505" s="70"/>
      <c r="AG505" s="70"/>
      <c r="AH505" s="70"/>
      <c r="AI505" s="70"/>
      <c r="AJ505" s="70"/>
      <c r="AK505" s="70"/>
      <c r="AL505" s="70"/>
      <c r="AM505" s="70"/>
    </row>
    <row r="506" spans="17:39" s="1" customFormat="1">
      <c r="Q506" s="70"/>
      <c r="R506" s="70"/>
      <c r="Y506" s="70"/>
      <c r="Z506" s="70"/>
      <c r="AA506" s="70"/>
      <c r="AB506" s="70"/>
      <c r="AC506" s="70"/>
      <c r="AD506" s="70"/>
      <c r="AE506" s="70"/>
      <c r="AF506" s="70"/>
      <c r="AG506" s="70"/>
      <c r="AH506" s="70"/>
      <c r="AI506" s="70"/>
      <c r="AJ506" s="70"/>
      <c r="AK506" s="70"/>
      <c r="AL506" s="70"/>
      <c r="AM506" s="70"/>
    </row>
    <row r="507" spans="17:39" s="1" customFormat="1">
      <c r="Q507" s="70"/>
      <c r="R507" s="70"/>
      <c r="Y507" s="70"/>
      <c r="Z507" s="70"/>
      <c r="AA507" s="70"/>
      <c r="AB507" s="70"/>
      <c r="AC507" s="70"/>
      <c r="AD507" s="70"/>
      <c r="AE507" s="70"/>
      <c r="AF507" s="70"/>
      <c r="AG507" s="70"/>
      <c r="AH507" s="70"/>
      <c r="AI507" s="70"/>
      <c r="AJ507" s="70"/>
      <c r="AK507" s="70"/>
      <c r="AL507" s="70"/>
      <c r="AM507" s="70"/>
    </row>
    <row r="508" spans="17:39" s="1" customFormat="1">
      <c r="Q508" s="70"/>
      <c r="R508" s="70"/>
      <c r="Y508" s="70"/>
      <c r="Z508" s="70"/>
      <c r="AA508" s="70"/>
      <c r="AB508" s="70"/>
      <c r="AC508" s="70"/>
      <c r="AD508" s="70"/>
      <c r="AE508" s="70"/>
      <c r="AF508" s="70"/>
      <c r="AG508" s="70"/>
      <c r="AH508" s="70"/>
      <c r="AI508" s="70"/>
      <c r="AJ508" s="70"/>
      <c r="AK508" s="70"/>
      <c r="AL508" s="70"/>
      <c r="AM508" s="70"/>
    </row>
    <row r="509" spans="17:39" s="1" customFormat="1">
      <c r="Q509" s="70"/>
      <c r="R509" s="70"/>
      <c r="Y509" s="70"/>
      <c r="Z509" s="70"/>
      <c r="AA509" s="70"/>
      <c r="AB509" s="70"/>
      <c r="AC509" s="70"/>
      <c r="AD509" s="70"/>
      <c r="AE509" s="70"/>
      <c r="AF509" s="70"/>
      <c r="AG509" s="70"/>
      <c r="AH509" s="70"/>
      <c r="AI509" s="70"/>
      <c r="AJ509" s="70"/>
      <c r="AK509" s="70"/>
      <c r="AL509" s="70"/>
      <c r="AM509" s="70"/>
    </row>
    <row r="510" spans="17:39" s="1" customFormat="1">
      <c r="Q510" s="70"/>
      <c r="R510" s="70"/>
      <c r="Y510" s="70"/>
      <c r="Z510" s="70"/>
      <c r="AA510" s="70"/>
      <c r="AB510" s="70"/>
      <c r="AC510" s="70"/>
      <c r="AD510" s="70"/>
      <c r="AE510" s="70"/>
      <c r="AF510" s="70"/>
      <c r="AG510" s="70"/>
      <c r="AH510" s="70"/>
      <c r="AI510" s="70"/>
      <c r="AJ510" s="70"/>
      <c r="AK510" s="70"/>
      <c r="AL510" s="70"/>
      <c r="AM510" s="70"/>
    </row>
    <row r="511" spans="17:39" s="1" customFormat="1">
      <c r="Q511" s="70"/>
      <c r="R511" s="70"/>
      <c r="Y511" s="70"/>
      <c r="Z511" s="70"/>
      <c r="AA511" s="70"/>
      <c r="AB511" s="70"/>
      <c r="AC511" s="70"/>
      <c r="AD511" s="70"/>
      <c r="AE511" s="70"/>
      <c r="AF511" s="70"/>
      <c r="AG511" s="70"/>
      <c r="AH511" s="70"/>
      <c r="AI511" s="70"/>
      <c r="AJ511" s="70"/>
      <c r="AK511" s="70"/>
      <c r="AL511" s="70"/>
      <c r="AM511" s="70"/>
    </row>
    <row r="512" spans="17:39" s="1" customFormat="1">
      <c r="Q512" s="70"/>
      <c r="R512" s="70"/>
      <c r="Y512" s="70"/>
      <c r="Z512" s="70"/>
      <c r="AA512" s="70"/>
      <c r="AB512" s="70"/>
      <c r="AC512" s="70"/>
      <c r="AD512" s="70"/>
      <c r="AE512" s="70"/>
      <c r="AF512" s="70"/>
      <c r="AG512" s="70"/>
      <c r="AH512" s="70"/>
      <c r="AI512" s="70"/>
      <c r="AJ512" s="70"/>
      <c r="AK512" s="70"/>
      <c r="AL512" s="70"/>
      <c r="AM512" s="70"/>
    </row>
    <row r="513" spans="17:39" s="1" customFormat="1">
      <c r="Q513" s="70"/>
      <c r="R513" s="70"/>
      <c r="Y513" s="70"/>
      <c r="Z513" s="70"/>
      <c r="AA513" s="70"/>
      <c r="AB513" s="70"/>
      <c r="AC513" s="70"/>
      <c r="AD513" s="70"/>
      <c r="AE513" s="70"/>
      <c r="AF513" s="70"/>
      <c r="AG513" s="70"/>
      <c r="AH513" s="70"/>
      <c r="AI513" s="70"/>
      <c r="AJ513" s="70"/>
      <c r="AK513" s="70"/>
      <c r="AL513" s="70"/>
      <c r="AM513" s="70"/>
    </row>
    <row r="514" spans="17:39" s="1" customFormat="1">
      <c r="Q514" s="70"/>
      <c r="R514" s="70"/>
      <c r="Y514" s="70"/>
      <c r="Z514" s="70"/>
      <c r="AA514" s="70"/>
      <c r="AB514" s="70"/>
      <c r="AC514" s="70"/>
      <c r="AD514" s="70"/>
      <c r="AE514" s="70"/>
      <c r="AF514" s="70"/>
      <c r="AG514" s="70"/>
      <c r="AH514" s="70"/>
      <c r="AI514" s="70"/>
      <c r="AJ514" s="70"/>
      <c r="AK514" s="70"/>
      <c r="AL514" s="70"/>
      <c r="AM514" s="70"/>
    </row>
    <row r="515" spans="17:39" s="1" customFormat="1">
      <c r="Q515" s="70"/>
      <c r="R515" s="70"/>
      <c r="Y515" s="70"/>
      <c r="Z515" s="70"/>
      <c r="AA515" s="70"/>
      <c r="AB515" s="70"/>
      <c r="AC515" s="70"/>
      <c r="AD515" s="70"/>
      <c r="AE515" s="70"/>
      <c r="AF515" s="70"/>
      <c r="AG515" s="70"/>
      <c r="AH515" s="70"/>
      <c r="AI515" s="70"/>
      <c r="AJ515" s="70"/>
      <c r="AK515" s="70"/>
      <c r="AL515" s="70"/>
      <c r="AM515" s="70"/>
    </row>
    <row r="516" spans="17:39" s="1" customFormat="1">
      <c r="Q516" s="70"/>
      <c r="R516" s="70"/>
      <c r="Y516" s="70"/>
      <c r="Z516" s="70"/>
      <c r="AA516" s="70"/>
      <c r="AB516" s="70"/>
      <c r="AC516" s="70"/>
      <c r="AD516" s="70"/>
      <c r="AE516" s="70"/>
      <c r="AF516" s="70"/>
      <c r="AG516" s="70"/>
      <c r="AH516" s="70"/>
      <c r="AI516" s="70"/>
      <c r="AJ516" s="70"/>
      <c r="AK516" s="70"/>
      <c r="AL516" s="70"/>
      <c r="AM516" s="70"/>
    </row>
    <row r="517" spans="17:39" s="1" customFormat="1">
      <c r="Q517" s="70"/>
      <c r="R517" s="70"/>
      <c r="Y517" s="70"/>
      <c r="Z517" s="70"/>
      <c r="AA517" s="70"/>
      <c r="AB517" s="70"/>
      <c r="AC517" s="70"/>
      <c r="AD517" s="70"/>
      <c r="AE517" s="70"/>
      <c r="AF517" s="70"/>
      <c r="AG517" s="70"/>
      <c r="AH517" s="70"/>
      <c r="AI517" s="70"/>
      <c r="AJ517" s="70"/>
      <c r="AK517" s="70"/>
      <c r="AL517" s="70"/>
      <c r="AM517" s="70"/>
    </row>
    <row r="518" spans="17:39" s="1" customFormat="1">
      <c r="Q518" s="70"/>
      <c r="R518" s="70"/>
      <c r="Y518" s="70"/>
      <c r="Z518" s="70"/>
      <c r="AA518" s="70"/>
      <c r="AB518" s="70"/>
      <c r="AC518" s="70"/>
      <c r="AD518" s="70"/>
      <c r="AE518" s="70"/>
      <c r="AF518" s="70"/>
      <c r="AG518" s="70"/>
      <c r="AH518" s="70"/>
      <c r="AI518" s="70"/>
      <c r="AJ518" s="70"/>
      <c r="AK518" s="70"/>
      <c r="AL518" s="70"/>
      <c r="AM518" s="70"/>
    </row>
    <row r="519" spans="17:39" s="1" customFormat="1">
      <c r="Q519" s="70"/>
      <c r="R519" s="70"/>
      <c r="Y519" s="70"/>
      <c r="Z519" s="70"/>
      <c r="AA519" s="70"/>
      <c r="AB519" s="70"/>
      <c r="AC519" s="70"/>
      <c r="AD519" s="70"/>
      <c r="AE519" s="70"/>
      <c r="AF519" s="70"/>
      <c r="AG519" s="70"/>
      <c r="AH519" s="70"/>
      <c r="AI519" s="70"/>
      <c r="AJ519" s="70"/>
      <c r="AK519" s="70"/>
      <c r="AL519" s="70"/>
      <c r="AM519" s="70"/>
    </row>
    <row r="520" spans="17:39" s="1" customFormat="1">
      <c r="Q520" s="70"/>
      <c r="R520" s="70"/>
      <c r="Y520" s="70"/>
      <c r="Z520" s="70"/>
      <c r="AA520" s="70"/>
      <c r="AB520" s="70"/>
      <c r="AC520" s="70"/>
      <c r="AD520" s="70"/>
      <c r="AE520" s="70"/>
      <c r="AF520" s="70"/>
      <c r="AG520" s="70"/>
      <c r="AH520" s="70"/>
      <c r="AI520" s="70"/>
      <c r="AJ520" s="70"/>
      <c r="AK520" s="70"/>
      <c r="AL520" s="70"/>
      <c r="AM520" s="70"/>
    </row>
    <row r="521" spans="17:39" s="1" customFormat="1">
      <c r="Q521" s="70"/>
      <c r="R521" s="70"/>
      <c r="Y521" s="70"/>
      <c r="Z521" s="70"/>
      <c r="AA521" s="70"/>
      <c r="AB521" s="70"/>
      <c r="AC521" s="70"/>
      <c r="AD521" s="70"/>
      <c r="AE521" s="70"/>
      <c r="AF521" s="70"/>
      <c r="AG521" s="70"/>
      <c r="AH521" s="70"/>
      <c r="AI521" s="70"/>
      <c r="AJ521" s="70"/>
      <c r="AK521" s="70"/>
      <c r="AL521" s="70"/>
      <c r="AM521" s="70"/>
    </row>
    <row r="522" spans="17:39" s="1" customFormat="1">
      <c r="Q522" s="70"/>
      <c r="R522" s="70"/>
      <c r="Y522" s="70"/>
      <c r="Z522" s="70"/>
      <c r="AA522" s="70"/>
      <c r="AB522" s="70"/>
      <c r="AC522" s="70"/>
      <c r="AD522" s="70"/>
      <c r="AE522" s="70"/>
      <c r="AF522" s="70"/>
      <c r="AG522" s="70"/>
      <c r="AH522" s="70"/>
      <c r="AI522" s="70"/>
      <c r="AJ522" s="70"/>
      <c r="AK522" s="70"/>
      <c r="AL522" s="70"/>
      <c r="AM522" s="70"/>
    </row>
    <row r="523" spans="17:39" s="1" customFormat="1">
      <c r="Q523" s="70"/>
      <c r="R523" s="70"/>
      <c r="Y523" s="70"/>
      <c r="Z523" s="70"/>
      <c r="AA523" s="70"/>
      <c r="AB523" s="70"/>
      <c r="AC523" s="70"/>
      <c r="AD523" s="70"/>
      <c r="AE523" s="70"/>
      <c r="AF523" s="70"/>
      <c r="AG523" s="70"/>
      <c r="AH523" s="70"/>
      <c r="AI523" s="70"/>
      <c r="AJ523" s="70"/>
      <c r="AK523" s="70"/>
      <c r="AL523" s="70"/>
      <c r="AM523" s="70"/>
    </row>
    <row r="524" spans="17:39" s="1" customFormat="1">
      <c r="Q524" s="70"/>
      <c r="R524" s="70"/>
      <c r="Y524" s="70"/>
      <c r="Z524" s="70"/>
      <c r="AA524" s="70"/>
      <c r="AB524" s="70"/>
      <c r="AC524" s="70"/>
      <c r="AD524" s="70"/>
      <c r="AE524" s="70"/>
      <c r="AF524" s="70"/>
      <c r="AG524" s="70"/>
      <c r="AH524" s="70"/>
      <c r="AI524" s="70"/>
      <c r="AJ524" s="70"/>
      <c r="AK524" s="70"/>
      <c r="AL524" s="70"/>
      <c r="AM524" s="70"/>
    </row>
    <row r="525" spans="17:39" s="1" customFormat="1">
      <c r="Q525" s="70"/>
      <c r="R525" s="70"/>
      <c r="Y525" s="70"/>
      <c r="Z525" s="70"/>
      <c r="AA525" s="70"/>
      <c r="AB525" s="70"/>
      <c r="AC525" s="70"/>
      <c r="AD525" s="70"/>
      <c r="AE525" s="70"/>
      <c r="AF525" s="70"/>
      <c r="AG525" s="70"/>
      <c r="AH525" s="70"/>
      <c r="AI525" s="70"/>
      <c r="AJ525" s="70"/>
      <c r="AK525" s="70"/>
      <c r="AL525" s="70"/>
      <c r="AM525" s="70"/>
    </row>
    <row r="526" spans="17:39" s="1" customFormat="1">
      <c r="Q526" s="70"/>
      <c r="R526" s="70"/>
      <c r="Y526" s="70"/>
      <c r="Z526" s="70"/>
      <c r="AA526" s="70"/>
      <c r="AB526" s="70"/>
      <c r="AC526" s="70"/>
      <c r="AD526" s="70"/>
      <c r="AE526" s="70"/>
      <c r="AF526" s="70"/>
      <c r="AG526" s="70"/>
      <c r="AH526" s="70"/>
      <c r="AI526" s="70"/>
      <c r="AJ526" s="70"/>
      <c r="AK526" s="70"/>
      <c r="AL526" s="70"/>
      <c r="AM526" s="70"/>
    </row>
    <row r="527" spans="17:39" s="1" customFormat="1">
      <c r="Q527" s="70"/>
      <c r="R527" s="70"/>
      <c r="Y527" s="70"/>
      <c r="Z527" s="70"/>
      <c r="AA527" s="70"/>
      <c r="AB527" s="70"/>
      <c r="AC527" s="70"/>
      <c r="AD527" s="70"/>
      <c r="AE527" s="70"/>
      <c r="AF527" s="70"/>
      <c r="AG527" s="70"/>
      <c r="AH527" s="70"/>
      <c r="AI527" s="70"/>
      <c r="AJ527" s="70"/>
      <c r="AK527" s="70"/>
      <c r="AL527" s="70"/>
      <c r="AM527" s="70"/>
    </row>
    <row r="528" spans="17:39" s="1" customFormat="1">
      <c r="Q528" s="70"/>
      <c r="R528" s="70"/>
      <c r="Y528" s="70"/>
      <c r="Z528" s="70"/>
      <c r="AA528" s="70"/>
      <c r="AB528" s="70"/>
      <c r="AC528" s="70"/>
      <c r="AD528" s="70"/>
      <c r="AE528" s="70"/>
      <c r="AF528" s="70"/>
      <c r="AG528" s="70"/>
      <c r="AH528" s="70"/>
      <c r="AI528" s="70"/>
      <c r="AJ528" s="70"/>
      <c r="AK528" s="70"/>
      <c r="AL528" s="70"/>
      <c r="AM528" s="70"/>
    </row>
    <row r="529" spans="17:39" s="1" customFormat="1">
      <c r="Q529" s="70"/>
      <c r="R529" s="70"/>
      <c r="Y529" s="70"/>
      <c r="Z529" s="70"/>
      <c r="AA529" s="70"/>
      <c r="AB529" s="70"/>
      <c r="AC529" s="70"/>
      <c r="AD529" s="70"/>
      <c r="AE529" s="70"/>
      <c r="AF529" s="70"/>
      <c r="AG529" s="70"/>
      <c r="AH529" s="70"/>
      <c r="AI529" s="70"/>
      <c r="AJ529" s="70"/>
      <c r="AK529" s="70"/>
      <c r="AL529" s="70"/>
      <c r="AM529" s="70"/>
    </row>
    <row r="530" spans="17:39" s="1" customFormat="1">
      <c r="Q530" s="70"/>
      <c r="R530" s="70"/>
      <c r="Y530" s="70"/>
      <c r="Z530" s="70"/>
      <c r="AA530" s="70"/>
      <c r="AB530" s="70"/>
      <c r="AC530" s="70"/>
      <c r="AD530" s="70"/>
      <c r="AE530" s="70"/>
      <c r="AF530" s="70"/>
      <c r="AG530" s="70"/>
      <c r="AH530" s="70"/>
      <c r="AI530" s="70"/>
      <c r="AJ530" s="70"/>
      <c r="AK530" s="70"/>
      <c r="AL530" s="70"/>
      <c r="AM530" s="70"/>
    </row>
    <row r="531" spans="17:39" s="1" customFormat="1">
      <c r="Q531" s="70"/>
      <c r="R531" s="70"/>
      <c r="Y531" s="70"/>
      <c r="Z531" s="70"/>
      <c r="AA531" s="70"/>
      <c r="AB531" s="70"/>
      <c r="AC531" s="70"/>
      <c r="AD531" s="70"/>
      <c r="AE531" s="70"/>
      <c r="AF531" s="70"/>
      <c r="AG531" s="70"/>
      <c r="AH531" s="70"/>
      <c r="AI531" s="70"/>
      <c r="AJ531" s="70"/>
      <c r="AK531" s="70"/>
      <c r="AL531" s="70"/>
      <c r="AM531" s="70"/>
    </row>
    <row r="532" spans="17:39" s="1" customFormat="1">
      <c r="Q532" s="70"/>
      <c r="R532" s="70"/>
      <c r="Y532" s="70"/>
      <c r="Z532" s="70"/>
      <c r="AA532" s="70"/>
      <c r="AB532" s="70"/>
      <c r="AC532" s="70"/>
      <c r="AD532" s="70"/>
      <c r="AE532" s="70"/>
      <c r="AF532" s="70"/>
      <c r="AG532" s="70"/>
      <c r="AH532" s="70"/>
      <c r="AI532" s="70"/>
      <c r="AJ532" s="70"/>
      <c r="AK532" s="70"/>
      <c r="AL532" s="70"/>
      <c r="AM532" s="70"/>
    </row>
    <row r="533" spans="17:39" s="1" customFormat="1">
      <c r="Q533" s="70"/>
      <c r="R533" s="70"/>
      <c r="Y533" s="70"/>
      <c r="Z533" s="70"/>
      <c r="AA533" s="70"/>
      <c r="AB533" s="70"/>
      <c r="AC533" s="70"/>
      <c r="AD533" s="70"/>
      <c r="AE533" s="70"/>
      <c r="AF533" s="70"/>
      <c r="AG533" s="70"/>
      <c r="AH533" s="70"/>
      <c r="AI533" s="70"/>
      <c r="AJ533" s="70"/>
      <c r="AK533" s="70"/>
      <c r="AL533" s="70"/>
      <c r="AM533" s="70"/>
    </row>
    <row r="534" spans="17:39" s="1" customFormat="1">
      <c r="Q534" s="70"/>
      <c r="R534" s="70"/>
      <c r="Y534" s="70"/>
      <c r="Z534" s="70"/>
      <c r="AA534" s="70"/>
      <c r="AB534" s="70"/>
      <c r="AC534" s="70"/>
      <c r="AD534" s="70"/>
      <c r="AE534" s="70"/>
      <c r="AF534" s="70"/>
      <c r="AG534" s="70"/>
      <c r="AH534" s="70"/>
      <c r="AI534" s="70"/>
      <c r="AJ534" s="70"/>
      <c r="AK534" s="70"/>
      <c r="AL534" s="70"/>
      <c r="AM534" s="70"/>
    </row>
    <row r="535" spans="17:39" s="1" customFormat="1">
      <c r="Q535" s="70"/>
      <c r="R535" s="70"/>
      <c r="Y535" s="70"/>
      <c r="Z535" s="70"/>
      <c r="AA535" s="70"/>
      <c r="AB535" s="70"/>
      <c r="AC535" s="70"/>
      <c r="AD535" s="70"/>
      <c r="AE535" s="70"/>
      <c r="AF535" s="70"/>
      <c r="AG535" s="70"/>
      <c r="AH535" s="70"/>
      <c r="AI535" s="70"/>
      <c r="AJ535" s="70"/>
      <c r="AK535" s="70"/>
      <c r="AL535" s="70"/>
      <c r="AM535" s="70"/>
    </row>
    <row r="536" spans="17:39" s="1" customFormat="1">
      <c r="Q536" s="70"/>
      <c r="R536" s="70"/>
      <c r="Y536" s="70"/>
      <c r="Z536" s="70"/>
      <c r="AA536" s="70"/>
      <c r="AB536" s="70"/>
      <c r="AC536" s="70"/>
      <c r="AD536" s="70"/>
      <c r="AE536" s="70"/>
      <c r="AF536" s="70"/>
      <c r="AG536" s="70"/>
      <c r="AH536" s="70"/>
      <c r="AI536" s="70"/>
      <c r="AJ536" s="70"/>
      <c r="AK536" s="70"/>
      <c r="AL536" s="70"/>
      <c r="AM536" s="70"/>
    </row>
    <row r="537" spans="17:39" s="1" customFormat="1">
      <c r="Q537" s="70"/>
      <c r="R537" s="70"/>
      <c r="Y537" s="70"/>
      <c r="Z537" s="70"/>
      <c r="AA537" s="70"/>
      <c r="AB537" s="70"/>
      <c r="AC537" s="70"/>
      <c r="AD537" s="70"/>
      <c r="AE537" s="70"/>
      <c r="AF537" s="70"/>
      <c r="AG537" s="70"/>
      <c r="AH537" s="70"/>
      <c r="AI537" s="70"/>
      <c r="AJ537" s="70"/>
      <c r="AK537" s="70"/>
      <c r="AL537" s="70"/>
      <c r="AM537" s="70"/>
    </row>
    <row r="538" spans="17:39" s="1" customFormat="1">
      <c r="Q538" s="70"/>
      <c r="R538" s="70"/>
      <c r="Y538" s="70"/>
      <c r="Z538" s="70"/>
      <c r="AA538" s="70"/>
      <c r="AB538" s="70"/>
      <c r="AC538" s="70"/>
      <c r="AD538" s="70"/>
      <c r="AE538" s="70"/>
      <c r="AF538" s="70"/>
      <c r="AG538" s="70"/>
      <c r="AH538" s="70"/>
      <c r="AI538" s="70"/>
      <c r="AJ538" s="70"/>
      <c r="AK538" s="70"/>
      <c r="AL538" s="70"/>
      <c r="AM538" s="70"/>
    </row>
    <row r="539" spans="17:39" s="1" customFormat="1">
      <c r="Q539" s="70"/>
      <c r="R539" s="70"/>
      <c r="Y539" s="70"/>
      <c r="Z539" s="70"/>
      <c r="AA539" s="70"/>
      <c r="AB539" s="70"/>
      <c r="AC539" s="70"/>
      <c r="AD539" s="70"/>
      <c r="AE539" s="70"/>
      <c r="AF539" s="70"/>
      <c r="AG539" s="70"/>
      <c r="AH539" s="70"/>
      <c r="AI539" s="70"/>
      <c r="AJ539" s="70"/>
      <c r="AK539" s="70"/>
      <c r="AL539" s="70"/>
      <c r="AM539" s="70"/>
    </row>
    <row r="540" spans="17:39" s="1" customFormat="1">
      <c r="Q540" s="70"/>
      <c r="R540" s="70"/>
      <c r="Y540" s="70"/>
      <c r="Z540" s="70"/>
      <c r="AA540" s="70"/>
      <c r="AB540" s="70"/>
      <c r="AC540" s="70"/>
      <c r="AD540" s="70"/>
      <c r="AE540" s="70"/>
      <c r="AF540" s="70"/>
      <c r="AG540" s="70"/>
      <c r="AH540" s="70"/>
      <c r="AI540" s="70"/>
      <c r="AJ540" s="70"/>
      <c r="AK540" s="70"/>
      <c r="AL540" s="70"/>
      <c r="AM540" s="70"/>
    </row>
    <row r="541" spans="17:39" s="1" customFormat="1">
      <c r="Q541" s="70"/>
      <c r="R541" s="70"/>
      <c r="Y541" s="70"/>
      <c r="Z541" s="70"/>
      <c r="AA541" s="70"/>
      <c r="AB541" s="70"/>
      <c r="AC541" s="70"/>
      <c r="AD541" s="70"/>
      <c r="AE541" s="70"/>
      <c r="AF541" s="70"/>
      <c r="AG541" s="70"/>
      <c r="AH541" s="70"/>
      <c r="AI541" s="70"/>
      <c r="AJ541" s="70"/>
      <c r="AK541" s="70"/>
      <c r="AL541" s="70"/>
      <c r="AM541" s="70"/>
    </row>
    <row r="542" spans="17:39" s="1" customFormat="1">
      <c r="Q542" s="70"/>
      <c r="R542" s="70"/>
      <c r="Y542" s="70"/>
      <c r="Z542" s="70"/>
      <c r="AA542" s="70"/>
      <c r="AB542" s="70"/>
      <c r="AC542" s="70"/>
      <c r="AD542" s="70"/>
      <c r="AE542" s="70"/>
      <c r="AF542" s="70"/>
      <c r="AG542" s="70"/>
      <c r="AH542" s="70"/>
      <c r="AI542" s="70"/>
      <c r="AJ542" s="70"/>
      <c r="AK542" s="70"/>
      <c r="AL542" s="70"/>
      <c r="AM542" s="70"/>
    </row>
    <row r="543" spans="17:39" s="1" customFormat="1">
      <c r="Q543" s="70"/>
      <c r="R543" s="70"/>
      <c r="Y543" s="70"/>
      <c r="Z543" s="70"/>
      <c r="AA543" s="70"/>
      <c r="AB543" s="70"/>
      <c r="AC543" s="70"/>
      <c r="AD543" s="70"/>
      <c r="AE543" s="70"/>
      <c r="AF543" s="70"/>
      <c r="AG543" s="70"/>
      <c r="AH543" s="70"/>
      <c r="AI543" s="70"/>
      <c r="AJ543" s="70"/>
      <c r="AK543" s="70"/>
      <c r="AL543" s="70"/>
      <c r="AM543" s="70"/>
    </row>
    <row r="544" spans="17:39" s="1" customFormat="1">
      <c r="Q544" s="70"/>
      <c r="R544" s="70"/>
      <c r="Y544" s="70"/>
      <c r="Z544" s="70"/>
      <c r="AA544" s="70"/>
      <c r="AB544" s="70"/>
      <c r="AC544" s="70"/>
      <c r="AD544" s="70"/>
      <c r="AE544" s="70"/>
      <c r="AF544" s="70"/>
      <c r="AG544" s="70"/>
      <c r="AH544" s="70"/>
      <c r="AI544" s="70"/>
      <c r="AJ544" s="70"/>
      <c r="AK544" s="70"/>
      <c r="AL544" s="70"/>
      <c r="AM544" s="70"/>
    </row>
    <row r="545" spans="17:39" s="1" customFormat="1">
      <c r="Q545" s="70"/>
      <c r="R545" s="70"/>
      <c r="Y545" s="70"/>
      <c r="Z545" s="70"/>
      <c r="AA545" s="70"/>
      <c r="AB545" s="70"/>
      <c r="AC545" s="70"/>
      <c r="AD545" s="70"/>
      <c r="AE545" s="70"/>
      <c r="AF545" s="70"/>
      <c r="AG545" s="70"/>
      <c r="AH545" s="70"/>
      <c r="AI545" s="70"/>
      <c r="AJ545" s="70"/>
      <c r="AK545" s="70"/>
      <c r="AL545" s="70"/>
      <c r="AM545" s="70"/>
    </row>
    <row r="546" spans="17:39" s="1" customFormat="1">
      <c r="Q546" s="70"/>
      <c r="R546" s="70"/>
      <c r="Y546" s="70"/>
      <c r="Z546" s="70"/>
      <c r="AA546" s="70"/>
      <c r="AB546" s="70"/>
      <c r="AC546" s="70"/>
      <c r="AD546" s="70"/>
      <c r="AE546" s="70"/>
      <c r="AF546" s="70"/>
      <c r="AG546" s="70"/>
      <c r="AH546" s="70"/>
      <c r="AI546" s="70"/>
      <c r="AJ546" s="70"/>
      <c r="AK546" s="70"/>
      <c r="AL546" s="70"/>
      <c r="AM546" s="70"/>
    </row>
    <row r="547" spans="17:39" s="1" customFormat="1">
      <c r="Q547" s="70"/>
      <c r="R547" s="70"/>
      <c r="Y547" s="70"/>
      <c r="Z547" s="70"/>
      <c r="AA547" s="70"/>
      <c r="AB547" s="70"/>
      <c r="AC547" s="70"/>
      <c r="AD547" s="70"/>
      <c r="AE547" s="70"/>
      <c r="AF547" s="70"/>
      <c r="AG547" s="70"/>
      <c r="AH547" s="70"/>
      <c r="AI547" s="70"/>
      <c r="AJ547" s="70"/>
      <c r="AK547" s="70"/>
      <c r="AL547" s="70"/>
      <c r="AM547" s="70"/>
    </row>
    <row r="548" spans="17:39" s="1" customFormat="1">
      <c r="Q548" s="70"/>
      <c r="R548" s="70"/>
      <c r="Y548" s="70"/>
      <c r="Z548" s="70"/>
      <c r="AA548" s="70"/>
      <c r="AB548" s="70"/>
      <c r="AC548" s="70"/>
      <c r="AD548" s="70"/>
      <c r="AE548" s="70"/>
      <c r="AF548" s="70"/>
      <c r="AG548" s="70"/>
      <c r="AH548" s="70"/>
      <c r="AI548" s="70"/>
      <c r="AJ548" s="70"/>
      <c r="AK548" s="70"/>
      <c r="AL548" s="70"/>
      <c r="AM548" s="70"/>
    </row>
    <row r="549" spans="17:39" s="1" customFormat="1">
      <c r="Q549" s="70"/>
      <c r="R549" s="70"/>
      <c r="Y549" s="70"/>
      <c r="Z549" s="70"/>
      <c r="AA549" s="70"/>
      <c r="AB549" s="70"/>
      <c r="AC549" s="70"/>
      <c r="AD549" s="70"/>
      <c r="AE549" s="70"/>
      <c r="AF549" s="70"/>
      <c r="AG549" s="70"/>
      <c r="AH549" s="70"/>
      <c r="AI549" s="70"/>
      <c r="AJ549" s="70"/>
      <c r="AK549" s="70"/>
      <c r="AL549" s="70"/>
      <c r="AM549" s="70"/>
    </row>
    <row r="550" spans="17:39" s="1" customFormat="1">
      <c r="Q550" s="70"/>
      <c r="R550" s="70"/>
      <c r="Y550" s="70"/>
      <c r="Z550" s="70"/>
      <c r="AA550" s="70"/>
      <c r="AB550" s="70"/>
      <c r="AC550" s="70"/>
      <c r="AD550" s="70"/>
      <c r="AE550" s="70"/>
      <c r="AF550" s="70"/>
      <c r="AG550" s="70"/>
      <c r="AH550" s="70"/>
      <c r="AI550" s="70"/>
      <c r="AJ550" s="70"/>
      <c r="AK550" s="70"/>
      <c r="AL550" s="70"/>
      <c r="AM550" s="70"/>
    </row>
    <row r="551" spans="17:39" s="1" customFormat="1">
      <c r="Q551" s="70"/>
      <c r="R551" s="70"/>
      <c r="Y551" s="70"/>
      <c r="Z551" s="70"/>
      <c r="AA551" s="70"/>
      <c r="AB551" s="70"/>
      <c r="AC551" s="70"/>
      <c r="AD551" s="70"/>
      <c r="AE551" s="70"/>
      <c r="AF551" s="70"/>
      <c r="AG551" s="70"/>
      <c r="AH551" s="70"/>
      <c r="AI551" s="70"/>
      <c r="AJ551" s="70"/>
      <c r="AK551" s="70"/>
      <c r="AL551" s="70"/>
      <c r="AM551" s="70"/>
    </row>
    <row r="552" spans="17:39" s="1" customFormat="1">
      <c r="Q552" s="70"/>
      <c r="R552" s="70"/>
      <c r="Y552" s="70"/>
      <c r="Z552" s="70"/>
      <c r="AA552" s="70"/>
      <c r="AB552" s="70"/>
      <c r="AC552" s="70"/>
      <c r="AD552" s="70"/>
      <c r="AE552" s="70"/>
      <c r="AF552" s="70"/>
      <c r="AG552" s="70"/>
      <c r="AH552" s="70"/>
      <c r="AI552" s="70"/>
      <c r="AJ552" s="70"/>
      <c r="AK552" s="70"/>
      <c r="AL552" s="70"/>
      <c r="AM552" s="70"/>
    </row>
    <row r="553" spans="17:39" s="1" customFormat="1">
      <c r="Q553" s="70"/>
      <c r="R553" s="70"/>
      <c r="Y553" s="70"/>
      <c r="Z553" s="70"/>
      <c r="AA553" s="70"/>
      <c r="AB553" s="70"/>
      <c r="AC553" s="70"/>
      <c r="AD553" s="70"/>
      <c r="AE553" s="70"/>
      <c r="AF553" s="70"/>
      <c r="AG553" s="70"/>
      <c r="AH553" s="70"/>
      <c r="AI553" s="70"/>
      <c r="AJ553" s="70"/>
      <c r="AK553" s="70"/>
      <c r="AL553" s="70"/>
      <c r="AM553" s="70"/>
    </row>
    <row r="554" spans="17:39" s="1" customFormat="1">
      <c r="Q554" s="70"/>
      <c r="R554" s="70"/>
      <c r="Y554" s="70"/>
      <c r="Z554" s="70"/>
      <c r="AA554" s="70"/>
      <c r="AB554" s="70"/>
      <c r="AC554" s="70"/>
      <c r="AD554" s="70"/>
      <c r="AE554" s="70"/>
      <c r="AF554" s="70"/>
      <c r="AG554" s="70"/>
      <c r="AH554" s="70"/>
      <c r="AI554" s="70"/>
      <c r="AJ554" s="70"/>
      <c r="AK554" s="70"/>
      <c r="AL554" s="70"/>
      <c r="AM554" s="70"/>
    </row>
    <row r="555" spans="17:39" s="1" customFormat="1">
      <c r="Q555" s="70"/>
      <c r="R555" s="70"/>
      <c r="Y555" s="70"/>
      <c r="Z555" s="70"/>
      <c r="AA555" s="70"/>
      <c r="AB555" s="70"/>
      <c r="AC555" s="70"/>
      <c r="AD555" s="70"/>
      <c r="AE555" s="70"/>
      <c r="AF555" s="70"/>
      <c r="AG555" s="70"/>
      <c r="AH555" s="70"/>
      <c r="AI555" s="70"/>
      <c r="AJ555" s="70"/>
      <c r="AK555" s="70"/>
      <c r="AL555" s="70"/>
      <c r="AM555" s="70"/>
    </row>
    <row r="556" spans="17:39" s="1" customFormat="1">
      <c r="Q556" s="70"/>
      <c r="R556" s="70"/>
      <c r="Y556" s="70"/>
      <c r="Z556" s="70"/>
      <c r="AA556" s="70"/>
      <c r="AB556" s="70"/>
      <c r="AC556" s="70"/>
      <c r="AD556" s="70"/>
      <c r="AE556" s="70"/>
      <c r="AF556" s="70"/>
      <c r="AG556" s="70"/>
      <c r="AH556" s="70"/>
      <c r="AI556" s="70"/>
      <c r="AJ556" s="70"/>
      <c r="AK556" s="70"/>
      <c r="AL556" s="70"/>
      <c r="AM556" s="70"/>
    </row>
    <row r="557" spans="17:39" s="1" customFormat="1">
      <c r="Q557" s="70"/>
      <c r="R557" s="70"/>
      <c r="Y557" s="70"/>
      <c r="Z557" s="70"/>
      <c r="AA557" s="70"/>
      <c r="AB557" s="70"/>
      <c r="AC557" s="70"/>
      <c r="AD557" s="70"/>
      <c r="AE557" s="70"/>
      <c r="AF557" s="70"/>
      <c r="AG557" s="70"/>
      <c r="AH557" s="70"/>
      <c r="AI557" s="70"/>
      <c r="AJ557" s="70"/>
      <c r="AK557" s="70"/>
      <c r="AL557" s="70"/>
      <c r="AM557" s="70"/>
    </row>
    <row r="558" spans="17:39" s="1" customFormat="1">
      <c r="Q558" s="70"/>
      <c r="R558" s="70"/>
      <c r="Y558" s="70"/>
      <c r="Z558" s="70"/>
      <c r="AA558" s="70"/>
      <c r="AB558" s="70"/>
      <c r="AC558" s="70"/>
      <c r="AD558" s="70"/>
      <c r="AE558" s="70"/>
      <c r="AF558" s="70"/>
      <c r="AG558" s="70"/>
      <c r="AH558" s="70"/>
      <c r="AI558" s="70"/>
      <c r="AJ558" s="70"/>
      <c r="AK558" s="70"/>
      <c r="AL558" s="70"/>
      <c r="AM558" s="70"/>
    </row>
    <row r="559" spans="17:39" s="1" customFormat="1">
      <c r="Q559" s="70"/>
      <c r="R559" s="70"/>
      <c r="Y559" s="70"/>
      <c r="Z559" s="70"/>
      <c r="AA559" s="70"/>
      <c r="AB559" s="70"/>
      <c r="AC559" s="70"/>
      <c r="AD559" s="70"/>
      <c r="AE559" s="70"/>
      <c r="AF559" s="70"/>
      <c r="AG559" s="70"/>
      <c r="AH559" s="70"/>
      <c r="AI559" s="70"/>
      <c r="AJ559" s="70"/>
      <c r="AK559" s="70"/>
      <c r="AL559" s="70"/>
      <c r="AM559" s="70"/>
    </row>
    <row r="560" spans="17:39" s="1" customFormat="1">
      <c r="Q560" s="70"/>
      <c r="R560" s="70"/>
      <c r="Y560" s="70"/>
      <c r="Z560" s="70"/>
      <c r="AA560" s="70"/>
      <c r="AB560" s="70"/>
      <c r="AC560" s="70"/>
      <c r="AD560" s="70"/>
      <c r="AE560" s="70"/>
      <c r="AF560" s="70"/>
      <c r="AG560" s="70"/>
      <c r="AH560" s="70"/>
      <c r="AI560" s="70"/>
      <c r="AJ560" s="70"/>
      <c r="AK560" s="70"/>
      <c r="AL560" s="70"/>
      <c r="AM560" s="70"/>
    </row>
    <row r="561" spans="17:39" s="1" customFormat="1">
      <c r="Q561" s="70"/>
      <c r="R561" s="70"/>
      <c r="Y561" s="70"/>
      <c r="Z561" s="70"/>
      <c r="AA561" s="70"/>
      <c r="AB561" s="70"/>
      <c r="AC561" s="70"/>
      <c r="AD561" s="70"/>
      <c r="AE561" s="70"/>
      <c r="AF561" s="70"/>
      <c r="AG561" s="70"/>
      <c r="AH561" s="70"/>
      <c r="AI561" s="70"/>
      <c r="AJ561" s="70"/>
      <c r="AK561" s="70"/>
      <c r="AL561" s="70"/>
      <c r="AM561" s="70"/>
    </row>
    <row r="562" spans="17:39" s="1" customFormat="1">
      <c r="Q562" s="70"/>
      <c r="R562" s="70"/>
      <c r="Y562" s="70"/>
      <c r="Z562" s="70"/>
      <c r="AA562" s="70"/>
      <c r="AB562" s="70"/>
      <c r="AC562" s="70"/>
      <c r="AD562" s="70"/>
      <c r="AE562" s="70"/>
      <c r="AF562" s="70"/>
      <c r="AG562" s="70"/>
      <c r="AH562" s="70"/>
      <c r="AI562" s="70"/>
      <c r="AJ562" s="70"/>
      <c r="AK562" s="70"/>
      <c r="AL562" s="70"/>
      <c r="AM562" s="70"/>
    </row>
    <row r="563" spans="17:39" s="1" customFormat="1">
      <c r="Q563" s="70"/>
      <c r="R563" s="70"/>
      <c r="Y563" s="70"/>
      <c r="Z563" s="70"/>
      <c r="AA563" s="70"/>
      <c r="AB563" s="70"/>
      <c r="AC563" s="70"/>
      <c r="AD563" s="70"/>
      <c r="AE563" s="70"/>
      <c r="AF563" s="70"/>
      <c r="AG563" s="70"/>
      <c r="AH563" s="70"/>
      <c r="AI563" s="70"/>
      <c r="AJ563" s="70"/>
      <c r="AK563" s="70"/>
      <c r="AL563" s="70"/>
      <c r="AM563" s="70"/>
    </row>
    <row r="564" spans="17:39" s="1" customFormat="1">
      <c r="Q564" s="70"/>
      <c r="R564" s="70"/>
      <c r="Y564" s="70"/>
      <c r="Z564" s="70"/>
      <c r="AA564" s="70"/>
      <c r="AB564" s="70"/>
      <c r="AC564" s="70"/>
      <c r="AD564" s="70"/>
      <c r="AE564" s="70"/>
      <c r="AF564" s="70"/>
      <c r="AG564" s="70"/>
      <c r="AH564" s="70"/>
      <c r="AI564" s="70"/>
      <c r="AJ564" s="70"/>
      <c r="AK564" s="70"/>
      <c r="AL564" s="70"/>
      <c r="AM564" s="70"/>
    </row>
    <row r="565" spans="17:39" s="1" customFormat="1">
      <c r="Q565" s="70"/>
      <c r="R565" s="70"/>
      <c r="Y565" s="70"/>
      <c r="Z565" s="70"/>
      <c r="AA565" s="70"/>
      <c r="AB565" s="70"/>
      <c r="AC565" s="70"/>
      <c r="AD565" s="70"/>
      <c r="AE565" s="70"/>
      <c r="AF565" s="70"/>
      <c r="AG565" s="70"/>
      <c r="AH565" s="70"/>
      <c r="AI565" s="70"/>
      <c r="AJ565" s="70"/>
      <c r="AK565" s="70"/>
      <c r="AL565" s="70"/>
      <c r="AM565" s="70"/>
    </row>
    <row r="566" spans="17:39" s="1" customFormat="1">
      <c r="Q566" s="70"/>
      <c r="R566" s="70"/>
      <c r="Y566" s="70"/>
      <c r="Z566" s="70"/>
      <c r="AA566" s="70"/>
      <c r="AB566" s="70"/>
      <c r="AC566" s="70"/>
      <c r="AD566" s="70"/>
      <c r="AE566" s="70"/>
      <c r="AF566" s="70"/>
      <c r="AG566" s="70"/>
      <c r="AH566" s="70"/>
      <c r="AI566" s="70"/>
      <c r="AJ566" s="70"/>
      <c r="AK566" s="70"/>
      <c r="AL566" s="70"/>
      <c r="AM566" s="70"/>
    </row>
    <row r="567" spans="17:39" s="1" customFormat="1">
      <c r="Q567" s="70"/>
      <c r="R567" s="70"/>
      <c r="Y567" s="70"/>
      <c r="Z567" s="70"/>
      <c r="AA567" s="70"/>
      <c r="AB567" s="70"/>
      <c r="AC567" s="70"/>
      <c r="AD567" s="70"/>
      <c r="AE567" s="70"/>
      <c r="AF567" s="70"/>
      <c r="AG567" s="70"/>
      <c r="AH567" s="70"/>
      <c r="AI567" s="70"/>
      <c r="AJ567" s="70"/>
      <c r="AK567" s="70"/>
      <c r="AL567" s="70"/>
      <c r="AM567" s="70"/>
    </row>
    <row r="568" spans="17:39" s="1" customFormat="1">
      <c r="Q568" s="70"/>
      <c r="R568" s="70"/>
      <c r="Y568" s="70"/>
      <c r="Z568" s="70"/>
      <c r="AA568" s="70"/>
      <c r="AB568" s="70"/>
      <c r="AC568" s="70"/>
      <c r="AD568" s="70"/>
      <c r="AE568" s="70"/>
      <c r="AF568" s="70"/>
      <c r="AG568" s="70"/>
      <c r="AH568" s="70"/>
      <c r="AI568" s="70"/>
      <c r="AJ568" s="70"/>
      <c r="AK568" s="70"/>
      <c r="AL568" s="70"/>
      <c r="AM568" s="70"/>
    </row>
    <row r="569" spans="17:39" s="1" customFormat="1">
      <c r="Q569" s="70"/>
      <c r="R569" s="70"/>
      <c r="Y569" s="70"/>
      <c r="Z569" s="70"/>
      <c r="AA569" s="70"/>
      <c r="AB569" s="70"/>
      <c r="AC569" s="70"/>
      <c r="AD569" s="70"/>
      <c r="AE569" s="70"/>
      <c r="AF569" s="70"/>
      <c r="AG569" s="70"/>
      <c r="AH569" s="70"/>
      <c r="AI569" s="70"/>
      <c r="AJ569" s="70"/>
      <c r="AK569" s="70"/>
      <c r="AL569" s="70"/>
      <c r="AM569" s="70"/>
    </row>
    <row r="570" spans="17:39" s="1" customFormat="1">
      <c r="Q570" s="70"/>
      <c r="R570" s="70"/>
      <c r="Y570" s="70"/>
      <c r="Z570" s="70"/>
      <c r="AA570" s="70"/>
      <c r="AB570" s="70"/>
      <c r="AC570" s="70"/>
      <c r="AD570" s="70"/>
      <c r="AE570" s="70"/>
      <c r="AF570" s="70"/>
      <c r="AG570" s="70"/>
      <c r="AH570" s="70"/>
      <c r="AI570" s="70"/>
      <c r="AJ570" s="70"/>
      <c r="AK570" s="70"/>
      <c r="AL570" s="70"/>
      <c r="AM570" s="70"/>
    </row>
    <row r="571" spans="17:39" s="1" customFormat="1">
      <c r="Q571" s="70"/>
      <c r="R571" s="70"/>
      <c r="Y571" s="70"/>
      <c r="Z571" s="70"/>
      <c r="AA571" s="70"/>
      <c r="AB571" s="70"/>
      <c r="AC571" s="70"/>
      <c r="AD571" s="70"/>
      <c r="AE571" s="70"/>
      <c r="AF571" s="70"/>
      <c r="AG571" s="70"/>
      <c r="AH571" s="70"/>
      <c r="AI571" s="70"/>
      <c r="AJ571" s="70"/>
      <c r="AK571" s="70"/>
      <c r="AL571" s="70"/>
      <c r="AM571" s="70"/>
    </row>
    <row r="572" spans="17:39" s="1" customFormat="1">
      <c r="Q572" s="70"/>
      <c r="R572" s="70"/>
      <c r="Y572" s="70"/>
      <c r="Z572" s="70"/>
      <c r="AA572" s="70"/>
      <c r="AB572" s="70"/>
      <c r="AC572" s="70"/>
      <c r="AD572" s="70"/>
      <c r="AE572" s="70"/>
      <c r="AF572" s="70"/>
      <c r="AG572" s="70"/>
      <c r="AH572" s="70"/>
      <c r="AI572" s="70"/>
      <c r="AJ572" s="70"/>
      <c r="AK572" s="70"/>
      <c r="AL572" s="70"/>
      <c r="AM572" s="70"/>
    </row>
    <row r="573" spans="17:39" s="1" customFormat="1">
      <c r="Q573" s="70"/>
      <c r="R573" s="70"/>
      <c r="Y573" s="70"/>
      <c r="Z573" s="70"/>
      <c r="AA573" s="70"/>
      <c r="AB573" s="70"/>
      <c r="AC573" s="70"/>
      <c r="AD573" s="70"/>
      <c r="AE573" s="70"/>
      <c r="AF573" s="70"/>
      <c r="AG573" s="70"/>
      <c r="AH573" s="70"/>
      <c r="AI573" s="70"/>
      <c r="AJ573" s="70"/>
      <c r="AK573" s="70"/>
      <c r="AL573" s="70"/>
      <c r="AM573" s="70"/>
    </row>
    <row r="574" spans="17:39" s="1" customFormat="1">
      <c r="Q574" s="70"/>
      <c r="R574" s="70"/>
      <c r="Y574" s="70"/>
      <c r="Z574" s="70"/>
      <c r="AA574" s="70"/>
      <c r="AB574" s="70"/>
      <c r="AC574" s="70"/>
      <c r="AD574" s="70"/>
      <c r="AE574" s="70"/>
      <c r="AF574" s="70"/>
      <c r="AG574" s="70"/>
      <c r="AH574" s="70"/>
      <c r="AI574" s="70"/>
      <c r="AJ574" s="70"/>
      <c r="AK574" s="70"/>
      <c r="AL574" s="70"/>
      <c r="AM574" s="70"/>
    </row>
    <row r="575" spans="17:39" s="1" customFormat="1">
      <c r="Q575" s="70"/>
      <c r="R575" s="70"/>
      <c r="Y575" s="70"/>
      <c r="Z575" s="70"/>
      <c r="AA575" s="70"/>
      <c r="AB575" s="70"/>
      <c r="AC575" s="70"/>
      <c r="AD575" s="70"/>
      <c r="AE575" s="70"/>
      <c r="AF575" s="70"/>
      <c r="AG575" s="70"/>
      <c r="AH575" s="70"/>
      <c r="AI575" s="70"/>
      <c r="AJ575" s="70"/>
      <c r="AK575" s="70"/>
      <c r="AL575" s="70"/>
      <c r="AM575" s="70"/>
    </row>
    <row r="576" spans="17:39" s="1" customFormat="1">
      <c r="Q576" s="70"/>
      <c r="R576" s="70"/>
      <c r="Y576" s="70"/>
      <c r="Z576" s="70"/>
      <c r="AA576" s="70"/>
      <c r="AB576" s="70"/>
      <c r="AC576" s="70"/>
      <c r="AD576" s="70"/>
      <c r="AE576" s="70"/>
      <c r="AF576" s="70"/>
      <c r="AG576" s="70"/>
      <c r="AH576" s="70"/>
      <c r="AI576" s="70"/>
      <c r="AJ576" s="70"/>
      <c r="AK576" s="70"/>
      <c r="AL576" s="70"/>
      <c r="AM576" s="70"/>
    </row>
    <row r="577" spans="17:39" s="1" customFormat="1">
      <c r="Q577" s="70"/>
      <c r="R577" s="70"/>
      <c r="Y577" s="70"/>
      <c r="Z577" s="70"/>
      <c r="AA577" s="70"/>
      <c r="AB577" s="70"/>
      <c r="AC577" s="70"/>
      <c r="AD577" s="70"/>
      <c r="AE577" s="70"/>
      <c r="AF577" s="70"/>
      <c r="AG577" s="70"/>
      <c r="AH577" s="70"/>
      <c r="AI577" s="70"/>
      <c r="AJ577" s="70"/>
      <c r="AK577" s="70"/>
      <c r="AL577" s="70"/>
      <c r="AM577" s="70"/>
    </row>
    <row r="578" spans="17:39" s="1" customFormat="1">
      <c r="Q578" s="70"/>
      <c r="R578" s="70"/>
      <c r="Y578" s="70"/>
      <c r="Z578" s="70"/>
      <c r="AA578" s="70"/>
      <c r="AB578" s="70"/>
      <c r="AC578" s="70"/>
      <c r="AD578" s="70"/>
      <c r="AE578" s="70"/>
      <c r="AF578" s="70"/>
      <c r="AG578" s="70"/>
      <c r="AH578" s="70"/>
      <c r="AI578" s="70"/>
      <c r="AJ578" s="70"/>
      <c r="AK578" s="70"/>
      <c r="AL578" s="70"/>
      <c r="AM578" s="70"/>
    </row>
    <row r="579" spans="17:39" s="1" customFormat="1">
      <c r="Q579" s="70"/>
      <c r="R579" s="70"/>
      <c r="Y579" s="70"/>
      <c r="Z579" s="70"/>
      <c r="AA579" s="70"/>
      <c r="AB579" s="70"/>
      <c r="AC579" s="70"/>
      <c r="AD579" s="70"/>
      <c r="AE579" s="70"/>
      <c r="AF579" s="70"/>
      <c r="AG579" s="70"/>
      <c r="AH579" s="70"/>
      <c r="AI579" s="70"/>
      <c r="AJ579" s="70"/>
      <c r="AK579" s="70"/>
      <c r="AL579" s="70"/>
      <c r="AM579" s="70"/>
    </row>
    <row r="580" spans="17:39" s="1" customFormat="1">
      <c r="Q580" s="70"/>
      <c r="R580" s="70"/>
      <c r="Y580" s="70"/>
      <c r="Z580" s="70"/>
      <c r="AA580" s="70"/>
      <c r="AB580" s="70"/>
      <c r="AC580" s="70"/>
      <c r="AD580" s="70"/>
      <c r="AE580" s="70"/>
      <c r="AF580" s="70"/>
      <c r="AG580" s="70"/>
      <c r="AH580" s="70"/>
      <c r="AI580" s="70"/>
      <c r="AJ580" s="70"/>
      <c r="AK580" s="70"/>
      <c r="AL580" s="70"/>
      <c r="AM580" s="70"/>
    </row>
    <row r="581" spans="17:39" s="1" customFormat="1">
      <c r="Q581" s="70"/>
      <c r="R581" s="70"/>
      <c r="Y581" s="70"/>
      <c r="Z581" s="70"/>
      <c r="AA581" s="70"/>
      <c r="AB581" s="70"/>
      <c r="AC581" s="70"/>
      <c r="AD581" s="70"/>
      <c r="AE581" s="70"/>
      <c r="AF581" s="70"/>
      <c r="AG581" s="70"/>
      <c r="AH581" s="70"/>
      <c r="AI581" s="70"/>
      <c r="AJ581" s="70"/>
      <c r="AK581" s="70"/>
      <c r="AL581" s="70"/>
      <c r="AM581" s="70"/>
    </row>
    <row r="582" spans="17:39" s="1" customFormat="1">
      <c r="Q582" s="70"/>
      <c r="R582" s="70"/>
      <c r="Y582" s="70"/>
      <c r="Z582" s="70"/>
      <c r="AA582" s="70"/>
      <c r="AB582" s="70"/>
      <c r="AC582" s="70"/>
      <c r="AD582" s="70"/>
      <c r="AE582" s="70"/>
      <c r="AF582" s="70"/>
      <c r="AG582" s="70"/>
      <c r="AH582" s="70"/>
      <c r="AI582" s="70"/>
      <c r="AJ582" s="70"/>
      <c r="AK582" s="70"/>
      <c r="AL582" s="70"/>
      <c r="AM582" s="70"/>
    </row>
    <row r="583" spans="17:39" s="1" customFormat="1">
      <c r="Q583" s="70"/>
      <c r="R583" s="70"/>
      <c r="Y583" s="70"/>
      <c r="Z583" s="70"/>
      <c r="AA583" s="70"/>
      <c r="AB583" s="70"/>
      <c r="AC583" s="70"/>
      <c r="AD583" s="70"/>
      <c r="AE583" s="70"/>
      <c r="AF583" s="70"/>
      <c r="AG583" s="70"/>
      <c r="AH583" s="70"/>
      <c r="AI583" s="70"/>
      <c r="AJ583" s="70"/>
      <c r="AK583" s="70"/>
      <c r="AL583" s="70"/>
      <c r="AM583" s="70"/>
    </row>
    <row r="584" spans="17:39" s="1" customFormat="1">
      <c r="Q584" s="70"/>
      <c r="R584" s="70"/>
      <c r="Y584" s="70"/>
      <c r="Z584" s="70"/>
      <c r="AA584" s="70"/>
      <c r="AB584" s="70"/>
      <c r="AC584" s="70"/>
      <c r="AD584" s="70"/>
      <c r="AE584" s="70"/>
      <c r="AF584" s="70"/>
      <c r="AG584" s="70"/>
      <c r="AH584" s="70"/>
      <c r="AI584" s="70"/>
      <c r="AJ584" s="70"/>
      <c r="AK584" s="70"/>
      <c r="AL584" s="70"/>
      <c r="AM584" s="70"/>
    </row>
    <row r="585" spans="17:39" s="1" customFormat="1">
      <c r="Q585" s="70"/>
      <c r="R585" s="70"/>
      <c r="Y585" s="70"/>
      <c r="Z585" s="70"/>
      <c r="AA585" s="70"/>
      <c r="AB585" s="70"/>
      <c r="AC585" s="70"/>
      <c r="AD585" s="70"/>
      <c r="AE585" s="70"/>
      <c r="AF585" s="70"/>
      <c r="AG585" s="70"/>
      <c r="AH585" s="70"/>
      <c r="AI585" s="70"/>
      <c r="AJ585" s="70"/>
      <c r="AK585" s="70"/>
      <c r="AL585" s="70"/>
      <c r="AM585" s="70"/>
    </row>
    <row r="586" spans="17:39" s="1" customFormat="1">
      <c r="Q586" s="70"/>
      <c r="R586" s="70"/>
      <c r="Y586" s="70"/>
      <c r="Z586" s="70"/>
      <c r="AA586" s="70"/>
      <c r="AB586" s="70"/>
      <c r="AC586" s="70"/>
      <c r="AD586" s="70"/>
      <c r="AE586" s="70"/>
      <c r="AF586" s="70"/>
      <c r="AG586" s="70"/>
      <c r="AH586" s="70"/>
      <c r="AI586" s="70"/>
      <c r="AJ586" s="70"/>
      <c r="AK586" s="70"/>
      <c r="AL586" s="70"/>
      <c r="AM586" s="70"/>
    </row>
    <row r="587" spans="17:39" s="1" customFormat="1">
      <c r="Q587" s="70"/>
      <c r="R587" s="70"/>
      <c r="Y587" s="70"/>
      <c r="Z587" s="70"/>
      <c r="AA587" s="70"/>
      <c r="AB587" s="70"/>
      <c r="AC587" s="70"/>
      <c r="AD587" s="70"/>
      <c r="AE587" s="70"/>
      <c r="AF587" s="70"/>
      <c r="AG587" s="70"/>
      <c r="AH587" s="70"/>
      <c r="AI587" s="70"/>
      <c r="AJ587" s="70"/>
      <c r="AK587" s="70"/>
      <c r="AL587" s="70"/>
      <c r="AM587" s="70"/>
    </row>
    <row r="588" spans="17:39" s="1" customFormat="1">
      <c r="Q588" s="70"/>
      <c r="R588" s="70"/>
      <c r="Y588" s="70"/>
      <c r="Z588" s="70"/>
      <c r="AA588" s="70"/>
      <c r="AB588" s="70"/>
      <c r="AC588" s="70"/>
      <c r="AD588" s="70"/>
      <c r="AE588" s="70"/>
      <c r="AF588" s="70"/>
      <c r="AG588" s="70"/>
      <c r="AH588" s="70"/>
      <c r="AI588" s="70"/>
      <c r="AJ588" s="70"/>
      <c r="AK588" s="70"/>
      <c r="AL588" s="70"/>
      <c r="AM588" s="70"/>
    </row>
    <row r="589" spans="17:39" s="1" customFormat="1">
      <c r="Q589" s="70"/>
      <c r="R589" s="70"/>
      <c r="Y589" s="70"/>
      <c r="Z589" s="70"/>
      <c r="AA589" s="70"/>
      <c r="AB589" s="70"/>
      <c r="AC589" s="70"/>
      <c r="AD589" s="70"/>
      <c r="AE589" s="70"/>
      <c r="AF589" s="70"/>
      <c r="AG589" s="70"/>
      <c r="AH589" s="70"/>
      <c r="AI589" s="70"/>
      <c r="AJ589" s="70"/>
      <c r="AK589" s="70"/>
      <c r="AL589" s="70"/>
      <c r="AM589" s="70"/>
    </row>
    <row r="590" spans="17:39" s="1" customFormat="1">
      <c r="Q590" s="70"/>
      <c r="R590" s="70"/>
      <c r="Y590" s="70"/>
      <c r="Z590" s="70"/>
      <c r="AA590" s="70"/>
      <c r="AB590" s="70"/>
      <c r="AC590" s="70"/>
      <c r="AD590" s="70"/>
      <c r="AE590" s="70"/>
      <c r="AF590" s="70"/>
      <c r="AG590" s="70"/>
      <c r="AH590" s="70"/>
      <c r="AI590" s="70"/>
      <c r="AJ590" s="70"/>
      <c r="AK590" s="70"/>
      <c r="AL590" s="70"/>
      <c r="AM590" s="70"/>
    </row>
    <row r="591" spans="17:39" s="1" customFormat="1">
      <c r="Q591" s="70"/>
      <c r="R591" s="70"/>
      <c r="Y591" s="70"/>
      <c r="Z591" s="70"/>
      <c r="AA591" s="70"/>
      <c r="AB591" s="70"/>
      <c r="AC591" s="70"/>
      <c r="AD591" s="70"/>
      <c r="AE591" s="70"/>
      <c r="AF591" s="70"/>
      <c r="AG591" s="70"/>
      <c r="AH591" s="70"/>
      <c r="AI591" s="70"/>
      <c r="AJ591" s="70"/>
      <c r="AK591" s="70"/>
      <c r="AL591" s="70"/>
      <c r="AM591" s="70"/>
    </row>
    <row r="592" spans="17:39" s="1" customFormat="1">
      <c r="Q592" s="70"/>
      <c r="R592" s="70"/>
      <c r="Y592" s="70"/>
      <c r="Z592" s="70"/>
      <c r="AA592" s="70"/>
      <c r="AB592" s="70"/>
      <c r="AC592" s="70"/>
      <c r="AD592" s="70"/>
      <c r="AE592" s="70"/>
      <c r="AF592" s="70"/>
      <c r="AG592" s="70"/>
      <c r="AH592" s="70"/>
      <c r="AI592" s="70"/>
      <c r="AJ592" s="70"/>
      <c r="AK592" s="70"/>
      <c r="AL592" s="70"/>
      <c r="AM592" s="70"/>
    </row>
    <row r="593" spans="17:39" s="1" customFormat="1">
      <c r="Q593" s="70"/>
      <c r="R593" s="70"/>
      <c r="Y593" s="70"/>
      <c r="Z593" s="70"/>
      <c r="AA593" s="70"/>
      <c r="AB593" s="70"/>
      <c r="AC593" s="70"/>
      <c r="AD593" s="70"/>
      <c r="AE593" s="70"/>
      <c r="AF593" s="70"/>
      <c r="AG593" s="70"/>
      <c r="AH593" s="70"/>
      <c r="AI593" s="70"/>
      <c r="AJ593" s="70"/>
      <c r="AK593" s="70"/>
      <c r="AL593" s="70"/>
      <c r="AM593" s="70"/>
    </row>
    <row r="594" spans="17:39" s="1" customFormat="1">
      <c r="Q594" s="70"/>
      <c r="R594" s="70"/>
      <c r="Y594" s="70"/>
      <c r="Z594" s="70"/>
      <c r="AA594" s="70"/>
      <c r="AB594" s="70"/>
      <c r="AC594" s="70"/>
      <c r="AD594" s="70"/>
      <c r="AE594" s="70"/>
      <c r="AF594" s="70"/>
      <c r="AG594" s="70"/>
      <c r="AH594" s="70"/>
      <c r="AI594" s="70"/>
      <c r="AJ594" s="70"/>
      <c r="AK594" s="70"/>
      <c r="AL594" s="70"/>
      <c r="AM594" s="70"/>
    </row>
    <row r="595" spans="17:39" s="1" customFormat="1">
      <c r="Q595" s="70"/>
      <c r="R595" s="70"/>
      <c r="Y595" s="70"/>
      <c r="Z595" s="70"/>
      <c r="AA595" s="70"/>
      <c r="AB595" s="70"/>
      <c r="AC595" s="70"/>
      <c r="AD595" s="70"/>
      <c r="AE595" s="70"/>
      <c r="AF595" s="70"/>
      <c r="AG595" s="70"/>
      <c r="AH595" s="70"/>
      <c r="AI595" s="70"/>
      <c r="AJ595" s="70"/>
      <c r="AK595" s="70"/>
      <c r="AL595" s="70"/>
      <c r="AM595" s="70"/>
    </row>
    <row r="596" spans="17:39" s="1" customFormat="1">
      <c r="Q596" s="70"/>
      <c r="R596" s="70"/>
      <c r="Y596" s="70"/>
      <c r="Z596" s="70"/>
      <c r="AA596" s="70"/>
      <c r="AB596" s="70"/>
      <c r="AC596" s="70"/>
      <c r="AD596" s="70"/>
      <c r="AE596" s="70"/>
      <c r="AF596" s="70"/>
      <c r="AG596" s="70"/>
      <c r="AH596" s="70"/>
      <c r="AI596" s="70"/>
      <c r="AJ596" s="70"/>
      <c r="AK596" s="70"/>
      <c r="AL596" s="70"/>
      <c r="AM596" s="70"/>
    </row>
    <row r="597" spans="17:39" s="1" customFormat="1">
      <c r="Q597" s="70"/>
      <c r="R597" s="70"/>
      <c r="Y597" s="70"/>
      <c r="Z597" s="70"/>
      <c r="AA597" s="70"/>
      <c r="AB597" s="70"/>
      <c r="AC597" s="70"/>
      <c r="AD597" s="70"/>
      <c r="AE597" s="70"/>
      <c r="AF597" s="70"/>
      <c r="AG597" s="70"/>
      <c r="AH597" s="70"/>
      <c r="AI597" s="70"/>
      <c r="AJ597" s="70"/>
      <c r="AK597" s="70"/>
      <c r="AL597" s="70"/>
      <c r="AM597" s="70"/>
    </row>
    <row r="598" spans="17:39" s="1" customFormat="1">
      <c r="Q598" s="70"/>
      <c r="R598" s="70"/>
      <c r="Y598" s="70"/>
      <c r="Z598" s="70"/>
      <c r="AA598" s="70"/>
      <c r="AB598" s="70"/>
      <c r="AC598" s="70"/>
      <c r="AD598" s="70"/>
      <c r="AE598" s="70"/>
      <c r="AF598" s="70"/>
      <c r="AG598" s="70"/>
      <c r="AH598" s="70"/>
      <c r="AI598" s="70"/>
      <c r="AJ598" s="70"/>
      <c r="AK598" s="70"/>
      <c r="AL598" s="70"/>
      <c r="AM598" s="70"/>
    </row>
    <row r="599" spans="17:39" s="1" customFormat="1">
      <c r="Q599" s="70"/>
      <c r="R599" s="70"/>
      <c r="Y599" s="70"/>
      <c r="Z599" s="70"/>
      <c r="AA599" s="70"/>
      <c r="AB599" s="70"/>
      <c r="AC599" s="70"/>
      <c r="AD599" s="70"/>
      <c r="AE599" s="70"/>
      <c r="AF599" s="70"/>
      <c r="AG599" s="70"/>
      <c r="AH599" s="70"/>
      <c r="AI599" s="70"/>
      <c r="AJ599" s="70"/>
      <c r="AK599" s="70"/>
      <c r="AL599" s="70"/>
      <c r="AM599" s="70"/>
    </row>
    <row r="600" spans="17:39" s="1" customFormat="1">
      <c r="Q600" s="70"/>
      <c r="R600" s="70"/>
      <c r="Y600" s="70"/>
      <c r="Z600" s="70"/>
      <c r="AA600" s="70"/>
      <c r="AB600" s="70"/>
      <c r="AC600" s="70"/>
      <c r="AD600" s="70"/>
      <c r="AE600" s="70"/>
      <c r="AF600" s="70"/>
      <c r="AG600" s="70"/>
      <c r="AH600" s="70"/>
      <c r="AI600" s="70"/>
      <c r="AJ600" s="70"/>
      <c r="AK600" s="70"/>
      <c r="AL600" s="70"/>
      <c r="AM600" s="70"/>
    </row>
    <row r="601" spans="17:39" s="1" customFormat="1">
      <c r="Q601" s="70"/>
      <c r="R601" s="70"/>
      <c r="Y601" s="70"/>
      <c r="Z601" s="70"/>
      <c r="AA601" s="70"/>
      <c r="AB601" s="70"/>
      <c r="AC601" s="70"/>
      <c r="AD601" s="70"/>
      <c r="AE601" s="70"/>
      <c r="AF601" s="70"/>
      <c r="AG601" s="70"/>
      <c r="AH601" s="70"/>
      <c r="AI601" s="70"/>
      <c r="AJ601" s="70"/>
      <c r="AK601" s="70"/>
      <c r="AL601" s="70"/>
      <c r="AM601" s="70"/>
    </row>
    <row r="602" spans="17:39" s="1" customFormat="1">
      <c r="Q602" s="70"/>
      <c r="R602" s="70"/>
      <c r="Y602" s="70"/>
      <c r="Z602" s="70"/>
      <c r="AA602" s="70"/>
      <c r="AB602" s="70"/>
      <c r="AC602" s="70"/>
      <c r="AD602" s="70"/>
      <c r="AE602" s="70"/>
      <c r="AF602" s="70"/>
      <c r="AG602" s="70"/>
      <c r="AH602" s="70"/>
      <c r="AI602" s="70"/>
      <c r="AJ602" s="70"/>
      <c r="AK602" s="70"/>
      <c r="AL602" s="70"/>
      <c r="AM602" s="70"/>
    </row>
    <row r="603" spans="17:39" s="1" customFormat="1">
      <c r="Q603" s="70"/>
      <c r="R603" s="70"/>
      <c r="Y603" s="70"/>
      <c r="Z603" s="70"/>
      <c r="AA603" s="70"/>
      <c r="AB603" s="70"/>
      <c r="AC603" s="70"/>
      <c r="AD603" s="70"/>
      <c r="AE603" s="70"/>
      <c r="AF603" s="70"/>
      <c r="AG603" s="70"/>
      <c r="AH603" s="70"/>
      <c r="AI603" s="70"/>
      <c r="AJ603" s="70"/>
      <c r="AK603" s="70"/>
      <c r="AL603" s="70"/>
      <c r="AM603" s="70"/>
    </row>
    <row r="604" spans="17:39" s="1" customFormat="1">
      <c r="Q604" s="70"/>
      <c r="R604" s="70"/>
      <c r="Y604" s="70"/>
      <c r="Z604" s="70"/>
      <c r="AA604" s="70"/>
      <c r="AB604" s="70"/>
      <c r="AC604" s="70"/>
      <c r="AD604" s="70"/>
      <c r="AE604" s="70"/>
      <c r="AF604" s="70"/>
      <c r="AG604" s="70"/>
      <c r="AH604" s="70"/>
      <c r="AI604" s="70"/>
      <c r="AJ604" s="70"/>
      <c r="AK604" s="70"/>
      <c r="AL604" s="70"/>
      <c r="AM604" s="70"/>
    </row>
    <row r="605" spans="17:39" s="1" customFormat="1">
      <c r="Q605" s="70"/>
      <c r="R605" s="70"/>
      <c r="Y605" s="70"/>
      <c r="Z605" s="70"/>
      <c r="AA605" s="70"/>
      <c r="AB605" s="70"/>
      <c r="AC605" s="70"/>
      <c r="AD605" s="70"/>
      <c r="AE605" s="70"/>
      <c r="AF605" s="70"/>
      <c r="AG605" s="70"/>
      <c r="AH605" s="70"/>
      <c r="AI605" s="70"/>
      <c r="AJ605" s="70"/>
      <c r="AK605" s="70"/>
      <c r="AL605" s="70"/>
      <c r="AM605" s="70"/>
    </row>
    <row r="606" spans="17:39" s="1" customFormat="1">
      <c r="Q606" s="70"/>
      <c r="R606" s="70"/>
      <c r="Y606" s="70"/>
      <c r="Z606" s="70"/>
      <c r="AA606" s="70"/>
      <c r="AB606" s="70"/>
      <c r="AC606" s="70"/>
      <c r="AD606" s="70"/>
      <c r="AE606" s="70"/>
      <c r="AF606" s="70"/>
      <c r="AG606" s="70"/>
      <c r="AH606" s="70"/>
      <c r="AI606" s="70"/>
      <c r="AJ606" s="70"/>
      <c r="AK606" s="70"/>
      <c r="AL606" s="70"/>
      <c r="AM606" s="70"/>
    </row>
    <row r="607" spans="17:39" s="1" customFormat="1">
      <c r="Q607" s="70"/>
      <c r="R607" s="70"/>
      <c r="Y607" s="70"/>
      <c r="Z607" s="70"/>
      <c r="AA607" s="70"/>
      <c r="AB607" s="70"/>
      <c r="AC607" s="70"/>
      <c r="AD607" s="70"/>
      <c r="AE607" s="70"/>
      <c r="AF607" s="70"/>
      <c r="AG607" s="70"/>
      <c r="AH607" s="70"/>
      <c r="AI607" s="70"/>
      <c r="AJ607" s="70"/>
      <c r="AK607" s="70"/>
      <c r="AL607" s="70"/>
      <c r="AM607" s="70"/>
    </row>
    <row r="608" spans="17:39" s="1" customFormat="1">
      <c r="Q608" s="70"/>
      <c r="R608" s="70"/>
      <c r="Y608" s="70"/>
      <c r="Z608" s="70"/>
      <c r="AA608" s="70"/>
      <c r="AB608" s="70"/>
      <c r="AC608" s="70"/>
      <c r="AD608" s="70"/>
      <c r="AE608" s="70"/>
      <c r="AF608" s="70"/>
      <c r="AG608" s="70"/>
      <c r="AH608" s="70"/>
      <c r="AI608" s="70"/>
      <c r="AJ608" s="70"/>
      <c r="AK608" s="70"/>
      <c r="AL608" s="70"/>
      <c r="AM608" s="70"/>
    </row>
    <row r="609" spans="17:39" s="1" customFormat="1">
      <c r="Q609" s="70"/>
      <c r="R609" s="70"/>
      <c r="Y609" s="70"/>
      <c r="Z609" s="70"/>
      <c r="AA609" s="70"/>
      <c r="AB609" s="70"/>
      <c r="AC609" s="70"/>
      <c r="AD609" s="70"/>
      <c r="AE609" s="70"/>
      <c r="AF609" s="70"/>
      <c r="AG609" s="70"/>
      <c r="AH609" s="70"/>
      <c r="AI609" s="70"/>
      <c r="AJ609" s="70"/>
      <c r="AK609" s="70"/>
      <c r="AL609" s="70"/>
      <c r="AM609" s="70"/>
    </row>
    <row r="610" spans="17:39" s="1" customFormat="1">
      <c r="Q610" s="70"/>
      <c r="R610" s="70"/>
      <c r="Y610" s="70"/>
      <c r="Z610" s="70"/>
      <c r="AA610" s="70"/>
      <c r="AB610" s="70"/>
      <c r="AC610" s="70"/>
      <c r="AD610" s="70"/>
      <c r="AE610" s="70"/>
      <c r="AF610" s="70"/>
      <c r="AG610" s="70"/>
      <c r="AH610" s="70"/>
      <c r="AI610" s="70"/>
      <c r="AJ610" s="70"/>
      <c r="AK610" s="70"/>
      <c r="AL610" s="70"/>
      <c r="AM610" s="70"/>
    </row>
    <row r="611" spans="17:39" s="1" customFormat="1">
      <c r="Q611" s="70"/>
      <c r="R611" s="70"/>
      <c r="Y611" s="70"/>
      <c r="Z611" s="70"/>
      <c r="AA611" s="70"/>
      <c r="AB611" s="70"/>
      <c r="AC611" s="70"/>
      <c r="AD611" s="70"/>
      <c r="AE611" s="70"/>
      <c r="AF611" s="70"/>
      <c r="AG611" s="70"/>
      <c r="AH611" s="70"/>
      <c r="AI611" s="70"/>
      <c r="AJ611" s="70"/>
      <c r="AK611" s="70"/>
      <c r="AL611" s="70"/>
      <c r="AM611" s="70"/>
    </row>
    <row r="612" spans="17:39" s="1" customFormat="1">
      <c r="Q612" s="70"/>
      <c r="R612" s="70"/>
      <c r="Y612" s="70"/>
      <c r="Z612" s="70"/>
      <c r="AA612" s="70"/>
      <c r="AB612" s="70"/>
      <c r="AC612" s="70"/>
      <c r="AD612" s="70"/>
      <c r="AE612" s="70"/>
      <c r="AF612" s="70"/>
      <c r="AG612" s="70"/>
      <c r="AH612" s="70"/>
      <c r="AI612" s="70"/>
      <c r="AJ612" s="70"/>
      <c r="AK612" s="70"/>
      <c r="AL612" s="70"/>
      <c r="AM612" s="70"/>
    </row>
    <row r="613" spans="17:39" s="1" customFormat="1">
      <c r="Q613" s="70"/>
      <c r="R613" s="70"/>
      <c r="Y613" s="70"/>
      <c r="Z613" s="70"/>
      <c r="AA613" s="70"/>
      <c r="AB613" s="70"/>
      <c r="AC613" s="70"/>
      <c r="AD613" s="70"/>
      <c r="AE613" s="70"/>
      <c r="AF613" s="70"/>
      <c r="AG613" s="70"/>
      <c r="AH613" s="70"/>
      <c r="AI613" s="70"/>
      <c r="AJ613" s="70"/>
      <c r="AK613" s="70"/>
      <c r="AL613" s="70"/>
      <c r="AM613" s="70"/>
    </row>
    <row r="614" spans="17:39" s="1" customFormat="1">
      <c r="Q614" s="70"/>
      <c r="R614" s="70"/>
      <c r="Y614" s="70"/>
      <c r="Z614" s="70"/>
      <c r="AA614" s="70"/>
      <c r="AB614" s="70"/>
      <c r="AC614" s="70"/>
      <c r="AD614" s="70"/>
      <c r="AE614" s="70"/>
      <c r="AF614" s="70"/>
      <c r="AG614" s="70"/>
      <c r="AH614" s="70"/>
      <c r="AI614" s="70"/>
      <c r="AJ614" s="70"/>
      <c r="AK614" s="70"/>
      <c r="AL614" s="70"/>
      <c r="AM614" s="70"/>
    </row>
    <row r="615" spans="17:39" s="1" customFormat="1">
      <c r="Q615" s="70"/>
      <c r="R615" s="70"/>
      <c r="Y615" s="70"/>
      <c r="Z615" s="70"/>
      <c r="AA615" s="70"/>
      <c r="AB615" s="70"/>
      <c r="AC615" s="70"/>
      <c r="AD615" s="70"/>
      <c r="AE615" s="70"/>
      <c r="AF615" s="70"/>
      <c r="AG615" s="70"/>
      <c r="AH615" s="70"/>
      <c r="AI615" s="70"/>
      <c r="AJ615" s="70"/>
      <c r="AK615" s="70"/>
      <c r="AL615" s="70"/>
      <c r="AM615" s="70"/>
    </row>
    <row r="616" spans="17:39" s="1" customFormat="1">
      <c r="Q616" s="70"/>
      <c r="R616" s="70"/>
      <c r="Y616" s="70"/>
      <c r="Z616" s="70"/>
      <c r="AA616" s="70"/>
      <c r="AB616" s="70"/>
      <c r="AC616" s="70"/>
      <c r="AD616" s="70"/>
      <c r="AE616" s="70"/>
      <c r="AF616" s="70"/>
      <c r="AG616" s="70"/>
      <c r="AH616" s="70"/>
      <c r="AI616" s="70"/>
      <c r="AJ616" s="70"/>
      <c r="AK616" s="70"/>
      <c r="AL616" s="70"/>
      <c r="AM616" s="70"/>
    </row>
    <row r="617" spans="17:39" s="1" customFormat="1">
      <c r="Q617" s="70"/>
      <c r="R617" s="70"/>
      <c r="Y617" s="70"/>
      <c r="Z617" s="70"/>
      <c r="AA617" s="70"/>
      <c r="AB617" s="70"/>
      <c r="AC617" s="70"/>
      <c r="AD617" s="70"/>
      <c r="AE617" s="70"/>
      <c r="AF617" s="70"/>
      <c r="AG617" s="70"/>
      <c r="AH617" s="70"/>
      <c r="AI617" s="70"/>
      <c r="AJ617" s="70"/>
      <c r="AK617" s="70"/>
      <c r="AL617" s="70"/>
      <c r="AM617" s="70"/>
    </row>
    <row r="618" spans="17:39" s="1" customFormat="1">
      <c r="Q618" s="70"/>
      <c r="R618" s="70"/>
      <c r="Y618" s="70"/>
      <c r="Z618" s="70"/>
      <c r="AA618" s="70"/>
      <c r="AB618" s="70"/>
      <c r="AC618" s="70"/>
      <c r="AD618" s="70"/>
      <c r="AE618" s="70"/>
      <c r="AF618" s="70"/>
      <c r="AG618" s="70"/>
      <c r="AH618" s="70"/>
      <c r="AI618" s="70"/>
      <c r="AJ618" s="70"/>
      <c r="AK618" s="70"/>
      <c r="AL618" s="70"/>
      <c r="AM618" s="70"/>
    </row>
    <row r="619" spans="17:39" s="1" customFormat="1">
      <c r="Q619" s="70"/>
      <c r="R619" s="70"/>
      <c r="Y619" s="70"/>
      <c r="Z619" s="70"/>
      <c r="AA619" s="70"/>
      <c r="AB619" s="70"/>
      <c r="AC619" s="70"/>
      <c r="AD619" s="70"/>
      <c r="AE619" s="70"/>
      <c r="AF619" s="70"/>
      <c r="AG619" s="70"/>
      <c r="AH619" s="70"/>
      <c r="AI619" s="70"/>
      <c r="AJ619" s="70"/>
      <c r="AK619" s="70"/>
      <c r="AL619" s="70"/>
      <c r="AM619" s="70"/>
    </row>
    <row r="620" spans="17:39" s="1" customFormat="1">
      <c r="Q620" s="70"/>
      <c r="R620" s="70"/>
      <c r="Y620" s="70"/>
      <c r="Z620" s="70"/>
      <c r="AA620" s="70"/>
      <c r="AB620" s="70"/>
      <c r="AC620" s="70"/>
      <c r="AD620" s="70"/>
      <c r="AE620" s="70"/>
      <c r="AF620" s="70"/>
      <c r="AG620" s="70"/>
      <c r="AH620" s="70"/>
      <c r="AI620" s="70"/>
      <c r="AJ620" s="70"/>
      <c r="AK620" s="70"/>
      <c r="AL620" s="70"/>
      <c r="AM620" s="70"/>
    </row>
    <row r="621" spans="17:39" s="1" customFormat="1">
      <c r="Q621" s="70"/>
      <c r="R621" s="70"/>
      <c r="Y621" s="70"/>
      <c r="Z621" s="70"/>
      <c r="AA621" s="70"/>
      <c r="AB621" s="70"/>
      <c r="AC621" s="70"/>
      <c r="AD621" s="70"/>
      <c r="AE621" s="70"/>
      <c r="AF621" s="70"/>
      <c r="AG621" s="70"/>
      <c r="AH621" s="70"/>
      <c r="AI621" s="70"/>
      <c r="AJ621" s="70"/>
      <c r="AK621" s="70"/>
      <c r="AL621" s="70"/>
      <c r="AM621" s="70"/>
    </row>
    <row r="622" spans="17:39" s="1" customFormat="1">
      <c r="Q622" s="70"/>
      <c r="R622" s="70"/>
      <c r="Y622" s="70"/>
      <c r="Z622" s="70"/>
      <c r="AA622" s="70"/>
      <c r="AB622" s="70"/>
      <c r="AC622" s="70"/>
      <c r="AD622" s="70"/>
      <c r="AE622" s="70"/>
      <c r="AF622" s="70"/>
      <c r="AG622" s="70"/>
      <c r="AH622" s="70"/>
      <c r="AI622" s="70"/>
      <c r="AJ622" s="70"/>
      <c r="AK622" s="70"/>
      <c r="AL622" s="70"/>
      <c r="AM622" s="70"/>
    </row>
    <row r="623" spans="17:39" s="1" customFormat="1">
      <c r="Q623" s="70"/>
      <c r="R623" s="70"/>
      <c r="Y623" s="70"/>
      <c r="Z623" s="70"/>
      <c r="AA623" s="70"/>
      <c r="AB623" s="70"/>
      <c r="AC623" s="70"/>
      <c r="AD623" s="70"/>
      <c r="AE623" s="70"/>
      <c r="AF623" s="70"/>
      <c r="AG623" s="70"/>
      <c r="AH623" s="70"/>
      <c r="AI623" s="70"/>
      <c r="AJ623" s="70"/>
      <c r="AK623" s="70"/>
      <c r="AL623" s="70"/>
      <c r="AM623" s="70"/>
    </row>
    <row r="624" spans="17:39" s="1" customFormat="1">
      <c r="Q624" s="70"/>
      <c r="R624" s="70"/>
      <c r="Y624" s="70"/>
      <c r="Z624" s="70"/>
      <c r="AA624" s="70"/>
      <c r="AB624" s="70"/>
      <c r="AC624" s="70"/>
      <c r="AD624" s="70"/>
      <c r="AE624" s="70"/>
      <c r="AF624" s="70"/>
      <c r="AG624" s="70"/>
      <c r="AH624" s="70"/>
      <c r="AI624" s="70"/>
      <c r="AJ624" s="70"/>
      <c r="AK624" s="70"/>
      <c r="AL624" s="70"/>
      <c r="AM624" s="70"/>
    </row>
    <row r="625" spans="17:39" s="1" customFormat="1">
      <c r="Q625" s="70"/>
      <c r="R625" s="70"/>
      <c r="Y625" s="70"/>
      <c r="Z625" s="70"/>
      <c r="AA625" s="70"/>
      <c r="AB625" s="70"/>
      <c r="AC625" s="70"/>
      <c r="AD625" s="70"/>
      <c r="AE625" s="70"/>
      <c r="AF625" s="70"/>
      <c r="AG625" s="70"/>
      <c r="AH625" s="70"/>
      <c r="AI625" s="70"/>
      <c r="AJ625" s="70"/>
      <c r="AK625" s="70"/>
      <c r="AL625" s="70"/>
      <c r="AM625" s="70"/>
    </row>
    <row r="626" spans="17:39" s="1" customFormat="1">
      <c r="Q626" s="70"/>
      <c r="R626" s="70"/>
      <c r="Y626" s="70"/>
      <c r="Z626" s="70"/>
      <c r="AA626" s="70"/>
      <c r="AB626" s="70"/>
      <c r="AC626" s="70"/>
      <c r="AD626" s="70"/>
      <c r="AE626" s="70"/>
      <c r="AF626" s="70"/>
      <c r="AG626" s="70"/>
      <c r="AH626" s="70"/>
      <c r="AI626" s="70"/>
      <c r="AJ626" s="70"/>
      <c r="AK626" s="70"/>
      <c r="AL626" s="70"/>
      <c r="AM626" s="70"/>
    </row>
    <row r="627" spans="17:39" s="1" customFormat="1">
      <c r="Q627" s="70"/>
      <c r="R627" s="70"/>
      <c r="Y627" s="70"/>
      <c r="Z627" s="70"/>
      <c r="AA627" s="70"/>
      <c r="AB627" s="70"/>
      <c r="AC627" s="70"/>
      <c r="AD627" s="70"/>
      <c r="AE627" s="70"/>
      <c r="AF627" s="70"/>
      <c r="AG627" s="70"/>
      <c r="AH627" s="70"/>
      <c r="AI627" s="70"/>
      <c r="AJ627" s="70"/>
      <c r="AK627" s="70"/>
      <c r="AL627" s="70"/>
      <c r="AM627" s="70"/>
    </row>
    <row r="628" spans="17:39" s="1" customFormat="1">
      <c r="Q628" s="70"/>
      <c r="R628" s="70"/>
      <c r="Y628" s="70"/>
      <c r="Z628" s="70"/>
      <c r="AA628" s="70"/>
      <c r="AB628" s="70"/>
      <c r="AC628" s="70"/>
      <c r="AD628" s="70"/>
      <c r="AE628" s="70"/>
      <c r="AF628" s="70"/>
      <c r="AG628" s="70"/>
      <c r="AH628" s="70"/>
      <c r="AI628" s="70"/>
      <c r="AJ628" s="70"/>
      <c r="AK628" s="70"/>
      <c r="AL628" s="70"/>
      <c r="AM628" s="70"/>
    </row>
    <row r="629" spans="17:39" s="1" customFormat="1">
      <c r="Q629" s="70"/>
      <c r="R629" s="70"/>
      <c r="Y629" s="70"/>
      <c r="Z629" s="70"/>
      <c r="AA629" s="70"/>
      <c r="AB629" s="70"/>
      <c r="AC629" s="70"/>
      <c r="AD629" s="70"/>
      <c r="AE629" s="70"/>
      <c r="AF629" s="70"/>
      <c r="AG629" s="70"/>
      <c r="AH629" s="70"/>
      <c r="AI629" s="70"/>
      <c r="AJ629" s="70"/>
      <c r="AK629" s="70"/>
      <c r="AL629" s="70"/>
      <c r="AM629" s="70"/>
    </row>
    <row r="630" spans="17:39" s="1" customFormat="1">
      <c r="Q630" s="70"/>
      <c r="R630" s="70"/>
      <c r="Y630" s="70"/>
      <c r="Z630" s="70"/>
      <c r="AA630" s="70"/>
      <c r="AB630" s="70"/>
      <c r="AC630" s="70"/>
      <c r="AD630" s="70"/>
      <c r="AE630" s="70"/>
      <c r="AF630" s="70"/>
      <c r="AG630" s="70"/>
      <c r="AH630" s="70"/>
      <c r="AI630" s="70"/>
      <c r="AJ630" s="70"/>
      <c r="AK630" s="70"/>
      <c r="AL630" s="70"/>
      <c r="AM630" s="70"/>
    </row>
    <row r="631" spans="17:39" s="1" customFormat="1">
      <c r="Q631" s="70"/>
      <c r="R631" s="70"/>
      <c r="Y631" s="70"/>
      <c r="Z631" s="70"/>
      <c r="AA631" s="70"/>
      <c r="AB631" s="70"/>
      <c r="AC631" s="70"/>
      <c r="AD631" s="70"/>
      <c r="AE631" s="70"/>
      <c r="AF631" s="70"/>
      <c r="AG631" s="70"/>
      <c r="AH631" s="70"/>
      <c r="AI631" s="70"/>
      <c r="AJ631" s="70"/>
      <c r="AK631" s="70"/>
      <c r="AL631" s="70"/>
      <c r="AM631" s="70"/>
    </row>
    <row r="632" spans="17:39" s="1" customFormat="1">
      <c r="Q632" s="70"/>
      <c r="R632" s="70"/>
      <c r="Y632" s="70"/>
      <c r="Z632" s="70"/>
      <c r="AA632" s="70"/>
      <c r="AB632" s="70"/>
      <c r="AC632" s="70"/>
      <c r="AD632" s="70"/>
      <c r="AE632" s="70"/>
      <c r="AF632" s="70"/>
      <c r="AG632" s="70"/>
      <c r="AH632" s="70"/>
      <c r="AI632" s="70"/>
      <c r="AJ632" s="70"/>
      <c r="AK632" s="70"/>
      <c r="AL632" s="70"/>
      <c r="AM632" s="70"/>
    </row>
    <row r="633" spans="17:39" s="1" customFormat="1">
      <c r="Q633" s="70"/>
      <c r="R633" s="70"/>
      <c r="Y633" s="70"/>
      <c r="Z633" s="70"/>
      <c r="AA633" s="70"/>
      <c r="AB633" s="70"/>
      <c r="AC633" s="70"/>
      <c r="AD633" s="70"/>
      <c r="AE633" s="70"/>
      <c r="AF633" s="70"/>
      <c r="AG633" s="70"/>
      <c r="AH633" s="70"/>
      <c r="AI633" s="70"/>
      <c r="AJ633" s="70"/>
      <c r="AK633" s="70"/>
      <c r="AL633" s="70"/>
      <c r="AM633" s="70"/>
    </row>
    <row r="634" spans="17:39" s="1" customFormat="1">
      <c r="Q634" s="70"/>
      <c r="R634" s="70"/>
      <c r="Y634" s="70"/>
      <c r="Z634" s="70"/>
      <c r="AA634" s="70"/>
      <c r="AB634" s="70"/>
      <c r="AC634" s="70"/>
      <c r="AD634" s="70"/>
      <c r="AE634" s="70"/>
      <c r="AF634" s="70"/>
      <c r="AG634" s="70"/>
      <c r="AH634" s="70"/>
      <c r="AI634" s="70"/>
      <c r="AJ634" s="70"/>
      <c r="AK634" s="70"/>
      <c r="AL634" s="70"/>
      <c r="AM634" s="70"/>
    </row>
    <row r="635" spans="17:39" s="1" customFormat="1">
      <c r="Q635" s="70"/>
      <c r="R635" s="70"/>
      <c r="Y635" s="70"/>
      <c r="Z635" s="70"/>
      <c r="AA635" s="70"/>
      <c r="AB635" s="70"/>
      <c r="AC635" s="70"/>
      <c r="AD635" s="70"/>
      <c r="AE635" s="70"/>
      <c r="AF635" s="70"/>
      <c r="AG635" s="70"/>
      <c r="AH635" s="70"/>
      <c r="AI635" s="70"/>
      <c r="AJ635" s="70"/>
      <c r="AK635" s="70"/>
      <c r="AL635" s="70"/>
      <c r="AM635" s="70"/>
    </row>
    <row r="636" spans="17:39" s="1" customFormat="1">
      <c r="Q636" s="70"/>
      <c r="R636" s="70"/>
      <c r="Y636" s="70"/>
      <c r="Z636" s="70"/>
      <c r="AA636" s="70"/>
      <c r="AB636" s="70"/>
      <c r="AC636" s="70"/>
      <c r="AD636" s="70"/>
      <c r="AE636" s="70"/>
      <c r="AF636" s="70"/>
      <c r="AG636" s="70"/>
      <c r="AH636" s="70"/>
      <c r="AI636" s="70"/>
      <c r="AJ636" s="70"/>
      <c r="AK636" s="70"/>
      <c r="AL636" s="70"/>
      <c r="AM636" s="70"/>
    </row>
    <row r="637" spans="17:39" s="1" customFormat="1">
      <c r="Q637" s="70"/>
      <c r="R637" s="70"/>
      <c r="Y637" s="70"/>
      <c r="Z637" s="70"/>
      <c r="AA637" s="70"/>
      <c r="AB637" s="70"/>
      <c r="AC637" s="70"/>
      <c r="AD637" s="70"/>
      <c r="AE637" s="70"/>
      <c r="AF637" s="70"/>
      <c r="AG637" s="70"/>
      <c r="AH637" s="70"/>
      <c r="AI637" s="70"/>
      <c r="AJ637" s="70"/>
      <c r="AK637" s="70"/>
      <c r="AL637" s="70"/>
      <c r="AM637" s="70"/>
    </row>
    <row r="638" spans="17:39" s="1" customFormat="1">
      <c r="Q638" s="70"/>
      <c r="R638" s="70"/>
      <c r="Y638" s="70"/>
      <c r="Z638" s="70"/>
      <c r="AA638" s="70"/>
      <c r="AB638" s="70"/>
      <c r="AC638" s="70"/>
      <c r="AD638" s="70"/>
      <c r="AE638" s="70"/>
      <c r="AF638" s="70"/>
      <c r="AG638" s="70"/>
      <c r="AH638" s="70"/>
      <c r="AI638" s="70"/>
      <c r="AJ638" s="70"/>
      <c r="AK638" s="70"/>
      <c r="AL638" s="70"/>
      <c r="AM638" s="70"/>
    </row>
    <row r="639" spans="17:39" s="1" customFormat="1">
      <c r="Q639" s="70"/>
      <c r="R639" s="70"/>
      <c r="Y639" s="70"/>
      <c r="Z639" s="70"/>
      <c r="AA639" s="70"/>
      <c r="AB639" s="70"/>
      <c r="AC639" s="70"/>
      <c r="AD639" s="70"/>
      <c r="AE639" s="70"/>
      <c r="AF639" s="70"/>
      <c r="AG639" s="70"/>
      <c r="AH639" s="70"/>
      <c r="AI639" s="70"/>
      <c r="AJ639" s="70"/>
      <c r="AK639" s="70"/>
      <c r="AL639" s="70"/>
      <c r="AM639" s="70"/>
    </row>
    <row r="640" spans="17:39" s="1" customFormat="1">
      <c r="Q640" s="70"/>
      <c r="R640" s="70"/>
      <c r="Y640" s="70"/>
      <c r="Z640" s="70"/>
      <c r="AA640" s="70"/>
      <c r="AB640" s="70"/>
      <c r="AC640" s="70"/>
      <c r="AD640" s="70"/>
      <c r="AE640" s="70"/>
      <c r="AF640" s="70"/>
      <c r="AG640" s="70"/>
      <c r="AH640" s="70"/>
      <c r="AI640" s="70"/>
      <c r="AJ640" s="70"/>
      <c r="AK640" s="70"/>
      <c r="AL640" s="70"/>
      <c r="AM640" s="70"/>
    </row>
    <row r="641" spans="17:39" s="1" customFormat="1">
      <c r="Q641" s="70"/>
      <c r="R641" s="70"/>
      <c r="Y641" s="70"/>
      <c r="Z641" s="70"/>
      <c r="AA641" s="70"/>
      <c r="AB641" s="70"/>
      <c r="AC641" s="70"/>
      <c r="AD641" s="70"/>
      <c r="AE641" s="70"/>
      <c r="AF641" s="70"/>
      <c r="AG641" s="70"/>
      <c r="AH641" s="70"/>
      <c r="AI641" s="70"/>
      <c r="AJ641" s="70"/>
      <c r="AK641" s="70"/>
      <c r="AL641" s="70"/>
      <c r="AM641" s="70"/>
    </row>
    <row r="642" spans="17:39" s="1" customFormat="1">
      <c r="Q642" s="70"/>
      <c r="R642" s="70"/>
      <c r="Y642" s="70"/>
      <c r="Z642" s="70"/>
      <c r="AA642" s="70"/>
      <c r="AB642" s="70"/>
      <c r="AC642" s="70"/>
      <c r="AD642" s="70"/>
      <c r="AE642" s="70"/>
      <c r="AF642" s="70"/>
      <c r="AG642" s="70"/>
      <c r="AH642" s="70"/>
      <c r="AI642" s="70"/>
      <c r="AJ642" s="70"/>
      <c r="AK642" s="70"/>
      <c r="AL642" s="70"/>
      <c r="AM642" s="70"/>
    </row>
    <row r="643" spans="17:39" s="1" customFormat="1">
      <c r="Q643" s="70"/>
      <c r="R643" s="70"/>
      <c r="Y643" s="70"/>
      <c r="Z643" s="70"/>
      <c r="AA643" s="70"/>
      <c r="AB643" s="70"/>
      <c r="AC643" s="70"/>
      <c r="AD643" s="70"/>
      <c r="AE643" s="70"/>
      <c r="AF643" s="70"/>
      <c r="AG643" s="70"/>
      <c r="AH643" s="70"/>
      <c r="AI643" s="70"/>
      <c r="AJ643" s="70"/>
      <c r="AK643" s="70"/>
      <c r="AL643" s="70"/>
      <c r="AM643" s="70"/>
    </row>
    <row r="644" spans="17:39" s="1" customFormat="1">
      <c r="Q644" s="70"/>
      <c r="R644" s="70"/>
      <c r="Y644" s="70"/>
      <c r="Z644" s="70"/>
      <c r="AA644" s="70"/>
      <c r="AB644" s="70"/>
      <c r="AC644" s="70"/>
      <c r="AD644" s="70"/>
      <c r="AE644" s="70"/>
      <c r="AF644" s="70"/>
      <c r="AG644" s="70"/>
      <c r="AH644" s="70"/>
      <c r="AI644" s="70"/>
      <c r="AJ644" s="70"/>
      <c r="AK644" s="70"/>
      <c r="AL644" s="70"/>
      <c r="AM644" s="70"/>
    </row>
    <row r="645" spans="17:39" s="1" customFormat="1">
      <c r="Q645" s="70"/>
      <c r="R645" s="70"/>
      <c r="Y645" s="70"/>
      <c r="Z645" s="70"/>
      <c r="AA645" s="70"/>
      <c r="AB645" s="70"/>
      <c r="AC645" s="70"/>
      <c r="AD645" s="70"/>
      <c r="AE645" s="70"/>
      <c r="AF645" s="70"/>
      <c r="AG645" s="70"/>
      <c r="AH645" s="70"/>
      <c r="AI645" s="70"/>
      <c r="AJ645" s="70"/>
      <c r="AK645" s="70"/>
      <c r="AL645" s="70"/>
      <c r="AM645" s="70"/>
    </row>
    <row r="646" spans="17:39" s="1" customFormat="1">
      <c r="Q646" s="70"/>
      <c r="R646" s="70"/>
      <c r="Y646" s="70"/>
      <c r="Z646" s="70"/>
      <c r="AA646" s="70"/>
      <c r="AB646" s="70"/>
      <c r="AC646" s="70"/>
      <c r="AD646" s="70"/>
      <c r="AE646" s="70"/>
      <c r="AF646" s="70"/>
      <c r="AG646" s="70"/>
      <c r="AH646" s="70"/>
      <c r="AI646" s="70"/>
      <c r="AJ646" s="70"/>
      <c r="AK646" s="70"/>
      <c r="AL646" s="70"/>
      <c r="AM646" s="70"/>
    </row>
    <row r="647" spans="17:39" s="1" customFormat="1">
      <c r="Q647" s="70"/>
      <c r="R647" s="70"/>
      <c r="Y647" s="70"/>
      <c r="Z647" s="70"/>
      <c r="AA647" s="70"/>
      <c r="AB647" s="70"/>
      <c r="AC647" s="70"/>
      <c r="AD647" s="70"/>
      <c r="AE647" s="70"/>
      <c r="AF647" s="70"/>
      <c r="AG647" s="70"/>
      <c r="AH647" s="70"/>
      <c r="AI647" s="70"/>
      <c r="AJ647" s="70"/>
      <c r="AK647" s="70"/>
      <c r="AL647" s="70"/>
      <c r="AM647" s="70"/>
    </row>
    <row r="648" spans="17:39" s="1" customFormat="1">
      <c r="Q648" s="70"/>
      <c r="R648" s="70"/>
      <c r="Y648" s="70"/>
      <c r="Z648" s="70"/>
      <c r="AA648" s="70"/>
      <c r="AB648" s="70"/>
      <c r="AC648" s="70"/>
      <c r="AD648" s="70"/>
      <c r="AE648" s="70"/>
      <c r="AF648" s="70"/>
      <c r="AG648" s="70"/>
      <c r="AH648" s="70"/>
      <c r="AI648" s="70"/>
      <c r="AJ648" s="70"/>
      <c r="AK648" s="70"/>
      <c r="AL648" s="70"/>
      <c r="AM648" s="70"/>
    </row>
    <row r="649" spans="17:39" s="1" customFormat="1">
      <c r="Q649" s="70"/>
      <c r="R649" s="70"/>
      <c r="Y649" s="70"/>
      <c r="Z649" s="70"/>
      <c r="AA649" s="70"/>
      <c r="AB649" s="70"/>
      <c r="AC649" s="70"/>
      <c r="AD649" s="70"/>
      <c r="AE649" s="70"/>
      <c r="AF649" s="70"/>
      <c r="AG649" s="70"/>
      <c r="AH649" s="70"/>
      <c r="AI649" s="70"/>
      <c r="AJ649" s="70"/>
      <c r="AK649" s="70"/>
      <c r="AL649" s="70"/>
      <c r="AM649" s="70"/>
    </row>
    <row r="650" spans="17:39" s="1" customFormat="1">
      <c r="Q650" s="70"/>
      <c r="R650" s="70"/>
      <c r="Y650" s="70"/>
      <c r="Z650" s="70"/>
      <c r="AA650" s="70"/>
      <c r="AB650" s="70"/>
      <c r="AC650" s="70"/>
      <c r="AD650" s="70"/>
      <c r="AE650" s="70"/>
      <c r="AF650" s="70"/>
      <c r="AG650" s="70"/>
      <c r="AH650" s="70"/>
      <c r="AI650" s="70"/>
      <c r="AJ650" s="70"/>
      <c r="AK650" s="70"/>
      <c r="AL650" s="70"/>
      <c r="AM650" s="70"/>
    </row>
    <row r="651" spans="17:39" s="1" customFormat="1">
      <c r="Q651" s="70"/>
      <c r="R651" s="70"/>
      <c r="Y651" s="70"/>
      <c r="Z651" s="70"/>
      <c r="AA651" s="70"/>
      <c r="AB651" s="70"/>
      <c r="AC651" s="70"/>
      <c r="AD651" s="70"/>
      <c r="AE651" s="70"/>
      <c r="AF651" s="70"/>
      <c r="AG651" s="70"/>
      <c r="AH651" s="70"/>
      <c r="AI651" s="70"/>
      <c r="AJ651" s="70"/>
      <c r="AK651" s="70"/>
      <c r="AL651" s="70"/>
      <c r="AM651" s="70"/>
    </row>
    <row r="652" spans="17:39" s="1" customFormat="1">
      <c r="Q652" s="70"/>
      <c r="R652" s="70"/>
      <c r="Y652" s="70"/>
      <c r="Z652" s="70"/>
      <c r="AA652" s="70"/>
      <c r="AB652" s="70"/>
      <c r="AC652" s="70"/>
      <c r="AD652" s="70"/>
      <c r="AE652" s="70"/>
      <c r="AF652" s="70"/>
      <c r="AG652" s="70"/>
      <c r="AH652" s="70"/>
      <c r="AI652" s="70"/>
      <c r="AJ652" s="70"/>
      <c r="AK652" s="70"/>
      <c r="AL652" s="70"/>
      <c r="AM652" s="70"/>
    </row>
    <row r="653" spans="17:39" s="1" customFormat="1">
      <c r="Q653" s="70"/>
      <c r="R653" s="70"/>
      <c r="Y653" s="70"/>
      <c r="Z653" s="70"/>
      <c r="AA653" s="70"/>
      <c r="AB653" s="70"/>
      <c r="AC653" s="70"/>
      <c r="AD653" s="70"/>
      <c r="AE653" s="70"/>
      <c r="AF653" s="70"/>
      <c r="AG653" s="70"/>
      <c r="AH653" s="70"/>
      <c r="AI653" s="70"/>
      <c r="AJ653" s="70"/>
      <c r="AK653" s="70"/>
      <c r="AL653" s="70"/>
      <c r="AM653" s="70"/>
    </row>
    <row r="654" spans="17:39" s="1" customFormat="1">
      <c r="Q654" s="70"/>
      <c r="R654" s="70"/>
      <c r="Y654" s="70"/>
      <c r="Z654" s="70"/>
      <c r="AA654" s="70"/>
      <c r="AB654" s="70"/>
      <c r="AC654" s="70"/>
      <c r="AD654" s="70"/>
      <c r="AE654" s="70"/>
      <c r="AF654" s="70"/>
      <c r="AG654" s="70"/>
      <c r="AH654" s="70"/>
      <c r="AI654" s="70"/>
      <c r="AJ654" s="70"/>
      <c r="AK654" s="70"/>
      <c r="AL654" s="70"/>
      <c r="AM654" s="70"/>
    </row>
    <row r="655" spans="17:39" s="1" customFormat="1">
      <c r="Q655" s="70"/>
      <c r="R655" s="70"/>
      <c r="Y655" s="70"/>
      <c r="Z655" s="70"/>
      <c r="AA655" s="70"/>
      <c r="AB655" s="70"/>
      <c r="AC655" s="70"/>
      <c r="AD655" s="70"/>
      <c r="AE655" s="70"/>
      <c r="AF655" s="70"/>
      <c r="AG655" s="70"/>
      <c r="AH655" s="70"/>
      <c r="AI655" s="70"/>
      <c r="AJ655" s="70"/>
      <c r="AK655" s="70"/>
      <c r="AL655" s="70"/>
      <c r="AM655" s="70"/>
    </row>
    <row r="656" spans="17:39" s="1" customFormat="1">
      <c r="Q656" s="70"/>
      <c r="R656" s="70"/>
      <c r="Y656" s="70"/>
      <c r="Z656" s="70"/>
      <c r="AA656" s="70"/>
      <c r="AB656" s="70"/>
      <c r="AC656" s="70"/>
      <c r="AD656" s="70"/>
      <c r="AE656" s="70"/>
      <c r="AF656" s="70"/>
      <c r="AG656" s="70"/>
      <c r="AH656" s="70"/>
      <c r="AI656" s="70"/>
      <c r="AJ656" s="70"/>
      <c r="AK656" s="70"/>
      <c r="AL656" s="70"/>
      <c r="AM656" s="70"/>
    </row>
    <row r="657" spans="17:39" s="1" customFormat="1">
      <c r="Q657" s="70"/>
      <c r="R657" s="70"/>
      <c r="Y657" s="70"/>
      <c r="Z657" s="70"/>
      <c r="AA657" s="70"/>
      <c r="AB657" s="70"/>
      <c r="AC657" s="70"/>
      <c r="AD657" s="70"/>
      <c r="AE657" s="70"/>
      <c r="AF657" s="70"/>
      <c r="AG657" s="70"/>
      <c r="AH657" s="70"/>
      <c r="AI657" s="70"/>
      <c r="AJ657" s="70"/>
      <c r="AK657" s="70"/>
      <c r="AL657" s="70"/>
      <c r="AM657" s="70"/>
    </row>
    <row r="658" spans="17:39" s="1" customFormat="1">
      <c r="Q658" s="70"/>
      <c r="R658" s="70"/>
      <c r="Y658" s="70"/>
      <c r="Z658" s="70"/>
      <c r="AA658" s="70"/>
      <c r="AB658" s="70"/>
      <c r="AC658" s="70"/>
      <c r="AD658" s="70"/>
      <c r="AE658" s="70"/>
      <c r="AF658" s="70"/>
      <c r="AG658" s="70"/>
      <c r="AH658" s="70"/>
      <c r="AI658" s="70"/>
      <c r="AJ658" s="70"/>
      <c r="AK658" s="70"/>
      <c r="AL658" s="70"/>
      <c r="AM658" s="70"/>
    </row>
    <row r="659" spans="17:39" s="1" customFormat="1">
      <c r="Q659" s="70"/>
      <c r="R659" s="70"/>
      <c r="Y659" s="70"/>
      <c r="Z659" s="70"/>
      <c r="AA659" s="70"/>
      <c r="AB659" s="70"/>
      <c r="AC659" s="70"/>
      <c r="AD659" s="70"/>
      <c r="AE659" s="70"/>
      <c r="AF659" s="70"/>
      <c r="AG659" s="70"/>
      <c r="AH659" s="70"/>
      <c r="AI659" s="70"/>
      <c r="AJ659" s="70"/>
      <c r="AK659" s="70"/>
      <c r="AL659" s="70"/>
      <c r="AM659" s="70"/>
    </row>
    <row r="660" spans="17:39" s="1" customFormat="1">
      <c r="Q660" s="70"/>
      <c r="R660" s="70"/>
      <c r="Y660" s="70"/>
      <c r="Z660" s="70"/>
      <c r="AA660" s="70"/>
      <c r="AB660" s="70"/>
      <c r="AC660" s="70"/>
      <c r="AD660" s="70"/>
      <c r="AE660" s="70"/>
      <c r="AF660" s="70"/>
      <c r="AG660" s="70"/>
      <c r="AH660" s="70"/>
      <c r="AI660" s="70"/>
      <c r="AJ660" s="70"/>
      <c r="AK660" s="70"/>
      <c r="AL660" s="70"/>
      <c r="AM660" s="70"/>
    </row>
    <row r="661" spans="17:39" s="1" customFormat="1">
      <c r="Q661" s="70"/>
      <c r="R661" s="70"/>
      <c r="Y661" s="70"/>
      <c r="Z661" s="70"/>
      <c r="AA661" s="70"/>
      <c r="AB661" s="70"/>
      <c r="AC661" s="70"/>
      <c r="AD661" s="70"/>
      <c r="AE661" s="70"/>
      <c r="AF661" s="70"/>
      <c r="AG661" s="70"/>
      <c r="AH661" s="70"/>
      <c r="AI661" s="70"/>
      <c r="AJ661" s="70"/>
      <c r="AK661" s="70"/>
      <c r="AL661" s="70"/>
      <c r="AM661" s="70"/>
    </row>
    <row r="662" spans="17:39" s="1" customFormat="1">
      <c r="Q662" s="70"/>
      <c r="R662" s="70"/>
      <c r="Y662" s="70"/>
      <c r="Z662" s="70"/>
      <c r="AA662" s="70"/>
      <c r="AB662" s="70"/>
      <c r="AC662" s="70"/>
      <c r="AD662" s="70"/>
      <c r="AE662" s="70"/>
      <c r="AF662" s="70"/>
      <c r="AG662" s="70"/>
      <c r="AH662" s="70"/>
      <c r="AI662" s="70"/>
      <c r="AJ662" s="70"/>
      <c r="AK662" s="70"/>
      <c r="AL662" s="70"/>
      <c r="AM662" s="70"/>
    </row>
    <row r="663" spans="17:39" s="1" customFormat="1">
      <c r="Q663" s="70"/>
      <c r="R663" s="70"/>
      <c r="Y663" s="70"/>
      <c r="Z663" s="70"/>
      <c r="AA663" s="70"/>
      <c r="AB663" s="70"/>
      <c r="AC663" s="70"/>
      <c r="AD663" s="70"/>
      <c r="AE663" s="70"/>
      <c r="AF663" s="70"/>
      <c r="AG663" s="70"/>
      <c r="AH663" s="70"/>
      <c r="AI663" s="70"/>
      <c r="AJ663" s="70"/>
      <c r="AK663" s="70"/>
      <c r="AL663" s="70"/>
      <c r="AM663" s="70"/>
    </row>
    <row r="664" spans="17:39" s="1" customFormat="1">
      <c r="Q664" s="70"/>
      <c r="R664" s="70"/>
      <c r="Y664" s="70"/>
      <c r="Z664" s="70"/>
      <c r="AA664" s="70"/>
      <c r="AB664" s="70"/>
      <c r="AC664" s="70"/>
      <c r="AD664" s="70"/>
      <c r="AE664" s="70"/>
      <c r="AF664" s="70"/>
      <c r="AG664" s="70"/>
      <c r="AH664" s="70"/>
      <c r="AI664" s="70"/>
      <c r="AJ664" s="70"/>
      <c r="AK664" s="70"/>
      <c r="AL664" s="70"/>
      <c r="AM664" s="70"/>
    </row>
    <row r="665" spans="17:39" s="1" customFormat="1">
      <c r="Q665" s="70"/>
      <c r="R665" s="70"/>
      <c r="Y665" s="70"/>
      <c r="Z665" s="70"/>
      <c r="AA665" s="70"/>
      <c r="AB665" s="70"/>
      <c r="AC665" s="70"/>
      <c r="AD665" s="70"/>
      <c r="AE665" s="70"/>
      <c r="AF665" s="70"/>
      <c r="AG665" s="70"/>
      <c r="AH665" s="70"/>
      <c r="AI665" s="70"/>
      <c r="AJ665" s="70"/>
      <c r="AK665" s="70"/>
      <c r="AL665" s="70"/>
      <c r="AM665" s="70"/>
    </row>
    <row r="666" spans="17:39" s="1" customFormat="1">
      <c r="Q666" s="70"/>
      <c r="R666" s="70"/>
      <c r="Y666" s="70"/>
      <c r="Z666" s="70"/>
      <c r="AA666" s="70"/>
      <c r="AB666" s="70"/>
      <c r="AC666" s="70"/>
      <c r="AD666" s="70"/>
      <c r="AE666" s="70"/>
      <c r="AF666" s="70"/>
      <c r="AG666" s="70"/>
      <c r="AH666" s="70"/>
      <c r="AI666" s="70"/>
      <c r="AJ666" s="70"/>
      <c r="AK666" s="70"/>
      <c r="AL666" s="70"/>
      <c r="AM666" s="70"/>
    </row>
    <row r="667" spans="17:39" s="1" customFormat="1">
      <c r="Q667" s="70"/>
      <c r="R667" s="70"/>
      <c r="Y667" s="70"/>
      <c r="Z667" s="70"/>
      <c r="AA667" s="70"/>
      <c r="AB667" s="70"/>
      <c r="AC667" s="70"/>
      <c r="AD667" s="70"/>
      <c r="AE667" s="70"/>
      <c r="AF667" s="70"/>
      <c r="AG667" s="70"/>
      <c r="AH667" s="70"/>
      <c r="AI667" s="70"/>
      <c r="AJ667" s="70"/>
      <c r="AK667" s="70"/>
      <c r="AL667" s="70"/>
      <c r="AM667" s="70"/>
    </row>
    <row r="668" spans="17:39" s="1" customFormat="1">
      <c r="Q668" s="70"/>
      <c r="R668" s="70"/>
      <c r="Y668" s="70"/>
      <c r="Z668" s="70"/>
      <c r="AA668" s="70"/>
      <c r="AB668" s="70"/>
      <c r="AC668" s="70"/>
      <c r="AD668" s="70"/>
      <c r="AE668" s="70"/>
      <c r="AF668" s="70"/>
      <c r="AG668" s="70"/>
      <c r="AH668" s="70"/>
      <c r="AI668" s="70"/>
      <c r="AJ668" s="70"/>
      <c r="AK668" s="70"/>
      <c r="AL668" s="70"/>
      <c r="AM668" s="70"/>
    </row>
    <row r="669" spans="17:39" s="1" customFormat="1">
      <c r="Q669" s="70"/>
      <c r="R669" s="70"/>
      <c r="Y669" s="70"/>
      <c r="Z669" s="70"/>
      <c r="AA669" s="70"/>
      <c r="AB669" s="70"/>
      <c r="AC669" s="70"/>
      <c r="AD669" s="70"/>
      <c r="AE669" s="70"/>
      <c r="AF669" s="70"/>
      <c r="AG669" s="70"/>
      <c r="AH669" s="70"/>
      <c r="AI669" s="70"/>
      <c r="AJ669" s="70"/>
      <c r="AK669" s="70"/>
      <c r="AL669" s="70"/>
      <c r="AM669" s="70"/>
    </row>
    <row r="670" spans="17:39" s="1" customFormat="1">
      <c r="Q670" s="70"/>
      <c r="R670" s="70"/>
      <c r="Y670" s="70"/>
      <c r="Z670" s="70"/>
      <c r="AA670" s="70"/>
      <c r="AB670" s="70"/>
      <c r="AC670" s="70"/>
      <c r="AD670" s="70"/>
      <c r="AE670" s="70"/>
      <c r="AF670" s="70"/>
      <c r="AG670" s="70"/>
      <c r="AH670" s="70"/>
      <c r="AI670" s="70"/>
      <c r="AJ670" s="70"/>
      <c r="AK670" s="70"/>
      <c r="AL670" s="70"/>
      <c r="AM670" s="70"/>
    </row>
    <row r="671" spans="17:39" s="1" customFormat="1">
      <c r="Q671" s="70"/>
      <c r="R671" s="70"/>
      <c r="Y671" s="70"/>
      <c r="Z671" s="70"/>
      <c r="AA671" s="70"/>
      <c r="AB671" s="70"/>
      <c r="AC671" s="70"/>
      <c r="AD671" s="70"/>
      <c r="AE671" s="70"/>
      <c r="AF671" s="70"/>
      <c r="AG671" s="70"/>
      <c r="AH671" s="70"/>
      <c r="AI671" s="70"/>
      <c r="AJ671" s="70"/>
      <c r="AK671" s="70"/>
      <c r="AL671" s="70"/>
      <c r="AM671" s="70"/>
    </row>
    <row r="672" spans="17:39" s="1" customFormat="1">
      <c r="Q672" s="70"/>
      <c r="R672" s="70"/>
      <c r="Y672" s="70"/>
      <c r="Z672" s="70"/>
      <c r="AA672" s="70"/>
      <c r="AB672" s="70"/>
      <c r="AC672" s="70"/>
      <c r="AD672" s="70"/>
      <c r="AE672" s="70"/>
      <c r="AF672" s="70"/>
      <c r="AG672" s="70"/>
      <c r="AH672" s="70"/>
      <c r="AI672" s="70"/>
      <c r="AJ672" s="70"/>
      <c r="AK672" s="70"/>
      <c r="AL672" s="70"/>
      <c r="AM672" s="70"/>
    </row>
    <row r="673" spans="17:39" s="1" customFormat="1">
      <c r="Q673" s="70"/>
      <c r="R673" s="70"/>
      <c r="Y673" s="70"/>
      <c r="Z673" s="70"/>
      <c r="AA673" s="70"/>
      <c r="AB673" s="70"/>
      <c r="AC673" s="70"/>
      <c r="AD673" s="70"/>
      <c r="AE673" s="70"/>
      <c r="AF673" s="70"/>
      <c r="AG673" s="70"/>
      <c r="AH673" s="70"/>
      <c r="AI673" s="70"/>
      <c r="AJ673" s="70"/>
      <c r="AK673" s="70"/>
      <c r="AL673" s="70"/>
      <c r="AM673" s="70"/>
    </row>
    <row r="674" spans="17:39" s="1" customFormat="1">
      <c r="Q674" s="70"/>
      <c r="R674" s="70"/>
      <c r="Y674" s="70"/>
      <c r="Z674" s="70"/>
      <c r="AA674" s="70"/>
      <c r="AB674" s="70"/>
      <c r="AC674" s="70"/>
      <c r="AD674" s="70"/>
      <c r="AE674" s="70"/>
      <c r="AF674" s="70"/>
      <c r="AG674" s="70"/>
      <c r="AH674" s="70"/>
      <c r="AI674" s="70"/>
      <c r="AJ674" s="70"/>
      <c r="AK674" s="70"/>
      <c r="AL674" s="70"/>
      <c r="AM674" s="70"/>
    </row>
    <row r="675" spans="17:39" s="1" customFormat="1">
      <c r="Q675" s="70"/>
      <c r="R675" s="70"/>
      <c r="Y675" s="70"/>
      <c r="Z675" s="70"/>
      <c r="AA675" s="70"/>
      <c r="AB675" s="70"/>
      <c r="AC675" s="70"/>
      <c r="AD675" s="70"/>
      <c r="AE675" s="70"/>
      <c r="AF675" s="70"/>
      <c r="AG675" s="70"/>
      <c r="AH675" s="70"/>
      <c r="AI675" s="70"/>
      <c r="AJ675" s="70"/>
      <c r="AK675" s="70"/>
      <c r="AL675" s="70"/>
      <c r="AM675" s="70"/>
    </row>
    <row r="676" spans="17:39" s="1" customFormat="1">
      <c r="Q676" s="70"/>
      <c r="R676" s="70"/>
      <c r="Y676" s="70"/>
      <c r="Z676" s="70"/>
      <c r="AA676" s="70"/>
      <c r="AB676" s="70"/>
      <c r="AC676" s="70"/>
      <c r="AD676" s="70"/>
      <c r="AE676" s="70"/>
      <c r="AF676" s="70"/>
      <c r="AG676" s="70"/>
      <c r="AH676" s="70"/>
      <c r="AI676" s="70"/>
      <c r="AJ676" s="70"/>
      <c r="AK676" s="70"/>
      <c r="AL676" s="70"/>
      <c r="AM676" s="70"/>
    </row>
    <row r="677" spans="17:39" s="1" customFormat="1">
      <c r="Q677" s="70"/>
      <c r="R677" s="70"/>
      <c r="Y677" s="70"/>
      <c r="Z677" s="70"/>
      <c r="AA677" s="70"/>
      <c r="AB677" s="70"/>
      <c r="AC677" s="70"/>
      <c r="AD677" s="70"/>
      <c r="AE677" s="70"/>
      <c r="AF677" s="70"/>
      <c r="AG677" s="70"/>
      <c r="AH677" s="70"/>
      <c r="AI677" s="70"/>
      <c r="AJ677" s="70"/>
      <c r="AK677" s="70"/>
      <c r="AL677" s="70"/>
      <c r="AM677" s="70"/>
    </row>
    <row r="678" spans="17:39" s="1" customFormat="1">
      <c r="Q678" s="70"/>
      <c r="R678" s="70"/>
      <c r="Y678" s="70"/>
      <c r="Z678" s="70"/>
      <c r="AA678" s="70"/>
      <c r="AB678" s="70"/>
      <c r="AC678" s="70"/>
      <c r="AD678" s="70"/>
      <c r="AE678" s="70"/>
      <c r="AF678" s="70"/>
      <c r="AG678" s="70"/>
      <c r="AH678" s="70"/>
      <c r="AI678" s="70"/>
      <c r="AJ678" s="70"/>
      <c r="AK678" s="70"/>
      <c r="AL678" s="70"/>
      <c r="AM678" s="70"/>
    </row>
    <row r="679" spans="17:39" s="1" customFormat="1">
      <c r="Q679" s="70"/>
      <c r="R679" s="70"/>
      <c r="Y679" s="70"/>
      <c r="Z679" s="70"/>
      <c r="AA679" s="70"/>
      <c r="AB679" s="70"/>
      <c r="AC679" s="70"/>
      <c r="AD679" s="70"/>
      <c r="AE679" s="70"/>
      <c r="AF679" s="70"/>
      <c r="AG679" s="70"/>
      <c r="AH679" s="70"/>
      <c r="AI679" s="70"/>
      <c r="AJ679" s="70"/>
      <c r="AK679" s="70"/>
      <c r="AL679" s="70"/>
      <c r="AM679" s="70"/>
    </row>
    <row r="680" spans="17:39" s="1" customFormat="1">
      <c r="Q680" s="70"/>
      <c r="R680" s="70"/>
      <c r="Y680" s="70"/>
      <c r="Z680" s="70"/>
      <c r="AA680" s="70"/>
      <c r="AB680" s="70"/>
      <c r="AC680" s="70"/>
      <c r="AD680" s="70"/>
      <c r="AE680" s="70"/>
      <c r="AF680" s="70"/>
      <c r="AG680" s="70"/>
      <c r="AH680" s="70"/>
      <c r="AI680" s="70"/>
      <c r="AJ680" s="70"/>
      <c r="AK680" s="70"/>
      <c r="AL680" s="70"/>
      <c r="AM680" s="70"/>
    </row>
    <row r="681" spans="17:39" s="1" customFormat="1">
      <c r="Q681" s="70"/>
      <c r="R681" s="70"/>
      <c r="Y681" s="70"/>
      <c r="Z681" s="70"/>
      <c r="AA681" s="70"/>
      <c r="AB681" s="70"/>
      <c r="AC681" s="70"/>
      <c r="AD681" s="70"/>
      <c r="AE681" s="70"/>
      <c r="AF681" s="70"/>
      <c r="AG681" s="70"/>
      <c r="AH681" s="70"/>
      <c r="AI681" s="70"/>
      <c r="AJ681" s="70"/>
      <c r="AK681" s="70"/>
      <c r="AL681" s="70"/>
      <c r="AM681" s="70"/>
    </row>
    <row r="682" spans="17:39" s="1" customFormat="1">
      <c r="Q682" s="70"/>
      <c r="R682" s="70"/>
      <c r="Y682" s="70"/>
      <c r="Z682" s="70"/>
      <c r="AA682" s="70"/>
      <c r="AB682" s="70"/>
      <c r="AC682" s="70"/>
      <c r="AD682" s="70"/>
      <c r="AE682" s="70"/>
      <c r="AF682" s="70"/>
      <c r="AG682" s="70"/>
      <c r="AH682" s="70"/>
      <c r="AI682" s="70"/>
      <c r="AJ682" s="70"/>
      <c r="AK682" s="70"/>
      <c r="AL682" s="70"/>
      <c r="AM682" s="70"/>
    </row>
    <row r="683" spans="17:39" s="1" customFormat="1">
      <c r="Q683" s="70"/>
      <c r="R683" s="70"/>
      <c r="Y683" s="70"/>
      <c r="Z683" s="70"/>
      <c r="AA683" s="70"/>
      <c r="AB683" s="70"/>
      <c r="AC683" s="70"/>
      <c r="AD683" s="70"/>
      <c r="AE683" s="70"/>
      <c r="AF683" s="70"/>
      <c r="AG683" s="70"/>
      <c r="AH683" s="70"/>
      <c r="AI683" s="70"/>
      <c r="AJ683" s="70"/>
      <c r="AK683" s="70"/>
      <c r="AL683" s="70"/>
      <c r="AM683" s="70"/>
    </row>
    <row r="684" spans="17:39" s="1" customFormat="1">
      <c r="Q684" s="70"/>
      <c r="R684" s="70"/>
      <c r="Y684" s="70"/>
      <c r="Z684" s="70"/>
      <c r="AA684" s="70"/>
      <c r="AB684" s="70"/>
      <c r="AC684" s="70"/>
      <c r="AD684" s="70"/>
      <c r="AE684" s="70"/>
      <c r="AF684" s="70"/>
      <c r="AG684" s="70"/>
      <c r="AH684" s="70"/>
      <c r="AI684" s="70"/>
      <c r="AJ684" s="70"/>
      <c r="AK684" s="70"/>
      <c r="AL684" s="70"/>
      <c r="AM684" s="70"/>
    </row>
    <row r="685" spans="17:39" s="1" customFormat="1">
      <c r="Q685" s="70"/>
      <c r="R685" s="70"/>
      <c r="Y685" s="70"/>
      <c r="Z685" s="70"/>
      <c r="AA685" s="70"/>
      <c r="AB685" s="70"/>
      <c r="AC685" s="70"/>
      <c r="AD685" s="70"/>
      <c r="AE685" s="70"/>
      <c r="AF685" s="70"/>
      <c r="AG685" s="70"/>
      <c r="AH685" s="70"/>
      <c r="AI685" s="70"/>
      <c r="AJ685" s="70"/>
      <c r="AK685" s="70"/>
      <c r="AL685" s="70"/>
      <c r="AM685" s="70"/>
    </row>
    <row r="686" spans="17:39" s="1" customFormat="1">
      <c r="Q686" s="70"/>
      <c r="R686" s="70"/>
      <c r="Y686" s="70"/>
      <c r="Z686" s="70"/>
      <c r="AA686" s="70"/>
      <c r="AB686" s="70"/>
      <c r="AC686" s="70"/>
      <c r="AD686" s="70"/>
      <c r="AE686" s="70"/>
      <c r="AF686" s="70"/>
      <c r="AG686" s="70"/>
      <c r="AH686" s="70"/>
      <c r="AI686" s="70"/>
      <c r="AJ686" s="70"/>
      <c r="AK686" s="70"/>
      <c r="AL686" s="70"/>
      <c r="AM686" s="70"/>
    </row>
    <row r="687" spans="17:39" s="1" customFormat="1">
      <c r="Q687" s="70"/>
      <c r="R687" s="70"/>
      <c r="Y687" s="70"/>
      <c r="Z687" s="70"/>
      <c r="AA687" s="70"/>
      <c r="AB687" s="70"/>
      <c r="AC687" s="70"/>
      <c r="AD687" s="70"/>
      <c r="AE687" s="70"/>
      <c r="AF687" s="70"/>
      <c r="AG687" s="70"/>
      <c r="AH687" s="70"/>
      <c r="AI687" s="70"/>
      <c r="AJ687" s="70"/>
      <c r="AK687" s="70"/>
      <c r="AL687" s="70"/>
      <c r="AM687" s="70"/>
    </row>
    <row r="688" spans="17:39" s="1" customFormat="1">
      <c r="Q688" s="70"/>
      <c r="R688" s="70"/>
      <c r="Y688" s="70"/>
      <c r="Z688" s="70"/>
      <c r="AA688" s="70"/>
      <c r="AB688" s="70"/>
      <c r="AC688" s="70"/>
      <c r="AD688" s="70"/>
      <c r="AE688" s="70"/>
      <c r="AF688" s="70"/>
      <c r="AG688" s="70"/>
      <c r="AH688" s="70"/>
      <c r="AI688" s="70"/>
      <c r="AJ688" s="70"/>
      <c r="AK688" s="70"/>
      <c r="AL688" s="70"/>
      <c r="AM688" s="70"/>
    </row>
    <row r="689" spans="17:39" s="1" customFormat="1">
      <c r="Q689" s="70"/>
      <c r="R689" s="70"/>
      <c r="Y689" s="70"/>
      <c r="Z689" s="70"/>
      <c r="AA689" s="70"/>
      <c r="AB689" s="70"/>
      <c r="AC689" s="70"/>
      <c r="AD689" s="70"/>
      <c r="AE689" s="70"/>
      <c r="AF689" s="70"/>
      <c r="AG689" s="70"/>
      <c r="AH689" s="70"/>
      <c r="AI689" s="70"/>
      <c r="AJ689" s="70"/>
      <c r="AK689" s="70"/>
      <c r="AL689" s="70"/>
      <c r="AM689" s="70"/>
    </row>
    <row r="690" spans="17:39" s="1" customFormat="1">
      <c r="Q690" s="70"/>
      <c r="R690" s="70"/>
      <c r="Y690" s="70"/>
      <c r="Z690" s="70"/>
      <c r="AA690" s="70"/>
      <c r="AB690" s="70"/>
      <c r="AC690" s="70"/>
      <c r="AD690" s="70"/>
      <c r="AE690" s="70"/>
      <c r="AF690" s="70"/>
      <c r="AG690" s="70"/>
      <c r="AH690" s="70"/>
      <c r="AI690" s="70"/>
      <c r="AJ690" s="70"/>
      <c r="AK690" s="70"/>
      <c r="AL690" s="70"/>
      <c r="AM690" s="70"/>
    </row>
    <row r="691" spans="17:39" s="1" customFormat="1">
      <c r="Q691" s="70"/>
      <c r="R691" s="70"/>
      <c r="Y691" s="70"/>
      <c r="Z691" s="70"/>
      <c r="AA691" s="70"/>
      <c r="AB691" s="70"/>
      <c r="AC691" s="70"/>
      <c r="AD691" s="70"/>
      <c r="AE691" s="70"/>
      <c r="AF691" s="70"/>
      <c r="AG691" s="70"/>
      <c r="AH691" s="70"/>
      <c r="AI691" s="70"/>
      <c r="AJ691" s="70"/>
      <c r="AK691" s="70"/>
      <c r="AL691" s="70"/>
      <c r="AM691" s="70"/>
    </row>
    <row r="692" spans="17:39" s="1" customFormat="1">
      <c r="Q692" s="70"/>
      <c r="R692" s="70"/>
      <c r="Y692" s="70"/>
      <c r="Z692" s="70"/>
      <c r="AA692" s="70"/>
      <c r="AB692" s="70"/>
      <c r="AC692" s="70"/>
      <c r="AD692" s="70"/>
      <c r="AE692" s="70"/>
      <c r="AF692" s="70"/>
      <c r="AG692" s="70"/>
      <c r="AH692" s="70"/>
      <c r="AI692" s="70"/>
      <c r="AJ692" s="70"/>
      <c r="AK692" s="70"/>
      <c r="AL692" s="70"/>
      <c r="AM692" s="70"/>
    </row>
    <row r="693" spans="17:39" s="1" customFormat="1">
      <c r="Q693" s="70"/>
      <c r="R693" s="70"/>
      <c r="Y693" s="70"/>
      <c r="Z693" s="70"/>
      <c r="AA693" s="70"/>
      <c r="AB693" s="70"/>
      <c r="AC693" s="70"/>
      <c r="AD693" s="70"/>
      <c r="AE693" s="70"/>
      <c r="AF693" s="70"/>
      <c r="AG693" s="70"/>
      <c r="AH693" s="70"/>
      <c r="AI693" s="70"/>
      <c r="AJ693" s="70"/>
      <c r="AK693" s="70"/>
      <c r="AL693" s="70"/>
      <c r="AM693" s="70"/>
    </row>
    <row r="694" spans="17:39" s="1" customFormat="1">
      <c r="Q694" s="70"/>
      <c r="R694" s="70"/>
      <c r="Y694" s="70"/>
      <c r="Z694" s="70"/>
      <c r="AA694" s="70"/>
      <c r="AB694" s="70"/>
      <c r="AC694" s="70"/>
      <c r="AD694" s="70"/>
      <c r="AE694" s="70"/>
      <c r="AF694" s="70"/>
      <c r="AG694" s="70"/>
      <c r="AH694" s="70"/>
      <c r="AI694" s="70"/>
      <c r="AJ694" s="70"/>
      <c r="AK694" s="70"/>
      <c r="AL694" s="70"/>
      <c r="AM694" s="70"/>
    </row>
    <row r="695" spans="17:39" s="1" customFormat="1">
      <c r="Q695" s="70"/>
      <c r="R695" s="70"/>
      <c r="Y695" s="70"/>
      <c r="Z695" s="70"/>
      <c r="AA695" s="70"/>
      <c r="AB695" s="70"/>
      <c r="AC695" s="70"/>
      <c r="AD695" s="70"/>
      <c r="AE695" s="70"/>
      <c r="AF695" s="70"/>
      <c r="AG695" s="70"/>
      <c r="AH695" s="70"/>
      <c r="AI695" s="70"/>
      <c r="AJ695" s="70"/>
      <c r="AK695" s="70"/>
      <c r="AL695" s="70"/>
      <c r="AM695" s="70"/>
    </row>
    <row r="696" spans="17:39" s="1" customFormat="1">
      <c r="Q696" s="70"/>
      <c r="R696" s="70"/>
      <c r="Y696" s="70"/>
      <c r="Z696" s="70"/>
      <c r="AA696" s="70"/>
      <c r="AB696" s="70"/>
      <c r="AC696" s="70"/>
      <c r="AD696" s="70"/>
      <c r="AE696" s="70"/>
      <c r="AF696" s="70"/>
      <c r="AG696" s="70"/>
      <c r="AH696" s="70"/>
      <c r="AI696" s="70"/>
      <c r="AJ696" s="70"/>
      <c r="AK696" s="70"/>
      <c r="AL696" s="70"/>
      <c r="AM696" s="70"/>
    </row>
    <row r="697" spans="17:39" s="1" customFormat="1">
      <c r="Q697" s="70"/>
      <c r="R697" s="70"/>
      <c r="Y697" s="70"/>
      <c r="Z697" s="70"/>
      <c r="AA697" s="70"/>
      <c r="AB697" s="70"/>
      <c r="AC697" s="70"/>
      <c r="AD697" s="70"/>
      <c r="AE697" s="70"/>
      <c r="AF697" s="70"/>
      <c r="AG697" s="70"/>
      <c r="AH697" s="70"/>
      <c r="AI697" s="70"/>
      <c r="AJ697" s="70"/>
      <c r="AK697" s="70"/>
      <c r="AL697" s="70"/>
      <c r="AM697" s="70"/>
    </row>
    <row r="698" spans="17:39" s="1" customFormat="1">
      <c r="Q698" s="70"/>
      <c r="R698" s="70"/>
      <c r="Y698" s="70"/>
      <c r="Z698" s="70"/>
      <c r="AA698" s="70"/>
      <c r="AB698" s="70"/>
      <c r="AC698" s="70"/>
      <c r="AD698" s="70"/>
      <c r="AE698" s="70"/>
      <c r="AF698" s="70"/>
      <c r="AG698" s="70"/>
      <c r="AH698" s="70"/>
      <c r="AI698" s="70"/>
      <c r="AJ698" s="70"/>
      <c r="AK698" s="70"/>
      <c r="AL698" s="70"/>
      <c r="AM698" s="70"/>
    </row>
    <row r="699" spans="17:39" s="1" customFormat="1">
      <c r="Q699" s="70"/>
      <c r="R699" s="70"/>
      <c r="Y699" s="70"/>
      <c r="Z699" s="70"/>
      <c r="AA699" s="70"/>
      <c r="AB699" s="70"/>
      <c r="AC699" s="70"/>
      <c r="AD699" s="70"/>
      <c r="AE699" s="70"/>
      <c r="AF699" s="70"/>
      <c r="AG699" s="70"/>
      <c r="AH699" s="70"/>
      <c r="AI699" s="70"/>
      <c r="AJ699" s="70"/>
      <c r="AK699" s="70"/>
      <c r="AL699" s="70"/>
      <c r="AM699" s="70"/>
    </row>
    <row r="700" spans="17:39" s="1" customFormat="1">
      <c r="Q700" s="70"/>
      <c r="R700" s="70"/>
      <c r="Y700" s="70"/>
      <c r="Z700" s="70"/>
      <c r="AA700" s="70"/>
      <c r="AB700" s="70"/>
      <c r="AC700" s="70"/>
      <c r="AD700" s="70"/>
      <c r="AE700" s="70"/>
      <c r="AF700" s="70"/>
      <c r="AG700" s="70"/>
      <c r="AH700" s="70"/>
      <c r="AI700" s="70"/>
      <c r="AJ700" s="70"/>
      <c r="AK700" s="70"/>
      <c r="AL700" s="70"/>
      <c r="AM700" s="70"/>
    </row>
    <row r="701" spans="17:39" s="1" customFormat="1">
      <c r="Q701" s="70"/>
      <c r="R701" s="70"/>
      <c r="Y701" s="70"/>
      <c r="Z701" s="70"/>
      <c r="AA701" s="70"/>
      <c r="AB701" s="70"/>
      <c r="AC701" s="70"/>
      <c r="AD701" s="70"/>
      <c r="AE701" s="70"/>
      <c r="AF701" s="70"/>
      <c r="AG701" s="70"/>
      <c r="AH701" s="70"/>
      <c r="AI701" s="70"/>
      <c r="AJ701" s="70"/>
      <c r="AK701" s="70"/>
      <c r="AL701" s="70"/>
      <c r="AM701" s="70"/>
    </row>
    <row r="702" spans="17:39" s="1" customFormat="1">
      <c r="Q702" s="70"/>
      <c r="R702" s="70"/>
      <c r="Y702" s="70"/>
      <c r="Z702" s="70"/>
      <c r="AA702" s="70"/>
      <c r="AB702" s="70"/>
      <c r="AC702" s="70"/>
      <c r="AD702" s="70"/>
      <c r="AE702" s="70"/>
      <c r="AF702" s="70"/>
      <c r="AG702" s="70"/>
      <c r="AH702" s="70"/>
      <c r="AI702" s="70"/>
      <c r="AJ702" s="70"/>
      <c r="AK702" s="70"/>
      <c r="AL702" s="70"/>
      <c r="AM702" s="70"/>
    </row>
    <row r="703" spans="17:39" s="1" customFormat="1">
      <c r="Q703" s="70"/>
      <c r="R703" s="70"/>
      <c r="Y703" s="70"/>
      <c r="Z703" s="70"/>
      <c r="AA703" s="70"/>
      <c r="AB703" s="70"/>
      <c r="AC703" s="70"/>
      <c r="AD703" s="70"/>
      <c r="AE703" s="70"/>
      <c r="AF703" s="70"/>
      <c r="AG703" s="70"/>
      <c r="AH703" s="70"/>
      <c r="AI703" s="70"/>
      <c r="AJ703" s="70"/>
      <c r="AK703" s="70"/>
      <c r="AL703" s="70"/>
      <c r="AM703" s="70"/>
    </row>
    <row r="704" spans="17:39" s="1" customFormat="1">
      <c r="Q704" s="70"/>
      <c r="R704" s="70"/>
      <c r="Y704" s="70"/>
      <c r="Z704" s="70"/>
      <c r="AA704" s="70"/>
      <c r="AB704" s="70"/>
      <c r="AC704" s="70"/>
      <c r="AD704" s="70"/>
      <c r="AE704" s="70"/>
      <c r="AF704" s="70"/>
      <c r="AG704" s="70"/>
      <c r="AH704" s="70"/>
      <c r="AI704" s="70"/>
      <c r="AJ704" s="70"/>
      <c r="AK704" s="70"/>
      <c r="AL704" s="70"/>
      <c r="AM704" s="70"/>
    </row>
    <row r="705" spans="17:39" s="1" customFormat="1">
      <c r="Q705" s="70"/>
      <c r="R705" s="70"/>
      <c r="Y705" s="70"/>
      <c r="Z705" s="70"/>
      <c r="AA705" s="70"/>
      <c r="AB705" s="70"/>
      <c r="AC705" s="70"/>
      <c r="AD705" s="70"/>
      <c r="AE705" s="70"/>
      <c r="AF705" s="70"/>
      <c r="AG705" s="70"/>
      <c r="AH705" s="70"/>
      <c r="AI705" s="70"/>
      <c r="AJ705" s="70"/>
      <c r="AK705" s="70"/>
      <c r="AL705" s="70"/>
      <c r="AM705" s="70"/>
    </row>
    <row r="706" spans="17:39" s="1" customFormat="1">
      <c r="Q706" s="70"/>
      <c r="R706" s="70"/>
      <c r="Y706" s="70"/>
      <c r="Z706" s="70"/>
      <c r="AA706" s="70"/>
      <c r="AB706" s="70"/>
      <c r="AC706" s="70"/>
      <c r="AD706" s="70"/>
      <c r="AE706" s="70"/>
      <c r="AF706" s="70"/>
      <c r="AG706" s="70"/>
      <c r="AH706" s="70"/>
      <c r="AI706" s="70"/>
      <c r="AJ706" s="70"/>
      <c r="AK706" s="70"/>
      <c r="AL706" s="70"/>
      <c r="AM706" s="70"/>
    </row>
    <row r="707" spans="17:39" s="1" customFormat="1">
      <c r="Q707" s="70"/>
      <c r="R707" s="70"/>
      <c r="Y707" s="70"/>
      <c r="Z707" s="70"/>
      <c r="AA707" s="70"/>
      <c r="AB707" s="70"/>
      <c r="AC707" s="70"/>
      <c r="AD707" s="70"/>
      <c r="AE707" s="70"/>
      <c r="AF707" s="70"/>
      <c r="AG707" s="70"/>
      <c r="AH707" s="70"/>
      <c r="AI707" s="70"/>
      <c r="AJ707" s="70"/>
      <c r="AK707" s="70"/>
      <c r="AL707" s="70"/>
      <c r="AM707" s="70"/>
    </row>
    <row r="708" spans="17:39" s="1" customFormat="1">
      <c r="Q708" s="70"/>
      <c r="R708" s="70"/>
      <c r="Y708" s="70"/>
      <c r="Z708" s="70"/>
      <c r="AA708" s="70"/>
      <c r="AB708" s="70"/>
      <c r="AC708" s="70"/>
      <c r="AD708" s="70"/>
      <c r="AE708" s="70"/>
      <c r="AF708" s="70"/>
      <c r="AG708" s="70"/>
      <c r="AH708" s="70"/>
      <c r="AI708" s="70"/>
      <c r="AJ708" s="70"/>
      <c r="AK708" s="70"/>
      <c r="AL708" s="70"/>
      <c r="AM708" s="70"/>
    </row>
    <row r="709" spans="17:39" s="1" customFormat="1">
      <c r="Q709" s="70"/>
      <c r="R709" s="70"/>
      <c r="Y709" s="70"/>
      <c r="Z709" s="70"/>
      <c r="AA709" s="70"/>
      <c r="AB709" s="70"/>
      <c r="AC709" s="70"/>
      <c r="AD709" s="70"/>
      <c r="AE709" s="70"/>
      <c r="AF709" s="70"/>
      <c r="AG709" s="70"/>
      <c r="AH709" s="70"/>
      <c r="AI709" s="70"/>
      <c r="AJ709" s="70"/>
      <c r="AK709" s="70"/>
      <c r="AL709" s="70"/>
      <c r="AM709" s="70"/>
    </row>
    <row r="710" spans="17:39" s="1" customFormat="1">
      <c r="Q710" s="70"/>
      <c r="R710" s="70"/>
      <c r="Y710" s="70"/>
      <c r="Z710" s="70"/>
      <c r="AA710" s="70"/>
      <c r="AB710" s="70"/>
      <c r="AC710" s="70"/>
      <c r="AD710" s="70"/>
      <c r="AE710" s="70"/>
      <c r="AF710" s="70"/>
      <c r="AG710" s="70"/>
      <c r="AH710" s="70"/>
      <c r="AI710" s="70"/>
      <c r="AJ710" s="70"/>
      <c r="AK710" s="70"/>
      <c r="AL710" s="70"/>
      <c r="AM710" s="70"/>
    </row>
    <row r="711" spans="17:39" s="1" customFormat="1">
      <c r="Q711" s="70"/>
      <c r="R711" s="70"/>
      <c r="Y711" s="70"/>
      <c r="Z711" s="70"/>
      <c r="AA711" s="70"/>
      <c r="AB711" s="70"/>
      <c r="AC711" s="70"/>
      <c r="AD711" s="70"/>
      <c r="AE711" s="70"/>
      <c r="AF711" s="70"/>
      <c r="AG711" s="70"/>
      <c r="AH711" s="70"/>
      <c r="AI711" s="70"/>
      <c r="AJ711" s="70"/>
      <c r="AK711" s="70"/>
      <c r="AL711" s="70"/>
      <c r="AM711" s="70"/>
    </row>
    <row r="712" spans="17:39" s="1" customFormat="1">
      <c r="Q712" s="70"/>
      <c r="R712" s="70"/>
      <c r="Y712" s="70"/>
      <c r="Z712" s="70"/>
      <c r="AA712" s="70"/>
      <c r="AB712" s="70"/>
      <c r="AC712" s="70"/>
      <c r="AD712" s="70"/>
      <c r="AE712" s="70"/>
      <c r="AF712" s="70"/>
      <c r="AG712" s="70"/>
      <c r="AH712" s="70"/>
      <c r="AI712" s="70"/>
      <c r="AJ712" s="70"/>
      <c r="AK712" s="70"/>
      <c r="AL712" s="70"/>
      <c r="AM712" s="70"/>
    </row>
    <row r="713" spans="17:39" s="1" customFormat="1">
      <c r="Q713" s="70"/>
      <c r="R713" s="70"/>
      <c r="Y713" s="70"/>
      <c r="Z713" s="70"/>
      <c r="AA713" s="70"/>
      <c r="AB713" s="70"/>
      <c r="AC713" s="70"/>
      <c r="AD713" s="70"/>
      <c r="AE713" s="70"/>
      <c r="AF713" s="70"/>
      <c r="AG713" s="70"/>
      <c r="AH713" s="70"/>
      <c r="AI713" s="70"/>
      <c r="AJ713" s="70"/>
      <c r="AK713" s="70"/>
      <c r="AL713" s="70"/>
      <c r="AM713" s="70"/>
    </row>
    <row r="714" spans="17:39" s="1" customFormat="1">
      <c r="Q714" s="70"/>
      <c r="R714" s="70"/>
      <c r="Y714" s="70"/>
      <c r="Z714" s="70"/>
      <c r="AA714" s="70"/>
      <c r="AB714" s="70"/>
      <c r="AC714" s="70"/>
      <c r="AD714" s="70"/>
      <c r="AE714" s="70"/>
      <c r="AF714" s="70"/>
      <c r="AG714" s="70"/>
      <c r="AH714" s="70"/>
      <c r="AI714" s="70"/>
      <c r="AJ714" s="70"/>
      <c r="AK714" s="70"/>
      <c r="AL714" s="70"/>
      <c r="AM714" s="70"/>
    </row>
    <row r="715" spans="17:39" s="1" customFormat="1">
      <c r="Q715" s="70"/>
      <c r="R715" s="70"/>
      <c r="Y715" s="70"/>
      <c r="Z715" s="70"/>
      <c r="AA715" s="70"/>
      <c r="AB715" s="70"/>
      <c r="AC715" s="70"/>
      <c r="AD715" s="70"/>
      <c r="AE715" s="70"/>
      <c r="AF715" s="70"/>
      <c r="AG715" s="70"/>
      <c r="AH715" s="70"/>
      <c r="AI715" s="70"/>
      <c r="AJ715" s="70"/>
      <c r="AK715" s="70"/>
      <c r="AL715" s="70"/>
      <c r="AM715" s="70"/>
    </row>
    <row r="716" spans="17:39" s="1" customFormat="1">
      <c r="Q716" s="70"/>
      <c r="R716" s="70"/>
      <c r="Y716" s="70"/>
      <c r="Z716" s="70"/>
      <c r="AA716" s="70"/>
      <c r="AB716" s="70"/>
      <c r="AC716" s="70"/>
      <c r="AD716" s="70"/>
      <c r="AE716" s="70"/>
      <c r="AF716" s="70"/>
      <c r="AG716" s="70"/>
      <c r="AH716" s="70"/>
      <c r="AI716" s="70"/>
      <c r="AJ716" s="70"/>
      <c r="AK716" s="70"/>
      <c r="AL716" s="70"/>
      <c r="AM716" s="70"/>
    </row>
    <row r="717" spans="17:39" s="1" customFormat="1">
      <c r="Q717" s="70"/>
      <c r="R717" s="70"/>
      <c r="Y717" s="70"/>
      <c r="Z717" s="70"/>
      <c r="AA717" s="70"/>
      <c r="AB717" s="70"/>
      <c r="AC717" s="70"/>
      <c r="AD717" s="70"/>
      <c r="AE717" s="70"/>
      <c r="AF717" s="70"/>
      <c r="AG717" s="70"/>
      <c r="AH717" s="70"/>
      <c r="AI717" s="70"/>
      <c r="AJ717" s="70"/>
      <c r="AK717" s="70"/>
      <c r="AL717" s="70"/>
      <c r="AM717" s="70"/>
    </row>
    <row r="718" spans="17:39" s="1" customFormat="1">
      <c r="Q718" s="70"/>
      <c r="R718" s="70"/>
      <c r="Y718" s="70"/>
      <c r="Z718" s="70"/>
      <c r="AA718" s="70"/>
      <c r="AB718" s="70"/>
      <c r="AC718" s="70"/>
      <c r="AD718" s="70"/>
      <c r="AE718" s="70"/>
      <c r="AF718" s="70"/>
      <c r="AG718" s="70"/>
      <c r="AH718" s="70"/>
      <c r="AI718" s="70"/>
      <c r="AJ718" s="70"/>
      <c r="AK718" s="70"/>
      <c r="AL718" s="70"/>
      <c r="AM718" s="70"/>
    </row>
    <row r="719" spans="17:39" s="1" customFormat="1">
      <c r="Q719" s="70"/>
      <c r="R719" s="70"/>
      <c r="Y719" s="70"/>
      <c r="Z719" s="70"/>
      <c r="AA719" s="70"/>
      <c r="AB719" s="70"/>
      <c r="AC719" s="70"/>
      <c r="AD719" s="70"/>
      <c r="AE719" s="70"/>
      <c r="AF719" s="70"/>
      <c r="AG719" s="70"/>
      <c r="AH719" s="70"/>
      <c r="AI719" s="70"/>
      <c r="AJ719" s="70"/>
      <c r="AK719" s="70"/>
      <c r="AL719" s="70"/>
      <c r="AM719" s="70"/>
    </row>
    <row r="720" spans="17:39" s="1" customFormat="1">
      <c r="Q720" s="70"/>
      <c r="R720" s="70"/>
      <c r="Y720" s="70"/>
      <c r="Z720" s="70"/>
      <c r="AA720" s="70"/>
      <c r="AB720" s="70"/>
      <c r="AC720" s="70"/>
      <c r="AD720" s="70"/>
      <c r="AE720" s="70"/>
      <c r="AF720" s="70"/>
      <c r="AG720" s="70"/>
      <c r="AH720" s="70"/>
      <c r="AI720" s="70"/>
      <c r="AJ720" s="70"/>
      <c r="AK720" s="70"/>
      <c r="AL720" s="70"/>
      <c r="AM720" s="70"/>
    </row>
    <row r="721" spans="17:39" s="1" customFormat="1">
      <c r="Q721" s="70"/>
      <c r="R721" s="70"/>
      <c r="Y721" s="70"/>
      <c r="Z721" s="70"/>
      <c r="AA721" s="70"/>
      <c r="AB721" s="70"/>
      <c r="AC721" s="70"/>
      <c r="AD721" s="70"/>
      <c r="AE721" s="70"/>
      <c r="AF721" s="70"/>
      <c r="AG721" s="70"/>
      <c r="AH721" s="70"/>
      <c r="AI721" s="70"/>
      <c r="AJ721" s="70"/>
      <c r="AK721" s="70"/>
      <c r="AL721" s="70"/>
      <c r="AM721" s="70"/>
    </row>
    <row r="722" spans="17:39" s="1" customFormat="1">
      <c r="Q722" s="70"/>
      <c r="R722" s="70"/>
      <c r="Y722" s="70"/>
      <c r="Z722" s="70"/>
      <c r="AA722" s="70"/>
      <c r="AB722" s="70"/>
      <c r="AC722" s="70"/>
      <c r="AD722" s="70"/>
      <c r="AE722" s="70"/>
      <c r="AF722" s="70"/>
      <c r="AG722" s="70"/>
      <c r="AH722" s="70"/>
      <c r="AI722" s="70"/>
      <c r="AJ722" s="70"/>
      <c r="AK722" s="70"/>
      <c r="AL722" s="70"/>
      <c r="AM722" s="70"/>
    </row>
    <row r="723" spans="17:39" s="1" customFormat="1">
      <c r="Q723" s="70"/>
      <c r="R723" s="70"/>
      <c r="Y723" s="70"/>
      <c r="Z723" s="70"/>
      <c r="AA723" s="70"/>
      <c r="AB723" s="70"/>
      <c r="AC723" s="70"/>
      <c r="AD723" s="70"/>
      <c r="AE723" s="70"/>
      <c r="AF723" s="70"/>
      <c r="AG723" s="70"/>
      <c r="AH723" s="70"/>
      <c r="AI723" s="70"/>
      <c r="AJ723" s="70"/>
      <c r="AK723" s="70"/>
      <c r="AL723" s="70"/>
      <c r="AM723" s="70"/>
    </row>
    <row r="724" spans="17:39" s="1" customFormat="1">
      <c r="Q724" s="70"/>
      <c r="R724" s="70"/>
      <c r="Y724" s="70"/>
      <c r="Z724" s="70"/>
      <c r="AA724" s="70"/>
      <c r="AB724" s="70"/>
      <c r="AC724" s="70"/>
      <c r="AD724" s="70"/>
      <c r="AE724" s="70"/>
      <c r="AF724" s="70"/>
      <c r="AG724" s="70"/>
      <c r="AH724" s="70"/>
      <c r="AI724" s="70"/>
      <c r="AJ724" s="70"/>
      <c r="AK724" s="70"/>
      <c r="AL724" s="70"/>
      <c r="AM724" s="70"/>
    </row>
    <row r="725" spans="17:39" s="1" customFormat="1">
      <c r="Q725" s="70"/>
      <c r="R725" s="70"/>
      <c r="Y725" s="70"/>
      <c r="Z725" s="70"/>
      <c r="AA725" s="70"/>
      <c r="AB725" s="70"/>
      <c r="AC725" s="70"/>
      <c r="AD725" s="70"/>
      <c r="AE725" s="70"/>
      <c r="AF725" s="70"/>
      <c r="AG725" s="70"/>
      <c r="AH725" s="70"/>
      <c r="AI725" s="70"/>
      <c r="AJ725" s="70"/>
      <c r="AK725" s="70"/>
      <c r="AL725" s="70"/>
      <c r="AM725" s="70"/>
    </row>
    <row r="726" spans="17:39" s="1" customFormat="1">
      <c r="Q726" s="70"/>
      <c r="R726" s="70"/>
      <c r="Y726" s="70"/>
      <c r="Z726" s="70"/>
      <c r="AA726" s="70"/>
      <c r="AB726" s="70"/>
      <c r="AC726" s="70"/>
      <c r="AD726" s="70"/>
      <c r="AE726" s="70"/>
      <c r="AF726" s="70"/>
      <c r="AG726" s="70"/>
      <c r="AH726" s="70"/>
      <c r="AI726" s="70"/>
      <c r="AJ726" s="70"/>
      <c r="AK726" s="70"/>
      <c r="AL726" s="70"/>
      <c r="AM726" s="70"/>
    </row>
    <row r="727" spans="17:39" s="1" customFormat="1">
      <c r="Q727" s="70"/>
      <c r="R727" s="70"/>
      <c r="Y727" s="70"/>
      <c r="Z727" s="70"/>
      <c r="AA727" s="70"/>
      <c r="AB727" s="70"/>
      <c r="AC727" s="70"/>
      <c r="AD727" s="70"/>
      <c r="AE727" s="70"/>
      <c r="AF727" s="70"/>
      <c r="AG727" s="70"/>
      <c r="AH727" s="70"/>
      <c r="AI727" s="70"/>
      <c r="AJ727" s="70"/>
      <c r="AK727" s="70"/>
      <c r="AL727" s="70"/>
      <c r="AM727" s="70"/>
    </row>
    <row r="728" spans="17:39" s="1" customFormat="1">
      <c r="Q728" s="70"/>
      <c r="R728" s="70"/>
      <c r="Y728" s="70"/>
      <c r="Z728" s="70"/>
      <c r="AA728" s="70"/>
      <c r="AB728" s="70"/>
      <c r="AC728" s="70"/>
      <c r="AD728" s="70"/>
      <c r="AE728" s="70"/>
      <c r="AF728" s="70"/>
      <c r="AG728" s="70"/>
      <c r="AH728" s="70"/>
      <c r="AI728" s="70"/>
      <c r="AJ728" s="70"/>
      <c r="AK728" s="70"/>
      <c r="AL728" s="70"/>
      <c r="AM728" s="70"/>
    </row>
    <row r="729" spans="17:39" s="1" customFormat="1">
      <c r="Q729" s="70"/>
      <c r="R729" s="70"/>
      <c r="Y729" s="70"/>
      <c r="Z729" s="70"/>
      <c r="AA729" s="70"/>
      <c r="AB729" s="70"/>
      <c r="AC729" s="70"/>
      <c r="AD729" s="70"/>
      <c r="AE729" s="70"/>
      <c r="AF729" s="70"/>
      <c r="AG729" s="70"/>
      <c r="AH729" s="70"/>
      <c r="AI729" s="70"/>
      <c r="AJ729" s="70"/>
      <c r="AK729" s="70"/>
      <c r="AL729" s="70"/>
      <c r="AM729" s="70"/>
    </row>
    <row r="730" spans="17:39" s="1" customFormat="1">
      <c r="Q730" s="70"/>
      <c r="R730" s="70"/>
      <c r="Y730" s="70"/>
      <c r="Z730" s="70"/>
      <c r="AA730" s="70"/>
      <c r="AB730" s="70"/>
      <c r="AC730" s="70"/>
      <c r="AD730" s="70"/>
      <c r="AE730" s="70"/>
      <c r="AF730" s="70"/>
      <c r="AG730" s="70"/>
      <c r="AH730" s="70"/>
      <c r="AI730" s="70"/>
      <c r="AJ730" s="70"/>
      <c r="AK730" s="70"/>
      <c r="AL730" s="70"/>
      <c r="AM730" s="70"/>
    </row>
    <row r="731" spans="17:39" s="1" customFormat="1">
      <c r="Q731" s="70"/>
      <c r="R731" s="70"/>
      <c r="Y731" s="70"/>
      <c r="Z731" s="70"/>
      <c r="AA731" s="70"/>
      <c r="AB731" s="70"/>
      <c r="AC731" s="70"/>
      <c r="AD731" s="70"/>
      <c r="AE731" s="70"/>
      <c r="AF731" s="70"/>
      <c r="AG731" s="70"/>
      <c r="AH731" s="70"/>
      <c r="AI731" s="70"/>
      <c r="AJ731" s="70"/>
      <c r="AK731" s="70"/>
      <c r="AL731" s="70"/>
      <c r="AM731" s="70"/>
    </row>
    <row r="732" spans="17:39" s="1" customFormat="1">
      <c r="Q732" s="70"/>
      <c r="R732" s="70"/>
      <c r="Y732" s="70"/>
      <c r="Z732" s="70"/>
      <c r="AA732" s="70"/>
      <c r="AB732" s="70"/>
      <c r="AC732" s="70"/>
      <c r="AD732" s="70"/>
      <c r="AE732" s="70"/>
      <c r="AF732" s="70"/>
      <c r="AG732" s="70"/>
      <c r="AH732" s="70"/>
      <c r="AI732" s="70"/>
      <c r="AJ732" s="70"/>
      <c r="AK732" s="70"/>
      <c r="AL732" s="70"/>
      <c r="AM732" s="70"/>
    </row>
    <row r="733" spans="17:39" s="1" customFormat="1">
      <c r="Q733" s="70"/>
      <c r="R733" s="70"/>
      <c r="Y733" s="70"/>
      <c r="Z733" s="70"/>
      <c r="AA733" s="70"/>
      <c r="AB733" s="70"/>
      <c r="AC733" s="70"/>
      <c r="AD733" s="70"/>
      <c r="AE733" s="70"/>
      <c r="AF733" s="70"/>
      <c r="AG733" s="70"/>
      <c r="AH733" s="70"/>
      <c r="AI733" s="70"/>
      <c r="AJ733" s="70"/>
      <c r="AK733" s="70"/>
      <c r="AL733" s="70"/>
      <c r="AM733" s="70"/>
    </row>
    <row r="734" spans="17:39" s="1" customFormat="1">
      <c r="Q734" s="70"/>
      <c r="R734" s="70"/>
      <c r="Y734" s="70"/>
      <c r="Z734" s="70"/>
      <c r="AA734" s="70"/>
      <c r="AB734" s="70"/>
      <c r="AC734" s="70"/>
      <c r="AD734" s="70"/>
      <c r="AE734" s="70"/>
      <c r="AF734" s="70"/>
      <c r="AG734" s="70"/>
      <c r="AH734" s="70"/>
      <c r="AI734" s="70"/>
      <c r="AJ734" s="70"/>
      <c r="AK734" s="70"/>
      <c r="AL734" s="70"/>
      <c r="AM734" s="70"/>
    </row>
    <row r="735" spans="17:39" s="1" customFormat="1">
      <c r="Q735" s="70"/>
      <c r="R735" s="70"/>
      <c r="Y735" s="70"/>
      <c r="Z735" s="70"/>
      <c r="AA735" s="70"/>
      <c r="AB735" s="70"/>
      <c r="AC735" s="70"/>
      <c r="AD735" s="70"/>
      <c r="AE735" s="70"/>
      <c r="AF735" s="70"/>
      <c r="AG735" s="70"/>
      <c r="AH735" s="70"/>
      <c r="AI735" s="70"/>
      <c r="AJ735" s="70"/>
      <c r="AK735" s="70"/>
      <c r="AL735" s="70"/>
      <c r="AM735" s="70"/>
    </row>
    <row r="736" spans="17:39" s="1" customFormat="1">
      <c r="Q736" s="70"/>
      <c r="R736" s="70"/>
      <c r="Y736" s="70"/>
      <c r="Z736" s="70"/>
      <c r="AA736" s="70"/>
      <c r="AB736" s="70"/>
      <c r="AC736" s="70"/>
      <c r="AD736" s="70"/>
      <c r="AE736" s="70"/>
      <c r="AF736" s="70"/>
      <c r="AG736" s="70"/>
      <c r="AH736" s="70"/>
      <c r="AI736" s="70"/>
      <c r="AJ736" s="70"/>
      <c r="AK736" s="70"/>
      <c r="AL736" s="70"/>
      <c r="AM736" s="70"/>
    </row>
    <row r="737" spans="17:39" s="1" customFormat="1">
      <c r="Q737" s="70"/>
      <c r="R737" s="70"/>
      <c r="Y737" s="70"/>
      <c r="Z737" s="70"/>
      <c r="AA737" s="70"/>
      <c r="AB737" s="70"/>
      <c r="AC737" s="70"/>
      <c r="AD737" s="70"/>
      <c r="AE737" s="70"/>
      <c r="AF737" s="70"/>
      <c r="AG737" s="70"/>
      <c r="AH737" s="70"/>
      <c r="AI737" s="70"/>
      <c r="AJ737" s="70"/>
      <c r="AK737" s="70"/>
      <c r="AL737" s="70"/>
      <c r="AM737" s="70"/>
    </row>
    <row r="738" spans="17:39" s="1" customFormat="1">
      <c r="Q738" s="70"/>
      <c r="R738" s="70"/>
      <c r="Y738" s="70"/>
      <c r="Z738" s="70"/>
      <c r="AA738" s="70"/>
      <c r="AB738" s="70"/>
      <c r="AC738" s="70"/>
      <c r="AD738" s="70"/>
      <c r="AE738" s="70"/>
      <c r="AF738" s="70"/>
      <c r="AG738" s="70"/>
      <c r="AH738" s="70"/>
      <c r="AI738" s="70"/>
      <c r="AJ738" s="70"/>
      <c r="AK738" s="70"/>
      <c r="AL738" s="70"/>
      <c r="AM738" s="70"/>
    </row>
    <row r="739" spans="17:39" s="1" customFormat="1">
      <c r="Q739" s="70"/>
      <c r="R739" s="70"/>
      <c r="Y739" s="70"/>
      <c r="Z739" s="70"/>
      <c r="AA739" s="70"/>
      <c r="AB739" s="70"/>
      <c r="AC739" s="70"/>
      <c r="AD739" s="70"/>
      <c r="AE739" s="70"/>
      <c r="AF739" s="70"/>
      <c r="AG739" s="70"/>
      <c r="AH739" s="70"/>
      <c r="AI739" s="70"/>
      <c r="AJ739" s="70"/>
      <c r="AK739" s="70"/>
      <c r="AL739" s="70"/>
      <c r="AM739" s="70"/>
    </row>
    <row r="740" spans="17:39" s="1" customFormat="1">
      <c r="Q740" s="70"/>
      <c r="R740" s="70"/>
      <c r="Y740" s="70"/>
      <c r="Z740" s="70"/>
      <c r="AA740" s="70"/>
      <c r="AB740" s="70"/>
      <c r="AC740" s="70"/>
      <c r="AD740" s="70"/>
      <c r="AE740" s="70"/>
      <c r="AF740" s="70"/>
      <c r="AG740" s="70"/>
      <c r="AH740" s="70"/>
      <c r="AI740" s="70"/>
      <c r="AJ740" s="70"/>
      <c r="AK740" s="70"/>
      <c r="AL740" s="70"/>
      <c r="AM740" s="70"/>
    </row>
    <row r="741" spans="17:39" s="1" customFormat="1">
      <c r="Q741" s="70"/>
      <c r="R741" s="70"/>
      <c r="Y741" s="70"/>
      <c r="Z741" s="70"/>
      <c r="AA741" s="70"/>
      <c r="AB741" s="70"/>
      <c r="AC741" s="70"/>
      <c r="AD741" s="70"/>
      <c r="AE741" s="70"/>
      <c r="AF741" s="70"/>
      <c r="AG741" s="70"/>
      <c r="AH741" s="70"/>
      <c r="AI741" s="70"/>
      <c r="AJ741" s="70"/>
      <c r="AK741" s="70"/>
      <c r="AL741" s="70"/>
      <c r="AM741" s="70"/>
    </row>
    <row r="742" spans="17:39" s="1" customFormat="1">
      <c r="Q742" s="70"/>
      <c r="R742" s="70"/>
      <c r="Y742" s="70"/>
      <c r="Z742" s="70"/>
      <c r="AA742" s="70"/>
      <c r="AB742" s="70"/>
      <c r="AC742" s="70"/>
      <c r="AD742" s="70"/>
      <c r="AE742" s="70"/>
      <c r="AF742" s="70"/>
      <c r="AG742" s="70"/>
      <c r="AH742" s="70"/>
      <c r="AI742" s="70"/>
      <c r="AJ742" s="70"/>
      <c r="AK742" s="70"/>
      <c r="AL742" s="70"/>
      <c r="AM742" s="70"/>
    </row>
    <row r="743" spans="17:39" s="1" customFormat="1">
      <c r="Q743" s="70"/>
      <c r="R743" s="70"/>
      <c r="Y743" s="70"/>
      <c r="Z743" s="70"/>
      <c r="AA743" s="70"/>
      <c r="AB743" s="70"/>
      <c r="AC743" s="70"/>
      <c r="AD743" s="70"/>
      <c r="AE743" s="70"/>
      <c r="AF743" s="70"/>
      <c r="AG743" s="70"/>
      <c r="AH743" s="70"/>
      <c r="AI743" s="70"/>
      <c r="AJ743" s="70"/>
      <c r="AK743" s="70"/>
      <c r="AL743" s="70"/>
      <c r="AM743" s="70"/>
    </row>
    <row r="744" spans="17:39" s="1" customFormat="1">
      <c r="Q744" s="70"/>
      <c r="R744" s="70"/>
      <c r="Y744" s="70"/>
      <c r="Z744" s="70"/>
      <c r="AA744" s="70"/>
      <c r="AB744" s="70"/>
      <c r="AC744" s="70"/>
      <c r="AD744" s="70"/>
      <c r="AE744" s="70"/>
      <c r="AF744" s="70"/>
      <c r="AG744" s="70"/>
      <c r="AH744" s="70"/>
      <c r="AI744" s="70"/>
      <c r="AJ744" s="70"/>
      <c r="AK744" s="70"/>
      <c r="AL744" s="70"/>
      <c r="AM744" s="70"/>
    </row>
    <row r="745" spans="17:39" s="1" customFormat="1">
      <c r="Q745" s="70"/>
      <c r="R745" s="70"/>
      <c r="Y745" s="70"/>
      <c r="Z745" s="70"/>
      <c r="AA745" s="70"/>
      <c r="AB745" s="70"/>
      <c r="AC745" s="70"/>
      <c r="AD745" s="70"/>
      <c r="AE745" s="70"/>
      <c r="AF745" s="70"/>
      <c r="AG745" s="70"/>
      <c r="AH745" s="70"/>
      <c r="AI745" s="70"/>
      <c r="AJ745" s="70"/>
      <c r="AK745" s="70"/>
      <c r="AL745" s="70"/>
      <c r="AM745" s="70"/>
    </row>
    <row r="746" spans="17:39" s="1" customFormat="1">
      <c r="Q746" s="70"/>
      <c r="R746" s="70"/>
      <c r="Y746" s="70"/>
      <c r="Z746" s="70"/>
      <c r="AA746" s="70"/>
      <c r="AB746" s="70"/>
      <c r="AC746" s="70"/>
      <c r="AD746" s="70"/>
      <c r="AE746" s="70"/>
      <c r="AF746" s="70"/>
      <c r="AG746" s="70"/>
      <c r="AH746" s="70"/>
      <c r="AI746" s="70"/>
      <c r="AJ746" s="70"/>
      <c r="AK746" s="70"/>
      <c r="AL746" s="70"/>
      <c r="AM746" s="70"/>
    </row>
    <row r="747" spans="17:39" s="1" customFormat="1">
      <c r="Q747" s="70"/>
      <c r="R747" s="70"/>
      <c r="Y747" s="70"/>
      <c r="Z747" s="70"/>
      <c r="AA747" s="70"/>
      <c r="AB747" s="70"/>
      <c r="AC747" s="70"/>
      <c r="AD747" s="70"/>
      <c r="AE747" s="70"/>
      <c r="AF747" s="70"/>
      <c r="AG747" s="70"/>
      <c r="AH747" s="70"/>
      <c r="AI747" s="70"/>
      <c r="AJ747" s="70"/>
      <c r="AK747" s="70"/>
      <c r="AL747" s="70"/>
      <c r="AM747" s="70"/>
    </row>
    <row r="748" spans="17:39" s="1" customFormat="1">
      <c r="Q748" s="70"/>
      <c r="R748" s="70"/>
      <c r="Y748" s="70"/>
      <c r="Z748" s="70"/>
      <c r="AA748" s="70"/>
      <c r="AB748" s="70"/>
      <c r="AC748" s="70"/>
      <c r="AD748" s="70"/>
      <c r="AE748" s="70"/>
      <c r="AF748" s="70"/>
      <c r="AG748" s="70"/>
      <c r="AH748" s="70"/>
      <c r="AI748" s="70"/>
      <c r="AJ748" s="70"/>
      <c r="AK748" s="70"/>
      <c r="AL748" s="70"/>
      <c r="AM748" s="70"/>
    </row>
    <row r="749" spans="17:39" s="1" customFormat="1">
      <c r="Q749" s="70"/>
      <c r="R749" s="70"/>
      <c r="Y749" s="70"/>
      <c r="Z749" s="70"/>
      <c r="AA749" s="70"/>
      <c r="AB749" s="70"/>
      <c r="AC749" s="70"/>
      <c r="AD749" s="70"/>
      <c r="AE749" s="70"/>
      <c r="AF749" s="70"/>
      <c r="AG749" s="70"/>
      <c r="AH749" s="70"/>
      <c r="AI749" s="70"/>
      <c r="AJ749" s="70"/>
      <c r="AK749" s="70"/>
      <c r="AL749" s="70"/>
      <c r="AM749" s="70"/>
    </row>
    <row r="750" spans="17:39" s="1" customFormat="1">
      <c r="Q750" s="70"/>
      <c r="R750" s="70"/>
      <c r="Y750" s="70"/>
      <c r="Z750" s="70"/>
      <c r="AA750" s="70"/>
      <c r="AB750" s="70"/>
      <c r="AC750" s="70"/>
      <c r="AD750" s="70"/>
      <c r="AE750" s="70"/>
      <c r="AF750" s="70"/>
      <c r="AG750" s="70"/>
      <c r="AH750" s="70"/>
      <c r="AI750" s="70"/>
      <c r="AJ750" s="70"/>
      <c r="AK750" s="70"/>
      <c r="AL750" s="70"/>
      <c r="AM750" s="70"/>
    </row>
    <row r="751" spans="17:39" s="1" customFormat="1">
      <c r="Q751" s="70"/>
      <c r="R751" s="70"/>
      <c r="Y751" s="70"/>
      <c r="Z751" s="70"/>
      <c r="AA751" s="70"/>
      <c r="AB751" s="70"/>
      <c r="AC751" s="70"/>
      <c r="AD751" s="70"/>
      <c r="AE751" s="70"/>
      <c r="AF751" s="70"/>
      <c r="AG751" s="70"/>
      <c r="AH751" s="70"/>
      <c r="AI751" s="70"/>
      <c r="AJ751" s="70"/>
      <c r="AK751" s="70"/>
      <c r="AL751" s="70"/>
      <c r="AM751" s="70"/>
    </row>
    <row r="752" spans="17:39" s="1" customFormat="1">
      <c r="Q752" s="70"/>
      <c r="R752" s="70"/>
      <c r="Y752" s="70"/>
      <c r="Z752" s="70"/>
      <c r="AA752" s="70"/>
      <c r="AB752" s="70"/>
      <c r="AC752" s="70"/>
      <c r="AD752" s="70"/>
      <c r="AE752" s="70"/>
      <c r="AF752" s="70"/>
      <c r="AG752" s="70"/>
      <c r="AH752" s="70"/>
      <c r="AI752" s="70"/>
      <c r="AJ752" s="70"/>
      <c r="AK752" s="70"/>
      <c r="AL752" s="70"/>
      <c r="AM752" s="70"/>
    </row>
    <row r="753" spans="17:39" s="1" customFormat="1">
      <c r="Q753" s="70"/>
      <c r="R753" s="70"/>
      <c r="Y753" s="70"/>
      <c r="Z753" s="70"/>
      <c r="AA753" s="70"/>
      <c r="AB753" s="70"/>
      <c r="AC753" s="70"/>
      <c r="AD753" s="70"/>
      <c r="AE753" s="70"/>
      <c r="AF753" s="70"/>
      <c r="AG753" s="70"/>
      <c r="AH753" s="70"/>
      <c r="AI753" s="70"/>
      <c r="AJ753" s="70"/>
      <c r="AK753" s="70"/>
      <c r="AL753" s="70"/>
      <c r="AM753" s="70"/>
    </row>
    <row r="754" spans="17:39" s="1" customFormat="1">
      <c r="Q754" s="70"/>
      <c r="R754" s="70"/>
      <c r="Y754" s="70"/>
      <c r="Z754" s="70"/>
      <c r="AA754" s="70"/>
      <c r="AB754" s="70"/>
      <c r="AC754" s="70"/>
      <c r="AD754" s="70"/>
      <c r="AE754" s="70"/>
      <c r="AF754" s="70"/>
      <c r="AG754" s="70"/>
      <c r="AH754" s="70"/>
      <c r="AI754" s="70"/>
      <c r="AJ754" s="70"/>
      <c r="AK754" s="70"/>
      <c r="AL754" s="70"/>
      <c r="AM754" s="70"/>
    </row>
    <row r="755" spans="17:39" s="1" customFormat="1">
      <c r="Q755" s="70"/>
      <c r="R755" s="70"/>
      <c r="Y755" s="70"/>
      <c r="Z755" s="70"/>
      <c r="AA755" s="70"/>
      <c r="AB755" s="70"/>
      <c r="AC755" s="70"/>
      <c r="AD755" s="70"/>
      <c r="AE755" s="70"/>
      <c r="AF755" s="70"/>
      <c r="AG755" s="70"/>
      <c r="AH755" s="70"/>
      <c r="AI755" s="70"/>
      <c r="AJ755" s="70"/>
      <c r="AK755" s="70"/>
      <c r="AL755" s="70"/>
      <c r="AM755" s="70"/>
    </row>
    <row r="756" spans="17:39" s="1" customFormat="1">
      <c r="Q756" s="70"/>
      <c r="R756" s="70"/>
      <c r="Y756" s="70"/>
      <c r="Z756" s="70"/>
      <c r="AA756" s="70"/>
      <c r="AB756" s="70"/>
      <c r="AC756" s="70"/>
      <c r="AD756" s="70"/>
      <c r="AE756" s="70"/>
      <c r="AF756" s="70"/>
      <c r="AG756" s="70"/>
      <c r="AH756" s="70"/>
      <c r="AI756" s="70"/>
      <c r="AJ756" s="70"/>
      <c r="AK756" s="70"/>
      <c r="AL756" s="70"/>
      <c r="AM756" s="70"/>
    </row>
    <row r="757" spans="17:39" s="1" customFormat="1">
      <c r="Q757" s="70"/>
      <c r="R757" s="70"/>
      <c r="Y757" s="70"/>
      <c r="Z757" s="70"/>
      <c r="AA757" s="70"/>
      <c r="AB757" s="70"/>
      <c r="AC757" s="70"/>
      <c r="AD757" s="70"/>
      <c r="AE757" s="70"/>
      <c r="AF757" s="70"/>
      <c r="AG757" s="70"/>
      <c r="AH757" s="70"/>
      <c r="AI757" s="70"/>
      <c r="AJ757" s="70"/>
      <c r="AK757" s="70"/>
      <c r="AL757" s="70"/>
      <c r="AM757" s="70"/>
    </row>
    <row r="758" spans="17:39" s="1" customFormat="1">
      <c r="Q758" s="70"/>
      <c r="R758" s="70"/>
      <c r="Y758" s="70"/>
      <c r="Z758" s="70"/>
      <c r="AA758" s="70"/>
      <c r="AB758" s="70"/>
      <c r="AC758" s="70"/>
      <c r="AD758" s="70"/>
      <c r="AE758" s="70"/>
      <c r="AF758" s="70"/>
      <c r="AG758" s="70"/>
      <c r="AH758" s="70"/>
      <c r="AI758" s="70"/>
      <c r="AJ758" s="70"/>
      <c r="AK758" s="70"/>
      <c r="AL758" s="70"/>
      <c r="AM758" s="70"/>
    </row>
    <row r="759" spans="17:39" s="1" customFormat="1">
      <c r="Q759" s="70"/>
      <c r="R759" s="70"/>
      <c r="Y759" s="70"/>
      <c r="Z759" s="70"/>
      <c r="AA759" s="70"/>
      <c r="AB759" s="70"/>
      <c r="AC759" s="70"/>
      <c r="AD759" s="70"/>
      <c r="AE759" s="70"/>
      <c r="AF759" s="70"/>
      <c r="AG759" s="70"/>
      <c r="AH759" s="70"/>
      <c r="AI759" s="70"/>
      <c r="AJ759" s="70"/>
      <c r="AK759" s="70"/>
      <c r="AL759" s="70"/>
      <c r="AM759" s="70"/>
    </row>
    <row r="760" spans="17:39" s="1" customFormat="1">
      <c r="Q760" s="70"/>
      <c r="R760" s="70"/>
      <c r="Y760" s="70"/>
      <c r="Z760" s="70"/>
      <c r="AA760" s="70"/>
      <c r="AB760" s="70"/>
      <c r="AC760" s="70"/>
      <c r="AD760" s="70"/>
      <c r="AE760" s="70"/>
      <c r="AF760" s="70"/>
      <c r="AG760" s="70"/>
      <c r="AH760" s="70"/>
      <c r="AI760" s="70"/>
      <c r="AJ760" s="70"/>
      <c r="AK760" s="70"/>
      <c r="AL760" s="70"/>
      <c r="AM760" s="70"/>
    </row>
    <row r="761" spans="17:39" s="1" customFormat="1">
      <c r="Q761" s="70"/>
      <c r="R761" s="70"/>
      <c r="Y761" s="70"/>
      <c r="Z761" s="70"/>
      <c r="AA761" s="70"/>
      <c r="AB761" s="70"/>
      <c r="AC761" s="70"/>
      <c r="AD761" s="70"/>
      <c r="AE761" s="70"/>
      <c r="AF761" s="70"/>
      <c r="AG761" s="70"/>
      <c r="AH761" s="70"/>
      <c r="AI761" s="70"/>
      <c r="AJ761" s="70"/>
      <c r="AK761" s="70"/>
      <c r="AL761" s="70"/>
      <c r="AM761" s="70"/>
    </row>
    <row r="762" spans="17:39" s="1" customFormat="1">
      <c r="Q762" s="70"/>
      <c r="R762" s="70"/>
      <c r="Y762" s="70"/>
      <c r="Z762" s="70"/>
      <c r="AA762" s="70"/>
      <c r="AB762" s="70"/>
      <c r="AC762" s="70"/>
      <c r="AD762" s="70"/>
      <c r="AE762" s="70"/>
      <c r="AF762" s="70"/>
      <c r="AG762" s="70"/>
      <c r="AH762" s="70"/>
      <c r="AI762" s="70"/>
      <c r="AJ762" s="70"/>
      <c r="AK762" s="70"/>
      <c r="AL762" s="70"/>
      <c r="AM762" s="70"/>
    </row>
    <row r="763" spans="17:39" s="1" customFormat="1">
      <c r="Q763" s="70"/>
      <c r="R763" s="70"/>
      <c r="Y763" s="70"/>
      <c r="Z763" s="70"/>
      <c r="AA763" s="70"/>
      <c r="AB763" s="70"/>
      <c r="AC763" s="70"/>
      <c r="AD763" s="70"/>
      <c r="AE763" s="70"/>
      <c r="AF763" s="70"/>
      <c r="AG763" s="70"/>
      <c r="AH763" s="70"/>
      <c r="AI763" s="70"/>
      <c r="AJ763" s="70"/>
      <c r="AK763" s="70"/>
      <c r="AL763" s="70"/>
      <c r="AM763" s="70"/>
    </row>
    <row r="764" spans="17:39" s="1" customFormat="1">
      <c r="Q764" s="70"/>
      <c r="R764" s="70"/>
      <c r="Y764" s="70"/>
      <c r="Z764" s="70"/>
      <c r="AA764" s="70"/>
      <c r="AB764" s="70"/>
      <c r="AC764" s="70"/>
      <c r="AD764" s="70"/>
      <c r="AE764" s="70"/>
      <c r="AF764" s="70"/>
      <c r="AG764" s="70"/>
      <c r="AH764" s="70"/>
      <c r="AI764" s="70"/>
      <c r="AJ764" s="70"/>
      <c r="AK764" s="70"/>
      <c r="AL764" s="70"/>
      <c r="AM764" s="70"/>
    </row>
    <row r="765" spans="17:39" s="1" customFormat="1">
      <c r="Q765" s="70"/>
      <c r="R765" s="70"/>
      <c r="Y765" s="70"/>
      <c r="Z765" s="70"/>
      <c r="AA765" s="70"/>
      <c r="AB765" s="70"/>
      <c r="AC765" s="70"/>
      <c r="AD765" s="70"/>
      <c r="AE765" s="70"/>
      <c r="AF765" s="70"/>
      <c r="AG765" s="70"/>
      <c r="AH765" s="70"/>
      <c r="AI765" s="70"/>
      <c r="AJ765" s="70"/>
      <c r="AK765" s="70"/>
      <c r="AL765" s="70"/>
      <c r="AM765" s="70"/>
    </row>
    <row r="766" spans="17:39" s="1" customFormat="1">
      <c r="Q766" s="70"/>
      <c r="R766" s="70"/>
      <c r="Y766" s="70"/>
      <c r="Z766" s="70"/>
      <c r="AA766" s="70"/>
      <c r="AB766" s="70"/>
      <c r="AC766" s="70"/>
      <c r="AD766" s="70"/>
      <c r="AE766" s="70"/>
      <c r="AF766" s="70"/>
      <c r="AG766" s="70"/>
      <c r="AH766" s="70"/>
      <c r="AI766" s="70"/>
      <c r="AJ766" s="70"/>
      <c r="AK766" s="70"/>
      <c r="AL766" s="70"/>
      <c r="AM766" s="70"/>
    </row>
    <row r="767" spans="17:39" s="1" customFormat="1">
      <c r="Q767" s="70"/>
      <c r="R767" s="70"/>
      <c r="Y767" s="70"/>
      <c r="Z767" s="70"/>
      <c r="AA767" s="70"/>
      <c r="AB767" s="70"/>
      <c r="AC767" s="70"/>
      <c r="AD767" s="70"/>
      <c r="AE767" s="70"/>
      <c r="AF767" s="70"/>
      <c r="AG767" s="70"/>
      <c r="AH767" s="70"/>
      <c r="AI767" s="70"/>
      <c r="AJ767" s="70"/>
      <c r="AK767" s="70"/>
      <c r="AL767" s="70"/>
      <c r="AM767" s="70"/>
    </row>
    <row r="768" spans="17:39" s="1" customFormat="1">
      <c r="Q768" s="70"/>
      <c r="R768" s="70"/>
      <c r="Y768" s="70"/>
      <c r="Z768" s="70"/>
      <c r="AA768" s="70"/>
      <c r="AB768" s="70"/>
      <c r="AC768" s="70"/>
      <c r="AD768" s="70"/>
      <c r="AE768" s="70"/>
      <c r="AF768" s="70"/>
      <c r="AG768" s="70"/>
      <c r="AH768" s="70"/>
      <c r="AI768" s="70"/>
      <c r="AJ768" s="70"/>
      <c r="AK768" s="70"/>
      <c r="AL768" s="70"/>
      <c r="AM768" s="70"/>
    </row>
    <row r="769" spans="17:39" s="1" customFormat="1">
      <c r="Q769" s="70"/>
      <c r="R769" s="70"/>
      <c r="Y769" s="70"/>
      <c r="Z769" s="70"/>
      <c r="AA769" s="70"/>
      <c r="AB769" s="70"/>
      <c r="AC769" s="70"/>
      <c r="AD769" s="70"/>
      <c r="AE769" s="70"/>
      <c r="AF769" s="70"/>
      <c r="AG769" s="70"/>
      <c r="AH769" s="70"/>
      <c r="AI769" s="70"/>
      <c r="AJ769" s="70"/>
      <c r="AK769" s="70"/>
      <c r="AL769" s="70"/>
      <c r="AM769" s="70"/>
    </row>
    <row r="770" spans="17:39" s="1" customFormat="1">
      <c r="Q770" s="70"/>
      <c r="R770" s="70"/>
      <c r="Y770" s="70"/>
      <c r="Z770" s="70"/>
      <c r="AA770" s="70"/>
      <c r="AB770" s="70"/>
      <c r="AC770" s="70"/>
      <c r="AD770" s="70"/>
      <c r="AE770" s="70"/>
      <c r="AF770" s="70"/>
      <c r="AG770" s="70"/>
      <c r="AH770" s="70"/>
      <c r="AI770" s="70"/>
      <c r="AJ770" s="70"/>
      <c r="AK770" s="70"/>
      <c r="AL770" s="70"/>
      <c r="AM770" s="70"/>
    </row>
    <row r="771" spans="17:39" s="1" customFormat="1">
      <c r="Q771" s="70"/>
      <c r="R771" s="70"/>
      <c r="Y771" s="70"/>
      <c r="Z771" s="70"/>
      <c r="AA771" s="70"/>
      <c r="AB771" s="70"/>
      <c r="AC771" s="70"/>
      <c r="AD771" s="70"/>
      <c r="AE771" s="70"/>
      <c r="AF771" s="70"/>
      <c r="AG771" s="70"/>
      <c r="AH771" s="70"/>
      <c r="AI771" s="70"/>
      <c r="AJ771" s="70"/>
      <c r="AK771" s="70"/>
      <c r="AL771" s="70"/>
      <c r="AM771" s="70"/>
    </row>
    <row r="772" spans="17:39" s="1" customFormat="1">
      <c r="Q772" s="70"/>
      <c r="R772" s="70"/>
      <c r="Y772" s="70"/>
      <c r="Z772" s="70"/>
      <c r="AA772" s="70"/>
      <c r="AB772" s="70"/>
      <c r="AC772" s="70"/>
      <c r="AD772" s="70"/>
      <c r="AE772" s="70"/>
      <c r="AF772" s="70"/>
      <c r="AG772" s="70"/>
      <c r="AH772" s="70"/>
      <c r="AI772" s="70"/>
      <c r="AJ772" s="70"/>
      <c r="AK772" s="70"/>
      <c r="AL772" s="70"/>
      <c r="AM772" s="70"/>
    </row>
    <row r="773" spans="17:39" s="1" customFormat="1">
      <c r="Q773" s="70"/>
      <c r="R773" s="70"/>
      <c r="Y773" s="70"/>
      <c r="Z773" s="70"/>
      <c r="AA773" s="70"/>
      <c r="AB773" s="70"/>
      <c r="AC773" s="70"/>
      <c r="AD773" s="70"/>
      <c r="AE773" s="70"/>
      <c r="AF773" s="70"/>
      <c r="AG773" s="70"/>
      <c r="AH773" s="70"/>
      <c r="AI773" s="70"/>
      <c r="AJ773" s="70"/>
      <c r="AK773" s="70"/>
      <c r="AL773" s="70"/>
      <c r="AM773" s="70"/>
    </row>
    <row r="774" spans="17:39" s="1" customFormat="1">
      <c r="Q774" s="70"/>
      <c r="R774" s="70"/>
      <c r="Y774" s="70"/>
      <c r="Z774" s="70"/>
      <c r="AA774" s="70"/>
      <c r="AB774" s="70"/>
      <c r="AC774" s="70"/>
      <c r="AD774" s="70"/>
      <c r="AE774" s="70"/>
      <c r="AF774" s="70"/>
      <c r="AG774" s="70"/>
      <c r="AH774" s="70"/>
      <c r="AI774" s="70"/>
      <c r="AJ774" s="70"/>
      <c r="AK774" s="70"/>
      <c r="AL774" s="70"/>
      <c r="AM774" s="70"/>
    </row>
    <row r="775" spans="17:39" s="1" customFormat="1">
      <c r="Q775" s="70"/>
      <c r="R775" s="70"/>
      <c r="Y775" s="70"/>
      <c r="Z775" s="70"/>
      <c r="AA775" s="70"/>
      <c r="AB775" s="70"/>
      <c r="AC775" s="70"/>
      <c r="AD775" s="70"/>
      <c r="AE775" s="70"/>
      <c r="AF775" s="70"/>
      <c r="AG775" s="70"/>
      <c r="AH775" s="70"/>
      <c r="AI775" s="70"/>
      <c r="AJ775" s="70"/>
      <c r="AK775" s="70"/>
      <c r="AL775" s="70"/>
      <c r="AM775" s="70"/>
    </row>
    <row r="776" spans="17:39" s="1" customFormat="1">
      <c r="Q776" s="70"/>
      <c r="R776" s="70"/>
      <c r="Y776" s="70"/>
      <c r="Z776" s="70"/>
      <c r="AA776" s="70"/>
      <c r="AB776" s="70"/>
      <c r="AC776" s="70"/>
      <c r="AD776" s="70"/>
      <c r="AE776" s="70"/>
      <c r="AF776" s="70"/>
      <c r="AG776" s="70"/>
      <c r="AH776" s="70"/>
      <c r="AI776" s="70"/>
      <c r="AJ776" s="70"/>
      <c r="AK776" s="70"/>
      <c r="AL776" s="70"/>
      <c r="AM776" s="70"/>
    </row>
    <row r="777" spans="17:39" s="1" customFormat="1">
      <c r="Q777" s="70"/>
      <c r="R777" s="70"/>
      <c r="Y777" s="70"/>
      <c r="Z777" s="70"/>
      <c r="AA777" s="70"/>
      <c r="AB777" s="70"/>
      <c r="AC777" s="70"/>
      <c r="AD777" s="70"/>
      <c r="AE777" s="70"/>
      <c r="AF777" s="70"/>
      <c r="AG777" s="70"/>
      <c r="AH777" s="70"/>
      <c r="AI777" s="70"/>
      <c r="AJ777" s="70"/>
      <c r="AK777" s="70"/>
      <c r="AL777" s="70"/>
      <c r="AM777" s="70"/>
    </row>
  </sheetData>
  <sheetProtection formatColumns="0" formatRows="0"/>
  <mergeCells count="3">
    <mergeCell ref="N2:P2"/>
    <mergeCell ref="N3:P3"/>
    <mergeCell ref="A5:M5"/>
  </mergeCells>
  <pageMargins left="0.70866141732283472" right="0.70866141732283472" top="0.74803149606299213" bottom="0.74803149606299213" header="0.31496062992125984" footer="0.31496062992125984"/>
  <pageSetup paperSize="9" scale="63" fitToHeight="10"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9.9978637043366805E-2"/>
    <pageSetUpPr fitToPage="1"/>
  </sheetPr>
  <dimension ref="A1:N111"/>
  <sheetViews>
    <sheetView showGridLines="0" topLeftCell="B1" zoomScaleNormal="100" zoomScaleSheetLayoutView="55" workbookViewId="0">
      <pane ySplit="6" topLeftCell="A84" activePane="bottomLeft" state="frozen"/>
      <selection pane="bottomLeft" activeCell="N7" sqref="N7:P108"/>
    </sheetView>
  </sheetViews>
  <sheetFormatPr defaultRowHeight="12.75"/>
  <cols>
    <col min="1" max="1" width="4.42578125" style="70" customWidth="1"/>
    <col min="2" max="2" width="3.140625" style="70" customWidth="1"/>
    <col min="3" max="3" width="6.140625" style="70" customWidth="1"/>
    <col min="4" max="4" width="38" style="70" customWidth="1"/>
    <col min="5" max="5" width="28.140625" style="70" customWidth="1"/>
    <col min="6" max="6" width="37.7109375" style="70" customWidth="1"/>
    <col min="7" max="11" width="15.7109375" style="70" customWidth="1"/>
    <col min="12" max="12" width="2.7109375" style="70" customWidth="1"/>
    <col min="13" max="16384" width="9.140625" style="70"/>
  </cols>
  <sheetData>
    <row r="1" spans="1:12" s="51" customFormat="1" ht="15" customHeight="1" thickBot="1">
      <c r="A1" s="149"/>
      <c r="B1" s="150"/>
      <c r="C1" s="150"/>
      <c r="D1" s="150"/>
      <c r="E1" s="204"/>
      <c r="F1" s="204"/>
      <c r="G1" s="204"/>
      <c r="H1" s="204"/>
      <c r="I1" s="204"/>
      <c r="J1" s="150"/>
      <c r="K1" s="150"/>
      <c r="L1" s="205"/>
    </row>
    <row r="2" spans="1:12" s="51" customFormat="1" ht="16.5" customHeight="1">
      <c r="A2" s="152"/>
      <c r="B2" s="153"/>
      <c r="C2" s="153"/>
      <c r="D2" s="153"/>
      <c r="E2" s="419"/>
      <c r="F2" s="419"/>
      <c r="G2" s="206"/>
      <c r="H2" s="154" t="s">
        <v>5</v>
      </c>
      <c r="I2" s="2107" t="str">
        <f>IF(NOT(ISBLANK(CoverSheet!$C$8)),CoverSheet!$C$8,"")</f>
        <v>Transpower New Zealand Limited</v>
      </c>
      <c r="J2" s="2108"/>
      <c r="K2" s="2109"/>
      <c r="L2" s="207"/>
    </row>
    <row r="3" spans="1:12" s="51" customFormat="1" ht="19.5" customHeight="1" thickBot="1">
      <c r="A3" s="152"/>
      <c r="B3" s="153"/>
      <c r="C3" s="153"/>
      <c r="D3" s="153"/>
      <c r="E3" s="419"/>
      <c r="F3" s="419"/>
      <c r="G3" s="206"/>
      <c r="H3" s="154" t="s">
        <v>440</v>
      </c>
      <c r="I3" s="2110">
        <f>IF(ISNUMBER(CoverSheet!$C$12),CoverSheet!$C$12,"")</f>
        <v>42185</v>
      </c>
      <c r="J3" s="2111"/>
      <c r="K3" s="2112"/>
      <c r="L3" s="207"/>
    </row>
    <row r="4" spans="1:12" s="51" customFormat="1" ht="20.25" customHeight="1">
      <c r="A4" s="156" t="s">
        <v>1104</v>
      </c>
      <c r="B4" s="208"/>
      <c r="C4" s="153"/>
      <c r="D4" s="153"/>
      <c r="E4" s="209"/>
      <c r="F4" s="209"/>
      <c r="G4" s="209"/>
      <c r="H4" s="157"/>
      <c r="I4" s="209"/>
      <c r="J4" s="153"/>
      <c r="K4" s="153"/>
      <c r="L4" s="207"/>
    </row>
    <row r="5" spans="1:12" ht="30.75" customHeight="1">
      <c r="A5" s="2104" t="s">
        <v>1563</v>
      </c>
      <c r="B5" s="2105"/>
      <c r="C5" s="2105"/>
      <c r="D5" s="2105"/>
      <c r="E5" s="2105"/>
      <c r="F5" s="2105"/>
      <c r="G5" s="2105"/>
      <c r="H5" s="2105"/>
      <c r="I5" s="2105"/>
      <c r="J5" s="2105"/>
      <c r="K5" s="2105"/>
      <c r="L5" s="158"/>
    </row>
    <row r="6" spans="1:12" s="51" customFormat="1" ht="15" customHeight="1">
      <c r="A6" s="171" t="s">
        <v>6</v>
      </c>
      <c r="B6" s="172"/>
      <c r="C6" s="172" t="s">
        <v>393</v>
      </c>
      <c r="D6" s="174"/>
      <c r="E6" s="210"/>
      <c r="F6" s="210"/>
      <c r="G6" s="209"/>
      <c r="H6" s="210"/>
      <c r="I6" s="210"/>
      <c r="J6" s="174"/>
      <c r="K6" s="174"/>
      <c r="L6" s="211"/>
    </row>
    <row r="7" spans="1:12" ht="30" customHeight="1">
      <c r="A7" s="175">
        <f>ROW()</f>
        <v>7</v>
      </c>
      <c r="B7" s="176"/>
      <c r="C7" s="177" t="s">
        <v>1105</v>
      </c>
      <c r="D7" s="465"/>
      <c r="E7" s="465"/>
      <c r="F7" s="465"/>
      <c r="G7" s="548"/>
      <c r="L7" s="183"/>
    </row>
    <row r="8" spans="1:12" ht="15.75" customHeight="1">
      <c r="A8" s="175">
        <f>ROW()</f>
        <v>8</v>
      </c>
      <c r="B8" s="176"/>
      <c r="C8" s="177"/>
      <c r="D8" s="465"/>
      <c r="E8" s="710"/>
      <c r="F8" s="710"/>
      <c r="G8" s="691" t="s">
        <v>206</v>
      </c>
      <c r="H8" s="691" t="s">
        <v>207</v>
      </c>
      <c r="I8" s="691" t="s">
        <v>184</v>
      </c>
      <c r="J8" s="691" t="s">
        <v>185</v>
      </c>
      <c r="K8" s="691" t="s">
        <v>205</v>
      </c>
      <c r="L8" s="183"/>
    </row>
    <row r="9" spans="1:12" ht="15" customHeight="1">
      <c r="A9" s="175">
        <f>ROW()</f>
        <v>9</v>
      </c>
      <c r="B9" s="176"/>
      <c r="C9" s="178"/>
      <c r="D9" s="465"/>
      <c r="E9" s="710"/>
      <c r="F9" s="710"/>
      <c r="G9" s="692" t="s">
        <v>1221</v>
      </c>
      <c r="H9" s="692" t="s">
        <v>1221</v>
      </c>
      <c r="I9" s="692" t="s">
        <v>1221</v>
      </c>
      <c r="J9" s="692" t="s">
        <v>1221</v>
      </c>
      <c r="K9" s="692" t="s">
        <v>1221</v>
      </c>
      <c r="L9" s="183"/>
    </row>
    <row r="10" spans="1:12" ht="15" customHeight="1">
      <c r="A10" s="175">
        <f>ROW()</f>
        <v>10</v>
      </c>
      <c r="B10" s="176"/>
      <c r="C10" s="178"/>
      <c r="D10" s="392" t="s">
        <v>575</v>
      </c>
      <c r="F10" s="662"/>
      <c r="G10" s="1773">
        <f t="shared" ref="G10:J10" si="0">G62</f>
        <v>0</v>
      </c>
      <c r="H10" s="1773">
        <f t="shared" si="0"/>
        <v>0</v>
      </c>
      <c r="I10" s="1773">
        <f t="shared" si="0"/>
        <v>0</v>
      </c>
      <c r="J10" s="1773">
        <f t="shared" si="0"/>
        <v>0</v>
      </c>
      <c r="K10" s="1773">
        <f>K62</f>
        <v>0</v>
      </c>
      <c r="L10" s="183"/>
    </row>
    <row r="11" spans="1:12" ht="15" customHeight="1">
      <c r="A11" s="175">
        <f>ROW()</f>
        <v>11</v>
      </c>
      <c r="B11" s="176"/>
      <c r="C11" s="178"/>
      <c r="D11" s="392" t="s">
        <v>576</v>
      </c>
      <c r="F11" s="662"/>
      <c r="G11" s="1773">
        <f t="shared" ref="G11:J11" si="1">G76</f>
        <v>0</v>
      </c>
      <c r="H11" s="1773">
        <f t="shared" si="1"/>
        <v>0</v>
      </c>
      <c r="I11" s="1773">
        <f t="shared" si="1"/>
        <v>0</v>
      </c>
      <c r="J11" s="1773">
        <f t="shared" si="1"/>
        <v>0</v>
      </c>
      <c r="K11" s="1773">
        <f>K76</f>
        <v>0</v>
      </c>
      <c r="L11" s="183"/>
    </row>
    <row r="12" spans="1:12" ht="15" customHeight="1">
      <c r="A12" s="175">
        <f>ROW()</f>
        <v>12</v>
      </c>
      <c r="B12" s="176"/>
      <c r="C12" s="178"/>
      <c r="D12" s="392" t="s">
        <v>577</v>
      </c>
      <c r="F12" s="662"/>
      <c r="G12" s="1773">
        <f t="shared" ref="G12:J12" si="2">G100</f>
        <v>0</v>
      </c>
      <c r="H12" s="1773">
        <f t="shared" si="2"/>
        <v>0</v>
      </c>
      <c r="I12" s="1773">
        <f t="shared" si="2"/>
        <v>0</v>
      </c>
      <c r="J12" s="1773">
        <f t="shared" si="2"/>
        <v>0</v>
      </c>
      <c r="K12" s="1773">
        <f>K100</f>
        <v>0</v>
      </c>
      <c r="L12" s="183"/>
    </row>
    <row r="13" spans="1:12" ht="15" customHeight="1" thickBot="1">
      <c r="A13" s="175">
        <f>ROW()</f>
        <v>13</v>
      </c>
      <c r="B13" s="176"/>
      <c r="C13" s="178"/>
      <c r="D13" s="392" t="s">
        <v>12</v>
      </c>
      <c r="F13" s="662"/>
      <c r="G13" s="1773">
        <f t="shared" ref="G13:J13" si="3">G108</f>
        <v>0</v>
      </c>
      <c r="H13" s="1773">
        <f t="shared" si="3"/>
        <v>0</v>
      </c>
      <c r="I13" s="1773">
        <f t="shared" si="3"/>
        <v>0</v>
      </c>
      <c r="J13" s="1773">
        <f t="shared" si="3"/>
        <v>0</v>
      </c>
      <c r="K13" s="1773">
        <f>K108</f>
        <v>0</v>
      </c>
      <c r="L13" s="183"/>
    </row>
    <row r="14" spans="1:12" s="36" customFormat="1" ht="15" customHeight="1" thickBot="1">
      <c r="A14" s="175">
        <f>ROW()</f>
        <v>14</v>
      </c>
      <c r="B14" s="176"/>
      <c r="C14" s="176"/>
      <c r="D14" s="711" t="s">
        <v>851</v>
      </c>
      <c r="F14" s="712"/>
      <c r="G14" s="1774">
        <f>SUM(G10:G13)</f>
        <v>0</v>
      </c>
      <c r="H14" s="1775">
        <f>SUM(H10:H13)</f>
        <v>0</v>
      </c>
      <c r="I14" s="1776">
        <f>SUM(I10:I13)</f>
        <v>0</v>
      </c>
      <c r="J14" s="1776">
        <f>SUM(J10:J13)</f>
        <v>0</v>
      </c>
      <c r="K14" s="1777">
        <f>SUM(K10:K13)</f>
        <v>0</v>
      </c>
      <c r="L14" s="183"/>
    </row>
    <row r="15" spans="1:12" s="36" customFormat="1" ht="15" customHeight="1">
      <c r="A15" s="175">
        <f>ROW()</f>
        <v>15</v>
      </c>
      <c r="B15" s="176"/>
      <c r="C15" s="176"/>
      <c r="D15" s="711"/>
      <c r="F15" s="712"/>
      <c r="G15" s="1778"/>
      <c r="H15" s="1778"/>
      <c r="I15" s="1778"/>
      <c r="J15" s="1778"/>
      <c r="K15" s="1778"/>
      <c r="L15" s="183"/>
    </row>
    <row r="16" spans="1:12" s="36" customFormat="1" ht="15" customHeight="1">
      <c r="A16" s="175">
        <f>ROW()</f>
        <v>16</v>
      </c>
      <c r="B16" s="176"/>
      <c r="C16" s="176"/>
      <c r="D16" s="713" t="s">
        <v>722</v>
      </c>
      <c r="F16" s="712"/>
      <c r="G16" s="1778"/>
      <c r="H16" s="1778"/>
      <c r="I16" s="1778"/>
      <c r="J16" s="1778"/>
      <c r="K16" s="1778"/>
      <c r="L16" s="183"/>
    </row>
    <row r="17" spans="1:12" s="36" customFormat="1" ht="15" customHeight="1">
      <c r="A17" s="175">
        <f>ROW()</f>
        <v>17</v>
      </c>
      <c r="B17" s="176"/>
      <c r="C17" s="176"/>
      <c r="D17" s="711" t="s">
        <v>853</v>
      </c>
      <c r="F17" s="712"/>
      <c r="G17" s="1779"/>
      <c r="H17" s="1779"/>
      <c r="I17" s="1779"/>
      <c r="J17" s="1779"/>
      <c r="K17" s="1779"/>
      <c r="L17" s="183"/>
    </row>
    <row r="18" spans="1:12" s="36" customFormat="1" ht="15" customHeight="1">
      <c r="A18" s="175">
        <f>ROW()</f>
        <v>18</v>
      </c>
      <c r="B18" s="176"/>
      <c r="C18" s="176"/>
      <c r="D18" s="711" t="s">
        <v>854</v>
      </c>
      <c r="F18" s="712"/>
      <c r="G18" s="1779"/>
      <c r="H18" s="1779"/>
      <c r="I18" s="1779"/>
      <c r="J18" s="1779"/>
      <c r="K18" s="1779"/>
      <c r="L18" s="183"/>
    </row>
    <row r="19" spans="1:12" s="36" customFormat="1" ht="15" customHeight="1">
      <c r="A19" s="175">
        <f>ROW()</f>
        <v>19</v>
      </c>
      <c r="B19" s="176"/>
      <c r="C19" s="176"/>
      <c r="D19" s="212"/>
      <c r="E19" s="711"/>
      <c r="F19" s="712"/>
      <c r="G19" s="1509"/>
      <c r="H19" s="1509"/>
      <c r="I19" s="1509"/>
      <c r="J19" s="1509"/>
      <c r="K19" s="1509"/>
      <c r="L19" s="183"/>
    </row>
    <row r="20" spans="1:12" s="36" customFormat="1" ht="15" customHeight="1">
      <c r="A20" s="175">
        <f>ROW()</f>
        <v>20</v>
      </c>
      <c r="B20" s="70"/>
      <c r="C20" s="417" t="s">
        <v>1106</v>
      </c>
      <c r="D20" s="70"/>
      <c r="E20" s="70"/>
      <c r="F20" s="70"/>
      <c r="G20" s="1510"/>
      <c r="H20" s="1510"/>
      <c r="I20" s="1510"/>
      <c r="J20" s="1510"/>
      <c r="K20" s="1510"/>
      <c r="L20" s="183"/>
    </row>
    <row r="21" spans="1:12" s="36" customFormat="1" ht="15" customHeight="1">
      <c r="A21" s="175">
        <f>ROW()</f>
        <v>21</v>
      </c>
      <c r="B21" s="70"/>
      <c r="C21" s="641"/>
      <c r="D21" s="70"/>
      <c r="E21" s="70"/>
      <c r="F21" s="70"/>
      <c r="G21" s="1511" t="s">
        <v>206</v>
      </c>
      <c r="H21" s="1511" t="s">
        <v>207</v>
      </c>
      <c r="I21" s="1511" t="s">
        <v>184</v>
      </c>
      <c r="J21" s="1511" t="s">
        <v>185</v>
      </c>
      <c r="K21" s="1512" t="s">
        <v>205</v>
      </c>
      <c r="L21" s="183"/>
    </row>
    <row r="22" spans="1:12" s="36" customFormat="1" ht="15" customHeight="1">
      <c r="A22" s="175">
        <f>ROW()</f>
        <v>22</v>
      </c>
      <c r="B22" s="70"/>
      <c r="C22" s="70"/>
      <c r="D22" s="79"/>
      <c r="E22" s="402"/>
      <c r="F22" s="402"/>
      <c r="G22" s="1513" t="s">
        <v>1221</v>
      </c>
      <c r="H22" s="1513" t="s">
        <v>1221</v>
      </c>
      <c r="I22" s="1513" t="s">
        <v>1221</v>
      </c>
      <c r="J22" s="1513" t="s">
        <v>1221</v>
      </c>
      <c r="K22" s="1513" t="s">
        <v>1221</v>
      </c>
      <c r="L22" s="183"/>
    </row>
    <row r="23" spans="1:12" s="36" customFormat="1" ht="15" customHeight="1">
      <c r="A23" s="175">
        <f>ROW()</f>
        <v>23</v>
      </c>
      <c r="B23" s="70"/>
      <c r="C23" s="70"/>
      <c r="D23" s="699" t="s">
        <v>723</v>
      </c>
      <c r="F23" s="699"/>
      <c r="G23" s="1779"/>
      <c r="H23" s="1779"/>
      <c r="I23" s="1779"/>
      <c r="J23" s="1779"/>
      <c r="K23" s="1779"/>
      <c r="L23" s="183"/>
    </row>
    <row r="24" spans="1:12" s="36" customFormat="1" ht="15" customHeight="1" thickBot="1">
      <c r="A24" s="175">
        <f>ROW()</f>
        <v>24</v>
      </c>
      <c r="B24" s="70"/>
      <c r="C24" s="70"/>
      <c r="D24" s="699" t="s">
        <v>724</v>
      </c>
      <c r="F24" s="699"/>
      <c r="G24" s="1779"/>
      <c r="H24" s="1779"/>
      <c r="I24" s="1779"/>
      <c r="J24" s="1779"/>
      <c r="K24" s="1779"/>
      <c r="L24" s="183"/>
    </row>
    <row r="25" spans="1:12" s="36" customFormat="1" ht="15" customHeight="1" thickBot="1">
      <c r="A25" s="175">
        <f>ROW()</f>
        <v>25</v>
      </c>
      <c r="B25" s="70"/>
      <c r="C25" s="70"/>
      <c r="D25" s="714" t="s">
        <v>855</v>
      </c>
      <c r="F25" s="699"/>
      <c r="G25" s="1780">
        <f>SUM(G23:G24)</f>
        <v>0</v>
      </c>
      <c r="H25" s="1781">
        <f>SUM(H23:H24)</f>
        <v>0</v>
      </c>
      <c r="I25" s="1781">
        <f>SUM(I23:I24)</f>
        <v>0</v>
      </c>
      <c r="J25" s="1781">
        <f>SUM(J23:J24)</f>
        <v>0</v>
      </c>
      <c r="K25" s="1782">
        <f>SUM(K23:K24)</f>
        <v>0</v>
      </c>
      <c r="L25" s="183"/>
    </row>
    <row r="26" spans="1:12" s="36" customFormat="1" ht="15" customHeight="1">
      <c r="A26" s="175">
        <f>ROW()</f>
        <v>26</v>
      </c>
      <c r="B26" s="70"/>
      <c r="C26" s="70"/>
      <c r="D26" s="699"/>
      <c r="F26" s="699"/>
      <c r="G26" s="1783"/>
      <c r="H26" s="1783"/>
      <c r="I26" s="1783"/>
      <c r="J26" s="1783"/>
      <c r="K26" s="1783"/>
      <c r="L26" s="183"/>
    </row>
    <row r="27" spans="1:12" s="36" customFormat="1" ht="15" customHeight="1">
      <c r="A27" s="175">
        <f>ROW()</f>
        <v>27</v>
      </c>
      <c r="B27" s="70"/>
      <c r="C27" s="70"/>
      <c r="D27" s="714" t="s">
        <v>856</v>
      </c>
      <c r="F27" s="699"/>
      <c r="G27" s="1779"/>
      <c r="H27" s="1779"/>
      <c r="I27" s="1779"/>
      <c r="J27" s="1779"/>
      <c r="K27" s="1779"/>
      <c r="L27" s="183"/>
    </row>
    <row r="28" spans="1:12" s="36" customFormat="1" ht="15" customHeight="1">
      <c r="A28" s="175">
        <f>ROW()</f>
        <v>28</v>
      </c>
      <c r="B28" s="176"/>
      <c r="C28" s="176"/>
      <c r="D28" s="212"/>
      <c r="E28" s="179"/>
      <c r="F28" s="212"/>
      <c r="G28" s="1514"/>
      <c r="H28" s="1514"/>
      <c r="I28" s="1514"/>
      <c r="J28" s="1514"/>
      <c r="K28" s="1514"/>
      <c r="L28" s="183"/>
    </row>
    <row r="29" spans="1:12" ht="19.5" customHeight="1">
      <c r="A29" s="175">
        <f>ROW()</f>
        <v>29</v>
      </c>
      <c r="B29" s="176"/>
      <c r="C29" s="177" t="s">
        <v>1107</v>
      </c>
      <c r="D29" s="465"/>
      <c r="E29" s="465"/>
      <c r="F29" s="465"/>
      <c r="G29" s="1489"/>
      <c r="H29" s="1489"/>
      <c r="I29" s="1489"/>
      <c r="J29" s="1489"/>
      <c r="K29" s="1489"/>
      <c r="L29" s="183"/>
    </row>
    <row r="30" spans="1:12" ht="15.75" customHeight="1">
      <c r="A30" s="175">
        <f>ROW()</f>
        <v>30</v>
      </c>
      <c r="B30" s="176"/>
      <c r="C30" s="177"/>
      <c r="D30" s="710"/>
      <c r="E30" s="710"/>
      <c r="F30" s="710"/>
      <c r="G30" s="1511" t="s">
        <v>206</v>
      </c>
      <c r="H30" s="1511" t="s">
        <v>207</v>
      </c>
      <c r="I30" s="1511" t="s">
        <v>184</v>
      </c>
      <c r="J30" s="1511" t="s">
        <v>185</v>
      </c>
      <c r="K30" s="1512" t="s">
        <v>205</v>
      </c>
      <c r="L30" s="183"/>
    </row>
    <row r="31" spans="1:12" s="36" customFormat="1" ht="15.75" customHeight="1">
      <c r="A31" s="175">
        <f>ROW()</f>
        <v>31</v>
      </c>
      <c r="B31" s="176"/>
      <c r="C31" s="465"/>
      <c r="D31" s="715"/>
      <c r="E31" s="715"/>
      <c r="F31" s="715"/>
      <c r="G31" s="1513" t="s">
        <v>1221</v>
      </c>
      <c r="H31" s="1513" t="s">
        <v>1221</v>
      </c>
      <c r="I31" s="1513" t="s">
        <v>1221</v>
      </c>
      <c r="J31" s="1513" t="s">
        <v>1221</v>
      </c>
      <c r="K31" s="1513" t="s">
        <v>1221</v>
      </c>
      <c r="L31" s="183"/>
    </row>
    <row r="32" spans="1:12" ht="18" customHeight="1">
      <c r="A32" s="175">
        <f>ROW()</f>
        <v>32</v>
      </c>
      <c r="D32" s="716" t="s">
        <v>934</v>
      </c>
      <c r="E32" s="716" t="s">
        <v>419</v>
      </c>
      <c r="F32" s="716" t="s">
        <v>676</v>
      </c>
      <c r="G32" s="1779"/>
      <c r="H32" s="1779"/>
      <c r="I32" s="1779"/>
      <c r="J32" s="1779"/>
      <c r="K32" s="1779"/>
      <c r="L32" s="183"/>
    </row>
    <row r="33" spans="1:14" ht="18" customHeight="1">
      <c r="A33" s="175">
        <f>ROW()</f>
        <v>33</v>
      </c>
      <c r="D33" s="716" t="s">
        <v>934</v>
      </c>
      <c r="E33" s="717" t="s">
        <v>419</v>
      </c>
      <c r="F33" s="717" t="s">
        <v>674</v>
      </c>
      <c r="G33" s="1779"/>
      <c r="H33" s="1779"/>
      <c r="I33" s="1779"/>
      <c r="J33" s="1779"/>
      <c r="K33" s="1779"/>
      <c r="L33" s="183"/>
      <c r="N33" s="937"/>
    </row>
    <row r="34" spans="1:14" ht="18" customHeight="1">
      <c r="A34" s="175">
        <f>ROW()</f>
        <v>34</v>
      </c>
      <c r="D34" s="716" t="s">
        <v>934</v>
      </c>
      <c r="E34" s="717" t="s">
        <v>419</v>
      </c>
      <c r="F34" s="717" t="s">
        <v>936</v>
      </c>
      <c r="G34" s="1779"/>
      <c r="H34" s="1779"/>
      <c r="I34" s="1779"/>
      <c r="J34" s="1779"/>
      <c r="K34" s="1779"/>
      <c r="L34" s="183"/>
    </row>
    <row r="35" spans="1:14" ht="18" customHeight="1">
      <c r="A35" s="175">
        <f>ROW()</f>
        <v>35</v>
      </c>
      <c r="D35" s="716" t="s">
        <v>934</v>
      </c>
      <c r="E35" s="717" t="s">
        <v>419</v>
      </c>
      <c r="F35" s="717" t="s">
        <v>670</v>
      </c>
      <c r="G35" s="1779"/>
      <c r="H35" s="1779"/>
      <c r="I35" s="1779"/>
      <c r="J35" s="1779"/>
      <c r="K35" s="1779"/>
      <c r="L35" s="183"/>
    </row>
    <row r="36" spans="1:14" ht="18" customHeight="1">
      <c r="A36" s="175">
        <f>ROW()</f>
        <v>36</v>
      </c>
      <c r="D36" s="716" t="s">
        <v>934</v>
      </c>
      <c r="E36" s="717" t="s">
        <v>419</v>
      </c>
      <c r="F36" s="717" t="s">
        <v>673</v>
      </c>
      <c r="G36" s="1779"/>
      <c r="H36" s="1779"/>
      <c r="I36" s="1779"/>
      <c r="J36" s="1779"/>
      <c r="K36" s="1779"/>
      <c r="L36" s="183"/>
    </row>
    <row r="37" spans="1:14" ht="18" customHeight="1">
      <c r="A37" s="175">
        <f>ROW()</f>
        <v>37</v>
      </c>
      <c r="D37" s="716" t="s">
        <v>934</v>
      </c>
      <c r="E37" s="717" t="s">
        <v>419</v>
      </c>
      <c r="F37" s="717" t="s">
        <v>662</v>
      </c>
      <c r="G37" s="1779"/>
      <c r="H37" s="1779"/>
      <c r="I37" s="1779"/>
      <c r="J37" s="1779"/>
      <c r="K37" s="1779"/>
      <c r="L37" s="183"/>
    </row>
    <row r="38" spans="1:14" ht="18" customHeight="1">
      <c r="A38" s="175">
        <f>ROW()</f>
        <v>38</v>
      </c>
      <c r="D38" s="716" t="s">
        <v>934</v>
      </c>
      <c r="E38" s="717" t="s">
        <v>419</v>
      </c>
      <c r="F38" s="717" t="s">
        <v>937</v>
      </c>
      <c r="G38" s="1779"/>
      <c r="H38" s="1779"/>
      <c r="I38" s="1779"/>
      <c r="J38" s="1779"/>
      <c r="K38" s="1779"/>
      <c r="L38" s="183"/>
    </row>
    <row r="39" spans="1:14" ht="18" customHeight="1">
      <c r="A39" s="175">
        <f>ROW()</f>
        <v>39</v>
      </c>
      <c r="D39" s="716" t="s">
        <v>934</v>
      </c>
      <c r="E39" s="717" t="s">
        <v>419</v>
      </c>
      <c r="F39" s="717" t="s">
        <v>938</v>
      </c>
      <c r="G39" s="1779"/>
      <c r="H39" s="1779"/>
      <c r="I39" s="1779"/>
      <c r="J39" s="1779"/>
      <c r="K39" s="1779"/>
      <c r="L39" s="183"/>
    </row>
    <row r="40" spans="1:14" ht="18" customHeight="1">
      <c r="A40" s="175">
        <f>ROW()</f>
        <v>40</v>
      </c>
      <c r="D40" s="716" t="s">
        <v>934</v>
      </c>
      <c r="E40" s="717" t="s">
        <v>419</v>
      </c>
      <c r="F40" s="717" t="s">
        <v>672</v>
      </c>
      <c r="G40" s="1779"/>
      <c r="H40" s="1779"/>
      <c r="I40" s="1779"/>
      <c r="J40" s="1779"/>
      <c r="K40" s="1779"/>
      <c r="L40" s="183"/>
    </row>
    <row r="41" spans="1:14" ht="18" customHeight="1">
      <c r="A41" s="175">
        <f>ROW()</f>
        <v>41</v>
      </c>
      <c r="D41" s="716" t="s">
        <v>934</v>
      </c>
      <c r="E41" s="717" t="s">
        <v>419</v>
      </c>
      <c r="F41" s="717" t="s">
        <v>671</v>
      </c>
      <c r="G41" s="1779"/>
      <c r="H41" s="1779"/>
      <c r="I41" s="1779"/>
      <c r="J41" s="1779"/>
      <c r="K41" s="1779"/>
      <c r="L41" s="183"/>
    </row>
    <row r="42" spans="1:14" ht="18" customHeight="1">
      <c r="A42" s="175">
        <f>ROW()</f>
        <v>42</v>
      </c>
      <c r="D42" s="716" t="s">
        <v>934</v>
      </c>
      <c r="E42" s="717" t="s">
        <v>419</v>
      </c>
      <c r="F42" s="717" t="s">
        <v>660</v>
      </c>
      <c r="G42" s="1779"/>
      <c r="H42" s="1779"/>
      <c r="I42" s="1779"/>
      <c r="J42" s="1779"/>
      <c r="K42" s="1779"/>
      <c r="L42" s="183"/>
    </row>
    <row r="43" spans="1:14" ht="18" customHeight="1">
      <c r="A43" s="175">
        <f>ROW()</f>
        <v>43</v>
      </c>
      <c r="D43" s="716" t="s">
        <v>934</v>
      </c>
      <c r="E43" s="717" t="s">
        <v>419</v>
      </c>
      <c r="F43" s="717" t="s">
        <v>675</v>
      </c>
      <c r="G43" s="1779"/>
      <c r="H43" s="1779"/>
      <c r="I43" s="1779"/>
      <c r="J43" s="1779"/>
      <c r="K43" s="1779"/>
      <c r="L43" s="183"/>
    </row>
    <row r="44" spans="1:14" s="937" customFormat="1" ht="18" customHeight="1">
      <c r="A44" s="175">
        <f>ROW()</f>
        <v>44</v>
      </c>
      <c r="C44" s="955"/>
      <c r="D44" s="716" t="s">
        <v>934</v>
      </c>
      <c r="E44" s="717" t="s">
        <v>419</v>
      </c>
      <c r="F44" s="717" t="s">
        <v>939</v>
      </c>
      <c r="G44" s="1779"/>
      <c r="H44" s="1779"/>
      <c r="I44" s="1779"/>
      <c r="J44" s="1779"/>
      <c r="K44" s="1779"/>
      <c r="L44" s="183"/>
    </row>
    <row r="45" spans="1:14" ht="18" customHeight="1">
      <c r="A45" s="175">
        <f>ROW()</f>
        <v>45</v>
      </c>
      <c r="C45" s="71"/>
      <c r="D45" s="716" t="s">
        <v>934</v>
      </c>
      <c r="E45" s="717" t="s">
        <v>420</v>
      </c>
      <c r="F45" s="717" t="s">
        <v>658</v>
      </c>
      <c r="G45" s="1779"/>
      <c r="H45" s="1779"/>
      <c r="I45" s="1779"/>
      <c r="J45" s="1779"/>
      <c r="K45" s="1779"/>
      <c r="L45" s="183"/>
    </row>
    <row r="46" spans="1:14" ht="18" customHeight="1">
      <c r="A46" s="175">
        <f>ROW()</f>
        <v>46</v>
      </c>
      <c r="C46" s="71"/>
      <c r="D46" s="716" t="s">
        <v>934</v>
      </c>
      <c r="E46" s="717" t="s">
        <v>420</v>
      </c>
      <c r="F46" s="717" t="s">
        <v>666</v>
      </c>
      <c r="G46" s="1779"/>
      <c r="H46" s="1779"/>
      <c r="I46" s="1779"/>
      <c r="J46" s="1779"/>
      <c r="K46" s="1779"/>
      <c r="L46" s="183"/>
    </row>
    <row r="47" spans="1:14" ht="18" customHeight="1">
      <c r="A47" s="175">
        <f>ROW()</f>
        <v>47</v>
      </c>
      <c r="D47" s="716" t="s">
        <v>934</v>
      </c>
      <c r="E47" s="717" t="s">
        <v>420</v>
      </c>
      <c r="F47" s="717" t="s">
        <v>667</v>
      </c>
      <c r="G47" s="1779"/>
      <c r="H47" s="1779"/>
      <c r="I47" s="1779"/>
      <c r="J47" s="1779"/>
      <c r="K47" s="1779"/>
      <c r="L47" s="183"/>
    </row>
    <row r="48" spans="1:14" ht="18" customHeight="1">
      <c r="A48" s="175">
        <f>ROW()</f>
        <v>48</v>
      </c>
      <c r="D48" s="716" t="s">
        <v>934</v>
      </c>
      <c r="E48" s="717" t="s">
        <v>420</v>
      </c>
      <c r="F48" s="717" t="s">
        <v>668</v>
      </c>
      <c r="G48" s="1779"/>
      <c r="H48" s="1779"/>
      <c r="I48" s="1779"/>
      <c r="J48" s="1779"/>
      <c r="K48" s="1779"/>
      <c r="L48" s="183"/>
    </row>
    <row r="49" spans="1:12" ht="18" customHeight="1">
      <c r="A49" s="175">
        <f>ROW()</f>
        <v>49</v>
      </c>
      <c r="D49" s="716" t="s">
        <v>934</v>
      </c>
      <c r="E49" s="717" t="s">
        <v>420</v>
      </c>
      <c r="F49" s="717" t="s">
        <v>661</v>
      </c>
      <c r="G49" s="1779"/>
      <c r="H49" s="1779"/>
      <c r="I49" s="1779"/>
      <c r="J49" s="1779"/>
      <c r="K49" s="1779"/>
      <c r="L49" s="183"/>
    </row>
    <row r="50" spans="1:12" s="937" customFormat="1" ht="18" customHeight="1">
      <c r="A50" s="175">
        <f>ROW()</f>
        <v>50</v>
      </c>
      <c r="D50" s="716" t="s">
        <v>934</v>
      </c>
      <c r="E50" s="717" t="s">
        <v>420</v>
      </c>
      <c r="F50" s="717" t="s">
        <v>669</v>
      </c>
      <c r="G50" s="1779"/>
      <c r="H50" s="1779"/>
      <c r="I50" s="1779"/>
      <c r="J50" s="1779"/>
      <c r="K50" s="1779"/>
      <c r="L50" s="183"/>
    </row>
    <row r="51" spans="1:12" ht="18" customHeight="1">
      <c r="A51" s="175">
        <f>ROW()</f>
        <v>51</v>
      </c>
      <c r="D51" s="716" t="s">
        <v>934</v>
      </c>
      <c r="E51" s="717" t="s">
        <v>420</v>
      </c>
      <c r="F51" s="717" t="s">
        <v>940</v>
      </c>
      <c r="G51" s="1779"/>
      <c r="H51" s="1779"/>
      <c r="I51" s="1779"/>
      <c r="J51" s="1779"/>
      <c r="K51" s="1779"/>
      <c r="L51" s="183"/>
    </row>
    <row r="52" spans="1:12" ht="18" customHeight="1">
      <c r="A52" s="175">
        <f>ROW()</f>
        <v>52</v>
      </c>
      <c r="D52" s="716" t="s">
        <v>934</v>
      </c>
      <c r="E52" s="717" t="s">
        <v>421</v>
      </c>
      <c r="F52" s="717" t="s">
        <v>471</v>
      </c>
      <c r="G52" s="1779"/>
      <c r="H52" s="1779"/>
      <c r="I52" s="1779"/>
      <c r="J52" s="1779"/>
      <c r="K52" s="1779"/>
      <c r="L52" s="183"/>
    </row>
    <row r="53" spans="1:12" ht="18" customHeight="1">
      <c r="A53" s="175">
        <f>ROW()</f>
        <v>53</v>
      </c>
      <c r="D53" s="716" t="s">
        <v>934</v>
      </c>
      <c r="E53" s="717" t="s">
        <v>421</v>
      </c>
      <c r="F53" s="717" t="s">
        <v>470</v>
      </c>
      <c r="G53" s="1779"/>
      <c r="H53" s="1779"/>
      <c r="I53" s="1779"/>
      <c r="J53" s="1779"/>
      <c r="K53" s="1779"/>
      <c r="L53" s="183"/>
    </row>
    <row r="54" spans="1:12" ht="18" customHeight="1">
      <c r="A54" s="175">
        <f>ROW()</f>
        <v>54</v>
      </c>
      <c r="D54" s="716" t="s">
        <v>934</v>
      </c>
      <c r="E54" s="717" t="s">
        <v>422</v>
      </c>
      <c r="F54" s="717" t="s">
        <v>678</v>
      </c>
      <c r="G54" s="1779"/>
      <c r="H54" s="1779"/>
      <c r="I54" s="1779"/>
      <c r="J54" s="1779"/>
      <c r="K54" s="1779"/>
      <c r="L54" s="183"/>
    </row>
    <row r="55" spans="1:12" ht="18" customHeight="1">
      <c r="A55" s="175">
        <f>ROW()</f>
        <v>55</v>
      </c>
      <c r="D55" s="716" t="s">
        <v>934</v>
      </c>
      <c r="E55" s="717" t="s">
        <v>422</v>
      </c>
      <c r="F55" s="717" t="s">
        <v>460</v>
      </c>
      <c r="G55" s="1779"/>
      <c r="H55" s="1779"/>
      <c r="I55" s="1779"/>
      <c r="J55" s="1779"/>
      <c r="K55" s="1779"/>
      <c r="L55" s="183"/>
    </row>
    <row r="56" spans="1:12" ht="18" customHeight="1">
      <c r="A56" s="175">
        <f>ROW()</f>
        <v>56</v>
      </c>
      <c r="D56" s="716" t="s">
        <v>934</v>
      </c>
      <c r="E56" s="717" t="s">
        <v>422</v>
      </c>
      <c r="F56" s="717" t="s">
        <v>462</v>
      </c>
      <c r="G56" s="1779"/>
      <c r="H56" s="1779"/>
      <c r="I56" s="1779"/>
      <c r="J56" s="1779"/>
      <c r="K56" s="1779"/>
      <c r="L56" s="183"/>
    </row>
    <row r="57" spans="1:12" ht="18" customHeight="1">
      <c r="A57" s="175">
        <f>ROW()</f>
        <v>57</v>
      </c>
      <c r="D57" s="716" t="s">
        <v>934</v>
      </c>
      <c r="E57" s="717" t="s">
        <v>422</v>
      </c>
      <c r="F57" s="717" t="s">
        <v>677</v>
      </c>
      <c r="G57" s="1779"/>
      <c r="H57" s="1779"/>
      <c r="I57" s="1779"/>
      <c r="J57" s="1779"/>
      <c r="K57" s="1779"/>
      <c r="L57" s="183"/>
    </row>
    <row r="58" spans="1:12" ht="18" customHeight="1">
      <c r="A58" s="175">
        <f>ROW()</f>
        <v>58</v>
      </c>
      <c r="D58" s="716" t="s">
        <v>934</v>
      </c>
      <c r="E58" s="717" t="s">
        <v>422</v>
      </c>
      <c r="F58" s="717" t="s">
        <v>461</v>
      </c>
      <c r="G58" s="1779"/>
      <c r="H58" s="1779"/>
      <c r="I58" s="1779"/>
      <c r="J58" s="1779"/>
      <c r="K58" s="1779"/>
      <c r="L58" s="183"/>
    </row>
    <row r="59" spans="1:12" ht="18" customHeight="1">
      <c r="A59" s="175">
        <f>ROW()</f>
        <v>59</v>
      </c>
      <c r="D59" s="716" t="s">
        <v>934</v>
      </c>
      <c r="E59" s="717" t="s">
        <v>422</v>
      </c>
      <c r="F59" s="717" t="s">
        <v>464</v>
      </c>
      <c r="G59" s="1779"/>
      <c r="H59" s="1779"/>
      <c r="I59" s="1779"/>
      <c r="J59" s="1779"/>
      <c r="K59" s="1779"/>
      <c r="L59" s="183"/>
    </row>
    <row r="60" spans="1:12" ht="18" customHeight="1">
      <c r="A60" s="175">
        <f>ROW()</f>
        <v>60</v>
      </c>
      <c r="D60" s="716" t="s">
        <v>934</v>
      </c>
      <c r="E60" s="717" t="s">
        <v>422</v>
      </c>
      <c r="F60" s="717" t="s">
        <v>463</v>
      </c>
      <c r="G60" s="1779"/>
      <c r="H60" s="1779"/>
      <c r="I60" s="1779"/>
      <c r="J60" s="1779"/>
      <c r="K60" s="1779"/>
      <c r="L60" s="183"/>
    </row>
    <row r="61" spans="1:12" ht="18" customHeight="1" thickBot="1">
      <c r="A61" s="175">
        <f>ROW()</f>
        <v>61</v>
      </c>
      <c r="D61" s="716" t="s">
        <v>934</v>
      </c>
      <c r="E61" s="717" t="s">
        <v>422</v>
      </c>
      <c r="F61" s="717" t="s">
        <v>465</v>
      </c>
      <c r="G61" s="1779"/>
      <c r="H61" s="1779"/>
      <c r="I61" s="1779"/>
      <c r="J61" s="1779"/>
      <c r="K61" s="1779"/>
      <c r="L61" s="183"/>
    </row>
    <row r="62" spans="1:12" ht="18" customHeight="1" thickBot="1">
      <c r="A62" s="175">
        <f>ROW()</f>
        <v>62</v>
      </c>
      <c r="D62" s="718" t="s">
        <v>935</v>
      </c>
      <c r="E62" s="262"/>
      <c r="F62" s="662"/>
      <c r="G62" s="1780">
        <f>SUM(G32:G61)</f>
        <v>0</v>
      </c>
      <c r="H62" s="1781">
        <f>SUM(H32:H61)</f>
        <v>0</v>
      </c>
      <c r="I62" s="1781">
        <f>SUM(I32:I61)</f>
        <v>0</v>
      </c>
      <c r="J62" s="1781">
        <f>SUM(J32:J61)</f>
        <v>0</v>
      </c>
      <c r="K62" s="1782">
        <f>SUM(K32:K61)</f>
        <v>0</v>
      </c>
      <c r="L62" s="183"/>
    </row>
    <row r="63" spans="1:12" ht="18" customHeight="1">
      <c r="A63" s="175">
        <f>ROW()</f>
        <v>63</v>
      </c>
      <c r="D63" s="719"/>
      <c r="E63" s="262"/>
      <c r="F63" s="262"/>
      <c r="G63" s="1783"/>
      <c r="H63" s="1783"/>
      <c r="I63" s="1783"/>
      <c r="J63" s="1783"/>
      <c r="K63" s="1784"/>
      <c r="L63" s="183"/>
    </row>
    <row r="64" spans="1:12" ht="18" customHeight="1">
      <c r="A64" s="175">
        <f>ROW()</f>
        <v>64</v>
      </c>
      <c r="D64" s="717" t="s">
        <v>580</v>
      </c>
      <c r="E64" s="717" t="s">
        <v>582</v>
      </c>
      <c r="F64" s="717" t="s">
        <v>690</v>
      </c>
      <c r="G64" s="1785"/>
      <c r="H64" s="1785"/>
      <c r="I64" s="1785"/>
      <c r="J64" s="1785"/>
      <c r="K64" s="1785"/>
      <c r="L64" s="183"/>
    </row>
    <row r="65" spans="1:12" ht="18" customHeight="1">
      <c r="A65" s="175">
        <f>ROW()</f>
        <v>65</v>
      </c>
      <c r="D65" s="717" t="s">
        <v>580</v>
      </c>
      <c r="E65" s="717" t="s">
        <v>582</v>
      </c>
      <c r="F65" s="717" t="s">
        <v>472</v>
      </c>
      <c r="G65" s="1779"/>
      <c r="H65" s="1779"/>
      <c r="I65" s="1779"/>
      <c r="J65" s="1779"/>
      <c r="K65" s="1779"/>
      <c r="L65" s="183"/>
    </row>
    <row r="66" spans="1:12" ht="18" customHeight="1">
      <c r="A66" s="175">
        <f>ROW()</f>
        <v>66</v>
      </c>
      <c r="D66" s="717" t="s">
        <v>580</v>
      </c>
      <c r="E66" s="717" t="s">
        <v>582</v>
      </c>
      <c r="F66" s="717" t="s">
        <v>473</v>
      </c>
      <c r="G66" s="1779"/>
      <c r="H66" s="1779"/>
      <c r="I66" s="1779"/>
      <c r="J66" s="1779"/>
      <c r="K66" s="1779"/>
      <c r="L66" s="183"/>
    </row>
    <row r="67" spans="1:12" ht="18" customHeight="1">
      <c r="A67" s="175">
        <f>ROW()</f>
        <v>67</v>
      </c>
      <c r="D67" s="717" t="s">
        <v>580</v>
      </c>
      <c r="E67" s="717" t="s">
        <v>582</v>
      </c>
      <c r="F67" s="717" t="s">
        <v>474</v>
      </c>
      <c r="G67" s="1779"/>
      <c r="H67" s="1779"/>
      <c r="I67" s="1779"/>
      <c r="J67" s="1779"/>
      <c r="K67" s="1779"/>
      <c r="L67" s="183"/>
    </row>
    <row r="68" spans="1:12" ht="18" customHeight="1">
      <c r="A68" s="175">
        <f>ROW()</f>
        <v>68</v>
      </c>
      <c r="D68" s="717" t="s">
        <v>580</v>
      </c>
      <c r="E68" s="717" t="s">
        <v>582</v>
      </c>
      <c r="F68" s="717" t="s">
        <v>475</v>
      </c>
      <c r="G68" s="1779" t="s">
        <v>4</v>
      </c>
      <c r="H68" s="1779" t="s">
        <v>4</v>
      </c>
      <c r="I68" s="1779"/>
      <c r="J68" s="1779"/>
      <c r="K68" s="1779"/>
      <c r="L68" s="183"/>
    </row>
    <row r="69" spans="1:12" ht="18" customHeight="1">
      <c r="A69" s="175">
        <f>ROW()</f>
        <v>69</v>
      </c>
      <c r="D69" s="717" t="s">
        <v>580</v>
      </c>
      <c r="E69" s="717" t="s">
        <v>582</v>
      </c>
      <c r="F69" s="717" t="s">
        <v>840</v>
      </c>
      <c r="G69" s="1779"/>
      <c r="H69" s="1779"/>
      <c r="I69" s="1779"/>
      <c r="J69" s="1779"/>
      <c r="K69" s="1779"/>
      <c r="L69" s="183"/>
    </row>
    <row r="70" spans="1:12" ht="18" customHeight="1">
      <c r="A70" s="175">
        <f>ROW()</f>
        <v>70</v>
      </c>
      <c r="D70" s="717" t="s">
        <v>580</v>
      </c>
      <c r="E70" s="717" t="s">
        <v>583</v>
      </c>
      <c r="F70" s="717" t="s">
        <v>476</v>
      </c>
      <c r="G70" s="1779"/>
      <c r="H70" s="1779"/>
      <c r="I70" s="1779"/>
      <c r="J70" s="1779"/>
      <c r="K70" s="1779"/>
      <c r="L70" s="183"/>
    </row>
    <row r="71" spans="1:12" ht="18" customHeight="1">
      <c r="A71" s="175">
        <f>ROW()</f>
        <v>71</v>
      </c>
      <c r="D71" s="717" t="s">
        <v>580</v>
      </c>
      <c r="E71" s="717" t="s">
        <v>583</v>
      </c>
      <c r="F71" s="717" t="s">
        <v>476</v>
      </c>
      <c r="G71" s="1779"/>
      <c r="H71" s="1779"/>
      <c r="I71" s="1779"/>
      <c r="J71" s="1779"/>
      <c r="K71" s="1779"/>
      <c r="L71" s="183"/>
    </row>
    <row r="72" spans="1:12" ht="18" customHeight="1">
      <c r="A72" s="175">
        <f>ROW()</f>
        <v>72</v>
      </c>
      <c r="D72" s="717" t="s">
        <v>580</v>
      </c>
      <c r="E72" s="717" t="s">
        <v>583</v>
      </c>
      <c r="F72" s="717" t="s">
        <v>476</v>
      </c>
      <c r="G72" s="1779"/>
      <c r="H72" s="1779"/>
      <c r="I72" s="1779"/>
      <c r="J72" s="1779"/>
      <c r="K72" s="1779"/>
      <c r="L72" s="183"/>
    </row>
    <row r="73" spans="1:12" ht="18" customHeight="1">
      <c r="A73" s="175">
        <f>ROW()</f>
        <v>73</v>
      </c>
      <c r="D73" s="717" t="s">
        <v>580</v>
      </c>
      <c r="E73" s="717" t="s">
        <v>583</v>
      </c>
      <c r="F73" s="717" t="s">
        <v>476</v>
      </c>
      <c r="G73" s="1779"/>
      <c r="H73" s="1779"/>
      <c r="I73" s="1779"/>
      <c r="J73" s="1779"/>
      <c r="K73" s="1779"/>
      <c r="L73" s="183"/>
    </row>
    <row r="74" spans="1:12" ht="18" customHeight="1">
      <c r="A74" s="175">
        <f>ROW()</f>
        <v>74</v>
      </c>
      <c r="D74" s="717" t="s">
        <v>580</v>
      </c>
      <c r="E74" s="717" t="s">
        <v>583</v>
      </c>
      <c r="F74" s="717" t="s">
        <v>476</v>
      </c>
      <c r="G74" s="1779"/>
      <c r="H74" s="1779"/>
      <c r="I74" s="1779"/>
      <c r="J74" s="1779"/>
      <c r="K74" s="1779"/>
      <c r="L74" s="183"/>
    </row>
    <row r="75" spans="1:12" ht="18" customHeight="1" thickBot="1">
      <c r="A75" s="175">
        <f>ROW()</f>
        <v>75</v>
      </c>
      <c r="D75" s="717" t="s">
        <v>580</v>
      </c>
      <c r="E75" s="717" t="s">
        <v>583</v>
      </c>
      <c r="F75" s="717" t="s">
        <v>840</v>
      </c>
      <c r="G75" s="1786"/>
      <c r="H75" s="1786"/>
      <c r="I75" s="1786"/>
      <c r="J75" s="1786"/>
      <c r="K75" s="1786"/>
      <c r="L75" s="183"/>
    </row>
    <row r="76" spans="1:12" ht="18" customHeight="1" thickBot="1">
      <c r="A76" s="175">
        <f>ROW()</f>
        <v>76</v>
      </c>
      <c r="D76" s="720" t="s">
        <v>581</v>
      </c>
      <c r="E76" s="717"/>
      <c r="F76" s="717"/>
      <c r="G76" s="1780">
        <f t="shared" ref="G76" si="4">SUM(G65:G75)</f>
        <v>0</v>
      </c>
      <c r="H76" s="1781">
        <f t="shared" ref="H76:J76" si="5">SUM(H65:H75)</f>
        <v>0</v>
      </c>
      <c r="I76" s="1781">
        <f t="shared" si="5"/>
        <v>0</v>
      </c>
      <c r="J76" s="1781">
        <f t="shared" si="5"/>
        <v>0</v>
      </c>
      <c r="K76" s="1782">
        <f>SUM(K65:K75)</f>
        <v>0</v>
      </c>
      <c r="L76" s="183"/>
    </row>
    <row r="77" spans="1:12" ht="18" customHeight="1">
      <c r="A77" s="175">
        <f>ROW()</f>
        <v>77</v>
      </c>
      <c r="D77" s="717"/>
      <c r="E77" s="717"/>
      <c r="F77" s="717"/>
      <c r="G77" s="1783"/>
      <c r="H77" s="1783"/>
      <c r="I77" s="1783"/>
      <c r="J77" s="1783"/>
      <c r="K77" s="1783"/>
      <c r="L77" s="183"/>
    </row>
    <row r="78" spans="1:12" ht="18" customHeight="1">
      <c r="A78" s="175">
        <f>ROW()</f>
        <v>78</v>
      </c>
      <c r="D78" s="717" t="s">
        <v>424</v>
      </c>
      <c r="E78" s="717" t="s">
        <v>425</v>
      </c>
      <c r="F78" s="717" t="s">
        <v>943</v>
      </c>
      <c r="G78" s="1779"/>
      <c r="H78" s="1779"/>
      <c r="I78" s="1779"/>
      <c r="J78" s="1779"/>
      <c r="K78" s="1779"/>
      <c r="L78" s="183"/>
    </row>
    <row r="79" spans="1:12" ht="18" customHeight="1">
      <c r="A79" s="175">
        <f>ROW()</f>
        <v>79</v>
      </c>
      <c r="D79" s="717" t="s">
        <v>424</v>
      </c>
      <c r="E79" s="717" t="s">
        <v>425</v>
      </c>
      <c r="F79" s="717" t="s">
        <v>944</v>
      </c>
      <c r="G79" s="1787"/>
      <c r="H79" s="1787"/>
      <c r="I79" s="1787"/>
      <c r="J79" s="1787"/>
      <c r="K79" s="1787"/>
      <c r="L79" s="183"/>
    </row>
    <row r="80" spans="1:12" ht="18" customHeight="1">
      <c r="A80" s="175">
        <f>ROW()</f>
        <v>80</v>
      </c>
      <c r="D80" s="717" t="s">
        <v>424</v>
      </c>
      <c r="E80" s="717" t="s">
        <v>477</v>
      </c>
      <c r="F80" s="717" t="s">
        <v>945</v>
      </c>
      <c r="G80" s="1787"/>
      <c r="H80" s="1787"/>
      <c r="I80" s="1787"/>
      <c r="J80" s="1787"/>
      <c r="K80" s="1787"/>
      <c r="L80" s="183"/>
    </row>
    <row r="81" spans="1:12" ht="18" customHeight="1">
      <c r="A81" s="175">
        <f>ROW()</f>
        <v>81</v>
      </c>
      <c r="D81" s="717" t="s">
        <v>424</v>
      </c>
      <c r="E81" s="717" t="s">
        <v>477</v>
      </c>
      <c r="F81" s="717" t="s">
        <v>946</v>
      </c>
      <c r="G81" s="1787"/>
      <c r="H81" s="1787"/>
      <c r="I81" s="1787"/>
      <c r="J81" s="1787"/>
      <c r="K81" s="1787"/>
      <c r="L81" s="183"/>
    </row>
    <row r="82" spans="1:12" ht="18" customHeight="1">
      <c r="A82" s="175">
        <f>ROW()</f>
        <v>82</v>
      </c>
      <c r="D82" s="717" t="s">
        <v>424</v>
      </c>
      <c r="E82" s="717" t="s">
        <v>426</v>
      </c>
      <c r="F82" s="717" t="s">
        <v>947</v>
      </c>
      <c r="G82" s="1787"/>
      <c r="H82" s="1787"/>
      <c r="I82" s="1787"/>
      <c r="J82" s="1787"/>
      <c r="K82" s="1787"/>
      <c r="L82" s="183"/>
    </row>
    <row r="83" spans="1:12" ht="18" customHeight="1">
      <c r="A83" s="175">
        <f>ROW()</f>
        <v>83</v>
      </c>
      <c r="D83" s="717" t="s">
        <v>424</v>
      </c>
      <c r="E83" s="717" t="s">
        <v>426</v>
      </c>
      <c r="F83" s="717" t="s">
        <v>948</v>
      </c>
      <c r="G83" s="1787"/>
      <c r="H83" s="1787"/>
      <c r="I83" s="1787"/>
      <c r="J83" s="1787"/>
      <c r="K83" s="1787"/>
      <c r="L83" s="183"/>
    </row>
    <row r="84" spans="1:12" ht="18" customHeight="1">
      <c r="A84" s="175">
        <f>ROW()</f>
        <v>84</v>
      </c>
      <c r="D84" s="717" t="s">
        <v>424</v>
      </c>
      <c r="E84" s="717" t="s">
        <v>426</v>
      </c>
      <c r="F84" s="717" t="s">
        <v>949</v>
      </c>
      <c r="G84" s="1787"/>
      <c r="H84" s="1787"/>
      <c r="I84" s="1787"/>
      <c r="J84" s="1787"/>
      <c r="K84" s="1787"/>
      <c r="L84" s="183"/>
    </row>
    <row r="85" spans="1:12" ht="18" customHeight="1">
      <c r="A85" s="175">
        <f>ROW()</f>
        <v>85</v>
      </c>
      <c r="D85" s="717" t="s">
        <v>424</v>
      </c>
      <c r="E85" s="717" t="s">
        <v>941</v>
      </c>
      <c r="F85" s="717" t="s">
        <v>950</v>
      </c>
      <c r="G85" s="1787"/>
      <c r="H85" s="1787"/>
      <c r="I85" s="1787"/>
      <c r="J85" s="1787"/>
      <c r="K85" s="1787"/>
      <c r="L85" s="183"/>
    </row>
    <row r="86" spans="1:12" s="937" customFormat="1" ht="18" customHeight="1">
      <c r="A86" s="175">
        <f>ROW()</f>
        <v>86</v>
      </c>
      <c r="D86" s="717" t="s">
        <v>424</v>
      </c>
      <c r="E86" s="717" t="s">
        <v>942</v>
      </c>
      <c r="F86" s="717" t="s">
        <v>951</v>
      </c>
      <c r="G86" s="1787"/>
      <c r="H86" s="1787"/>
      <c r="I86" s="1787"/>
      <c r="J86" s="1787"/>
      <c r="K86" s="1787"/>
      <c r="L86" s="183"/>
    </row>
    <row r="87" spans="1:12" ht="18" customHeight="1">
      <c r="A87" s="175">
        <f>ROW()</f>
        <v>87</v>
      </c>
      <c r="D87" s="717" t="s">
        <v>424</v>
      </c>
      <c r="E87" s="717" t="s">
        <v>942</v>
      </c>
      <c r="F87" s="717" t="s">
        <v>952</v>
      </c>
      <c r="G87" s="1787"/>
      <c r="H87" s="1787"/>
      <c r="I87" s="1787"/>
      <c r="J87" s="1787"/>
      <c r="K87" s="1787"/>
      <c r="L87" s="183"/>
    </row>
    <row r="88" spans="1:12" ht="18" customHeight="1">
      <c r="A88" s="175">
        <f>ROW()</f>
        <v>88</v>
      </c>
      <c r="D88" s="717" t="s">
        <v>424</v>
      </c>
      <c r="E88" s="717" t="s">
        <v>428</v>
      </c>
      <c r="F88" s="717" t="s">
        <v>953</v>
      </c>
      <c r="G88" s="1787"/>
      <c r="H88" s="1787"/>
      <c r="I88" s="1787"/>
      <c r="J88" s="1787"/>
      <c r="K88" s="1787"/>
      <c r="L88" s="183"/>
    </row>
    <row r="89" spans="1:12" ht="18" customHeight="1">
      <c r="A89" s="175">
        <f>ROW()</f>
        <v>89</v>
      </c>
      <c r="D89" s="717" t="s">
        <v>424</v>
      </c>
      <c r="E89" s="717" t="s">
        <v>428</v>
      </c>
      <c r="F89" s="717" t="s">
        <v>954</v>
      </c>
      <c r="G89" s="1787"/>
      <c r="H89" s="1787"/>
      <c r="I89" s="1787"/>
      <c r="J89" s="1787"/>
      <c r="K89" s="1787"/>
      <c r="L89" s="183"/>
    </row>
    <row r="90" spans="1:12" ht="18" customHeight="1">
      <c r="A90" s="175">
        <f>ROW()</f>
        <v>90</v>
      </c>
      <c r="D90" s="717" t="s">
        <v>424</v>
      </c>
      <c r="E90" s="717" t="s">
        <v>428</v>
      </c>
      <c r="F90" s="717" t="s">
        <v>955</v>
      </c>
      <c r="G90" s="1787"/>
      <c r="H90" s="1787"/>
      <c r="I90" s="1787"/>
      <c r="J90" s="1787"/>
      <c r="K90" s="1787"/>
      <c r="L90" s="183"/>
    </row>
    <row r="91" spans="1:12" ht="18" customHeight="1">
      <c r="A91" s="175">
        <f>ROW()</f>
        <v>91</v>
      </c>
      <c r="D91" s="717" t="s">
        <v>424</v>
      </c>
      <c r="E91" s="717" t="s">
        <v>428</v>
      </c>
      <c r="F91" s="717" t="s">
        <v>956</v>
      </c>
      <c r="G91" s="1787"/>
      <c r="H91" s="1787"/>
      <c r="I91" s="1787"/>
      <c r="J91" s="1787"/>
      <c r="K91" s="1787"/>
      <c r="L91" s="183"/>
    </row>
    <row r="92" spans="1:12" ht="18" customHeight="1">
      <c r="A92" s="175">
        <f>ROW()</f>
        <v>92</v>
      </c>
      <c r="D92" s="717" t="s">
        <v>424</v>
      </c>
      <c r="E92" s="717" t="s">
        <v>428</v>
      </c>
      <c r="F92" s="717" t="s">
        <v>957</v>
      </c>
      <c r="G92" s="1787"/>
      <c r="H92" s="1787"/>
      <c r="I92" s="1787"/>
      <c r="J92" s="1787"/>
      <c r="K92" s="1787"/>
      <c r="L92" s="183"/>
    </row>
    <row r="93" spans="1:12" ht="18" customHeight="1">
      <c r="A93" s="175">
        <f>ROW()</f>
        <v>93</v>
      </c>
      <c r="D93" s="717" t="s">
        <v>424</v>
      </c>
      <c r="E93" s="717" t="s">
        <v>428</v>
      </c>
      <c r="F93" s="717" t="s">
        <v>958</v>
      </c>
      <c r="G93" s="1787"/>
      <c r="H93" s="1787"/>
      <c r="I93" s="1787"/>
      <c r="J93" s="1787"/>
      <c r="K93" s="1787"/>
      <c r="L93" s="183"/>
    </row>
    <row r="94" spans="1:12" ht="18" customHeight="1">
      <c r="A94" s="175">
        <f>ROW()</f>
        <v>94</v>
      </c>
      <c r="D94" s="717" t="s">
        <v>424</v>
      </c>
      <c r="E94" s="717" t="s">
        <v>428</v>
      </c>
      <c r="F94" s="717" t="s">
        <v>959</v>
      </c>
      <c r="G94" s="1787"/>
      <c r="H94" s="1787"/>
      <c r="I94" s="1787"/>
      <c r="J94" s="1787"/>
      <c r="K94" s="1787"/>
      <c r="L94" s="183"/>
    </row>
    <row r="95" spans="1:12" ht="18" customHeight="1">
      <c r="A95" s="175">
        <f>ROW()</f>
        <v>95</v>
      </c>
      <c r="D95" s="717" t="s">
        <v>424</v>
      </c>
      <c r="E95" s="717" t="s">
        <v>429</v>
      </c>
      <c r="F95" s="717" t="s">
        <v>960</v>
      </c>
      <c r="G95" s="1787"/>
      <c r="H95" s="1787"/>
      <c r="I95" s="1787"/>
      <c r="J95" s="1787"/>
      <c r="K95" s="1787"/>
      <c r="L95" s="183"/>
    </row>
    <row r="96" spans="1:12" ht="18" customHeight="1">
      <c r="A96" s="175">
        <f>ROW()</f>
        <v>96</v>
      </c>
      <c r="D96" s="717" t="s">
        <v>424</v>
      </c>
      <c r="E96" s="717" t="s">
        <v>429</v>
      </c>
      <c r="F96" s="717" t="s">
        <v>961</v>
      </c>
      <c r="G96" s="1787"/>
      <c r="H96" s="1787"/>
      <c r="I96" s="1787"/>
      <c r="J96" s="1787"/>
      <c r="K96" s="1787"/>
      <c r="L96" s="183"/>
    </row>
    <row r="97" spans="1:12" s="937" customFormat="1" ht="18" customHeight="1">
      <c r="A97" s="175">
        <f>ROW()</f>
        <v>97</v>
      </c>
      <c r="D97" s="717" t="s">
        <v>424</v>
      </c>
      <c r="E97" s="717" t="s">
        <v>429</v>
      </c>
      <c r="F97" s="717" t="s">
        <v>962</v>
      </c>
      <c r="G97" s="1787"/>
      <c r="H97" s="1787"/>
      <c r="I97" s="1787"/>
      <c r="J97" s="1787"/>
      <c r="K97" s="1787"/>
      <c r="L97" s="183"/>
    </row>
    <row r="98" spans="1:12" s="937" customFormat="1" ht="18" customHeight="1">
      <c r="A98" s="175">
        <f>ROW()</f>
        <v>98</v>
      </c>
      <c r="D98" s="717" t="s">
        <v>424</v>
      </c>
      <c r="E98" s="717" t="s">
        <v>429</v>
      </c>
      <c r="F98" s="717" t="s">
        <v>963</v>
      </c>
      <c r="G98" s="1787"/>
      <c r="H98" s="1787"/>
      <c r="I98" s="1787"/>
      <c r="J98" s="1787"/>
      <c r="K98" s="1787"/>
      <c r="L98" s="183"/>
    </row>
    <row r="99" spans="1:12" ht="18" customHeight="1" thickBot="1">
      <c r="A99" s="175">
        <f>ROW()</f>
        <v>99</v>
      </c>
      <c r="D99" s="717" t="s">
        <v>424</v>
      </c>
      <c r="E99" s="717" t="s">
        <v>430</v>
      </c>
      <c r="F99" s="717" t="s">
        <v>964</v>
      </c>
      <c r="G99" s="1787"/>
      <c r="H99" s="1787"/>
      <c r="I99" s="1787"/>
      <c r="J99" s="1787"/>
      <c r="K99" s="1787"/>
      <c r="L99" s="183"/>
    </row>
    <row r="100" spans="1:12" ht="18" customHeight="1" thickBot="1">
      <c r="A100" s="175">
        <f>ROW()</f>
        <v>100</v>
      </c>
      <c r="D100" s="720" t="s">
        <v>431</v>
      </c>
      <c r="E100" s="717"/>
      <c r="F100" s="717"/>
      <c r="G100" s="1780">
        <f>SUM(G78:G99)</f>
        <v>0</v>
      </c>
      <c r="H100" s="1781">
        <f>SUM(H78:H99)</f>
        <v>0</v>
      </c>
      <c r="I100" s="1781">
        <f>SUM(I78:I99)</f>
        <v>0</v>
      </c>
      <c r="J100" s="1781">
        <f>SUM(J78:J99)</f>
        <v>0</v>
      </c>
      <c r="K100" s="1782">
        <f>SUM(K78:K99)</f>
        <v>0</v>
      </c>
      <c r="L100" s="183"/>
    </row>
    <row r="101" spans="1:12" ht="18" customHeight="1">
      <c r="A101" s="175">
        <f>ROW()</f>
        <v>101</v>
      </c>
      <c r="D101" s="717"/>
      <c r="E101" s="717"/>
      <c r="F101" s="717"/>
      <c r="G101" s="1784"/>
      <c r="H101" s="1784"/>
      <c r="I101" s="1784"/>
      <c r="J101" s="1784"/>
      <c r="K101" s="1784"/>
      <c r="L101" s="183"/>
    </row>
    <row r="102" spans="1:12" ht="18" customHeight="1">
      <c r="A102" s="175">
        <f>ROW()</f>
        <v>102</v>
      </c>
      <c r="D102" s="717" t="s">
        <v>12</v>
      </c>
      <c r="E102" s="717" t="s">
        <v>433</v>
      </c>
      <c r="F102" s="717" t="s">
        <v>965</v>
      </c>
      <c r="G102" s="1787"/>
      <c r="H102" s="1787"/>
      <c r="I102" s="1787"/>
      <c r="J102" s="1787"/>
      <c r="K102" s="1787"/>
      <c r="L102" s="183"/>
    </row>
    <row r="103" spans="1:12" ht="18" customHeight="1">
      <c r="A103" s="175">
        <f>ROW()</f>
        <v>103</v>
      </c>
      <c r="D103" s="717" t="s">
        <v>12</v>
      </c>
      <c r="E103" s="717" t="s">
        <v>434</v>
      </c>
      <c r="F103" s="717" t="s">
        <v>966</v>
      </c>
      <c r="G103" s="1787"/>
      <c r="H103" s="1787"/>
      <c r="I103" s="1787"/>
      <c r="J103" s="1787"/>
      <c r="K103" s="1787"/>
      <c r="L103" s="183"/>
    </row>
    <row r="104" spans="1:12" ht="18" customHeight="1">
      <c r="A104" s="175">
        <f>ROW()</f>
        <v>104</v>
      </c>
      <c r="D104" s="717" t="s">
        <v>12</v>
      </c>
      <c r="E104" s="717" t="s">
        <v>434</v>
      </c>
      <c r="F104" s="717" t="s">
        <v>967</v>
      </c>
      <c r="G104" s="1787"/>
      <c r="H104" s="1787"/>
      <c r="I104" s="1787"/>
      <c r="J104" s="1787"/>
      <c r="K104" s="1787"/>
      <c r="L104" s="183"/>
    </row>
    <row r="105" spans="1:12" ht="18" customHeight="1">
      <c r="A105" s="175">
        <f>ROW()</f>
        <v>105</v>
      </c>
      <c r="D105" s="717" t="s">
        <v>12</v>
      </c>
      <c r="E105" s="717" t="s">
        <v>480</v>
      </c>
      <c r="F105" s="717" t="s">
        <v>968</v>
      </c>
      <c r="G105" s="1787"/>
      <c r="H105" s="1787"/>
      <c r="I105" s="1787"/>
      <c r="J105" s="1787"/>
      <c r="K105" s="1787"/>
      <c r="L105" s="183"/>
    </row>
    <row r="106" spans="1:12" ht="18" customHeight="1">
      <c r="A106" s="175">
        <f>ROW()</f>
        <v>106</v>
      </c>
      <c r="D106" s="717" t="s">
        <v>12</v>
      </c>
      <c r="E106" s="717" t="s">
        <v>435</v>
      </c>
      <c r="F106" s="717" t="s">
        <v>969</v>
      </c>
      <c r="G106" s="1787"/>
      <c r="H106" s="1787"/>
      <c r="I106" s="1787"/>
      <c r="J106" s="1787"/>
      <c r="K106" s="1787"/>
      <c r="L106" s="183"/>
    </row>
    <row r="107" spans="1:12" ht="18" customHeight="1" thickBot="1">
      <c r="A107" s="175">
        <f>ROW()</f>
        <v>107</v>
      </c>
      <c r="D107" s="717" t="s">
        <v>12</v>
      </c>
      <c r="E107" s="717" t="s">
        <v>11</v>
      </c>
      <c r="F107" s="717" t="s">
        <v>481</v>
      </c>
      <c r="G107" s="1786"/>
      <c r="H107" s="1786"/>
      <c r="I107" s="1786"/>
      <c r="J107" s="1786"/>
      <c r="K107" s="1786"/>
      <c r="L107" s="183"/>
    </row>
    <row r="108" spans="1:12" ht="18" customHeight="1" thickBot="1">
      <c r="A108" s="175">
        <f>ROW()</f>
        <v>108</v>
      </c>
      <c r="D108" s="720" t="s">
        <v>585</v>
      </c>
      <c r="E108" s="662"/>
      <c r="F108" s="662"/>
      <c r="G108" s="1780">
        <f t="shared" ref="G108" si="6">SUM(G102:G107)</f>
        <v>0</v>
      </c>
      <c r="H108" s="1781">
        <f t="shared" ref="H108:J108" si="7">SUM(H102:H107)</f>
        <v>0</v>
      </c>
      <c r="I108" s="1781">
        <f t="shared" si="7"/>
        <v>0</v>
      </c>
      <c r="J108" s="1781">
        <f t="shared" si="7"/>
        <v>0</v>
      </c>
      <c r="K108" s="1782">
        <f>SUM(K102:K107)</f>
        <v>0</v>
      </c>
      <c r="L108" s="183"/>
    </row>
    <row r="109" spans="1:12" ht="18" customHeight="1">
      <c r="A109" s="175">
        <f>ROW()</f>
        <v>109</v>
      </c>
      <c r="B109" s="31"/>
      <c r="C109" s="32"/>
      <c r="D109" s="32"/>
      <c r="E109" s="32"/>
      <c r="F109" s="32"/>
      <c r="G109" s="32"/>
      <c r="H109" s="32"/>
      <c r="I109" s="32"/>
      <c r="J109" s="32"/>
      <c r="K109" s="32"/>
      <c r="L109" s="166"/>
    </row>
    <row r="110" spans="1:12">
      <c r="A110" s="238"/>
      <c r="B110" s="71"/>
    </row>
    <row r="111" spans="1:12">
      <c r="A111" s="238"/>
      <c r="B111" s="71"/>
    </row>
  </sheetData>
  <sheetProtection formatColumns="0" formatRows="0"/>
  <mergeCells count="3">
    <mergeCell ref="I2:K2"/>
    <mergeCell ref="I3:K3"/>
    <mergeCell ref="A5:K5"/>
  </mergeCells>
  <pageMargins left="0.31496062992125984" right="0.31496062992125984" top="0.35433070866141736" bottom="0.35433070866141736" header="0.31496062992125984" footer="0.31496062992125984"/>
  <pageSetup paperSize="8" scale="58" orientation="portrait" r:id="rId1"/>
  <headerFooter alignWithMargins="0">
    <oddHeader>&amp;C&amp;"Arial"&amp;10 Commerce Commission Information Disclosure Template</oddHeader>
    <oddFooter>&amp;L&amp;"Arial"&amp;10 &amp;F&amp;C&amp;"Arial"&amp;10 &amp;A&amp;R&amp;"Arial"&amp;10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theme="2"/>
    <pageSetUpPr fitToPage="1"/>
  </sheetPr>
  <dimension ref="A1:J42"/>
  <sheetViews>
    <sheetView showGridLines="0" zoomScaleNormal="100" zoomScaleSheetLayoutView="100" workbookViewId="0">
      <selection activeCell="C3" sqref="C3"/>
    </sheetView>
  </sheetViews>
  <sheetFormatPr defaultRowHeight="12.75"/>
  <cols>
    <col min="1" max="1" width="9.140625" style="937"/>
    <col min="3" max="3" width="8" customWidth="1"/>
    <col min="4" max="4" width="70.140625" customWidth="1"/>
    <col min="5" max="5" width="9.140625" hidden="1" customWidth="1"/>
    <col min="6" max="6" width="9.140625" customWidth="1"/>
    <col min="7" max="7" width="80.42578125" style="1669" customWidth="1"/>
    <col min="8" max="8" width="70.28515625" style="1669" customWidth="1"/>
    <col min="9" max="9" width="9.140625" style="1669" customWidth="1"/>
    <col min="10" max="10" width="24.140625" style="1669" customWidth="1"/>
    <col min="11" max="11" width="36.7109375" customWidth="1"/>
  </cols>
  <sheetData>
    <row r="1" spans="1:10" s="937" customFormat="1">
      <c r="G1" s="1669"/>
      <c r="H1" s="1669"/>
      <c r="I1" s="1669"/>
      <c r="J1" s="1669"/>
    </row>
    <row r="2" spans="1:10" ht="28.5" customHeight="1">
      <c r="B2" s="1443"/>
      <c r="C2" s="1444" t="s">
        <v>1220</v>
      </c>
      <c r="D2" s="1445"/>
      <c r="E2" s="1445"/>
      <c r="F2" s="1584"/>
      <c r="G2" s="1677"/>
      <c r="H2" s="1666"/>
      <c r="I2" s="1666"/>
      <c r="J2" s="1666"/>
    </row>
    <row r="3" spans="1:10" ht="18.75">
      <c r="B3" s="28"/>
      <c r="C3" s="522" t="s">
        <v>1577</v>
      </c>
      <c r="D3" s="523"/>
      <c r="E3" s="3"/>
      <c r="F3" s="1651"/>
      <c r="G3" s="1677"/>
      <c r="H3" s="1666"/>
      <c r="I3" s="1666"/>
      <c r="J3" s="1666"/>
    </row>
    <row r="4" spans="1:10">
      <c r="B4" s="24"/>
      <c r="C4" s="3"/>
      <c r="D4" s="3"/>
      <c r="E4" s="3"/>
      <c r="F4" s="1651"/>
      <c r="G4" s="1677"/>
      <c r="H4" s="1666"/>
      <c r="I4" s="1666"/>
      <c r="J4" s="1666"/>
    </row>
    <row r="5" spans="1:10" ht="15.75" customHeight="1">
      <c r="B5" s="519"/>
      <c r="C5" s="1413" t="s">
        <v>597</v>
      </c>
      <c r="D5" s="1403"/>
      <c r="E5" s="3"/>
      <c r="F5" s="1651"/>
      <c r="G5" s="1677"/>
      <c r="H5" s="1666"/>
      <c r="I5" s="1666"/>
      <c r="J5" s="1666"/>
    </row>
    <row r="6" spans="1:10" ht="15">
      <c r="B6" s="1446"/>
      <c r="C6" s="1404" t="s">
        <v>598</v>
      </c>
      <c r="D6" s="1405" t="s">
        <v>1339</v>
      </c>
      <c r="E6" s="3"/>
      <c r="F6" s="1651"/>
      <c r="G6" s="1678"/>
      <c r="H6" s="1679"/>
      <c r="I6" s="1666"/>
      <c r="J6" s="1666"/>
    </row>
    <row r="7" spans="1:10" ht="15">
      <c r="B7" s="519"/>
      <c r="C7" s="1406" t="s">
        <v>599</v>
      </c>
      <c r="D7" s="1402" t="s">
        <v>1340</v>
      </c>
      <c r="E7" s="3"/>
      <c r="F7" s="1651"/>
      <c r="G7" s="1680"/>
      <c r="H7" s="1679"/>
      <c r="I7" s="1666"/>
      <c r="J7" s="1666"/>
    </row>
    <row r="8" spans="1:10" ht="15">
      <c r="B8" s="519"/>
      <c r="C8" s="1406" t="s">
        <v>600</v>
      </c>
      <c r="D8" s="1402" t="s">
        <v>621</v>
      </c>
      <c r="E8" s="3"/>
      <c r="F8" s="1651"/>
      <c r="G8" s="1680"/>
      <c r="H8" s="1679"/>
      <c r="I8" s="1666"/>
      <c r="J8" s="1666"/>
    </row>
    <row r="9" spans="1:10" ht="15">
      <c r="B9" s="519"/>
      <c r="C9" s="1406" t="s">
        <v>601</v>
      </c>
      <c r="D9" s="1405" t="s">
        <v>1075</v>
      </c>
      <c r="E9" s="3"/>
      <c r="F9" s="1651"/>
      <c r="G9" s="1681"/>
      <c r="H9" s="1679"/>
      <c r="I9" s="1666"/>
      <c r="J9" s="1666"/>
    </row>
    <row r="10" spans="1:10" ht="15">
      <c r="B10" s="519"/>
      <c r="C10" s="1406" t="s">
        <v>602</v>
      </c>
      <c r="D10" s="1405" t="s">
        <v>622</v>
      </c>
      <c r="E10" s="3"/>
      <c r="F10" s="1651"/>
      <c r="G10" s="1682"/>
      <c r="H10" s="1679"/>
      <c r="I10" s="1666"/>
      <c r="J10" s="1666"/>
    </row>
    <row r="11" spans="1:10" ht="15">
      <c r="B11" s="519"/>
      <c r="C11" s="1406" t="s">
        <v>603</v>
      </c>
      <c r="D11" s="1402" t="s">
        <v>1079</v>
      </c>
      <c r="E11" s="3"/>
      <c r="F11" s="1651"/>
      <c r="G11" s="1681"/>
      <c r="H11" s="1679"/>
      <c r="I11" s="1666"/>
      <c r="J11" s="1666"/>
    </row>
    <row r="12" spans="1:10" ht="15">
      <c r="B12" s="519"/>
      <c r="C12" s="1406" t="s">
        <v>604</v>
      </c>
      <c r="D12" s="1402" t="s">
        <v>623</v>
      </c>
      <c r="E12" s="3"/>
      <c r="F12" s="1651"/>
      <c r="G12" s="1681"/>
      <c r="H12" s="1679"/>
      <c r="I12" s="1666"/>
      <c r="J12" s="1666"/>
    </row>
    <row r="13" spans="1:10" s="803" customFormat="1" ht="15">
      <c r="A13" s="937"/>
      <c r="B13" s="519"/>
      <c r="C13" s="1406" t="s">
        <v>605</v>
      </c>
      <c r="D13" s="1405" t="s">
        <v>1081</v>
      </c>
      <c r="E13" s="3"/>
      <c r="F13" s="1651"/>
      <c r="G13" s="1682"/>
      <c r="H13" s="1679"/>
      <c r="I13" s="1666"/>
      <c r="J13" s="1666"/>
    </row>
    <row r="14" spans="1:10" ht="15">
      <c r="B14" s="519"/>
      <c r="C14" s="1406" t="s">
        <v>857</v>
      </c>
      <c r="D14" s="1405" t="s">
        <v>1087</v>
      </c>
      <c r="E14" s="3"/>
      <c r="F14" s="1651"/>
      <c r="G14" s="1682"/>
      <c r="H14" s="1679"/>
      <c r="I14" s="1666"/>
      <c r="J14" s="1666"/>
    </row>
    <row r="15" spans="1:10" ht="15">
      <c r="B15" s="519"/>
      <c r="C15" s="1414" t="s">
        <v>586</v>
      </c>
      <c r="D15" s="1407"/>
      <c r="E15" s="3"/>
      <c r="F15" s="1651"/>
      <c r="G15" s="1681"/>
      <c r="H15" s="1679"/>
      <c r="I15" s="1666"/>
      <c r="J15" s="1666"/>
    </row>
    <row r="16" spans="1:10" ht="15">
      <c r="B16" s="519"/>
      <c r="C16" s="1406" t="s">
        <v>606</v>
      </c>
      <c r="D16" s="1402" t="s">
        <v>1095</v>
      </c>
      <c r="E16" s="3"/>
      <c r="F16" s="1651"/>
      <c r="G16" s="1683"/>
      <c r="H16" s="1679"/>
      <c r="I16" s="1666"/>
      <c r="J16" s="1666"/>
    </row>
    <row r="17" spans="1:10" ht="15">
      <c r="B17" s="519"/>
      <c r="C17" s="1406" t="s">
        <v>607</v>
      </c>
      <c r="D17" s="1402" t="s">
        <v>1094</v>
      </c>
      <c r="E17" s="3"/>
      <c r="F17" s="1651"/>
      <c r="G17" s="1682"/>
      <c r="H17" s="1679"/>
      <c r="I17" s="1666"/>
      <c r="J17" s="1666"/>
    </row>
    <row r="18" spans="1:10" ht="15">
      <c r="B18" s="454"/>
      <c r="C18" s="1408" t="s">
        <v>608</v>
      </c>
      <c r="D18" s="1405" t="s">
        <v>624</v>
      </c>
      <c r="E18" s="1333"/>
      <c r="F18" s="1651"/>
      <c r="G18" s="1678"/>
      <c r="H18" s="1679"/>
      <c r="I18" s="1666"/>
      <c r="J18" s="1666"/>
    </row>
    <row r="19" spans="1:10" ht="15">
      <c r="B19" s="454"/>
      <c r="C19" s="1415" t="s">
        <v>609</v>
      </c>
      <c r="D19" s="1407"/>
      <c r="E19" s="1333"/>
      <c r="F19" s="1651"/>
      <c r="G19" s="1681"/>
      <c r="H19" s="1679"/>
      <c r="I19" s="1666"/>
      <c r="J19" s="1666"/>
    </row>
    <row r="20" spans="1:10" ht="15">
      <c r="B20" s="454"/>
      <c r="C20" s="1408" t="s">
        <v>610</v>
      </c>
      <c r="D20" s="1402" t="s">
        <v>1108</v>
      </c>
      <c r="E20" s="1333"/>
      <c r="F20" s="1651"/>
      <c r="G20" s="1681"/>
      <c r="H20" s="1679"/>
      <c r="I20" s="1666"/>
      <c r="J20" s="1666"/>
    </row>
    <row r="21" spans="1:10" ht="15">
      <c r="B21" s="454"/>
      <c r="C21" s="1408" t="s">
        <v>611</v>
      </c>
      <c r="D21" s="1402" t="s">
        <v>1136</v>
      </c>
      <c r="E21" s="1333"/>
      <c r="F21" s="1651"/>
      <c r="G21" s="1681"/>
      <c r="H21" s="1679"/>
      <c r="I21" s="1666"/>
      <c r="J21" s="1666"/>
    </row>
    <row r="22" spans="1:10" ht="15">
      <c r="B22" s="454"/>
      <c r="C22" s="1408" t="s">
        <v>612</v>
      </c>
      <c r="D22" s="1402" t="s">
        <v>1137</v>
      </c>
      <c r="E22" s="1333"/>
      <c r="F22" s="1651"/>
      <c r="G22" s="1681"/>
      <c r="H22" s="1679"/>
      <c r="I22" s="1666"/>
      <c r="J22" s="1666"/>
    </row>
    <row r="23" spans="1:10" ht="15">
      <c r="B23" s="454"/>
      <c r="C23" s="1408" t="s">
        <v>613</v>
      </c>
      <c r="D23" s="1402" t="s">
        <v>1138</v>
      </c>
      <c r="E23" s="1333"/>
      <c r="F23" s="1651"/>
      <c r="G23" s="1678"/>
      <c r="H23" s="1679"/>
      <c r="I23" s="1666"/>
      <c r="J23" s="1666"/>
    </row>
    <row r="24" spans="1:10" ht="15">
      <c r="B24" s="454"/>
      <c r="C24" s="1408" t="s">
        <v>614</v>
      </c>
      <c r="D24" s="1405" t="s">
        <v>1112</v>
      </c>
      <c r="E24" s="1333"/>
      <c r="F24" s="1651"/>
      <c r="G24" s="1681"/>
      <c r="H24" s="1679"/>
      <c r="I24" s="1666"/>
      <c r="J24" s="1666"/>
    </row>
    <row r="25" spans="1:10" ht="15">
      <c r="B25" s="454"/>
      <c r="C25" s="1416" t="s">
        <v>1196</v>
      </c>
      <c r="D25" s="1409"/>
      <c r="E25" s="1333"/>
      <c r="F25" s="1651"/>
      <c r="G25" s="1681"/>
      <c r="H25" s="1679"/>
      <c r="I25" s="1666"/>
      <c r="J25" s="1666"/>
    </row>
    <row r="26" spans="1:10" ht="15">
      <c r="B26" s="454"/>
      <c r="C26" s="1408" t="s">
        <v>1058</v>
      </c>
      <c r="D26" s="1402" t="s">
        <v>1135</v>
      </c>
      <c r="E26" s="1333"/>
      <c r="F26" s="1651"/>
      <c r="G26" s="1678"/>
      <c r="H26" s="1684"/>
      <c r="I26" s="1666"/>
      <c r="J26" s="1666"/>
    </row>
    <row r="27" spans="1:10" ht="15">
      <c r="B27" s="454"/>
      <c r="C27" s="1408" t="s">
        <v>1059</v>
      </c>
      <c r="D27" s="1402" t="s">
        <v>625</v>
      </c>
      <c r="E27" s="1333"/>
      <c r="F27" s="1651"/>
      <c r="G27" s="1685"/>
      <c r="H27" s="1684"/>
      <c r="I27" s="1666"/>
      <c r="J27" s="1666"/>
    </row>
    <row r="28" spans="1:10" ht="15">
      <c r="B28" s="454"/>
      <c r="C28" s="1408" t="s">
        <v>1060</v>
      </c>
      <c r="D28" s="1405" t="s">
        <v>626</v>
      </c>
      <c r="E28" s="1333"/>
      <c r="F28" s="1651"/>
      <c r="G28" s="1681"/>
      <c r="H28" s="1686"/>
      <c r="I28" s="1666"/>
      <c r="J28" s="1666"/>
    </row>
    <row r="29" spans="1:10" ht="15">
      <c r="B29" s="454"/>
      <c r="C29" s="1416" t="s">
        <v>478</v>
      </c>
      <c r="D29" s="1409"/>
      <c r="E29" s="1333"/>
      <c r="F29" s="1651"/>
      <c r="G29" s="1681"/>
      <c r="H29" s="1686"/>
      <c r="I29" s="1666"/>
      <c r="J29" s="1666"/>
    </row>
    <row r="30" spans="1:10" s="47" customFormat="1" ht="15">
      <c r="A30" s="937"/>
      <c r="B30" s="454"/>
      <c r="C30" s="1408" t="s">
        <v>615</v>
      </c>
      <c r="D30" s="1402" t="s">
        <v>627</v>
      </c>
      <c r="E30" s="1333"/>
      <c r="F30" s="1651"/>
      <c r="G30" s="1685"/>
      <c r="H30" s="1687"/>
      <c r="I30" s="1666"/>
      <c r="J30" s="1666"/>
    </row>
    <row r="31" spans="1:10" s="937" customFormat="1" ht="15">
      <c r="B31" s="782"/>
      <c r="C31" s="1408" t="s">
        <v>616</v>
      </c>
      <c r="D31" s="1405" t="s">
        <v>988</v>
      </c>
      <c r="E31" s="1333"/>
      <c r="F31" s="1651"/>
      <c r="G31" s="1678"/>
      <c r="H31" s="1686"/>
      <c r="I31" s="1666"/>
      <c r="J31" s="1666"/>
    </row>
    <row r="32" spans="1:10" s="47" customFormat="1" ht="15">
      <c r="A32" s="937"/>
      <c r="B32" s="454"/>
      <c r="C32" s="1408" t="s">
        <v>617</v>
      </c>
      <c r="D32" s="1405" t="s">
        <v>1204</v>
      </c>
      <c r="E32" s="1333"/>
      <c r="F32" s="1651"/>
      <c r="G32" s="1678"/>
      <c r="H32" s="1686"/>
      <c r="I32" s="1666"/>
      <c r="J32" s="1666"/>
    </row>
    <row r="33" spans="1:10" s="47" customFormat="1" ht="15">
      <c r="A33" s="937"/>
      <c r="B33" s="454"/>
      <c r="C33" s="1410" t="s">
        <v>632</v>
      </c>
      <c r="D33" s="1405" t="s">
        <v>987</v>
      </c>
      <c r="E33" s="1333"/>
      <c r="F33" s="1651"/>
      <c r="G33" s="1678"/>
      <c r="H33" s="1686"/>
      <c r="I33" s="1666"/>
      <c r="J33" s="1666"/>
    </row>
    <row r="34" spans="1:10" s="47" customFormat="1" ht="15">
      <c r="A34" s="937"/>
      <c r="B34" s="454"/>
      <c r="C34" s="1408" t="s">
        <v>1053</v>
      </c>
      <c r="D34" s="1402" t="s">
        <v>1213</v>
      </c>
      <c r="E34" s="1333"/>
      <c r="F34" s="1651"/>
      <c r="G34" s="1678"/>
      <c r="H34" s="1686"/>
      <c r="I34" s="1666"/>
      <c r="J34" s="1666"/>
    </row>
    <row r="35" spans="1:10" ht="15">
      <c r="B35" s="454"/>
      <c r="C35" s="1417" t="s">
        <v>618</v>
      </c>
      <c r="D35" s="1407"/>
      <c r="E35" s="1333"/>
      <c r="F35" s="1651"/>
      <c r="G35" s="1678"/>
      <c r="H35" s="1686"/>
      <c r="I35" s="1666"/>
      <c r="J35" s="1666"/>
    </row>
    <row r="36" spans="1:10" ht="15">
      <c r="B36" s="454"/>
      <c r="C36" s="1410" t="s">
        <v>619</v>
      </c>
      <c r="D36" s="1411" t="s">
        <v>1217</v>
      </c>
      <c r="E36" s="1333"/>
      <c r="F36" s="1651"/>
      <c r="G36" s="1678"/>
      <c r="H36" s="1684"/>
      <c r="I36" s="1666"/>
      <c r="J36" s="1666"/>
    </row>
    <row r="37" spans="1:10" s="747" customFormat="1" ht="15">
      <c r="A37" s="937"/>
      <c r="B37" s="782"/>
      <c r="C37" s="1410" t="s">
        <v>875</v>
      </c>
      <c r="D37" s="1411" t="s">
        <v>1218</v>
      </c>
      <c r="E37" s="1333"/>
      <c r="F37" s="1651"/>
      <c r="G37" s="1678"/>
      <c r="H37" s="1688"/>
      <c r="I37" s="1666"/>
      <c r="J37" s="1666"/>
    </row>
    <row r="38" spans="1:10" s="47" customFormat="1" ht="15">
      <c r="A38" s="937"/>
      <c r="B38" s="454"/>
      <c r="C38" s="1415" t="s">
        <v>443</v>
      </c>
      <c r="D38" s="1412"/>
      <c r="E38" s="1333"/>
      <c r="F38" s="1651"/>
      <c r="G38" s="1678"/>
      <c r="H38" s="1679"/>
      <c r="I38" s="1666"/>
      <c r="J38" s="1666"/>
    </row>
    <row r="39" spans="1:10" s="47" customFormat="1" ht="15">
      <c r="A39" s="937"/>
      <c r="B39" s="454"/>
      <c r="C39" s="1406" t="s">
        <v>620</v>
      </c>
      <c r="D39" s="1405" t="s">
        <v>443</v>
      </c>
      <c r="E39" s="1333"/>
      <c r="F39" s="1651"/>
      <c r="G39" s="1681"/>
      <c r="H39" s="1679"/>
      <c r="I39" s="1666"/>
      <c r="J39" s="1666"/>
    </row>
    <row r="40" spans="1:10" s="47" customFormat="1" ht="15">
      <c r="A40" s="937"/>
      <c r="B40" s="541"/>
      <c r="C40" s="1447"/>
      <c r="D40" s="1448"/>
      <c r="E40" s="33"/>
      <c r="F40" s="805"/>
      <c r="G40" s="1677"/>
      <c r="H40" s="1666"/>
      <c r="I40" s="1666"/>
      <c r="J40" s="1666"/>
    </row>
    <row r="41" spans="1:10" s="47" customFormat="1">
      <c r="A41" s="937"/>
      <c r="B41" s="1449"/>
      <c r="C41" s="520"/>
      <c r="D41" s="371"/>
      <c r="E41" s="30"/>
      <c r="G41" s="1677"/>
      <c r="H41" s="1666"/>
      <c r="I41" s="1666"/>
      <c r="J41" s="1666"/>
    </row>
    <row r="42" spans="1:10" s="47" customFormat="1">
      <c r="A42" s="937"/>
      <c r="B42" s="943"/>
      <c r="C42" s="520"/>
      <c r="D42" s="371"/>
      <c r="E42" s="30"/>
      <c r="G42" s="1669"/>
      <c r="H42" s="1669"/>
      <c r="I42" s="1669"/>
      <c r="J42" s="1669"/>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75"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phoneticPr fontId="34" type="noConversion"/>
  <pageMargins left="0.70866141732283472" right="0.70866141732283472" top="0.74803149606299213" bottom="0.74803149606299213" header="0.31496062992125984" footer="0.31496062992125984"/>
  <pageSetup paperSize="8" fitToHeight="0" orientation="landscape" r:id="rId2"/>
  <headerFooter alignWithMargins="0">
    <oddHeader>&amp;C&amp;"Arial"&amp;10 Commerce Commission Information Disclosure Template</oddHeader>
    <oddFooter>&amp;L&amp;"Arial"&amp;10 &amp;F&amp;C&amp;"Arial"&amp;10 &amp;A&amp;R&amp;"Arial"&amp;10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6" tint="-9.9978637043366805E-2"/>
    <pageSetUpPr fitToPage="1"/>
  </sheetPr>
  <dimension ref="A1:P31"/>
  <sheetViews>
    <sheetView showGridLines="0" zoomScaleNormal="100" workbookViewId="0">
      <pane ySplit="6" topLeftCell="A7" activePane="bottomLeft" state="frozen"/>
      <selection pane="bottomLeft" activeCell="A5" sqref="A5"/>
    </sheetView>
  </sheetViews>
  <sheetFormatPr defaultRowHeight="12.75"/>
  <cols>
    <col min="1" max="1" width="4.28515625" customWidth="1"/>
    <col min="2" max="2" width="3.5703125" customWidth="1"/>
    <col min="3" max="3" width="6.140625" customWidth="1"/>
    <col min="4" max="4" width="53.28515625" customWidth="1"/>
    <col min="5" max="5" width="13.85546875" customWidth="1"/>
    <col min="6" max="6" width="13.42578125" customWidth="1"/>
    <col min="7" max="7" width="14" customWidth="1"/>
    <col min="8" max="9" width="14.140625" customWidth="1"/>
    <col min="10" max="10" width="13.85546875" customWidth="1"/>
    <col min="11" max="12" width="13.42578125" customWidth="1"/>
    <col min="13" max="14" width="13.7109375" customWidth="1"/>
    <col min="15" max="15" width="13.85546875" customWidth="1"/>
    <col min="16" max="16" width="9.140625" customWidth="1"/>
    <col min="17" max="17" width="2.7109375" customWidth="1"/>
  </cols>
  <sheetData>
    <row r="1" spans="1:16" ht="13.5" thickBot="1">
      <c r="A1" s="220"/>
      <c r="B1" s="221"/>
      <c r="C1" s="221"/>
      <c r="D1" s="221"/>
      <c r="E1" s="221"/>
      <c r="F1" s="221"/>
      <c r="G1" s="221"/>
      <c r="H1" s="221"/>
      <c r="I1" s="221"/>
      <c r="J1" s="221"/>
      <c r="K1" s="221"/>
      <c r="L1" s="221"/>
      <c r="M1" s="221"/>
      <c r="N1" s="221"/>
      <c r="O1" s="221"/>
      <c r="P1" s="222"/>
    </row>
    <row r="2" spans="1:16" ht="17.25">
      <c r="A2" s="223"/>
      <c r="B2" s="419"/>
      <c r="C2" s="419"/>
      <c r="D2" s="419"/>
      <c r="E2" s="419"/>
      <c r="F2" s="419"/>
      <c r="G2" s="419"/>
      <c r="H2" s="419"/>
      <c r="I2" s="419"/>
      <c r="J2" s="419"/>
      <c r="K2" s="419"/>
      <c r="L2" s="154" t="s">
        <v>5</v>
      </c>
      <c r="M2" s="2166" t="str">
        <f>IF(NOT(ISBLANK(CoverSheet!$C$8)),CoverSheet!$C$8,"")</f>
        <v>Transpower New Zealand Limited</v>
      </c>
      <c r="N2" s="2167"/>
      <c r="O2" s="2168"/>
      <c r="P2" s="360"/>
    </row>
    <row r="3" spans="1:16" ht="18" thickBot="1">
      <c r="A3" s="223"/>
      <c r="B3" s="419"/>
      <c r="C3" s="419"/>
      <c r="D3" s="419"/>
      <c r="E3" s="419"/>
      <c r="F3" s="419"/>
      <c r="G3" s="419"/>
      <c r="H3" s="419"/>
      <c r="I3" s="419"/>
      <c r="J3" s="419"/>
      <c r="K3" s="419"/>
      <c r="L3" s="154" t="s">
        <v>628</v>
      </c>
      <c r="M3" s="2172">
        <f>IF(ISNUMBER(CoverSheet!$C$12),CoverSheet!$C$12,"")</f>
        <v>42185</v>
      </c>
      <c r="N3" s="2173"/>
      <c r="O3" s="2174"/>
      <c r="P3" s="360"/>
    </row>
    <row r="4" spans="1:16" ht="21">
      <c r="A4" s="156" t="s">
        <v>1110</v>
      </c>
      <c r="B4" s="224"/>
      <c r="C4" s="419"/>
      <c r="D4" s="419"/>
      <c r="E4" s="419"/>
      <c r="F4" s="419"/>
      <c r="G4" s="419"/>
      <c r="H4" s="419"/>
      <c r="I4" s="419"/>
      <c r="J4" s="419"/>
      <c r="K4" s="419"/>
      <c r="L4" s="419"/>
      <c r="M4" s="419"/>
      <c r="N4" s="419"/>
      <c r="O4" s="419"/>
      <c r="P4" s="549"/>
    </row>
    <row r="5" spans="1:16">
      <c r="A5" s="378" t="s">
        <v>1564</v>
      </c>
      <c r="B5" s="225"/>
      <c r="C5" s="225"/>
      <c r="D5" s="225"/>
      <c r="E5" s="225"/>
      <c r="F5" s="225"/>
      <c r="G5" s="225"/>
      <c r="H5" s="225"/>
      <c r="I5" s="225"/>
      <c r="J5" s="225"/>
      <c r="K5" s="225"/>
      <c r="L5" s="225"/>
      <c r="M5" s="225"/>
      <c r="N5" s="225"/>
      <c r="O5" s="225"/>
      <c r="P5" s="158"/>
    </row>
    <row r="6" spans="1:16">
      <c r="A6" s="171" t="s">
        <v>6</v>
      </c>
      <c r="B6" s="232"/>
      <c r="C6" s="172" t="s">
        <v>393</v>
      </c>
      <c r="D6" s="226"/>
      <c r="E6" s="226"/>
      <c r="F6" s="226"/>
      <c r="G6" s="226"/>
      <c r="H6" s="226"/>
      <c r="I6" s="226"/>
      <c r="J6" s="226"/>
      <c r="K6" s="226"/>
      <c r="L6" s="226"/>
      <c r="M6" s="226"/>
      <c r="N6" s="226"/>
      <c r="O6" s="226"/>
      <c r="P6" s="227"/>
    </row>
    <row r="7" spans="1:16" ht="30.75" customHeight="1">
      <c r="A7" s="460">
        <f>ROW()</f>
        <v>7</v>
      </c>
      <c r="B7" s="450"/>
      <c r="C7" s="537" t="s">
        <v>1109</v>
      </c>
      <c r="D7" s="384"/>
      <c r="E7" s="859"/>
      <c r="F7" s="859"/>
      <c r="G7" s="859"/>
      <c r="H7" s="859"/>
      <c r="I7" s="859"/>
      <c r="J7" s="859"/>
      <c r="K7" s="859"/>
      <c r="L7" s="859"/>
      <c r="M7" s="859"/>
      <c r="N7" s="859"/>
      <c r="O7" s="859"/>
      <c r="P7" s="550"/>
    </row>
    <row r="8" spans="1:16" s="803" customFormat="1" ht="15.95" customHeight="1">
      <c r="A8" s="460">
        <f>ROW()</f>
        <v>8</v>
      </c>
      <c r="B8" s="450"/>
      <c r="C8" s="537"/>
      <c r="D8" s="384"/>
      <c r="E8" s="901" t="s">
        <v>845</v>
      </c>
      <c r="F8" s="901" t="s">
        <v>559</v>
      </c>
      <c r="G8" s="901" t="s">
        <v>560</v>
      </c>
      <c r="H8" s="901" t="s">
        <v>561</v>
      </c>
      <c r="I8" s="901" t="s">
        <v>562</v>
      </c>
      <c r="J8" s="901" t="s">
        <v>563</v>
      </c>
      <c r="K8" s="901" t="s">
        <v>564</v>
      </c>
      <c r="L8" s="901" t="s">
        <v>565</v>
      </c>
      <c r="M8" s="901" t="s">
        <v>566</v>
      </c>
      <c r="N8" s="901" t="s">
        <v>567</v>
      </c>
      <c r="O8" s="901" t="s">
        <v>568</v>
      </c>
      <c r="P8" s="550"/>
    </row>
    <row r="9" spans="1:16" s="803" customFormat="1" ht="30" customHeight="1">
      <c r="A9" s="460">
        <f>ROW()</f>
        <v>9</v>
      </c>
      <c r="B9" s="450"/>
      <c r="C9" s="537"/>
      <c r="D9" s="384"/>
      <c r="E9" s="901" t="s">
        <v>841</v>
      </c>
      <c r="F9" s="901" t="s">
        <v>841</v>
      </c>
      <c r="G9" s="901" t="s">
        <v>841</v>
      </c>
      <c r="H9" s="901" t="s">
        <v>841</v>
      </c>
      <c r="I9" s="901" t="s">
        <v>841</v>
      </c>
      <c r="J9" s="901" t="s">
        <v>841</v>
      </c>
      <c r="K9" s="901" t="s">
        <v>841</v>
      </c>
      <c r="L9" s="901" t="s">
        <v>841</v>
      </c>
      <c r="M9" s="901" t="s">
        <v>841</v>
      </c>
      <c r="N9" s="901" t="s">
        <v>841</v>
      </c>
      <c r="O9" s="901" t="s">
        <v>841</v>
      </c>
      <c r="P9" s="550"/>
    </row>
    <row r="10" spans="1:16" ht="15.75" customHeight="1">
      <c r="A10" s="460">
        <f>ROW()</f>
        <v>10</v>
      </c>
      <c r="D10" s="466"/>
      <c r="E10" s="692" t="s">
        <v>1221</v>
      </c>
      <c r="F10" s="692" t="s">
        <v>1221</v>
      </c>
      <c r="G10" s="692" t="s">
        <v>1221</v>
      </c>
      <c r="H10" s="692" t="s">
        <v>1221</v>
      </c>
      <c r="I10" s="692" t="s">
        <v>1221</v>
      </c>
      <c r="J10" s="692" t="s">
        <v>1221</v>
      </c>
      <c r="K10" s="692" t="s">
        <v>1221</v>
      </c>
      <c r="L10" s="692" t="s">
        <v>1221</v>
      </c>
      <c r="M10" s="692" t="s">
        <v>1221</v>
      </c>
      <c r="N10" s="692" t="s">
        <v>1221</v>
      </c>
      <c r="O10" s="692" t="s">
        <v>1221</v>
      </c>
      <c r="P10" s="551"/>
    </row>
    <row r="11" spans="1:16" ht="15.95" customHeight="1">
      <c r="A11" s="460">
        <f>ROW()</f>
        <v>11</v>
      </c>
      <c r="B11" s="450"/>
      <c r="C11" s="144"/>
      <c r="D11" s="860" t="s">
        <v>575</v>
      </c>
      <c r="E11" s="1762">
        <v>10</v>
      </c>
      <c r="F11" s="1763"/>
      <c r="G11" s="1764"/>
      <c r="H11" s="1764"/>
      <c r="I11" s="1764"/>
      <c r="J11" s="1764"/>
      <c r="K11" s="1764"/>
      <c r="L11" s="1764"/>
      <c r="M11" s="1764"/>
      <c r="N11" s="1764"/>
      <c r="O11" s="1764"/>
      <c r="P11" s="551"/>
    </row>
    <row r="12" spans="1:16" ht="15.95" customHeight="1">
      <c r="A12" s="460">
        <f>ROW()</f>
        <v>12</v>
      </c>
      <c r="B12" s="450"/>
      <c r="C12" s="144"/>
      <c r="D12" s="860" t="s">
        <v>576</v>
      </c>
      <c r="E12" s="1762"/>
      <c r="F12" s="1763"/>
      <c r="G12" s="1764"/>
      <c r="H12" s="1764"/>
      <c r="I12" s="1764"/>
      <c r="J12" s="1764"/>
      <c r="K12" s="1764"/>
      <c r="L12" s="1764"/>
      <c r="M12" s="1764"/>
      <c r="N12" s="1764"/>
      <c r="O12" s="1764"/>
      <c r="P12" s="551"/>
    </row>
    <row r="13" spans="1:16" ht="15.95" customHeight="1">
      <c r="A13" s="460">
        <f>ROW()</f>
        <v>13</v>
      </c>
      <c r="B13" s="450"/>
      <c r="C13" s="144"/>
      <c r="D13" s="860" t="s">
        <v>577</v>
      </c>
      <c r="E13" s="1762"/>
      <c r="F13" s="1763"/>
      <c r="G13" s="1764"/>
      <c r="H13" s="1764"/>
      <c r="I13" s="1764"/>
      <c r="J13" s="1764"/>
      <c r="K13" s="1764"/>
      <c r="L13" s="1764"/>
      <c r="M13" s="1764"/>
      <c r="N13" s="1764"/>
      <c r="O13" s="1764"/>
      <c r="P13" s="552"/>
    </row>
    <row r="14" spans="1:16" ht="15.95" customHeight="1" thickBot="1">
      <c r="A14" s="460">
        <f>ROW()</f>
        <v>14</v>
      </c>
      <c r="B14" s="450"/>
      <c r="C14" s="144"/>
      <c r="D14" s="860" t="s">
        <v>12</v>
      </c>
      <c r="E14" s="1762"/>
      <c r="F14" s="1763"/>
      <c r="G14" s="1764"/>
      <c r="H14" s="1764"/>
      <c r="I14" s="1764"/>
      <c r="J14" s="1764"/>
      <c r="K14" s="1764"/>
      <c r="L14" s="1764"/>
      <c r="M14" s="1764"/>
      <c r="N14" s="1764"/>
      <c r="O14" s="1764"/>
      <c r="P14" s="553"/>
    </row>
    <row r="15" spans="1:16" ht="15.95" customHeight="1" thickBot="1">
      <c r="A15" s="460">
        <f>ROW()</f>
        <v>15</v>
      </c>
      <c r="B15" s="450"/>
      <c r="C15" s="144"/>
      <c r="D15" s="863" t="s">
        <v>852</v>
      </c>
      <c r="E15" s="1769">
        <f t="shared" ref="E15:O15" si="0">SUM(E11:E14)</f>
        <v>10</v>
      </c>
      <c r="F15" s="1770">
        <f t="shared" si="0"/>
        <v>0</v>
      </c>
      <c r="G15" s="1771">
        <f t="shared" si="0"/>
        <v>0</v>
      </c>
      <c r="H15" s="1771">
        <f t="shared" si="0"/>
        <v>0</v>
      </c>
      <c r="I15" s="1771">
        <f t="shared" si="0"/>
        <v>0</v>
      </c>
      <c r="J15" s="1771">
        <f t="shared" si="0"/>
        <v>0</v>
      </c>
      <c r="K15" s="1771">
        <f t="shared" si="0"/>
        <v>0</v>
      </c>
      <c r="L15" s="1771">
        <f t="shared" si="0"/>
        <v>0</v>
      </c>
      <c r="M15" s="1771">
        <f t="shared" si="0"/>
        <v>0</v>
      </c>
      <c r="N15" s="1771">
        <f t="shared" si="0"/>
        <v>0</v>
      </c>
      <c r="O15" s="1772">
        <f t="shared" si="0"/>
        <v>0</v>
      </c>
      <c r="P15" s="553"/>
    </row>
    <row r="16" spans="1:16" s="803" customFormat="1" ht="15.95" customHeight="1">
      <c r="A16" s="460">
        <f>ROW()</f>
        <v>16</v>
      </c>
      <c r="B16" s="450"/>
      <c r="C16" s="144"/>
      <c r="E16" s="905" t="s">
        <v>850</v>
      </c>
      <c r="F16" s="902"/>
      <c r="G16" s="902"/>
      <c r="H16" s="902"/>
      <c r="I16" s="902"/>
      <c r="J16" s="902"/>
      <c r="K16" s="902"/>
      <c r="L16" s="902"/>
      <c r="M16" s="902"/>
      <c r="N16" s="902"/>
      <c r="O16" s="902"/>
      <c r="P16" s="553"/>
    </row>
    <row r="17" spans="1:16" ht="15.95" customHeight="1">
      <c r="A17" s="460">
        <f>ROW()</f>
        <v>17</v>
      </c>
      <c r="B17" s="450"/>
      <c r="C17" s="449"/>
      <c r="D17" s="384"/>
      <c r="P17" s="553"/>
    </row>
    <row r="18" spans="1:16" ht="15.95" customHeight="1">
      <c r="A18" s="460">
        <f>ROW()</f>
        <v>18</v>
      </c>
      <c r="B18" s="450"/>
      <c r="C18" s="448"/>
      <c r="D18" s="384"/>
      <c r="E18" s="901" t="s">
        <v>896</v>
      </c>
      <c r="F18" s="901" t="s">
        <v>559</v>
      </c>
      <c r="G18" s="901" t="s">
        <v>560</v>
      </c>
      <c r="H18" s="901" t="s">
        <v>561</v>
      </c>
      <c r="I18" s="901" t="s">
        <v>562</v>
      </c>
      <c r="J18" s="901" t="s">
        <v>563</v>
      </c>
      <c r="K18" s="901" t="s">
        <v>564</v>
      </c>
      <c r="L18" s="901" t="s">
        <v>565</v>
      </c>
      <c r="M18" s="901" t="s">
        <v>566</v>
      </c>
      <c r="N18" s="901" t="s">
        <v>567</v>
      </c>
      <c r="O18" s="901" t="s">
        <v>568</v>
      </c>
      <c r="P18" s="553"/>
    </row>
    <row r="19" spans="1:16" s="803" customFormat="1" ht="30" customHeight="1">
      <c r="A19" s="460">
        <f>ROW()</f>
        <v>19</v>
      </c>
      <c r="B19" s="450"/>
      <c r="C19" s="448"/>
      <c r="D19" s="384"/>
      <c r="E19" s="901" t="s">
        <v>842</v>
      </c>
      <c r="F19" s="901" t="s">
        <v>842</v>
      </c>
      <c r="G19" s="901" t="s">
        <v>842</v>
      </c>
      <c r="H19" s="901" t="s">
        <v>842</v>
      </c>
      <c r="I19" s="901" t="s">
        <v>842</v>
      </c>
      <c r="J19" s="901" t="s">
        <v>842</v>
      </c>
      <c r="K19" s="901" t="s">
        <v>842</v>
      </c>
      <c r="L19" s="901" t="s">
        <v>842</v>
      </c>
      <c r="M19" s="901" t="s">
        <v>842</v>
      </c>
      <c r="N19" s="901" t="s">
        <v>842</v>
      </c>
      <c r="O19" s="901" t="s">
        <v>842</v>
      </c>
      <c r="P19" s="553"/>
    </row>
    <row r="20" spans="1:16" ht="15.75" customHeight="1">
      <c r="A20" s="460">
        <f>ROW()</f>
        <v>20</v>
      </c>
      <c r="B20" s="450"/>
      <c r="C20" s="144"/>
      <c r="D20" s="144"/>
      <c r="E20" s="692" t="s">
        <v>1221</v>
      </c>
      <c r="F20" s="692" t="s">
        <v>1221</v>
      </c>
      <c r="G20" s="692" t="s">
        <v>1221</v>
      </c>
      <c r="H20" s="692" t="s">
        <v>1221</v>
      </c>
      <c r="I20" s="692" t="s">
        <v>1221</v>
      </c>
      <c r="J20" s="692" t="s">
        <v>1221</v>
      </c>
      <c r="K20" s="692" t="s">
        <v>1221</v>
      </c>
      <c r="L20" s="692" t="s">
        <v>1221</v>
      </c>
      <c r="M20" s="692" t="s">
        <v>1221</v>
      </c>
      <c r="N20" s="692" t="s">
        <v>1221</v>
      </c>
      <c r="O20" s="692" t="s">
        <v>1221</v>
      </c>
      <c r="P20" s="553"/>
    </row>
    <row r="21" spans="1:16" ht="15.95" customHeight="1">
      <c r="A21" s="460">
        <f>ROW()</f>
        <v>21</v>
      </c>
      <c r="B21" s="450"/>
      <c r="C21" s="144"/>
      <c r="D21" s="860" t="s">
        <v>575</v>
      </c>
      <c r="E21" s="1762"/>
      <c r="F21" s="1763"/>
      <c r="G21" s="1764"/>
      <c r="H21" s="1764"/>
      <c r="I21" s="1764"/>
      <c r="J21" s="1764"/>
      <c r="K21" s="1764"/>
      <c r="L21" s="1764"/>
      <c r="M21" s="1764"/>
      <c r="N21" s="1764"/>
      <c r="O21" s="1764"/>
      <c r="P21" s="553"/>
    </row>
    <row r="22" spans="1:16" ht="15.95" customHeight="1">
      <c r="A22" s="460">
        <f>ROW()</f>
        <v>22</v>
      </c>
      <c r="B22" s="450"/>
      <c r="C22" s="144"/>
      <c r="D22" s="860" t="s">
        <v>576</v>
      </c>
      <c r="E22" s="1762"/>
      <c r="F22" s="1763"/>
      <c r="G22" s="1764"/>
      <c r="H22" s="1764"/>
      <c r="I22" s="1764"/>
      <c r="J22" s="1764"/>
      <c r="K22" s="1764"/>
      <c r="L22" s="1764"/>
      <c r="M22" s="1764"/>
      <c r="N22" s="1764"/>
      <c r="O22" s="1764"/>
      <c r="P22" s="553"/>
    </row>
    <row r="23" spans="1:16" ht="15.95" customHeight="1">
      <c r="A23" s="460">
        <f>ROW()</f>
        <v>23</v>
      </c>
      <c r="B23" s="450"/>
      <c r="C23" s="144"/>
      <c r="D23" s="860" t="s">
        <v>577</v>
      </c>
      <c r="E23" s="1762"/>
      <c r="F23" s="1763"/>
      <c r="G23" s="1764"/>
      <c r="H23" s="1764"/>
      <c r="I23" s="1764"/>
      <c r="J23" s="1764"/>
      <c r="K23" s="1764"/>
      <c r="L23" s="1764"/>
      <c r="M23" s="1764"/>
      <c r="N23" s="1764"/>
      <c r="O23" s="1764"/>
      <c r="P23" s="553"/>
    </row>
    <row r="24" spans="1:16" ht="15.95" customHeight="1" thickBot="1">
      <c r="A24" s="460">
        <f>ROW()</f>
        <v>24</v>
      </c>
      <c r="B24" s="450"/>
      <c r="C24" s="144"/>
      <c r="D24" s="860" t="s">
        <v>12</v>
      </c>
      <c r="E24" s="1762"/>
      <c r="F24" s="1763"/>
      <c r="G24" s="1764"/>
      <c r="H24" s="1764"/>
      <c r="I24" s="1764"/>
      <c r="J24" s="1764"/>
      <c r="K24" s="1764"/>
      <c r="L24" s="1764"/>
      <c r="M24" s="1764"/>
      <c r="N24" s="1764"/>
      <c r="O24" s="1764"/>
      <c r="P24" s="553"/>
    </row>
    <row r="25" spans="1:16" ht="15.95" customHeight="1" thickBot="1">
      <c r="A25" s="460">
        <f>ROW()</f>
        <v>25</v>
      </c>
      <c r="B25" s="450"/>
      <c r="C25" s="144"/>
      <c r="D25" s="863" t="s">
        <v>852</v>
      </c>
      <c r="E25" s="1765">
        <f>SUM(E21:E24)</f>
        <v>0</v>
      </c>
      <c r="F25" s="1766">
        <f t="shared" ref="F25:O25" si="1">SUM(F21:F24)</f>
        <v>0</v>
      </c>
      <c r="G25" s="1767">
        <f t="shared" si="1"/>
        <v>0</v>
      </c>
      <c r="H25" s="1767">
        <f t="shared" si="1"/>
        <v>0</v>
      </c>
      <c r="I25" s="1767">
        <f t="shared" si="1"/>
        <v>0</v>
      </c>
      <c r="J25" s="1767">
        <f t="shared" si="1"/>
        <v>0</v>
      </c>
      <c r="K25" s="1767">
        <f t="shared" si="1"/>
        <v>0</v>
      </c>
      <c r="L25" s="1767">
        <f t="shared" si="1"/>
        <v>0</v>
      </c>
      <c r="M25" s="1767">
        <f t="shared" si="1"/>
        <v>0</v>
      </c>
      <c r="N25" s="1767">
        <f t="shared" si="1"/>
        <v>0</v>
      </c>
      <c r="O25" s="1768">
        <f t="shared" si="1"/>
        <v>0</v>
      </c>
      <c r="P25" s="553"/>
    </row>
    <row r="26" spans="1:16" ht="15.95" customHeight="1">
      <c r="A26" s="460">
        <f>ROW()</f>
        <v>26</v>
      </c>
      <c r="B26" s="450"/>
      <c r="C26" s="144"/>
      <c r="D26" s="447"/>
      <c r="E26" s="905" t="s">
        <v>897</v>
      </c>
      <c r="P26" s="553"/>
    </row>
    <row r="27" spans="1:16" ht="15.95" customHeight="1">
      <c r="A27" s="460">
        <f>ROW()</f>
        <v>27</v>
      </c>
      <c r="B27" s="445"/>
      <c r="C27" s="455"/>
      <c r="D27" s="444"/>
      <c r="E27" s="456"/>
      <c r="F27" s="456"/>
      <c r="G27" s="456"/>
      <c r="H27" s="456"/>
      <c r="I27" s="456"/>
      <c r="J27" s="456"/>
      <c r="K27" s="456"/>
      <c r="L27" s="456"/>
      <c r="M27" s="456"/>
      <c r="N27" s="456"/>
      <c r="O27" s="456"/>
      <c r="P27" s="458"/>
    </row>
    <row r="28" spans="1:16">
      <c r="A28" s="68"/>
      <c r="B28" s="68"/>
      <c r="C28" s="68"/>
      <c r="D28" s="68"/>
      <c r="E28" s="68"/>
      <c r="F28" s="68"/>
      <c r="G28" s="68"/>
      <c r="H28" s="68"/>
      <c r="I28" s="68"/>
      <c r="J28" s="68"/>
      <c r="K28" s="68"/>
      <c r="L28" s="68"/>
      <c r="M28" s="68"/>
      <c r="N28" s="68"/>
      <c r="O28" s="68"/>
      <c r="P28" s="68"/>
    </row>
    <row r="29" spans="1:16" ht="12" customHeight="1">
      <c r="A29" s="68"/>
      <c r="B29" s="162"/>
      <c r="C29" s="68"/>
      <c r="D29" s="68"/>
      <c r="E29" s="68"/>
      <c r="F29" s="68"/>
      <c r="G29" s="68"/>
      <c r="H29" s="68"/>
      <c r="I29" s="68"/>
      <c r="J29" s="68"/>
      <c r="K29" s="68"/>
      <c r="L29" s="68"/>
      <c r="M29" s="68"/>
      <c r="N29" s="68"/>
      <c r="O29" s="68"/>
      <c r="P29" s="68"/>
    </row>
    <row r="30" spans="1:16">
      <c r="C30" s="70"/>
    </row>
    <row r="31" spans="1:16">
      <c r="C31" s="70"/>
    </row>
  </sheetData>
  <mergeCells count="2">
    <mergeCell ref="M2:O2"/>
    <mergeCell ref="M3:O3"/>
  </mergeCells>
  <pageMargins left="0.7" right="0.7" top="0.75" bottom="0.75" header="0.3" footer="0.3"/>
  <pageSetup paperSize="9" scale="63"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6" tint="-9.9978637043366805E-2"/>
    <pageSetUpPr fitToPage="1"/>
  </sheetPr>
  <dimension ref="A1:CV340"/>
  <sheetViews>
    <sheetView showGridLines="0" zoomScaleNormal="100" zoomScaleSheetLayoutView="40" workbookViewId="0">
      <pane ySplit="9" topLeftCell="A10" activePane="bottomLeft" state="frozen"/>
      <selection pane="bottomLeft" activeCell="A5" sqref="A5:T5"/>
    </sheetView>
  </sheetViews>
  <sheetFormatPr defaultRowHeight="12.75"/>
  <cols>
    <col min="1" max="1" width="5" style="70" customWidth="1"/>
    <col min="2" max="2" width="2.140625" style="70" customWidth="1"/>
    <col min="3" max="3" width="6.140625" style="70" customWidth="1"/>
    <col min="4" max="4" width="16.42578125" style="70" customWidth="1"/>
    <col min="5" max="5" width="38.140625" style="70" customWidth="1"/>
    <col min="6" max="6" width="40" style="70" customWidth="1"/>
    <col min="7" max="10" width="14.5703125" style="70" customWidth="1"/>
    <col min="11" max="11" width="14.42578125" style="70" customWidth="1"/>
    <col min="12" max="16" width="14.5703125" style="70" customWidth="1"/>
    <col min="17" max="17" width="14.5703125" style="937" customWidth="1"/>
    <col min="18" max="20" width="14.5703125" style="70" customWidth="1"/>
    <col min="21" max="21" width="23.5703125" style="937" customWidth="1"/>
    <col min="22" max="22" width="9.28515625" style="70" customWidth="1"/>
    <col min="23" max="23" width="3.7109375" style="70" customWidth="1"/>
    <col min="24" max="16384" width="9.140625" style="70"/>
  </cols>
  <sheetData>
    <row r="1" spans="1:100" s="71" customFormat="1" ht="15" customHeight="1" thickBot="1">
      <c r="A1" s="220"/>
      <c r="B1" s="221"/>
      <c r="C1" s="221"/>
      <c r="D1" s="221"/>
      <c r="E1" s="221"/>
      <c r="F1" s="221"/>
      <c r="G1" s="221"/>
      <c r="H1" s="221"/>
      <c r="I1" s="221"/>
      <c r="J1" s="221"/>
      <c r="K1" s="221"/>
      <c r="L1" s="221"/>
      <c r="M1" s="221"/>
      <c r="N1" s="221"/>
      <c r="O1" s="221"/>
      <c r="P1" s="221"/>
      <c r="Q1" s="221"/>
      <c r="R1" s="221"/>
      <c r="S1" s="221"/>
      <c r="T1" s="221"/>
      <c r="U1" s="221"/>
      <c r="V1" s="222"/>
    </row>
    <row r="2" spans="1:100" s="71" customFormat="1" ht="17.25">
      <c r="A2" s="223"/>
      <c r="B2" s="264"/>
      <c r="C2" s="264"/>
      <c r="D2" s="264"/>
      <c r="E2" s="264"/>
      <c r="F2" s="264"/>
      <c r="G2" s="264"/>
      <c r="H2" s="264"/>
      <c r="I2" s="264"/>
      <c r="J2" s="264"/>
      <c r="K2" s="264"/>
      <c r="L2" s="264"/>
      <c r="M2" s="264"/>
      <c r="N2" s="264"/>
      <c r="O2" s="241"/>
      <c r="P2" s="154"/>
      <c r="Q2" s="760"/>
      <c r="R2" s="760" t="s">
        <v>5</v>
      </c>
      <c r="S2" s="2136" t="str">
        <f>IF(NOT(ISBLANK(CoverSheet!$C$8)),CoverSheet!$C$8,"")</f>
        <v>Transpower New Zealand Limited</v>
      </c>
      <c r="T2" s="2137"/>
      <c r="U2" s="2138"/>
      <c r="V2" s="170"/>
    </row>
    <row r="3" spans="1:100" s="71" customFormat="1" ht="19.5" customHeight="1" thickBot="1">
      <c r="A3" s="223"/>
      <c r="B3" s="264"/>
      <c r="C3" s="264"/>
      <c r="D3" s="264"/>
      <c r="E3" s="264"/>
      <c r="F3" s="264"/>
      <c r="G3" s="264"/>
      <c r="H3" s="264"/>
      <c r="I3" s="264"/>
      <c r="J3" s="264"/>
      <c r="K3" s="264"/>
      <c r="L3" s="264"/>
      <c r="M3" s="264"/>
      <c r="N3" s="264"/>
      <c r="O3" s="241"/>
      <c r="P3" s="154"/>
      <c r="Q3" s="760"/>
      <c r="R3" s="760" t="s">
        <v>516</v>
      </c>
      <c r="S3" s="2172">
        <f>IF(ISNUMBER(CoverSheet!$C$12),CoverSheet!$C$12,"")</f>
        <v>42185</v>
      </c>
      <c r="T3" s="2173"/>
      <c r="U3" s="2174"/>
      <c r="V3" s="170"/>
    </row>
    <row r="4" spans="1:100" s="71" customFormat="1" ht="21">
      <c r="A4" s="156" t="s">
        <v>1111</v>
      </c>
      <c r="B4" s="224"/>
      <c r="C4" s="264"/>
      <c r="D4" s="264"/>
      <c r="E4" s="264"/>
      <c r="F4" s="264"/>
      <c r="G4" s="264"/>
      <c r="H4" s="264"/>
      <c r="I4" s="264"/>
      <c r="J4" s="264"/>
      <c r="K4" s="264"/>
      <c r="L4" s="264"/>
      <c r="M4" s="264"/>
      <c r="N4" s="264"/>
      <c r="O4" s="264"/>
      <c r="P4" s="157"/>
      <c r="Q4" s="157"/>
      <c r="R4" s="264"/>
      <c r="S4" s="792"/>
      <c r="T4" s="792"/>
      <c r="U4" s="792"/>
      <c r="V4" s="170"/>
    </row>
    <row r="5" spans="1:100" s="51" customFormat="1" ht="30.75" customHeight="1">
      <c r="A5" s="2104" t="s">
        <v>1565</v>
      </c>
      <c r="B5" s="2105"/>
      <c r="C5" s="2105"/>
      <c r="D5" s="2105"/>
      <c r="E5" s="2105"/>
      <c r="F5" s="2105"/>
      <c r="G5" s="2105"/>
      <c r="H5" s="2105"/>
      <c r="I5" s="2105"/>
      <c r="J5" s="2105"/>
      <c r="K5" s="2105"/>
      <c r="L5" s="2105"/>
      <c r="M5" s="2105"/>
      <c r="N5" s="2105"/>
      <c r="O5" s="2105"/>
      <c r="P5" s="2105"/>
      <c r="Q5" s="2105"/>
      <c r="R5" s="2105"/>
      <c r="S5" s="2105"/>
      <c r="T5" s="2105"/>
      <c r="U5" s="1122"/>
      <c r="V5" s="158"/>
    </row>
    <row r="6" spans="1:100" s="51" customFormat="1" ht="15" customHeight="1">
      <c r="A6" s="2104"/>
      <c r="B6" s="2105"/>
      <c r="C6" s="2105"/>
      <c r="D6" s="2105"/>
      <c r="E6" s="2105"/>
      <c r="F6" s="2105"/>
      <c r="G6" s="2105"/>
      <c r="H6" s="2105"/>
      <c r="I6" s="2105"/>
      <c r="J6" s="2105"/>
      <c r="K6" s="2105"/>
      <c r="L6" s="2105"/>
      <c r="M6" s="2105"/>
      <c r="N6" s="2105"/>
      <c r="O6" s="2105"/>
      <c r="P6" s="2105"/>
      <c r="Q6" s="2105"/>
      <c r="R6" s="2105"/>
      <c r="S6" s="2105"/>
      <c r="T6" s="2105"/>
      <c r="U6" s="1122"/>
      <c r="V6" s="155"/>
    </row>
    <row r="7" spans="1:100" s="51" customFormat="1" ht="15" customHeight="1">
      <c r="A7" s="2104" t="s">
        <v>438</v>
      </c>
      <c r="B7" s="2105"/>
      <c r="C7" s="2105"/>
      <c r="D7" s="2105"/>
      <c r="E7" s="2105"/>
      <c r="F7" s="2105"/>
      <c r="G7" s="2105"/>
      <c r="H7" s="2105"/>
      <c r="I7" s="2105"/>
      <c r="J7" s="2105"/>
      <c r="K7" s="2105"/>
      <c r="L7" s="2105"/>
      <c r="M7" s="2105"/>
      <c r="N7" s="2105"/>
      <c r="O7" s="2105"/>
      <c r="P7" s="2105"/>
      <c r="Q7" s="2105"/>
      <c r="R7" s="2105"/>
      <c r="S7" s="2105"/>
      <c r="T7" s="2105"/>
      <c r="U7" s="1122"/>
      <c r="V7" s="155"/>
    </row>
    <row r="8" spans="1:100" s="51" customFormat="1" ht="15" customHeight="1">
      <c r="A8" s="2104" t="s">
        <v>439</v>
      </c>
      <c r="B8" s="2105"/>
      <c r="C8" s="2105"/>
      <c r="D8" s="2105"/>
      <c r="E8" s="2105"/>
      <c r="F8" s="2105"/>
      <c r="G8" s="2105"/>
      <c r="H8" s="2105"/>
      <c r="I8" s="2105"/>
      <c r="J8" s="2105"/>
      <c r="K8" s="2105"/>
      <c r="L8" s="2105"/>
      <c r="M8" s="2105"/>
      <c r="N8" s="2105"/>
      <c r="O8" s="2105"/>
      <c r="P8" s="2105"/>
      <c r="Q8" s="2105"/>
      <c r="R8" s="2105"/>
      <c r="S8" s="2105"/>
      <c r="T8" s="2105"/>
      <c r="U8" s="1122"/>
      <c r="V8" s="155"/>
    </row>
    <row r="9" spans="1:100" ht="15" customHeight="1">
      <c r="A9" s="486" t="s">
        <v>6</v>
      </c>
      <c r="B9" s="567"/>
      <c r="C9" s="485" t="s">
        <v>393</v>
      </c>
      <c r="D9" s="226"/>
      <c r="E9" s="226"/>
      <c r="F9" s="226"/>
      <c r="G9" s="226"/>
      <c r="H9" s="226"/>
      <c r="I9" s="226"/>
      <c r="J9" s="226"/>
      <c r="K9" s="226"/>
      <c r="L9" s="226"/>
      <c r="M9" s="226"/>
      <c r="N9" s="226"/>
      <c r="O9" s="226"/>
      <c r="P9" s="226"/>
      <c r="Q9" s="226"/>
      <c r="R9" s="226"/>
      <c r="S9" s="226"/>
      <c r="T9" s="226"/>
      <c r="U9" s="226"/>
      <c r="V9" s="227"/>
    </row>
    <row r="10" spans="1:100" ht="28.5" customHeight="1">
      <c r="A10" s="175">
        <f>ROW()</f>
        <v>10</v>
      </c>
      <c r="B10" s="65"/>
      <c r="C10" s="217" t="s">
        <v>1237</v>
      </c>
      <c r="D10" s="63"/>
      <c r="E10" s="63"/>
      <c r="F10" s="63"/>
      <c r="V10" s="183"/>
      <c r="W10" s="603"/>
      <c r="X10" s="849"/>
      <c r="Y10" s="849"/>
      <c r="Z10" s="849"/>
      <c r="AA10" s="849"/>
      <c r="AB10" s="849"/>
      <c r="AC10" s="849"/>
      <c r="AD10" s="849"/>
      <c r="AE10" s="849"/>
      <c r="AF10" s="849"/>
      <c r="AG10" s="849"/>
      <c r="AH10" s="849"/>
      <c r="AI10" s="849"/>
      <c r="AJ10" s="849"/>
      <c r="AK10" s="849"/>
      <c r="AL10" s="849"/>
      <c r="AM10" s="849"/>
      <c r="AN10" s="849"/>
      <c r="AO10" s="849"/>
      <c r="AP10" s="849"/>
      <c r="AQ10" s="849"/>
      <c r="AR10" s="849"/>
      <c r="AS10" s="849"/>
      <c r="AT10" s="849"/>
      <c r="AU10" s="849"/>
      <c r="AV10" s="849"/>
      <c r="AW10" s="849"/>
      <c r="AX10" s="849"/>
      <c r="AY10" s="849"/>
      <c r="AZ10" s="849"/>
      <c r="BA10" s="849"/>
      <c r="BB10" s="849"/>
      <c r="BC10" s="849"/>
      <c r="BD10" s="849"/>
      <c r="BE10" s="849"/>
      <c r="BF10" s="849"/>
      <c r="BG10" s="849"/>
      <c r="BH10" s="849"/>
      <c r="BI10" s="849"/>
      <c r="BJ10" s="849"/>
      <c r="BK10" s="849"/>
      <c r="BL10" s="849"/>
      <c r="BM10" s="849"/>
      <c r="BN10" s="849"/>
      <c r="BO10" s="849"/>
      <c r="BP10" s="849"/>
      <c r="BQ10" s="849"/>
      <c r="BR10" s="849"/>
      <c r="BS10" s="849"/>
      <c r="BT10" s="849"/>
      <c r="BU10" s="849"/>
      <c r="BV10" s="849"/>
      <c r="BW10" s="849"/>
      <c r="BX10" s="849"/>
      <c r="BY10" s="849"/>
      <c r="BZ10" s="849"/>
      <c r="CA10" s="849"/>
      <c r="CB10" s="849"/>
      <c r="CC10" s="849"/>
      <c r="CD10" s="849"/>
      <c r="CE10" s="849"/>
      <c r="CF10" s="849"/>
      <c r="CG10" s="849"/>
      <c r="CH10" s="849"/>
      <c r="CI10" s="849"/>
      <c r="CJ10" s="849"/>
      <c r="CK10" s="849"/>
      <c r="CL10" s="849"/>
      <c r="CM10" s="849"/>
      <c r="CN10" s="849"/>
      <c r="CO10" s="849"/>
      <c r="CP10" s="849"/>
      <c r="CQ10" s="849"/>
      <c r="CR10" s="849"/>
      <c r="CS10" s="849"/>
      <c r="CT10" s="849"/>
      <c r="CU10" s="849"/>
      <c r="CV10" s="849"/>
    </row>
    <row r="11" spans="1:100" s="937" customFormat="1" ht="15.75" customHeight="1">
      <c r="A11" s="175">
        <f>ROW()</f>
        <v>11</v>
      </c>
      <c r="B11" s="750"/>
      <c r="C11" s="217"/>
      <c r="D11" s="1092"/>
      <c r="E11" s="1092"/>
      <c r="F11" s="1092"/>
      <c r="G11" s="2199" t="s">
        <v>1113</v>
      </c>
      <c r="H11" s="2199"/>
      <c r="I11" s="2199"/>
      <c r="J11" s="2199"/>
      <c r="K11" s="2199"/>
      <c r="L11" s="2199"/>
      <c r="M11" s="2199"/>
      <c r="N11" s="2199"/>
      <c r="O11" s="2201" t="s">
        <v>1130</v>
      </c>
      <c r="P11" s="2201"/>
      <c r="Q11" s="2201"/>
      <c r="R11" s="2201"/>
      <c r="S11" s="2201"/>
      <c r="T11" s="2201"/>
      <c r="U11" s="1162"/>
      <c r="V11" s="183"/>
      <c r="W11" s="603"/>
      <c r="X11" s="1115"/>
      <c r="Y11" s="1115"/>
      <c r="Z11" s="1115"/>
      <c r="AA11" s="1115"/>
      <c r="AB11" s="1115"/>
      <c r="AC11" s="1115"/>
      <c r="AD11" s="1115"/>
      <c r="AE11" s="1115"/>
      <c r="AF11" s="1115"/>
      <c r="AG11" s="1115"/>
      <c r="AH11" s="1115"/>
      <c r="AI11" s="1115"/>
      <c r="AJ11" s="1115"/>
      <c r="AK11" s="1115"/>
      <c r="AL11" s="1115"/>
      <c r="AM11" s="1115"/>
      <c r="AN11" s="1115"/>
      <c r="AO11" s="1115"/>
      <c r="AP11" s="1115"/>
      <c r="AQ11" s="1115"/>
      <c r="AR11" s="1115"/>
      <c r="AS11" s="1115"/>
      <c r="AT11" s="1115"/>
      <c r="AU11" s="1115"/>
      <c r="AV11" s="1115"/>
      <c r="AW11" s="1115"/>
      <c r="AX11" s="1115"/>
      <c r="AY11" s="1115"/>
      <c r="AZ11" s="1115"/>
      <c r="BA11" s="1115"/>
      <c r="BB11" s="1115"/>
      <c r="BC11" s="1115"/>
      <c r="BD11" s="1115"/>
      <c r="BE11" s="1115"/>
      <c r="BF11" s="1115"/>
      <c r="BG11" s="1115"/>
      <c r="BH11" s="1115"/>
      <c r="BI11" s="1115"/>
      <c r="BJ11" s="1115"/>
      <c r="BK11" s="1115"/>
      <c r="BL11" s="1115"/>
      <c r="BM11" s="1115"/>
      <c r="BN11" s="1115"/>
      <c r="BO11" s="1115"/>
      <c r="BP11" s="1115"/>
      <c r="BQ11" s="1115"/>
      <c r="BR11" s="1115"/>
      <c r="BS11" s="1115"/>
      <c r="BT11" s="1115"/>
      <c r="BU11" s="1115"/>
      <c r="BV11" s="1115"/>
      <c r="BW11" s="1115"/>
      <c r="BX11" s="1115"/>
      <c r="BY11" s="1115"/>
      <c r="BZ11" s="1115"/>
      <c r="CA11" s="1115"/>
      <c r="CB11" s="1115"/>
      <c r="CC11" s="1115"/>
      <c r="CD11" s="1115"/>
      <c r="CE11" s="1115"/>
      <c r="CF11" s="1115"/>
      <c r="CG11" s="1115"/>
      <c r="CH11" s="1115"/>
      <c r="CI11" s="1115"/>
      <c r="CJ11" s="1115"/>
      <c r="CK11" s="1115"/>
      <c r="CL11" s="1115"/>
      <c r="CM11" s="1115"/>
      <c r="CN11" s="1115"/>
      <c r="CO11" s="1115"/>
      <c r="CP11" s="1115"/>
      <c r="CQ11" s="1115"/>
      <c r="CR11" s="1115"/>
      <c r="CS11" s="1115"/>
      <c r="CT11" s="1115"/>
      <c r="CU11" s="1115"/>
      <c r="CV11" s="1115"/>
    </row>
    <row r="12" spans="1:100" ht="30" customHeight="1">
      <c r="A12" s="175">
        <f>ROW()</f>
        <v>12</v>
      </c>
      <c r="B12" s="65"/>
      <c r="D12" s="63"/>
      <c r="E12" s="63"/>
      <c r="F12" s="63"/>
      <c r="G12" s="1515" t="s">
        <v>518</v>
      </c>
      <c r="H12" s="1515" t="s">
        <v>1241</v>
      </c>
      <c r="I12" s="2204" t="s">
        <v>1117</v>
      </c>
      <c r="J12" s="2204" t="s">
        <v>1118</v>
      </c>
      <c r="K12" s="2202" t="s">
        <v>1119</v>
      </c>
      <c r="L12" s="2202" t="s">
        <v>519</v>
      </c>
      <c r="M12" s="2202" t="s">
        <v>1120</v>
      </c>
      <c r="N12" s="2202" t="s">
        <v>1121</v>
      </c>
      <c r="O12" s="1515" t="s">
        <v>518</v>
      </c>
      <c r="P12" s="1515" t="s">
        <v>1116</v>
      </c>
      <c r="Q12" s="2204" t="s">
        <v>1117</v>
      </c>
      <c r="R12" s="2204" t="s">
        <v>1118</v>
      </c>
      <c r="S12" s="2204" t="s">
        <v>1120</v>
      </c>
      <c r="T12" s="2202" t="s">
        <v>1131</v>
      </c>
      <c r="U12" s="1146"/>
      <c r="V12" s="183"/>
      <c r="W12" s="603"/>
      <c r="X12" s="849"/>
      <c r="Y12" s="849"/>
      <c r="Z12" s="849"/>
      <c r="AA12" s="849"/>
      <c r="AB12" s="849"/>
      <c r="AC12" s="849"/>
      <c r="AD12" s="849"/>
      <c r="AE12" s="849"/>
      <c r="AF12" s="849"/>
      <c r="AG12" s="849"/>
      <c r="AH12" s="849"/>
      <c r="AI12" s="849"/>
      <c r="AJ12" s="849"/>
      <c r="AK12" s="849"/>
      <c r="AL12" s="849"/>
      <c r="AM12" s="849"/>
      <c r="AN12" s="849"/>
      <c r="AO12" s="849"/>
      <c r="AP12" s="849"/>
      <c r="AQ12" s="849"/>
      <c r="AR12" s="849"/>
      <c r="AS12" s="849"/>
      <c r="AT12" s="849"/>
      <c r="AU12" s="849"/>
      <c r="AV12" s="849"/>
      <c r="AW12" s="849"/>
      <c r="AX12" s="849"/>
      <c r="AY12" s="849"/>
      <c r="AZ12" s="849"/>
      <c r="BA12" s="849"/>
      <c r="BB12" s="849"/>
      <c r="BC12" s="849"/>
      <c r="BD12" s="849"/>
      <c r="BE12" s="849"/>
      <c r="BF12" s="849"/>
      <c r="BG12" s="849"/>
      <c r="BH12" s="849"/>
      <c r="BI12" s="849"/>
      <c r="BJ12" s="849"/>
      <c r="BK12" s="849"/>
      <c r="BL12" s="849"/>
      <c r="BM12" s="849"/>
      <c r="BN12" s="849"/>
      <c r="BO12" s="849"/>
      <c r="BP12" s="849"/>
      <c r="BQ12" s="849"/>
      <c r="BR12" s="849"/>
      <c r="BS12" s="849"/>
      <c r="BT12" s="849"/>
      <c r="BU12" s="849"/>
      <c r="BV12" s="849"/>
      <c r="BW12" s="849"/>
      <c r="BX12" s="849"/>
      <c r="BY12" s="849"/>
      <c r="BZ12" s="849"/>
      <c r="CA12" s="849"/>
      <c r="CB12" s="849"/>
      <c r="CC12" s="849"/>
      <c r="CD12" s="849"/>
      <c r="CE12" s="849"/>
      <c r="CF12" s="849"/>
      <c r="CG12" s="849"/>
      <c r="CH12" s="849"/>
      <c r="CI12" s="849"/>
      <c r="CJ12" s="849"/>
      <c r="CK12" s="849"/>
      <c r="CL12" s="849"/>
      <c r="CM12" s="849"/>
      <c r="CN12" s="849"/>
      <c r="CO12" s="849"/>
      <c r="CP12" s="849"/>
      <c r="CQ12" s="849"/>
      <c r="CR12" s="849"/>
      <c r="CS12" s="849"/>
      <c r="CT12" s="849"/>
      <c r="CU12" s="849"/>
      <c r="CV12" s="849"/>
    </row>
    <row r="13" spans="1:100" ht="15.95" customHeight="1">
      <c r="A13" s="175">
        <f>ROW()</f>
        <v>13</v>
      </c>
      <c r="B13" s="65"/>
      <c r="C13" s="180"/>
      <c r="D13" s="2200"/>
      <c r="E13" s="2200"/>
      <c r="F13" s="547" t="s">
        <v>515</v>
      </c>
      <c r="G13" s="1145" t="s">
        <v>1221</v>
      </c>
      <c r="H13" s="1145" t="s">
        <v>1221</v>
      </c>
      <c r="I13" s="2189"/>
      <c r="J13" s="2189"/>
      <c r="K13" s="2203"/>
      <c r="L13" s="2203"/>
      <c r="M13" s="2203"/>
      <c r="N13" s="2203"/>
      <c r="O13" s="1145" t="s">
        <v>1221</v>
      </c>
      <c r="P13" s="1145" t="s">
        <v>1221</v>
      </c>
      <c r="Q13" s="2189"/>
      <c r="R13" s="2189"/>
      <c r="S13" s="2189"/>
      <c r="T13" s="2203"/>
      <c r="U13" s="1146"/>
      <c r="V13" s="183"/>
      <c r="W13" s="603"/>
      <c r="X13" s="849"/>
      <c r="Y13" s="849"/>
      <c r="Z13" s="849"/>
      <c r="AA13" s="849"/>
      <c r="AB13" s="849"/>
      <c r="AC13" s="849"/>
      <c r="AD13" s="849"/>
      <c r="AE13" s="849"/>
      <c r="AF13" s="849"/>
      <c r="AG13" s="849"/>
      <c r="AH13" s="849"/>
      <c r="AI13" s="849"/>
      <c r="AJ13" s="849"/>
      <c r="AK13" s="849"/>
      <c r="AL13" s="849"/>
      <c r="AM13" s="849"/>
      <c r="AN13" s="849"/>
      <c r="AO13" s="849"/>
      <c r="AP13" s="849"/>
      <c r="AQ13" s="849"/>
      <c r="AR13" s="849"/>
      <c r="AS13" s="849"/>
      <c r="AT13" s="849"/>
      <c r="AU13" s="849"/>
      <c r="AV13" s="849"/>
      <c r="AW13" s="849"/>
      <c r="AX13" s="849"/>
      <c r="AY13" s="849"/>
      <c r="AZ13" s="849"/>
      <c r="BA13" s="849"/>
      <c r="BB13" s="849"/>
      <c r="BC13" s="849"/>
      <c r="BD13" s="849"/>
      <c r="BE13" s="849"/>
      <c r="BF13" s="849"/>
      <c r="BG13" s="849"/>
      <c r="BH13" s="849"/>
      <c r="BI13" s="849"/>
      <c r="BJ13" s="849"/>
      <c r="BK13" s="849"/>
      <c r="BL13" s="849"/>
      <c r="BM13" s="849"/>
      <c r="BN13" s="849"/>
      <c r="BO13" s="849"/>
      <c r="BP13" s="849"/>
      <c r="BQ13" s="849"/>
      <c r="BR13" s="849"/>
      <c r="BS13" s="849"/>
      <c r="BT13" s="849"/>
      <c r="BU13" s="849"/>
      <c r="BV13" s="849"/>
      <c r="BW13" s="849"/>
      <c r="BX13" s="849"/>
      <c r="BY13" s="849"/>
      <c r="BZ13" s="849"/>
      <c r="CA13" s="849"/>
      <c r="CB13" s="849"/>
      <c r="CC13" s="849"/>
      <c r="CD13" s="849"/>
      <c r="CE13" s="849"/>
      <c r="CF13" s="849"/>
      <c r="CG13" s="849"/>
      <c r="CH13" s="849"/>
      <c r="CI13" s="849"/>
      <c r="CJ13" s="849"/>
      <c r="CK13" s="849"/>
      <c r="CL13" s="849"/>
      <c r="CM13" s="849"/>
      <c r="CN13" s="849"/>
      <c r="CO13" s="849"/>
      <c r="CP13" s="849"/>
      <c r="CQ13" s="849"/>
      <c r="CR13" s="849"/>
      <c r="CS13" s="849"/>
      <c r="CT13" s="849"/>
      <c r="CU13" s="849"/>
      <c r="CV13" s="849"/>
    </row>
    <row r="14" spans="1:100" ht="15.95" customHeight="1">
      <c r="A14" s="175">
        <f>ROW()</f>
        <v>14</v>
      </c>
      <c r="B14" s="65"/>
      <c r="C14" s="180"/>
      <c r="D14" s="269"/>
      <c r="E14" s="269"/>
      <c r="F14" s="611" t="s">
        <v>644</v>
      </c>
      <c r="G14" s="1746">
        <v>0</v>
      </c>
      <c r="H14" s="1746"/>
      <c r="I14" s="608"/>
      <c r="J14" s="608"/>
      <c r="K14" s="608"/>
      <c r="L14" s="1032"/>
      <c r="M14" s="608"/>
      <c r="N14" s="1140"/>
      <c r="O14" s="1748">
        <v>0</v>
      </c>
      <c r="P14" s="1746">
        <v>0</v>
      </c>
      <c r="Q14" s="1141"/>
      <c r="R14" s="609"/>
      <c r="S14" s="609"/>
      <c r="T14" s="609"/>
      <c r="U14" s="1164"/>
      <c r="V14" s="183"/>
      <c r="W14" s="603"/>
      <c r="X14" s="849"/>
      <c r="Y14" s="849"/>
      <c r="Z14" s="849"/>
      <c r="AA14" s="849"/>
      <c r="AB14" s="849"/>
      <c r="AC14" s="849"/>
      <c r="AD14" s="849"/>
      <c r="AE14" s="849"/>
      <c r="AF14" s="849"/>
      <c r="AG14" s="849"/>
      <c r="AH14" s="849"/>
      <c r="AI14" s="849"/>
      <c r="AJ14" s="849"/>
      <c r="AK14" s="849"/>
      <c r="AL14" s="849"/>
      <c r="AM14" s="849"/>
      <c r="AN14" s="849"/>
      <c r="AO14" s="849"/>
      <c r="AP14" s="849"/>
      <c r="AQ14" s="849"/>
      <c r="AR14" s="849"/>
      <c r="AS14" s="849"/>
      <c r="AT14" s="849"/>
      <c r="AU14" s="849"/>
      <c r="AV14" s="849"/>
      <c r="AW14" s="849"/>
      <c r="AX14" s="849"/>
      <c r="AY14" s="849"/>
      <c r="AZ14" s="849"/>
      <c r="BA14" s="849"/>
      <c r="BB14" s="849"/>
      <c r="BC14" s="849"/>
      <c r="BD14" s="849"/>
      <c r="BE14" s="849"/>
      <c r="BF14" s="849"/>
      <c r="BG14" s="849"/>
      <c r="BH14" s="849"/>
      <c r="BI14" s="849"/>
      <c r="BJ14" s="849"/>
      <c r="BK14" s="849"/>
      <c r="BL14" s="849"/>
      <c r="BM14" s="849"/>
      <c r="BN14" s="849"/>
      <c r="BO14" s="849"/>
      <c r="BP14" s="849"/>
      <c r="BQ14" s="849"/>
      <c r="BR14" s="849"/>
      <c r="BS14" s="849"/>
      <c r="BT14" s="849"/>
      <c r="BU14" s="849"/>
      <c r="BV14" s="849"/>
      <c r="BW14" s="849"/>
      <c r="BX14" s="849"/>
      <c r="BY14" s="849"/>
      <c r="BZ14" s="849"/>
      <c r="CA14" s="849"/>
      <c r="CB14" s="849"/>
      <c r="CC14" s="849"/>
      <c r="CD14" s="849"/>
      <c r="CE14" s="849"/>
      <c r="CF14" s="849"/>
      <c r="CG14" s="849"/>
      <c r="CH14" s="849"/>
      <c r="CI14" s="849"/>
      <c r="CJ14" s="849"/>
      <c r="CK14" s="849"/>
      <c r="CL14" s="849"/>
      <c r="CM14" s="849"/>
      <c r="CN14" s="849"/>
      <c r="CO14" s="849"/>
      <c r="CP14" s="849"/>
      <c r="CQ14" s="849"/>
      <c r="CR14" s="849"/>
      <c r="CS14" s="849"/>
      <c r="CT14" s="849"/>
      <c r="CU14" s="849"/>
      <c r="CV14" s="849"/>
    </row>
    <row r="15" spans="1:100" s="51" customFormat="1" ht="15.95" customHeight="1">
      <c r="A15" s="175">
        <f>ROW()</f>
        <v>15</v>
      </c>
      <c r="B15" s="65"/>
      <c r="C15" s="180"/>
      <c r="D15" s="263"/>
      <c r="E15" s="263"/>
      <c r="F15" s="611" t="s">
        <v>644</v>
      </c>
      <c r="G15" s="1747"/>
      <c r="H15" s="1747"/>
      <c r="I15" s="612"/>
      <c r="J15" s="612"/>
      <c r="K15" s="612"/>
      <c r="L15" s="1031"/>
      <c r="M15" s="612"/>
      <c r="N15" s="1139"/>
      <c r="O15" s="1748"/>
      <c r="P15" s="1746"/>
      <c r="Q15" s="1032"/>
      <c r="R15" s="608"/>
      <c r="S15" s="609"/>
      <c r="T15" s="609"/>
      <c r="U15" s="1164"/>
      <c r="V15" s="183"/>
      <c r="W15" s="86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row>
    <row r="16" spans="1:100" ht="15.95" customHeight="1">
      <c r="A16" s="175">
        <f>ROW()</f>
        <v>16</v>
      </c>
      <c r="B16" s="65"/>
      <c r="C16" s="180"/>
      <c r="D16" s="263"/>
      <c r="E16" s="263"/>
      <c r="F16" s="611" t="s">
        <v>644</v>
      </c>
      <c r="G16" s="1747"/>
      <c r="H16" s="1747"/>
      <c r="I16" s="612"/>
      <c r="J16" s="612"/>
      <c r="K16" s="612"/>
      <c r="L16" s="1031"/>
      <c r="M16" s="612"/>
      <c r="N16" s="1139"/>
      <c r="O16" s="1749"/>
      <c r="P16" s="1750"/>
      <c r="Q16" s="1033"/>
      <c r="R16" s="613"/>
      <c r="S16" s="613"/>
      <c r="T16" s="613"/>
      <c r="U16" s="244"/>
      <c r="V16" s="183"/>
      <c r="W16" s="603"/>
      <c r="X16" s="849"/>
      <c r="Y16" s="849"/>
      <c r="Z16" s="849"/>
      <c r="AA16" s="849"/>
      <c r="AB16" s="849"/>
      <c r="AC16" s="849"/>
      <c r="AD16" s="849"/>
      <c r="AE16" s="849"/>
      <c r="AF16" s="849"/>
      <c r="AG16" s="849"/>
      <c r="AH16" s="849"/>
      <c r="AI16" s="849"/>
      <c r="AJ16" s="849"/>
      <c r="AK16" s="849"/>
      <c r="AL16" s="849"/>
      <c r="AM16" s="849"/>
      <c r="AN16" s="849"/>
      <c r="AO16" s="849"/>
      <c r="AP16" s="849"/>
      <c r="AQ16" s="849"/>
      <c r="AR16" s="849"/>
      <c r="AS16" s="849"/>
      <c r="AT16" s="849"/>
      <c r="AU16" s="849"/>
      <c r="AV16" s="849"/>
      <c r="AW16" s="849"/>
      <c r="AX16" s="849"/>
      <c r="AY16" s="849"/>
      <c r="AZ16" s="849"/>
      <c r="BA16" s="849"/>
      <c r="BB16" s="849"/>
      <c r="BC16" s="849"/>
      <c r="BD16" s="849"/>
      <c r="BE16" s="849"/>
      <c r="BF16" s="849"/>
      <c r="BG16" s="849"/>
      <c r="BH16" s="849"/>
      <c r="BI16" s="849"/>
      <c r="BJ16" s="849"/>
      <c r="BK16" s="849"/>
      <c r="BL16" s="849"/>
      <c r="BM16" s="849"/>
      <c r="BN16" s="849"/>
      <c r="BO16" s="849"/>
      <c r="BP16" s="849"/>
      <c r="BQ16" s="849"/>
      <c r="BR16" s="849"/>
      <c r="BS16" s="849"/>
      <c r="BT16" s="849"/>
      <c r="BU16" s="849"/>
      <c r="BV16" s="849"/>
      <c r="BW16" s="849"/>
      <c r="BX16" s="849"/>
      <c r="BY16" s="849"/>
      <c r="BZ16" s="849"/>
      <c r="CA16" s="849"/>
      <c r="CB16" s="849"/>
      <c r="CC16" s="849"/>
      <c r="CD16" s="849"/>
      <c r="CE16" s="849"/>
      <c r="CF16" s="849"/>
      <c r="CG16" s="849"/>
      <c r="CH16" s="849"/>
      <c r="CI16" s="849"/>
      <c r="CJ16" s="849"/>
      <c r="CK16" s="849"/>
      <c r="CL16" s="849"/>
      <c r="CM16" s="849"/>
      <c r="CN16" s="849"/>
      <c r="CO16" s="849"/>
      <c r="CP16" s="849"/>
      <c r="CQ16" s="849"/>
      <c r="CR16" s="849"/>
      <c r="CS16" s="849"/>
      <c r="CT16" s="849"/>
      <c r="CU16" s="849"/>
      <c r="CV16" s="849"/>
    </row>
    <row r="17" spans="1:100" ht="15.95" customHeight="1">
      <c r="A17" s="175">
        <f>ROW()</f>
        <v>17</v>
      </c>
      <c r="B17" s="65"/>
      <c r="C17" s="180"/>
      <c r="D17" s="263"/>
      <c r="E17" s="263"/>
      <c r="F17" s="611" t="s">
        <v>644</v>
      </c>
      <c r="G17" s="1747"/>
      <c r="H17" s="1747"/>
      <c r="I17" s="612"/>
      <c r="J17" s="612"/>
      <c r="K17" s="612"/>
      <c r="L17" s="1031"/>
      <c r="M17" s="612"/>
      <c r="N17" s="1139"/>
      <c r="O17" s="1749"/>
      <c r="P17" s="1750"/>
      <c r="Q17" s="1033"/>
      <c r="R17" s="613"/>
      <c r="S17" s="613"/>
      <c r="T17" s="613"/>
      <c r="U17" s="244"/>
      <c r="V17" s="183"/>
      <c r="W17" s="603"/>
      <c r="X17" s="849"/>
      <c r="Y17" s="849"/>
      <c r="Z17" s="849"/>
      <c r="AA17" s="849"/>
      <c r="AB17" s="849"/>
      <c r="AC17" s="849"/>
      <c r="AD17" s="849"/>
      <c r="AE17" s="849"/>
      <c r="AF17" s="849"/>
      <c r="AG17" s="849"/>
      <c r="AH17" s="849"/>
      <c r="AI17" s="849"/>
      <c r="AJ17" s="849"/>
      <c r="AK17" s="849"/>
      <c r="AL17" s="849"/>
      <c r="AM17" s="849"/>
      <c r="AN17" s="849"/>
      <c r="AO17" s="849"/>
      <c r="AP17" s="849"/>
      <c r="AQ17" s="849"/>
      <c r="AR17" s="849"/>
      <c r="AS17" s="849"/>
      <c r="AT17" s="849"/>
      <c r="AU17" s="849"/>
      <c r="AV17" s="849"/>
      <c r="AW17" s="849"/>
      <c r="AX17" s="849"/>
      <c r="AY17" s="849"/>
      <c r="AZ17" s="849"/>
      <c r="BA17" s="849"/>
      <c r="BB17" s="849"/>
      <c r="BC17" s="849"/>
      <c r="BD17" s="849"/>
      <c r="BE17" s="849"/>
      <c r="BF17" s="849"/>
      <c r="BG17" s="849"/>
      <c r="BH17" s="849"/>
      <c r="BI17" s="849"/>
      <c r="BJ17" s="849"/>
      <c r="BK17" s="849"/>
      <c r="BL17" s="849"/>
      <c r="BM17" s="849"/>
      <c r="BN17" s="849"/>
      <c r="BO17" s="849"/>
      <c r="BP17" s="849"/>
      <c r="BQ17" s="849"/>
      <c r="BR17" s="849"/>
      <c r="BS17" s="849"/>
      <c r="BT17" s="849"/>
      <c r="BU17" s="849"/>
      <c r="BV17" s="849"/>
      <c r="BW17" s="849"/>
      <c r="BX17" s="849"/>
      <c r="BY17" s="849"/>
      <c r="BZ17" s="849"/>
      <c r="CA17" s="849"/>
      <c r="CB17" s="849"/>
      <c r="CC17" s="849"/>
      <c r="CD17" s="849"/>
      <c r="CE17" s="849"/>
      <c r="CF17" s="849"/>
      <c r="CG17" s="849"/>
      <c r="CH17" s="849"/>
      <c r="CI17" s="849"/>
      <c r="CJ17" s="849"/>
      <c r="CK17" s="849"/>
      <c r="CL17" s="849"/>
      <c r="CM17" s="849"/>
      <c r="CN17" s="849"/>
      <c r="CO17" s="849"/>
      <c r="CP17" s="849"/>
      <c r="CQ17" s="849"/>
      <c r="CR17" s="849"/>
      <c r="CS17" s="849"/>
      <c r="CT17" s="849"/>
      <c r="CU17" s="849"/>
      <c r="CV17" s="849"/>
    </row>
    <row r="18" spans="1:100" ht="15.95" customHeight="1">
      <c r="A18" s="175">
        <f>ROW()</f>
        <v>18</v>
      </c>
      <c r="B18" s="65"/>
      <c r="C18" s="180"/>
      <c r="D18" s="263"/>
      <c r="E18" s="263"/>
      <c r="F18" s="611" t="s">
        <v>644</v>
      </c>
      <c r="G18" s="1747"/>
      <c r="H18" s="1747"/>
      <c r="I18" s="612"/>
      <c r="J18" s="612"/>
      <c r="K18" s="612"/>
      <c r="L18" s="1031"/>
      <c r="M18" s="612"/>
      <c r="N18" s="1139"/>
      <c r="O18" s="1749"/>
      <c r="P18" s="1750"/>
      <c r="Q18" s="1033"/>
      <c r="R18" s="613"/>
      <c r="S18" s="613"/>
      <c r="T18" s="613"/>
      <c r="U18" s="244"/>
      <c r="V18" s="183"/>
      <c r="W18" s="603"/>
      <c r="X18" s="849"/>
      <c r="Y18" s="849"/>
      <c r="Z18" s="849"/>
      <c r="AA18" s="849"/>
      <c r="AB18" s="849"/>
      <c r="AC18" s="849"/>
      <c r="AD18" s="849"/>
      <c r="AE18" s="849"/>
      <c r="AF18" s="849"/>
      <c r="AG18" s="849"/>
      <c r="AH18" s="849"/>
      <c r="AI18" s="849"/>
      <c r="AJ18" s="849"/>
      <c r="AK18" s="849"/>
      <c r="AL18" s="849"/>
      <c r="AM18" s="849"/>
      <c r="AN18" s="849"/>
      <c r="AO18" s="849"/>
      <c r="AP18" s="849"/>
      <c r="AQ18" s="849"/>
      <c r="AR18" s="849"/>
      <c r="AS18" s="849"/>
      <c r="AT18" s="849"/>
      <c r="AU18" s="849"/>
      <c r="AV18" s="849"/>
      <c r="AW18" s="849"/>
      <c r="AX18" s="849"/>
      <c r="AY18" s="849"/>
      <c r="AZ18" s="849"/>
      <c r="BA18" s="849"/>
      <c r="BB18" s="849"/>
      <c r="BC18" s="849"/>
      <c r="BD18" s="849"/>
      <c r="BE18" s="849"/>
      <c r="BF18" s="849"/>
      <c r="BG18" s="849"/>
      <c r="BH18" s="849"/>
      <c r="BI18" s="849"/>
      <c r="BJ18" s="849"/>
      <c r="BK18" s="849"/>
      <c r="BL18" s="849"/>
      <c r="BM18" s="849"/>
      <c r="BN18" s="849"/>
      <c r="BO18" s="849"/>
      <c r="BP18" s="849"/>
      <c r="BQ18" s="849"/>
      <c r="BR18" s="849"/>
      <c r="BS18" s="849"/>
      <c r="BT18" s="849"/>
      <c r="BU18" s="849"/>
      <c r="BV18" s="849"/>
      <c r="BW18" s="849"/>
      <c r="BX18" s="849"/>
      <c r="BY18" s="849"/>
      <c r="BZ18" s="849"/>
      <c r="CA18" s="849"/>
      <c r="CB18" s="849"/>
      <c r="CC18" s="849"/>
      <c r="CD18" s="849"/>
      <c r="CE18" s="849"/>
      <c r="CF18" s="849"/>
      <c r="CG18" s="849"/>
      <c r="CH18" s="849"/>
      <c r="CI18" s="849"/>
      <c r="CJ18" s="849"/>
      <c r="CK18" s="849"/>
      <c r="CL18" s="849"/>
      <c r="CM18" s="849"/>
      <c r="CN18" s="849"/>
      <c r="CO18" s="849"/>
      <c r="CP18" s="849"/>
      <c r="CQ18" s="849"/>
      <c r="CR18" s="849"/>
      <c r="CS18" s="849"/>
      <c r="CT18" s="849"/>
      <c r="CU18" s="849"/>
      <c r="CV18" s="849"/>
    </row>
    <row r="19" spans="1:100" ht="15.95" customHeight="1">
      <c r="A19" s="175">
        <f>ROW()</f>
        <v>19</v>
      </c>
      <c r="B19" s="65"/>
      <c r="C19" s="180"/>
      <c r="D19" s="263"/>
      <c r="E19" s="263"/>
      <c r="F19" s="611" t="s">
        <v>644</v>
      </c>
      <c r="G19" s="1747"/>
      <c r="H19" s="1747"/>
      <c r="I19" s="612"/>
      <c r="J19" s="612"/>
      <c r="K19" s="612"/>
      <c r="L19" s="1031"/>
      <c r="M19" s="612"/>
      <c r="N19" s="1139"/>
      <c r="O19" s="1749"/>
      <c r="P19" s="1750"/>
      <c r="Q19" s="1033"/>
      <c r="R19" s="613"/>
      <c r="S19" s="613"/>
      <c r="T19" s="613"/>
      <c r="U19" s="244"/>
      <c r="V19" s="183"/>
      <c r="W19" s="603"/>
      <c r="X19" s="849"/>
      <c r="Y19" s="849"/>
      <c r="Z19" s="849"/>
      <c r="AA19" s="849"/>
      <c r="AB19" s="849"/>
      <c r="AC19" s="849"/>
      <c r="AD19" s="849"/>
      <c r="AE19" s="849"/>
      <c r="AF19" s="849"/>
      <c r="AG19" s="849"/>
      <c r="AH19" s="849"/>
      <c r="AI19" s="849"/>
      <c r="AJ19" s="849"/>
      <c r="AK19" s="849"/>
      <c r="AL19" s="849"/>
      <c r="AM19" s="849"/>
      <c r="AN19" s="849"/>
      <c r="AO19" s="849"/>
      <c r="AP19" s="849"/>
      <c r="AQ19" s="849"/>
      <c r="AR19" s="849"/>
      <c r="AS19" s="849"/>
      <c r="AT19" s="849"/>
      <c r="AU19" s="849"/>
      <c r="AV19" s="849"/>
      <c r="AW19" s="849"/>
      <c r="AX19" s="849"/>
      <c r="AY19" s="849"/>
      <c r="AZ19" s="849"/>
      <c r="BA19" s="849"/>
      <c r="BB19" s="849"/>
      <c r="BC19" s="849"/>
      <c r="BD19" s="849"/>
      <c r="BE19" s="849"/>
      <c r="BF19" s="849"/>
      <c r="BG19" s="849"/>
      <c r="BH19" s="849"/>
      <c r="BI19" s="849"/>
      <c r="BJ19" s="849"/>
      <c r="BK19" s="849"/>
      <c r="BL19" s="849"/>
      <c r="BM19" s="849"/>
      <c r="BN19" s="849"/>
      <c r="BO19" s="849"/>
      <c r="BP19" s="849"/>
      <c r="BQ19" s="849"/>
      <c r="BR19" s="849"/>
      <c r="BS19" s="849"/>
      <c r="BT19" s="849"/>
      <c r="BU19" s="849"/>
      <c r="BV19" s="849"/>
      <c r="BW19" s="849"/>
      <c r="BX19" s="849"/>
      <c r="BY19" s="849"/>
      <c r="BZ19" s="849"/>
      <c r="CA19" s="849"/>
      <c r="CB19" s="849"/>
      <c r="CC19" s="849"/>
      <c r="CD19" s="849"/>
      <c r="CE19" s="849"/>
      <c r="CF19" s="849"/>
      <c r="CG19" s="849"/>
      <c r="CH19" s="849"/>
      <c r="CI19" s="849"/>
      <c r="CJ19" s="849"/>
      <c r="CK19" s="849"/>
      <c r="CL19" s="849"/>
      <c r="CM19" s="849"/>
      <c r="CN19" s="849"/>
      <c r="CO19" s="849"/>
      <c r="CP19" s="849"/>
      <c r="CQ19" s="849"/>
      <c r="CR19" s="849"/>
      <c r="CS19" s="849"/>
      <c r="CT19" s="849"/>
      <c r="CU19" s="849"/>
      <c r="CV19" s="849"/>
    </row>
    <row r="20" spans="1:100" ht="15.95" customHeight="1">
      <c r="A20" s="175">
        <f>ROW()</f>
        <v>20</v>
      </c>
      <c r="B20" s="65"/>
      <c r="C20" s="180"/>
      <c r="D20" s="263"/>
      <c r="E20" s="263"/>
      <c r="F20" s="611" t="s">
        <v>644</v>
      </c>
      <c r="G20" s="1747"/>
      <c r="H20" s="1747"/>
      <c r="I20" s="612"/>
      <c r="J20" s="612"/>
      <c r="K20" s="612"/>
      <c r="L20" s="1031"/>
      <c r="M20" s="612"/>
      <c r="N20" s="1139"/>
      <c r="O20" s="1749"/>
      <c r="P20" s="1750"/>
      <c r="Q20" s="1033"/>
      <c r="R20" s="613"/>
      <c r="S20" s="613"/>
      <c r="T20" s="613"/>
      <c r="U20" s="244"/>
      <c r="V20" s="183"/>
      <c r="W20" s="603"/>
      <c r="X20" s="849"/>
      <c r="Y20" s="849"/>
      <c r="Z20" s="849"/>
      <c r="AA20" s="849"/>
      <c r="AB20" s="849"/>
      <c r="AC20" s="849"/>
      <c r="AD20" s="849"/>
      <c r="AE20" s="849"/>
      <c r="AF20" s="849"/>
      <c r="AG20" s="849"/>
      <c r="AH20" s="849"/>
      <c r="AI20" s="849"/>
      <c r="AJ20" s="849"/>
      <c r="AK20" s="849"/>
      <c r="AL20" s="849"/>
      <c r="AM20" s="849"/>
      <c r="AN20" s="849"/>
      <c r="AO20" s="849"/>
      <c r="AP20" s="849"/>
      <c r="AQ20" s="849"/>
      <c r="AR20" s="849"/>
      <c r="AS20" s="849"/>
      <c r="AT20" s="849"/>
      <c r="AU20" s="849"/>
      <c r="AV20" s="849"/>
      <c r="AW20" s="849"/>
      <c r="AX20" s="849"/>
      <c r="AY20" s="849"/>
      <c r="AZ20" s="849"/>
      <c r="BA20" s="849"/>
      <c r="BB20" s="849"/>
      <c r="BC20" s="849"/>
      <c r="BD20" s="849"/>
      <c r="BE20" s="849"/>
      <c r="BF20" s="849"/>
      <c r="BG20" s="849"/>
      <c r="BH20" s="849"/>
      <c r="BI20" s="849"/>
      <c r="BJ20" s="849"/>
      <c r="BK20" s="849"/>
      <c r="BL20" s="849"/>
      <c r="BM20" s="849"/>
      <c r="BN20" s="849"/>
      <c r="BO20" s="849"/>
      <c r="BP20" s="849"/>
      <c r="BQ20" s="849"/>
      <c r="BR20" s="849"/>
      <c r="BS20" s="849"/>
      <c r="BT20" s="849"/>
      <c r="BU20" s="849"/>
      <c r="BV20" s="849"/>
      <c r="BW20" s="849"/>
      <c r="BX20" s="849"/>
      <c r="BY20" s="849"/>
      <c r="BZ20" s="849"/>
      <c r="CA20" s="849"/>
      <c r="CB20" s="849"/>
      <c r="CC20" s="849"/>
      <c r="CD20" s="849"/>
      <c r="CE20" s="849"/>
      <c r="CF20" s="849"/>
      <c r="CG20" s="849"/>
      <c r="CH20" s="849"/>
      <c r="CI20" s="849"/>
      <c r="CJ20" s="849"/>
      <c r="CK20" s="849"/>
      <c r="CL20" s="849"/>
      <c r="CM20" s="849"/>
      <c r="CN20" s="849"/>
      <c r="CO20" s="849"/>
      <c r="CP20" s="849"/>
      <c r="CQ20" s="849"/>
      <c r="CR20" s="849"/>
      <c r="CS20" s="849"/>
      <c r="CT20" s="849"/>
      <c r="CU20" s="849"/>
      <c r="CV20" s="849"/>
    </row>
    <row r="21" spans="1:100" ht="15.95" customHeight="1">
      <c r="A21" s="175">
        <f>ROW()</f>
        <v>21</v>
      </c>
      <c r="B21" s="65"/>
      <c r="C21" s="180"/>
      <c r="D21" s="263"/>
      <c r="E21" s="263"/>
      <c r="F21" s="263"/>
      <c r="G21" s="178"/>
      <c r="H21" s="178"/>
      <c r="I21" s="178"/>
      <c r="J21" s="178"/>
      <c r="K21" s="178"/>
      <c r="L21" s="244"/>
      <c r="M21" s="244"/>
      <c r="N21" s="244"/>
      <c r="O21" s="245"/>
      <c r="P21" s="245"/>
      <c r="Q21" s="245"/>
      <c r="R21" s="245"/>
      <c r="S21" s="245"/>
      <c r="T21" s="245"/>
      <c r="U21" s="245"/>
      <c r="V21" s="183"/>
      <c r="W21" s="603"/>
      <c r="X21" s="849"/>
      <c r="Y21" s="849"/>
      <c r="Z21" s="849"/>
      <c r="AA21" s="849"/>
      <c r="AB21" s="849"/>
      <c r="AC21" s="849"/>
      <c r="AD21" s="849"/>
      <c r="AE21" s="849"/>
      <c r="AF21" s="849"/>
      <c r="AG21" s="849"/>
      <c r="AH21" s="849"/>
      <c r="AI21" s="849"/>
      <c r="AJ21" s="849"/>
      <c r="AK21" s="849"/>
      <c r="AL21" s="849"/>
      <c r="AM21" s="849"/>
      <c r="AN21" s="849"/>
      <c r="AO21" s="849"/>
      <c r="AP21" s="849"/>
      <c r="AQ21" s="849"/>
      <c r="AR21" s="849"/>
      <c r="AS21" s="849"/>
      <c r="AT21" s="849"/>
      <c r="AU21" s="849"/>
      <c r="AV21" s="849"/>
      <c r="AW21" s="849"/>
      <c r="AX21" s="849"/>
      <c r="AY21" s="849"/>
      <c r="AZ21" s="849"/>
      <c r="BA21" s="849"/>
      <c r="BB21" s="849"/>
      <c r="BC21" s="849"/>
      <c r="BD21" s="849"/>
      <c r="BE21" s="849"/>
      <c r="BF21" s="849"/>
      <c r="BG21" s="849"/>
      <c r="BH21" s="849"/>
      <c r="BI21" s="849"/>
      <c r="BJ21" s="849"/>
      <c r="BK21" s="849"/>
      <c r="BL21" s="849"/>
      <c r="BM21" s="849"/>
      <c r="BN21" s="849"/>
      <c r="BO21" s="849"/>
      <c r="BP21" s="849"/>
      <c r="BQ21" s="849"/>
      <c r="BR21" s="849"/>
      <c r="BS21" s="849"/>
      <c r="BT21" s="849"/>
      <c r="BU21" s="849"/>
      <c r="BV21" s="849"/>
      <c r="BW21" s="849"/>
      <c r="BX21" s="849"/>
      <c r="BY21" s="849"/>
      <c r="BZ21" s="849"/>
      <c r="CA21" s="849"/>
      <c r="CB21" s="849"/>
      <c r="CC21" s="849"/>
      <c r="CD21" s="849"/>
      <c r="CE21" s="849"/>
      <c r="CF21" s="849"/>
      <c r="CG21" s="849"/>
      <c r="CH21" s="849"/>
      <c r="CI21" s="849"/>
      <c r="CJ21" s="849"/>
      <c r="CK21" s="849"/>
      <c r="CL21" s="849"/>
      <c r="CM21" s="849"/>
      <c r="CN21" s="849"/>
      <c r="CO21" s="849"/>
      <c r="CP21" s="849"/>
      <c r="CQ21" s="849"/>
      <c r="CR21" s="849"/>
      <c r="CS21" s="849"/>
      <c r="CT21" s="849"/>
      <c r="CU21" s="849"/>
      <c r="CV21" s="849"/>
    </row>
    <row r="22" spans="1:100" ht="15.95" customHeight="1">
      <c r="A22" s="175">
        <f>ROW()</f>
        <v>22</v>
      </c>
      <c r="B22" s="65"/>
      <c r="C22" s="217" t="s">
        <v>1238</v>
      </c>
      <c r="D22" s="263"/>
      <c r="E22" s="263"/>
      <c r="F22" s="263"/>
      <c r="U22" s="807"/>
      <c r="V22" s="183"/>
      <c r="W22" s="603"/>
      <c r="X22" s="849"/>
      <c r="Y22" s="849"/>
      <c r="Z22" s="849"/>
      <c r="AA22" s="849"/>
      <c r="AB22" s="849"/>
      <c r="AC22" s="849"/>
      <c r="AD22" s="849"/>
      <c r="AE22" s="849"/>
      <c r="AF22" s="849"/>
      <c r="AG22" s="849"/>
      <c r="AH22" s="849"/>
      <c r="AI22" s="849"/>
      <c r="AJ22" s="849"/>
      <c r="AK22" s="849"/>
      <c r="AL22" s="849"/>
      <c r="AM22" s="849"/>
      <c r="AN22" s="849"/>
      <c r="AO22" s="849"/>
      <c r="AP22" s="849"/>
      <c r="AQ22" s="849"/>
      <c r="AR22" s="849"/>
      <c r="AS22" s="849"/>
      <c r="AT22" s="849"/>
      <c r="AU22" s="849"/>
      <c r="AV22" s="849"/>
      <c r="AW22" s="849"/>
      <c r="AX22" s="849"/>
      <c r="AY22" s="849"/>
      <c r="AZ22" s="849"/>
      <c r="BA22" s="849"/>
      <c r="BB22" s="849"/>
      <c r="BC22" s="849"/>
      <c r="BD22" s="849"/>
      <c r="BE22" s="849"/>
      <c r="BF22" s="849"/>
      <c r="BG22" s="849"/>
      <c r="BH22" s="849"/>
      <c r="BI22" s="849"/>
      <c r="BJ22" s="849"/>
      <c r="BK22" s="849"/>
      <c r="BL22" s="849"/>
      <c r="BM22" s="849"/>
      <c r="BN22" s="849"/>
      <c r="BO22" s="849"/>
      <c r="BP22" s="849"/>
      <c r="BQ22" s="849"/>
      <c r="BR22" s="849"/>
      <c r="BS22" s="849"/>
      <c r="BT22" s="849"/>
      <c r="BU22" s="849"/>
      <c r="BV22" s="849"/>
      <c r="BW22" s="849"/>
      <c r="BX22" s="849"/>
      <c r="BY22" s="849"/>
      <c r="BZ22" s="849"/>
      <c r="CA22" s="849"/>
      <c r="CB22" s="849"/>
      <c r="CC22" s="849"/>
      <c r="CD22" s="849"/>
      <c r="CE22" s="849"/>
      <c r="CF22" s="849"/>
      <c r="CG22" s="849"/>
      <c r="CH22" s="849"/>
      <c r="CI22" s="849"/>
      <c r="CJ22" s="849"/>
      <c r="CK22" s="849"/>
      <c r="CL22" s="849"/>
      <c r="CM22" s="849"/>
      <c r="CN22" s="849"/>
      <c r="CO22" s="849"/>
      <c r="CP22" s="849"/>
      <c r="CQ22" s="849"/>
      <c r="CR22" s="849"/>
      <c r="CS22" s="849"/>
      <c r="CT22" s="849"/>
      <c r="CU22" s="849"/>
      <c r="CV22" s="849"/>
    </row>
    <row r="23" spans="1:100" s="937" customFormat="1" ht="15.95" customHeight="1">
      <c r="A23" s="175">
        <f>ROW()</f>
        <v>23</v>
      </c>
      <c r="B23" s="750"/>
      <c r="C23" s="217"/>
      <c r="D23" s="271" t="s">
        <v>1115</v>
      </c>
      <c r="E23" s="263"/>
      <c r="F23" s="263"/>
      <c r="G23" s="1119"/>
      <c r="H23" s="1119"/>
      <c r="I23" s="1119"/>
      <c r="J23" s="1119"/>
      <c r="K23" s="1119"/>
      <c r="L23" s="1119"/>
      <c r="M23" s="1119"/>
      <c r="N23" s="1119"/>
      <c r="O23" s="1119"/>
      <c r="P23" s="1119"/>
      <c r="Q23" s="1124"/>
      <c r="R23" s="1119"/>
      <c r="S23" s="1119"/>
      <c r="T23" s="1119"/>
      <c r="U23" s="1124"/>
      <c r="V23" s="183"/>
      <c r="W23" s="603"/>
      <c r="X23" s="1115"/>
      <c r="Y23" s="1115"/>
      <c r="Z23" s="1115"/>
      <c r="AA23" s="1115"/>
      <c r="AB23" s="1115"/>
      <c r="AC23" s="1115"/>
      <c r="AD23" s="1115"/>
      <c r="AE23" s="1115"/>
      <c r="AF23" s="1115"/>
      <c r="AG23" s="1115"/>
      <c r="AH23" s="1115"/>
      <c r="AI23" s="1115"/>
      <c r="AJ23" s="1115"/>
      <c r="AK23" s="1115"/>
      <c r="AL23" s="1115"/>
      <c r="AM23" s="1115"/>
      <c r="AN23" s="1115"/>
      <c r="AO23" s="1115"/>
      <c r="AP23" s="1115"/>
      <c r="AQ23" s="1115"/>
      <c r="AR23" s="1115"/>
      <c r="AS23" s="1115"/>
      <c r="AT23" s="1115"/>
      <c r="AU23" s="1115"/>
      <c r="AV23" s="1115"/>
      <c r="AW23" s="1115"/>
      <c r="AX23" s="1115"/>
      <c r="AY23" s="1115"/>
      <c r="AZ23" s="1115"/>
      <c r="BA23" s="1115"/>
      <c r="BB23" s="1115"/>
      <c r="BC23" s="1115"/>
      <c r="BD23" s="1115"/>
      <c r="BE23" s="1115"/>
      <c r="BF23" s="1115"/>
      <c r="BG23" s="1115"/>
      <c r="BH23" s="1115"/>
      <c r="BI23" s="1115"/>
      <c r="BJ23" s="1115"/>
      <c r="BK23" s="1115"/>
      <c r="BL23" s="1115"/>
      <c r="BM23" s="1115"/>
      <c r="BN23" s="1115"/>
      <c r="BO23" s="1115"/>
      <c r="BP23" s="1115"/>
      <c r="BQ23" s="1115"/>
      <c r="BR23" s="1115"/>
      <c r="BS23" s="1115"/>
      <c r="BT23" s="1115"/>
      <c r="BU23" s="1115"/>
      <c r="BV23" s="1115"/>
      <c r="BW23" s="1115"/>
      <c r="BX23" s="1115"/>
      <c r="BY23" s="1115"/>
      <c r="BZ23" s="1115"/>
      <c r="CA23" s="1115"/>
      <c r="CB23" s="1115"/>
      <c r="CC23" s="1115"/>
      <c r="CD23" s="1115"/>
      <c r="CE23" s="1115"/>
      <c r="CF23" s="1115"/>
      <c r="CG23" s="1115"/>
      <c r="CH23" s="1115"/>
      <c r="CI23" s="1115"/>
      <c r="CJ23" s="1115"/>
      <c r="CK23" s="1115"/>
      <c r="CL23" s="1115"/>
      <c r="CM23" s="1115"/>
      <c r="CN23" s="1115"/>
      <c r="CO23" s="1115"/>
      <c r="CP23" s="1115"/>
      <c r="CQ23" s="1115"/>
      <c r="CR23" s="1115"/>
      <c r="CS23" s="1115"/>
      <c r="CT23" s="1115"/>
      <c r="CU23" s="1115"/>
      <c r="CV23" s="1115"/>
    </row>
    <row r="24" spans="1:100" s="937" customFormat="1" ht="15.95" customHeight="1">
      <c r="A24" s="175">
        <f>ROW()</f>
        <v>24</v>
      </c>
      <c r="B24" s="750"/>
      <c r="C24" s="217"/>
      <c r="D24" s="271"/>
      <c r="E24" s="263"/>
      <c r="F24" s="263"/>
      <c r="G24" s="1142" t="s">
        <v>206</v>
      </c>
      <c r="H24" s="1142" t="s">
        <v>207</v>
      </c>
      <c r="I24" s="1142" t="s">
        <v>184</v>
      </c>
      <c r="J24" s="1142" t="s">
        <v>185</v>
      </c>
      <c r="K24" s="1142" t="s">
        <v>205</v>
      </c>
      <c r="L24" s="1142" t="s">
        <v>559</v>
      </c>
      <c r="M24" s="1142" t="s">
        <v>560</v>
      </c>
      <c r="N24" s="1142" t="s">
        <v>561</v>
      </c>
      <c r="O24" s="1142" t="s">
        <v>562</v>
      </c>
      <c r="P24" s="1142" t="s">
        <v>563</v>
      </c>
      <c r="Q24" s="1142" t="s">
        <v>564</v>
      </c>
      <c r="R24" s="1142" t="s">
        <v>565</v>
      </c>
      <c r="S24" s="1142" t="s">
        <v>566</v>
      </c>
      <c r="U24" s="1142"/>
      <c r="V24" s="183"/>
      <c r="W24" s="603"/>
      <c r="X24" s="1115"/>
      <c r="Y24" s="1115"/>
      <c r="Z24" s="1115"/>
      <c r="AA24" s="1115"/>
      <c r="AB24" s="1115"/>
      <c r="AC24" s="1115"/>
      <c r="AD24" s="1115"/>
      <c r="AE24" s="1115"/>
      <c r="AF24" s="1115"/>
      <c r="AG24" s="1115"/>
      <c r="AH24" s="1115"/>
      <c r="AI24" s="1115"/>
      <c r="AJ24" s="1115"/>
      <c r="AK24" s="1115"/>
      <c r="AL24" s="1115"/>
      <c r="AM24" s="1115"/>
      <c r="AN24" s="1115"/>
      <c r="AO24" s="1115"/>
      <c r="AP24" s="1115"/>
      <c r="AQ24" s="1115"/>
      <c r="AR24" s="1115"/>
      <c r="AS24" s="1115"/>
      <c r="AT24" s="1115"/>
      <c r="AU24" s="1115"/>
      <c r="AV24" s="1115"/>
      <c r="AW24" s="1115"/>
      <c r="AX24" s="1115"/>
      <c r="AY24" s="1115"/>
      <c r="AZ24" s="1115"/>
      <c r="BA24" s="1115"/>
      <c r="BB24" s="1115"/>
      <c r="BC24" s="1115"/>
      <c r="BD24" s="1115"/>
      <c r="BE24" s="1115"/>
      <c r="BF24" s="1115"/>
      <c r="BG24" s="1115"/>
      <c r="BH24" s="1115"/>
      <c r="BI24" s="1115"/>
      <c r="BJ24" s="1115"/>
      <c r="BK24" s="1115"/>
      <c r="BL24" s="1115"/>
      <c r="BM24" s="1115"/>
      <c r="BN24" s="1115"/>
      <c r="BO24" s="1115"/>
      <c r="BP24" s="1115"/>
      <c r="BQ24" s="1115"/>
      <c r="BR24" s="1115"/>
      <c r="BS24" s="1115"/>
      <c r="BT24" s="1115"/>
      <c r="BU24" s="1115"/>
      <c r="BV24" s="1115"/>
      <c r="BW24" s="1115"/>
      <c r="BX24" s="1115"/>
      <c r="BY24" s="1115"/>
      <c r="BZ24" s="1115"/>
      <c r="CA24" s="1115"/>
      <c r="CB24" s="1115"/>
      <c r="CC24" s="1115"/>
      <c r="CD24" s="1115"/>
      <c r="CE24" s="1115"/>
      <c r="CF24" s="1115"/>
      <c r="CG24" s="1115"/>
      <c r="CH24" s="1115"/>
      <c r="CI24" s="1115"/>
      <c r="CJ24" s="1115"/>
      <c r="CK24" s="1115"/>
      <c r="CL24" s="1115"/>
      <c r="CM24" s="1115"/>
      <c r="CN24" s="1115"/>
      <c r="CO24" s="1115"/>
      <c r="CP24" s="1115"/>
      <c r="CQ24" s="1115"/>
      <c r="CR24" s="1115"/>
      <c r="CS24" s="1115"/>
      <c r="CT24" s="1115"/>
      <c r="CU24" s="1115"/>
      <c r="CV24" s="1115"/>
    </row>
    <row r="25" spans="1:100" s="937" customFormat="1" ht="15.95" customHeight="1">
      <c r="A25" s="175">
        <f>ROW()</f>
        <v>25</v>
      </c>
      <c r="B25" s="750"/>
      <c r="C25" s="217"/>
      <c r="D25" s="263"/>
      <c r="E25" s="263"/>
      <c r="F25" s="263"/>
      <c r="G25" s="1145" t="s">
        <v>1221</v>
      </c>
      <c r="H25" s="1145" t="s">
        <v>1221</v>
      </c>
      <c r="I25" s="1145" t="s">
        <v>1221</v>
      </c>
      <c r="J25" s="1145" t="s">
        <v>1221</v>
      </c>
      <c r="K25" s="1145" t="s">
        <v>1221</v>
      </c>
      <c r="L25" s="1145" t="s">
        <v>1221</v>
      </c>
      <c r="M25" s="1145" t="s">
        <v>1221</v>
      </c>
      <c r="N25" s="1145" t="s">
        <v>1221</v>
      </c>
      <c r="O25" s="1145" t="s">
        <v>1221</v>
      </c>
      <c r="P25" s="1145" t="s">
        <v>1221</v>
      </c>
      <c r="Q25" s="1145" t="s">
        <v>1221</v>
      </c>
      <c r="R25" s="1145" t="s">
        <v>1221</v>
      </c>
      <c r="S25" s="1145" t="s">
        <v>1221</v>
      </c>
      <c r="U25" s="1145"/>
      <c r="V25" s="183"/>
      <c r="W25" s="603"/>
      <c r="X25" s="1115"/>
      <c r="Y25" s="1115"/>
      <c r="Z25" s="1115"/>
      <c r="AA25" s="1115"/>
      <c r="AB25" s="1115"/>
      <c r="AC25" s="1115"/>
      <c r="AD25" s="1115"/>
      <c r="AE25" s="1115"/>
      <c r="AF25" s="1115"/>
      <c r="AG25" s="1115"/>
      <c r="AH25" s="1115"/>
      <c r="AI25" s="1115"/>
      <c r="AJ25" s="1115"/>
      <c r="AK25" s="1115"/>
      <c r="AL25" s="1115"/>
      <c r="AM25" s="1115"/>
      <c r="AN25" s="1115"/>
      <c r="AO25" s="1115"/>
      <c r="AP25" s="1115"/>
      <c r="AQ25" s="1115"/>
      <c r="AR25" s="1115"/>
      <c r="AS25" s="1115"/>
      <c r="AT25" s="1115"/>
      <c r="AU25" s="1115"/>
      <c r="AV25" s="1115"/>
      <c r="AW25" s="1115"/>
      <c r="AX25" s="1115"/>
      <c r="AY25" s="1115"/>
      <c r="AZ25" s="1115"/>
      <c r="BA25" s="1115"/>
      <c r="BB25" s="1115"/>
      <c r="BC25" s="1115"/>
      <c r="BD25" s="1115"/>
      <c r="BE25" s="1115"/>
      <c r="BF25" s="1115"/>
      <c r="BG25" s="1115"/>
      <c r="BH25" s="1115"/>
      <c r="BI25" s="1115"/>
      <c r="BJ25" s="1115"/>
      <c r="BK25" s="1115"/>
      <c r="BL25" s="1115"/>
      <c r="BM25" s="1115"/>
      <c r="BN25" s="1115"/>
      <c r="BO25" s="1115"/>
      <c r="BP25" s="1115"/>
      <c r="BQ25" s="1115"/>
      <c r="BR25" s="1115"/>
      <c r="BS25" s="1115"/>
      <c r="BT25" s="1115"/>
      <c r="BU25" s="1115"/>
      <c r="BV25" s="1115"/>
      <c r="BW25" s="1115"/>
      <c r="BX25" s="1115"/>
      <c r="BY25" s="1115"/>
      <c r="BZ25" s="1115"/>
      <c r="CA25" s="1115"/>
      <c r="CB25" s="1115"/>
      <c r="CC25" s="1115"/>
      <c r="CD25" s="1115"/>
      <c r="CE25" s="1115"/>
      <c r="CF25" s="1115"/>
      <c r="CG25" s="1115"/>
      <c r="CH25" s="1115"/>
      <c r="CI25" s="1115"/>
      <c r="CJ25" s="1115"/>
      <c r="CK25" s="1115"/>
      <c r="CL25" s="1115"/>
      <c r="CM25" s="1115"/>
      <c r="CN25" s="1115"/>
      <c r="CO25" s="1115"/>
      <c r="CP25" s="1115"/>
      <c r="CQ25" s="1115"/>
      <c r="CR25" s="1115"/>
      <c r="CS25" s="1115"/>
      <c r="CT25" s="1115"/>
      <c r="CU25" s="1115"/>
      <c r="CV25" s="1115"/>
    </row>
    <row r="26" spans="1:100" ht="15.95" customHeight="1">
      <c r="A26" s="175">
        <f>ROW()</f>
        <v>26</v>
      </c>
      <c r="B26" s="65"/>
      <c r="C26" s="180"/>
      <c r="D26" s="1516" t="s">
        <v>1114</v>
      </c>
      <c r="E26" s="1172" t="s">
        <v>644</v>
      </c>
      <c r="F26" s="1143" t="s">
        <v>1122</v>
      </c>
      <c r="G26" s="1751">
        <v>0</v>
      </c>
      <c r="H26" s="1751"/>
      <c r="I26" s="1752"/>
      <c r="J26" s="1752"/>
      <c r="K26" s="1752"/>
      <c r="L26" s="1751"/>
      <c r="M26" s="1751"/>
      <c r="N26" s="1751"/>
      <c r="O26" s="1751">
        <v>0</v>
      </c>
      <c r="P26" s="1751"/>
      <c r="Q26" s="1751"/>
      <c r="R26" s="1751"/>
      <c r="S26" s="1751"/>
      <c r="T26" s="1165"/>
      <c r="U26" s="1165"/>
      <c r="V26" s="183"/>
      <c r="W26" s="603"/>
      <c r="X26" s="849"/>
      <c r="Y26" s="849"/>
      <c r="Z26" s="849"/>
      <c r="AA26" s="849"/>
      <c r="AB26" s="849"/>
      <c r="AC26" s="849"/>
      <c r="AD26" s="849"/>
      <c r="AE26" s="849"/>
      <c r="AF26" s="849"/>
      <c r="AG26" s="849"/>
      <c r="AH26" s="849"/>
      <c r="AI26" s="849"/>
      <c r="AJ26" s="849"/>
      <c r="AK26" s="849"/>
      <c r="AL26" s="849"/>
      <c r="AM26" s="849"/>
      <c r="AN26" s="849"/>
      <c r="AO26" s="849"/>
      <c r="AP26" s="849"/>
      <c r="AQ26" s="849"/>
      <c r="AR26" s="849"/>
      <c r="AS26" s="849"/>
      <c r="AT26" s="849"/>
      <c r="AU26" s="849"/>
      <c r="AV26" s="849"/>
      <c r="AW26" s="849"/>
      <c r="AX26" s="849"/>
      <c r="AY26" s="849"/>
      <c r="AZ26" s="849"/>
      <c r="BA26" s="849"/>
      <c r="BB26" s="849"/>
      <c r="BC26" s="849"/>
      <c r="BD26" s="849"/>
      <c r="BE26" s="849"/>
      <c r="BF26" s="849"/>
      <c r="BG26" s="849"/>
      <c r="BH26" s="849"/>
      <c r="BI26" s="849"/>
      <c r="BJ26" s="849"/>
      <c r="BK26" s="849"/>
      <c r="BL26" s="849"/>
      <c r="BM26" s="849"/>
      <c r="BN26" s="849"/>
      <c r="BO26" s="849"/>
      <c r="BP26" s="849"/>
      <c r="BQ26" s="849"/>
      <c r="BR26" s="849"/>
      <c r="BS26" s="849"/>
      <c r="BT26" s="849"/>
      <c r="BU26" s="849"/>
      <c r="BV26" s="849"/>
      <c r="BW26" s="849"/>
      <c r="BX26" s="849"/>
      <c r="BY26" s="849"/>
      <c r="BZ26" s="849"/>
      <c r="CA26" s="849"/>
      <c r="CB26" s="849"/>
      <c r="CC26" s="849"/>
      <c r="CD26" s="849"/>
      <c r="CE26" s="849"/>
      <c r="CF26" s="849"/>
      <c r="CG26" s="849"/>
      <c r="CH26" s="849"/>
      <c r="CI26" s="849"/>
      <c r="CJ26" s="849"/>
      <c r="CK26" s="849"/>
      <c r="CL26" s="849"/>
      <c r="CM26" s="849"/>
      <c r="CN26" s="849"/>
      <c r="CO26" s="849"/>
      <c r="CP26" s="849"/>
      <c r="CQ26" s="849"/>
      <c r="CR26" s="849"/>
      <c r="CS26" s="849"/>
      <c r="CT26" s="849"/>
      <c r="CU26" s="849"/>
      <c r="CV26" s="849"/>
    </row>
    <row r="27" spans="1:100" ht="15.95" customHeight="1" thickBot="1">
      <c r="A27" s="175">
        <f>ROW()</f>
        <v>27</v>
      </c>
      <c r="B27" s="65"/>
      <c r="C27" s="180"/>
      <c r="D27" s="263"/>
      <c r="E27" s="263"/>
      <c r="F27" s="1143" t="s">
        <v>1123</v>
      </c>
      <c r="G27" s="1753"/>
      <c r="H27" s="1753"/>
      <c r="I27" s="1754"/>
      <c r="J27" s="1754"/>
      <c r="K27" s="1754"/>
      <c r="L27" s="1753"/>
      <c r="M27" s="1753"/>
      <c r="N27" s="1753"/>
      <c r="O27" s="1753"/>
      <c r="P27" s="1753"/>
      <c r="Q27" s="1753"/>
      <c r="R27" s="1753"/>
      <c r="S27" s="1753"/>
      <c r="T27" s="1165"/>
      <c r="U27" s="1165"/>
      <c r="V27" s="183"/>
      <c r="W27" s="603"/>
      <c r="X27" s="849"/>
      <c r="Y27" s="849"/>
      <c r="Z27" s="849"/>
      <c r="AA27" s="849"/>
      <c r="AB27" s="849"/>
      <c r="AC27" s="849"/>
      <c r="AD27" s="849"/>
      <c r="AE27" s="849"/>
      <c r="AF27" s="849"/>
      <c r="AG27" s="849"/>
      <c r="AH27" s="849"/>
      <c r="AI27" s="849"/>
      <c r="AJ27" s="849"/>
      <c r="AK27" s="849"/>
      <c r="AL27" s="849"/>
      <c r="AM27" s="849"/>
      <c r="AN27" s="849"/>
      <c r="AO27" s="849"/>
      <c r="AP27" s="849"/>
      <c r="AQ27" s="849"/>
      <c r="AR27" s="849"/>
      <c r="AS27" s="849"/>
      <c r="AT27" s="849"/>
      <c r="AU27" s="849"/>
      <c r="AV27" s="849"/>
      <c r="AW27" s="849"/>
      <c r="AX27" s="849"/>
      <c r="AY27" s="849"/>
      <c r="AZ27" s="849"/>
      <c r="BA27" s="849"/>
      <c r="BB27" s="849"/>
      <c r="BC27" s="849"/>
      <c r="BD27" s="849"/>
      <c r="BE27" s="849"/>
      <c r="BF27" s="849"/>
      <c r="BG27" s="849"/>
      <c r="BH27" s="849"/>
      <c r="BI27" s="849"/>
      <c r="BJ27" s="849"/>
      <c r="BK27" s="849"/>
      <c r="BL27" s="849"/>
      <c r="BM27" s="849"/>
      <c r="BN27" s="849"/>
      <c r="BO27" s="849"/>
      <c r="BP27" s="849"/>
      <c r="BQ27" s="849"/>
      <c r="BR27" s="849"/>
      <c r="BS27" s="849"/>
      <c r="BT27" s="849"/>
      <c r="BU27" s="849"/>
      <c r="BV27" s="849"/>
      <c r="BW27" s="849"/>
      <c r="BX27" s="849"/>
      <c r="BY27" s="849"/>
      <c r="BZ27" s="849"/>
      <c r="CA27" s="849"/>
      <c r="CB27" s="849"/>
      <c r="CC27" s="849"/>
      <c r="CD27" s="849"/>
      <c r="CE27" s="849"/>
      <c r="CF27" s="849"/>
      <c r="CG27" s="849"/>
      <c r="CH27" s="849"/>
      <c r="CI27" s="849"/>
      <c r="CJ27" s="849"/>
      <c r="CK27" s="849"/>
      <c r="CL27" s="849"/>
      <c r="CM27" s="849"/>
      <c r="CN27" s="849"/>
      <c r="CO27" s="849"/>
      <c r="CP27" s="849"/>
      <c r="CQ27" s="849"/>
      <c r="CR27" s="849"/>
      <c r="CS27" s="849"/>
      <c r="CT27" s="849"/>
      <c r="CU27" s="849"/>
      <c r="CV27" s="849"/>
    </row>
    <row r="28" spans="1:100" ht="15.95" customHeight="1" thickBot="1">
      <c r="A28" s="175">
        <f>ROW()</f>
        <v>28</v>
      </c>
      <c r="B28" s="65"/>
      <c r="C28" s="180"/>
      <c r="D28" s="263"/>
      <c r="E28" s="263"/>
      <c r="F28" s="1143" t="s">
        <v>417</v>
      </c>
      <c r="G28" s="1755">
        <f>G27-G26</f>
        <v>0</v>
      </c>
      <c r="H28" s="1756">
        <f t="shared" ref="H28:S28" si="0">H27-H26</f>
        <v>0</v>
      </c>
      <c r="I28" s="1757">
        <f t="shared" si="0"/>
        <v>0</v>
      </c>
      <c r="J28" s="1756">
        <f t="shared" si="0"/>
        <v>0</v>
      </c>
      <c r="K28" s="1757">
        <f t="shared" si="0"/>
        <v>0</v>
      </c>
      <c r="L28" s="1756">
        <f t="shared" si="0"/>
        <v>0</v>
      </c>
      <c r="M28" s="1757">
        <f t="shared" si="0"/>
        <v>0</v>
      </c>
      <c r="N28" s="1756">
        <f t="shared" si="0"/>
        <v>0</v>
      </c>
      <c r="O28" s="1757">
        <f t="shared" si="0"/>
        <v>0</v>
      </c>
      <c r="P28" s="1756">
        <f t="shared" si="0"/>
        <v>0</v>
      </c>
      <c r="Q28" s="1756">
        <f t="shared" si="0"/>
        <v>0</v>
      </c>
      <c r="R28" s="1757">
        <f t="shared" si="0"/>
        <v>0</v>
      </c>
      <c r="S28" s="1756">
        <f t="shared" si="0"/>
        <v>0</v>
      </c>
      <c r="T28" s="1166"/>
      <c r="U28" s="1166"/>
      <c r="V28" s="183"/>
      <c r="W28" s="603"/>
      <c r="X28" s="849"/>
      <c r="Y28" s="849"/>
      <c r="Z28" s="849"/>
      <c r="AA28" s="849"/>
      <c r="AB28" s="849"/>
      <c r="AC28" s="849"/>
      <c r="AD28" s="849"/>
      <c r="AE28" s="849"/>
      <c r="AF28" s="849"/>
      <c r="AG28" s="849"/>
      <c r="AH28" s="849"/>
      <c r="AI28" s="849"/>
      <c r="AJ28" s="849"/>
      <c r="AK28" s="849"/>
      <c r="AL28" s="849"/>
      <c r="AM28" s="849"/>
      <c r="AN28" s="849"/>
      <c r="AO28" s="849"/>
      <c r="AP28" s="849"/>
      <c r="AQ28" s="849"/>
      <c r="AR28" s="849"/>
      <c r="AS28" s="849"/>
      <c r="AT28" s="849"/>
      <c r="AU28" s="849"/>
      <c r="AV28" s="849"/>
      <c r="AW28" s="849"/>
      <c r="AX28" s="849"/>
      <c r="AY28" s="849"/>
      <c r="AZ28" s="849"/>
      <c r="BA28" s="849"/>
      <c r="BB28" s="849"/>
      <c r="BC28" s="849"/>
      <c r="BD28" s="849"/>
      <c r="BE28" s="849"/>
      <c r="BF28" s="849"/>
      <c r="BG28" s="849"/>
      <c r="BH28" s="849"/>
      <c r="BI28" s="849"/>
      <c r="BJ28" s="849"/>
      <c r="BK28" s="849"/>
      <c r="BL28" s="849"/>
      <c r="BM28" s="849"/>
      <c r="BN28" s="849"/>
      <c r="BO28" s="849"/>
      <c r="BP28" s="849"/>
      <c r="BQ28" s="849"/>
      <c r="BR28" s="849"/>
      <c r="BS28" s="849"/>
      <c r="BT28" s="849"/>
      <c r="BU28" s="849"/>
      <c r="BV28" s="849"/>
      <c r="BW28" s="849"/>
      <c r="BX28" s="849"/>
      <c r="BY28" s="849"/>
      <c r="BZ28" s="849"/>
      <c r="CA28" s="849"/>
      <c r="CB28" s="849"/>
      <c r="CC28" s="849"/>
      <c r="CD28" s="849"/>
      <c r="CE28" s="849"/>
      <c r="CF28" s="849"/>
      <c r="CG28" s="849"/>
      <c r="CH28" s="849"/>
      <c r="CI28" s="849"/>
      <c r="CJ28" s="849"/>
      <c r="CK28" s="849"/>
      <c r="CL28" s="849"/>
      <c r="CM28" s="849"/>
      <c r="CN28" s="849"/>
      <c r="CO28" s="849"/>
      <c r="CP28" s="849"/>
      <c r="CQ28" s="849"/>
      <c r="CR28" s="849"/>
      <c r="CS28" s="849"/>
      <c r="CT28" s="849"/>
      <c r="CU28" s="849"/>
      <c r="CV28" s="849"/>
    </row>
    <row r="29" spans="1:100" ht="15.95" customHeight="1">
      <c r="A29" s="175">
        <f>ROW()</f>
        <v>29</v>
      </c>
      <c r="B29" s="65"/>
      <c r="C29" s="180"/>
      <c r="D29" s="263"/>
      <c r="E29" s="263"/>
      <c r="F29" s="1143" t="s">
        <v>1124</v>
      </c>
      <c r="G29" s="2205"/>
      <c r="H29" s="2206"/>
      <c r="I29" s="2206"/>
      <c r="J29" s="2206"/>
      <c r="K29" s="2206"/>
      <c r="L29" s="2206"/>
      <c r="M29" s="2206"/>
      <c r="N29" s="2206"/>
      <c r="O29" s="2206"/>
      <c r="P29" s="2206"/>
      <c r="Q29" s="2206"/>
      <c r="R29" s="2206"/>
      <c r="S29" s="2207"/>
      <c r="T29" s="1147"/>
      <c r="U29" s="1147"/>
      <c r="V29" s="183"/>
      <c r="W29" s="603"/>
      <c r="X29" s="849"/>
      <c r="Y29" s="849"/>
      <c r="Z29" s="849"/>
      <c r="AA29" s="849"/>
      <c r="AB29" s="849"/>
      <c r="AC29" s="849"/>
      <c r="AD29" s="849"/>
      <c r="AE29" s="849"/>
      <c r="AF29" s="849"/>
      <c r="AG29" s="849"/>
      <c r="AH29" s="849"/>
      <c r="AI29" s="849"/>
      <c r="AJ29" s="849"/>
      <c r="AK29" s="849"/>
      <c r="AL29" s="849"/>
      <c r="AM29" s="849"/>
      <c r="AN29" s="849"/>
      <c r="AO29" s="849"/>
      <c r="AP29" s="849"/>
      <c r="AQ29" s="849"/>
      <c r="AR29" s="849"/>
      <c r="AS29" s="849"/>
      <c r="AT29" s="849"/>
      <c r="AU29" s="849"/>
      <c r="AV29" s="849"/>
      <c r="AW29" s="849"/>
      <c r="AX29" s="849"/>
      <c r="AY29" s="849"/>
      <c r="AZ29" s="849"/>
      <c r="BA29" s="849"/>
      <c r="BB29" s="849"/>
      <c r="BC29" s="849"/>
      <c r="BD29" s="849"/>
      <c r="BE29" s="849"/>
      <c r="BF29" s="849"/>
      <c r="BG29" s="849"/>
      <c r="BH29" s="849"/>
      <c r="BI29" s="849"/>
      <c r="BJ29" s="849"/>
      <c r="BK29" s="849"/>
      <c r="BL29" s="849"/>
      <c r="BM29" s="849"/>
      <c r="BN29" s="849"/>
      <c r="BO29" s="849"/>
      <c r="BP29" s="849"/>
      <c r="BQ29" s="849"/>
      <c r="BR29" s="849"/>
      <c r="BS29" s="849"/>
      <c r="BT29" s="849"/>
      <c r="BU29" s="849"/>
      <c r="BV29" s="849"/>
      <c r="BW29" s="849"/>
      <c r="BX29" s="849"/>
      <c r="BY29" s="849"/>
      <c r="BZ29" s="849"/>
      <c r="CA29" s="849"/>
      <c r="CB29" s="849"/>
      <c r="CC29" s="849"/>
      <c r="CD29" s="849"/>
      <c r="CE29" s="849"/>
      <c r="CF29" s="849"/>
      <c r="CG29" s="849"/>
      <c r="CH29" s="849"/>
      <c r="CI29" s="849"/>
      <c r="CJ29" s="849"/>
      <c r="CK29" s="849"/>
      <c r="CL29" s="849"/>
      <c r="CM29" s="849"/>
      <c r="CN29" s="849"/>
      <c r="CO29" s="849"/>
      <c r="CP29" s="849"/>
      <c r="CQ29" s="849"/>
      <c r="CR29" s="849"/>
      <c r="CS29" s="849"/>
      <c r="CT29" s="849"/>
      <c r="CU29" s="849"/>
      <c r="CV29" s="849"/>
    </row>
    <row r="30" spans="1:100" ht="15.95" customHeight="1">
      <c r="A30" s="175">
        <f>ROW()</f>
        <v>30</v>
      </c>
      <c r="B30" s="65"/>
      <c r="C30" s="180"/>
      <c r="D30" s="263"/>
      <c r="E30" s="263"/>
      <c r="F30" s="1143"/>
      <c r="G30" s="2183"/>
      <c r="H30" s="2184"/>
      <c r="I30" s="2184"/>
      <c r="J30" s="2184"/>
      <c r="K30" s="2184"/>
      <c r="L30" s="2184"/>
      <c r="M30" s="2184"/>
      <c r="N30" s="2184"/>
      <c r="O30" s="2184"/>
      <c r="P30" s="2184"/>
      <c r="Q30" s="2184"/>
      <c r="R30" s="2184"/>
      <c r="S30" s="2185"/>
      <c r="T30" s="1147"/>
      <c r="U30" s="1147"/>
      <c r="V30" s="183"/>
      <c r="W30" s="603"/>
      <c r="X30" s="849"/>
      <c r="Y30" s="849"/>
      <c r="Z30" s="849"/>
      <c r="AA30" s="849"/>
      <c r="AB30" s="849"/>
      <c r="AC30" s="849"/>
      <c r="AD30" s="849"/>
      <c r="AE30" s="849"/>
      <c r="AF30" s="849"/>
      <c r="AG30" s="849"/>
      <c r="AH30" s="849"/>
      <c r="AI30" s="849"/>
      <c r="AJ30" s="849"/>
      <c r="AK30" s="849"/>
      <c r="AL30" s="849"/>
      <c r="AM30" s="849"/>
      <c r="AN30" s="849"/>
      <c r="AO30" s="849"/>
      <c r="AP30" s="849"/>
      <c r="AQ30" s="849"/>
      <c r="AR30" s="84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c r="BP30" s="849"/>
      <c r="BQ30" s="849"/>
      <c r="BR30" s="849"/>
      <c r="BS30" s="849"/>
      <c r="BT30" s="849"/>
      <c r="BU30" s="849"/>
      <c r="BV30" s="849"/>
      <c r="BW30" s="849"/>
      <c r="BX30" s="849"/>
      <c r="BY30" s="849"/>
      <c r="BZ30" s="849"/>
      <c r="CA30" s="849"/>
      <c r="CB30" s="849"/>
      <c r="CC30" s="849"/>
      <c r="CD30" s="849"/>
      <c r="CE30" s="849"/>
      <c r="CF30" s="849"/>
      <c r="CG30" s="849"/>
      <c r="CH30" s="849"/>
      <c r="CI30" s="849"/>
      <c r="CJ30" s="849"/>
      <c r="CK30" s="849"/>
      <c r="CL30" s="849"/>
      <c r="CM30" s="849"/>
      <c r="CN30" s="849"/>
      <c r="CO30" s="849"/>
      <c r="CP30" s="849"/>
      <c r="CQ30" s="849"/>
      <c r="CR30" s="849"/>
      <c r="CS30" s="849"/>
      <c r="CT30" s="849"/>
      <c r="CU30" s="849"/>
      <c r="CV30" s="849"/>
    </row>
    <row r="31" spans="1:100" ht="15.95" customHeight="1">
      <c r="A31" s="175">
        <f>ROW()</f>
        <v>31</v>
      </c>
      <c r="B31" s="65"/>
      <c r="C31" s="180"/>
      <c r="D31" s="263"/>
      <c r="E31" s="263"/>
      <c r="F31" s="1143"/>
      <c r="G31" s="2177"/>
      <c r="H31" s="2178"/>
      <c r="I31" s="2178"/>
      <c r="J31" s="2178"/>
      <c r="K31" s="2178"/>
      <c r="L31" s="2178"/>
      <c r="M31" s="2178"/>
      <c r="N31" s="2178"/>
      <c r="O31" s="2178"/>
      <c r="P31" s="2178"/>
      <c r="Q31" s="2178"/>
      <c r="R31" s="2178"/>
      <c r="S31" s="2179"/>
      <c r="T31" s="1147"/>
      <c r="U31" s="1147"/>
      <c r="V31" s="183"/>
      <c r="W31" s="603"/>
      <c r="X31" s="849"/>
      <c r="Y31" s="849"/>
      <c r="Z31" s="849"/>
      <c r="AA31" s="849"/>
      <c r="AB31" s="849"/>
      <c r="AC31" s="849"/>
      <c r="AD31" s="849"/>
      <c r="AE31" s="849"/>
      <c r="AF31" s="849"/>
      <c r="AG31" s="849"/>
      <c r="AH31" s="849"/>
      <c r="AI31" s="849"/>
      <c r="AJ31" s="849"/>
      <c r="AK31" s="849"/>
      <c r="AL31" s="849"/>
      <c r="AM31" s="849"/>
      <c r="AN31" s="849"/>
      <c r="AO31" s="849"/>
      <c r="AP31" s="849"/>
      <c r="AQ31" s="849"/>
      <c r="AR31" s="84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c r="BP31" s="849"/>
      <c r="BQ31" s="849"/>
      <c r="BR31" s="849"/>
      <c r="BS31" s="849"/>
      <c r="BT31" s="849"/>
      <c r="BU31" s="849"/>
      <c r="BV31" s="849"/>
      <c r="BW31" s="849"/>
      <c r="BX31" s="849"/>
      <c r="BY31" s="849"/>
      <c r="BZ31" s="849"/>
      <c r="CA31" s="849"/>
      <c r="CB31" s="849"/>
      <c r="CC31" s="849"/>
      <c r="CD31" s="849"/>
      <c r="CE31" s="849"/>
      <c r="CF31" s="849"/>
      <c r="CG31" s="849"/>
      <c r="CH31" s="849"/>
      <c r="CI31" s="849"/>
      <c r="CJ31" s="849"/>
      <c r="CK31" s="849"/>
      <c r="CL31" s="849"/>
      <c r="CM31" s="849"/>
      <c r="CN31" s="849"/>
      <c r="CO31" s="849"/>
      <c r="CP31" s="849"/>
      <c r="CQ31" s="849"/>
      <c r="CR31" s="849"/>
      <c r="CS31" s="849"/>
      <c r="CT31" s="849"/>
      <c r="CU31" s="849"/>
      <c r="CV31" s="849"/>
    </row>
    <row r="32" spans="1:100" ht="15.95" customHeight="1">
      <c r="A32" s="175">
        <f>ROW()</f>
        <v>32</v>
      </c>
      <c r="B32" s="65"/>
      <c r="C32" s="180"/>
      <c r="D32" s="263"/>
      <c r="E32" s="263"/>
      <c r="F32" s="1143" t="s">
        <v>1125</v>
      </c>
      <c r="G32" s="2180"/>
      <c r="H32" s="2181"/>
      <c r="I32" s="2181"/>
      <c r="J32" s="2181"/>
      <c r="K32" s="2181"/>
      <c r="L32" s="2181"/>
      <c r="M32" s="2181"/>
      <c r="N32" s="2181"/>
      <c r="O32" s="2181"/>
      <c r="P32" s="2181"/>
      <c r="Q32" s="2181"/>
      <c r="R32" s="2181"/>
      <c r="S32" s="2182"/>
      <c r="T32" s="1144"/>
      <c r="U32" s="1147"/>
      <c r="V32" s="183"/>
      <c r="W32" s="603"/>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c r="BP32" s="849"/>
      <c r="BQ32" s="849"/>
      <c r="BR32" s="849"/>
      <c r="BS32" s="849"/>
      <c r="BT32" s="849"/>
      <c r="BU32" s="849"/>
      <c r="BV32" s="849"/>
      <c r="BW32" s="849"/>
      <c r="BX32" s="849"/>
      <c r="BY32" s="849"/>
      <c r="BZ32" s="849"/>
      <c r="CA32" s="849"/>
      <c r="CB32" s="849"/>
      <c r="CC32" s="849"/>
      <c r="CD32" s="849"/>
      <c r="CE32" s="849"/>
      <c r="CF32" s="849"/>
      <c r="CG32" s="849"/>
      <c r="CH32" s="849"/>
      <c r="CI32" s="849"/>
      <c r="CJ32" s="849"/>
      <c r="CK32" s="849"/>
      <c r="CL32" s="849"/>
      <c r="CM32" s="849"/>
      <c r="CN32" s="849"/>
      <c r="CO32" s="849"/>
      <c r="CP32" s="849"/>
      <c r="CQ32" s="849"/>
      <c r="CR32" s="849"/>
      <c r="CS32" s="849"/>
      <c r="CT32" s="849"/>
      <c r="CU32" s="849"/>
      <c r="CV32" s="849"/>
    </row>
    <row r="33" spans="1:100" ht="15.95" customHeight="1">
      <c r="A33" s="175">
        <f>ROW()</f>
        <v>33</v>
      </c>
      <c r="B33" s="65"/>
      <c r="C33" s="180"/>
      <c r="D33" s="263"/>
      <c r="E33" s="263"/>
      <c r="F33" s="1143"/>
      <c r="G33" s="2183"/>
      <c r="H33" s="2184"/>
      <c r="I33" s="2184"/>
      <c r="J33" s="2184"/>
      <c r="K33" s="2184"/>
      <c r="L33" s="2184"/>
      <c r="M33" s="2184"/>
      <c r="N33" s="2184"/>
      <c r="O33" s="2184"/>
      <c r="P33" s="2184"/>
      <c r="Q33" s="2184"/>
      <c r="R33" s="2184"/>
      <c r="S33" s="2185"/>
      <c r="T33" s="1144"/>
      <c r="U33" s="1147"/>
      <c r="V33" s="183"/>
      <c r="W33" s="603"/>
      <c r="X33" s="849"/>
      <c r="Y33" s="849"/>
      <c r="Z33" s="849"/>
      <c r="AA33" s="849"/>
      <c r="AB33" s="849"/>
      <c r="AC33" s="849"/>
      <c r="AD33" s="849"/>
      <c r="AE33" s="849"/>
      <c r="AF33" s="849"/>
      <c r="AG33" s="849"/>
      <c r="AH33" s="849"/>
      <c r="AI33" s="849"/>
      <c r="AJ33" s="849"/>
      <c r="AK33" s="849"/>
      <c r="AL33" s="849"/>
      <c r="AM33" s="849"/>
      <c r="AN33" s="849"/>
      <c r="AO33" s="849"/>
      <c r="AP33" s="849"/>
      <c r="AQ33" s="849"/>
      <c r="AR33" s="84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c r="BP33" s="849"/>
      <c r="BQ33" s="849"/>
      <c r="BR33" s="849"/>
      <c r="BS33" s="849"/>
      <c r="BT33" s="849"/>
      <c r="BU33" s="849"/>
      <c r="BV33" s="849"/>
      <c r="BW33" s="849"/>
      <c r="BX33" s="849"/>
      <c r="BY33" s="849"/>
      <c r="BZ33" s="849"/>
      <c r="CA33" s="849"/>
      <c r="CB33" s="849"/>
      <c r="CC33" s="849"/>
      <c r="CD33" s="849"/>
      <c r="CE33" s="849"/>
      <c r="CF33" s="849"/>
      <c r="CG33" s="849"/>
      <c r="CH33" s="849"/>
      <c r="CI33" s="849"/>
      <c r="CJ33" s="849"/>
      <c r="CK33" s="849"/>
      <c r="CL33" s="849"/>
      <c r="CM33" s="849"/>
      <c r="CN33" s="849"/>
      <c r="CO33" s="849"/>
      <c r="CP33" s="849"/>
      <c r="CQ33" s="849"/>
      <c r="CR33" s="849"/>
      <c r="CS33" s="849"/>
      <c r="CT33" s="849"/>
      <c r="CU33" s="849"/>
      <c r="CV33" s="849"/>
    </row>
    <row r="34" spans="1:100" ht="15.95" customHeight="1">
      <c r="A34" s="175">
        <f>ROW()</f>
        <v>34</v>
      </c>
      <c r="B34" s="65"/>
      <c r="C34" s="180"/>
      <c r="D34" s="263"/>
      <c r="E34" s="263"/>
      <c r="F34" s="1143"/>
      <c r="G34" s="2177"/>
      <c r="H34" s="2178"/>
      <c r="I34" s="2178"/>
      <c r="J34" s="2178"/>
      <c r="K34" s="2178"/>
      <c r="L34" s="2178"/>
      <c r="M34" s="2178"/>
      <c r="N34" s="2178"/>
      <c r="O34" s="2178"/>
      <c r="P34" s="2178"/>
      <c r="Q34" s="2178"/>
      <c r="R34" s="2178"/>
      <c r="S34" s="2179"/>
      <c r="T34" s="1144"/>
      <c r="U34" s="1147"/>
      <c r="V34" s="183"/>
      <c r="W34" s="603"/>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c r="BP34" s="849"/>
      <c r="BQ34" s="849"/>
      <c r="BR34" s="849"/>
      <c r="BS34" s="849"/>
      <c r="BT34" s="849"/>
      <c r="BU34" s="849"/>
      <c r="BV34" s="849"/>
      <c r="BW34" s="849"/>
      <c r="BX34" s="849"/>
      <c r="BY34" s="849"/>
      <c r="BZ34" s="849"/>
      <c r="CA34" s="849"/>
      <c r="CB34" s="849"/>
      <c r="CC34" s="849"/>
      <c r="CD34" s="849"/>
      <c r="CE34" s="849"/>
      <c r="CF34" s="849"/>
      <c r="CG34" s="849"/>
      <c r="CH34" s="849"/>
      <c r="CI34" s="849"/>
      <c r="CJ34" s="849"/>
      <c r="CK34" s="849"/>
      <c r="CL34" s="849"/>
      <c r="CM34" s="849"/>
      <c r="CN34" s="849"/>
      <c r="CO34" s="849"/>
      <c r="CP34" s="849"/>
      <c r="CQ34" s="849"/>
      <c r="CR34" s="849"/>
      <c r="CS34" s="849"/>
      <c r="CT34" s="849"/>
      <c r="CU34" s="849"/>
      <c r="CV34" s="849"/>
    </row>
    <row r="35" spans="1:100" s="937" customFormat="1" ht="15.95" customHeight="1">
      <c r="A35" s="175">
        <f>ROW()</f>
        <v>35</v>
      </c>
      <c r="B35" s="750"/>
      <c r="C35" s="180"/>
      <c r="D35" s="263"/>
      <c r="E35" s="263"/>
      <c r="F35" s="270"/>
      <c r="G35" s="1117"/>
      <c r="H35" s="1117"/>
      <c r="I35" s="1117"/>
      <c r="J35" s="1117"/>
      <c r="K35" s="1117"/>
      <c r="L35" s="1117"/>
      <c r="M35" s="1117"/>
      <c r="N35" s="1117"/>
      <c r="O35" s="1117"/>
      <c r="P35" s="1117"/>
      <c r="Q35" s="1117"/>
      <c r="R35" s="1117"/>
      <c r="S35" s="1117"/>
      <c r="T35" s="1117"/>
      <c r="U35" s="1117"/>
      <c r="V35" s="183"/>
      <c r="W35" s="603"/>
      <c r="X35" s="1115"/>
      <c r="Y35" s="1115"/>
      <c r="Z35" s="1115"/>
      <c r="AA35" s="1115"/>
      <c r="AB35" s="1115"/>
      <c r="AC35" s="1115"/>
      <c r="AD35" s="1115"/>
      <c r="AE35" s="1115"/>
      <c r="AF35" s="1115"/>
      <c r="AG35" s="1115"/>
      <c r="AH35" s="1115"/>
      <c r="AI35" s="1115"/>
      <c r="AJ35" s="1115"/>
      <c r="AK35" s="1115"/>
      <c r="AL35" s="1115"/>
      <c r="AM35" s="1115"/>
      <c r="AN35" s="1115"/>
      <c r="AO35" s="1115"/>
      <c r="AP35" s="1115"/>
      <c r="AQ35" s="1115"/>
      <c r="AR35" s="1115"/>
      <c r="AS35" s="1115"/>
      <c r="AT35" s="1115"/>
      <c r="AU35" s="1115"/>
      <c r="AV35" s="1115"/>
      <c r="AW35" s="1115"/>
      <c r="AX35" s="1115"/>
      <c r="AY35" s="1115"/>
      <c r="AZ35" s="1115"/>
      <c r="BA35" s="1115"/>
      <c r="BB35" s="1115"/>
      <c r="BC35" s="1115"/>
      <c r="BD35" s="1115"/>
      <c r="BE35" s="1115"/>
      <c r="BF35" s="1115"/>
      <c r="BG35" s="1115"/>
      <c r="BH35" s="1115"/>
      <c r="BI35" s="1115"/>
      <c r="BJ35" s="1115"/>
      <c r="BK35" s="1115"/>
      <c r="BL35" s="1115"/>
      <c r="BM35" s="1115"/>
      <c r="BN35" s="1115"/>
      <c r="BO35" s="1115"/>
      <c r="BP35" s="1115"/>
      <c r="BQ35" s="1115"/>
      <c r="BR35" s="1115"/>
      <c r="BS35" s="1115"/>
      <c r="BT35" s="1115"/>
      <c r="BU35" s="1115"/>
      <c r="BV35" s="1115"/>
      <c r="BW35" s="1115"/>
      <c r="BX35" s="1115"/>
      <c r="BY35" s="1115"/>
      <c r="BZ35" s="1115"/>
      <c r="CA35" s="1115"/>
      <c r="CB35" s="1115"/>
      <c r="CC35" s="1115"/>
      <c r="CD35" s="1115"/>
      <c r="CE35" s="1115"/>
      <c r="CF35" s="1115"/>
      <c r="CG35" s="1115"/>
      <c r="CH35" s="1115"/>
      <c r="CI35" s="1115"/>
      <c r="CJ35" s="1115"/>
      <c r="CK35" s="1115"/>
      <c r="CL35" s="1115"/>
      <c r="CM35" s="1115"/>
      <c r="CN35" s="1115"/>
      <c r="CO35" s="1115"/>
      <c r="CP35" s="1115"/>
      <c r="CQ35" s="1115"/>
      <c r="CR35" s="1115"/>
      <c r="CS35" s="1115"/>
      <c r="CT35" s="1115"/>
      <c r="CU35" s="1115"/>
      <c r="CV35" s="1115"/>
    </row>
    <row r="36" spans="1:100" s="937" customFormat="1" ht="15.95" customHeight="1">
      <c r="A36" s="175">
        <f>ROW()</f>
        <v>36</v>
      </c>
      <c r="B36" s="750"/>
      <c r="C36" s="180"/>
      <c r="D36" s="263"/>
      <c r="E36" s="263"/>
      <c r="F36" s="270"/>
      <c r="G36" s="1142" t="s">
        <v>206</v>
      </c>
      <c r="H36" s="1142" t="s">
        <v>207</v>
      </c>
      <c r="I36" s="1142" t="s">
        <v>184</v>
      </c>
      <c r="J36" s="1142" t="s">
        <v>185</v>
      </c>
      <c r="K36" s="1142" t="s">
        <v>205</v>
      </c>
      <c r="L36" s="1142" t="s">
        <v>559</v>
      </c>
      <c r="M36" s="1142" t="s">
        <v>560</v>
      </c>
      <c r="N36" s="1142" t="s">
        <v>561</v>
      </c>
      <c r="O36" s="1142" t="s">
        <v>562</v>
      </c>
      <c r="P36" s="1142" t="s">
        <v>563</v>
      </c>
      <c r="Q36" s="1142" t="s">
        <v>564</v>
      </c>
      <c r="R36" s="1142" t="s">
        <v>565</v>
      </c>
      <c r="S36" s="1142" t="s">
        <v>566</v>
      </c>
      <c r="U36" s="1142"/>
      <c r="V36" s="183"/>
      <c r="W36" s="603"/>
      <c r="X36" s="1115"/>
      <c r="Y36" s="1115"/>
      <c r="Z36" s="1115"/>
      <c r="AA36" s="1115"/>
      <c r="AB36" s="1115"/>
      <c r="AC36" s="1115"/>
      <c r="AD36" s="1115"/>
      <c r="AE36" s="1115"/>
      <c r="AF36" s="1115"/>
      <c r="AG36" s="1115"/>
      <c r="AH36" s="1115"/>
      <c r="AI36" s="1115"/>
      <c r="AJ36" s="1115"/>
      <c r="AK36" s="1115"/>
      <c r="AL36" s="1115"/>
      <c r="AM36" s="1115"/>
      <c r="AN36" s="1115"/>
      <c r="AO36" s="1115"/>
      <c r="AP36" s="1115"/>
      <c r="AQ36" s="1115"/>
      <c r="AR36" s="1115"/>
      <c r="AS36" s="1115"/>
      <c r="AT36" s="1115"/>
      <c r="AU36" s="1115"/>
      <c r="AV36" s="1115"/>
      <c r="AW36" s="1115"/>
      <c r="AX36" s="1115"/>
      <c r="AY36" s="1115"/>
      <c r="AZ36" s="1115"/>
      <c r="BA36" s="1115"/>
      <c r="BB36" s="1115"/>
      <c r="BC36" s="1115"/>
      <c r="BD36" s="1115"/>
      <c r="BE36" s="1115"/>
      <c r="BF36" s="1115"/>
      <c r="BG36" s="1115"/>
      <c r="BH36" s="1115"/>
      <c r="BI36" s="1115"/>
      <c r="BJ36" s="1115"/>
      <c r="BK36" s="1115"/>
      <c r="BL36" s="1115"/>
      <c r="BM36" s="1115"/>
      <c r="BN36" s="1115"/>
      <c r="BO36" s="1115"/>
      <c r="BP36" s="1115"/>
      <c r="BQ36" s="1115"/>
      <c r="BR36" s="1115"/>
      <c r="BS36" s="1115"/>
      <c r="BT36" s="1115"/>
      <c r="BU36" s="1115"/>
      <c r="BV36" s="1115"/>
      <c r="BW36" s="1115"/>
      <c r="BX36" s="1115"/>
      <c r="BY36" s="1115"/>
      <c r="BZ36" s="1115"/>
      <c r="CA36" s="1115"/>
      <c r="CB36" s="1115"/>
      <c r="CC36" s="1115"/>
      <c r="CD36" s="1115"/>
      <c r="CE36" s="1115"/>
      <c r="CF36" s="1115"/>
      <c r="CG36" s="1115"/>
      <c r="CH36" s="1115"/>
      <c r="CI36" s="1115"/>
      <c r="CJ36" s="1115"/>
      <c r="CK36" s="1115"/>
      <c r="CL36" s="1115"/>
      <c r="CM36" s="1115"/>
      <c r="CN36" s="1115"/>
      <c r="CO36" s="1115"/>
      <c r="CP36" s="1115"/>
      <c r="CQ36" s="1115"/>
      <c r="CR36" s="1115"/>
      <c r="CS36" s="1115"/>
      <c r="CT36" s="1115"/>
      <c r="CU36" s="1115"/>
      <c r="CV36" s="1115"/>
    </row>
    <row r="37" spans="1:100" s="937" customFormat="1" ht="15.95" customHeight="1">
      <c r="A37" s="175">
        <f>ROW()</f>
        <v>37</v>
      </c>
      <c r="B37" s="750"/>
      <c r="C37" s="180"/>
      <c r="D37" s="263"/>
      <c r="E37" s="263"/>
      <c r="F37" s="270"/>
      <c r="G37" s="1145" t="s">
        <v>1221</v>
      </c>
      <c r="H37" s="1145" t="s">
        <v>1221</v>
      </c>
      <c r="I37" s="1145" t="s">
        <v>1221</v>
      </c>
      <c r="J37" s="1145" t="s">
        <v>1221</v>
      </c>
      <c r="K37" s="1145" t="s">
        <v>1221</v>
      </c>
      <c r="L37" s="1145" t="s">
        <v>1221</v>
      </c>
      <c r="M37" s="1145" t="s">
        <v>1221</v>
      </c>
      <c r="N37" s="1145" t="s">
        <v>1221</v>
      </c>
      <c r="O37" s="1145" t="s">
        <v>1221</v>
      </c>
      <c r="P37" s="1145" t="s">
        <v>1221</v>
      </c>
      <c r="Q37" s="1145" t="s">
        <v>1221</v>
      </c>
      <c r="R37" s="1145" t="s">
        <v>1221</v>
      </c>
      <c r="S37" s="1145" t="s">
        <v>1221</v>
      </c>
      <c r="U37" s="1145"/>
      <c r="V37" s="183"/>
      <c r="W37" s="603"/>
      <c r="X37" s="1115"/>
      <c r="Y37" s="1115"/>
      <c r="Z37" s="1115"/>
      <c r="AA37" s="1115"/>
      <c r="AB37" s="1115"/>
      <c r="AC37" s="1115"/>
      <c r="AD37" s="1115"/>
      <c r="AE37" s="1115"/>
      <c r="AF37" s="1115"/>
      <c r="AG37" s="1115"/>
      <c r="AH37" s="1115"/>
      <c r="AI37" s="1115"/>
      <c r="AJ37" s="1115"/>
      <c r="AK37" s="1115"/>
      <c r="AL37" s="1115"/>
      <c r="AM37" s="1115"/>
      <c r="AN37" s="1115"/>
      <c r="AO37" s="1115"/>
      <c r="AP37" s="1115"/>
      <c r="AQ37" s="1115"/>
      <c r="AR37" s="1115"/>
      <c r="AS37" s="1115"/>
      <c r="AT37" s="1115"/>
      <c r="AU37" s="1115"/>
      <c r="AV37" s="1115"/>
      <c r="AW37" s="1115"/>
      <c r="AX37" s="1115"/>
      <c r="AY37" s="1115"/>
      <c r="AZ37" s="1115"/>
      <c r="BA37" s="1115"/>
      <c r="BB37" s="1115"/>
      <c r="BC37" s="1115"/>
      <c r="BD37" s="1115"/>
      <c r="BE37" s="1115"/>
      <c r="BF37" s="1115"/>
      <c r="BG37" s="1115"/>
      <c r="BH37" s="1115"/>
      <c r="BI37" s="1115"/>
      <c r="BJ37" s="1115"/>
      <c r="BK37" s="1115"/>
      <c r="BL37" s="1115"/>
      <c r="BM37" s="1115"/>
      <c r="BN37" s="1115"/>
      <c r="BO37" s="1115"/>
      <c r="BP37" s="1115"/>
      <c r="BQ37" s="1115"/>
      <c r="BR37" s="1115"/>
      <c r="BS37" s="1115"/>
      <c r="BT37" s="1115"/>
      <c r="BU37" s="1115"/>
      <c r="BV37" s="1115"/>
      <c r="BW37" s="1115"/>
      <c r="BX37" s="1115"/>
      <c r="BY37" s="1115"/>
      <c r="BZ37" s="1115"/>
      <c r="CA37" s="1115"/>
      <c r="CB37" s="1115"/>
      <c r="CC37" s="1115"/>
      <c r="CD37" s="1115"/>
      <c r="CE37" s="1115"/>
      <c r="CF37" s="1115"/>
      <c r="CG37" s="1115"/>
      <c r="CH37" s="1115"/>
      <c r="CI37" s="1115"/>
      <c r="CJ37" s="1115"/>
      <c r="CK37" s="1115"/>
      <c r="CL37" s="1115"/>
      <c r="CM37" s="1115"/>
      <c r="CN37" s="1115"/>
      <c r="CO37" s="1115"/>
      <c r="CP37" s="1115"/>
      <c r="CQ37" s="1115"/>
      <c r="CR37" s="1115"/>
      <c r="CS37" s="1115"/>
      <c r="CT37" s="1115"/>
      <c r="CU37" s="1115"/>
      <c r="CV37" s="1115"/>
    </row>
    <row r="38" spans="1:100" ht="15.95" customHeight="1">
      <c r="A38" s="175">
        <f>ROW()</f>
        <v>38</v>
      </c>
      <c r="B38" s="65"/>
      <c r="C38" s="180"/>
      <c r="D38" s="1516" t="s">
        <v>1114</v>
      </c>
      <c r="E38" s="1172" t="s">
        <v>644</v>
      </c>
      <c r="F38" s="1143" t="s">
        <v>1122</v>
      </c>
      <c r="G38" s="1751"/>
      <c r="H38" s="1751"/>
      <c r="I38" s="1752"/>
      <c r="J38" s="1752"/>
      <c r="K38" s="1752"/>
      <c r="L38" s="1751"/>
      <c r="M38" s="1751"/>
      <c r="N38" s="1751"/>
      <c r="O38" s="1751"/>
      <c r="P38" s="1751">
        <v>0</v>
      </c>
      <c r="Q38" s="1751"/>
      <c r="R38" s="1751"/>
      <c r="S38" s="1751"/>
      <c r="T38" s="1165"/>
      <c r="U38" s="1165"/>
      <c r="V38" s="183"/>
      <c r="W38" s="603"/>
      <c r="X38" s="849"/>
      <c r="Y38" s="849"/>
      <c r="Z38" s="849"/>
      <c r="AA38" s="849"/>
      <c r="AB38" s="849"/>
      <c r="AC38" s="849"/>
      <c r="AD38" s="849"/>
      <c r="AE38" s="849"/>
      <c r="AF38" s="849"/>
      <c r="AG38" s="849"/>
      <c r="AH38" s="849"/>
      <c r="AI38" s="849"/>
      <c r="AJ38" s="849"/>
      <c r="AK38" s="849"/>
      <c r="AL38" s="849"/>
      <c r="AM38" s="849"/>
      <c r="AN38" s="849"/>
      <c r="AO38" s="849"/>
      <c r="AP38" s="849"/>
      <c r="AQ38" s="849"/>
      <c r="AR38" s="849"/>
      <c r="AS38" s="849"/>
      <c r="AT38" s="849"/>
      <c r="AU38" s="849"/>
      <c r="AV38" s="849"/>
      <c r="AW38" s="849"/>
      <c r="AX38" s="849"/>
      <c r="AY38" s="849"/>
      <c r="AZ38" s="849"/>
      <c r="BA38" s="849"/>
      <c r="BB38" s="849"/>
      <c r="BC38" s="849"/>
      <c r="BD38" s="849"/>
      <c r="BE38" s="849"/>
      <c r="BF38" s="849"/>
      <c r="BG38" s="849"/>
      <c r="BH38" s="849"/>
      <c r="BI38" s="849"/>
      <c r="BJ38" s="849"/>
      <c r="BK38" s="849"/>
      <c r="BL38" s="849"/>
      <c r="BM38" s="849"/>
      <c r="BN38" s="849"/>
      <c r="BO38" s="849"/>
      <c r="BP38" s="849"/>
      <c r="BQ38" s="849"/>
      <c r="BR38" s="849"/>
      <c r="BS38" s="849"/>
      <c r="BT38" s="849"/>
      <c r="BU38" s="849"/>
      <c r="BV38" s="849"/>
      <c r="BW38" s="849"/>
      <c r="BX38" s="849"/>
      <c r="BY38" s="849"/>
      <c r="BZ38" s="849"/>
      <c r="CA38" s="849"/>
      <c r="CB38" s="849"/>
      <c r="CC38" s="849"/>
      <c r="CD38" s="849"/>
      <c r="CE38" s="849"/>
      <c r="CF38" s="849"/>
      <c r="CG38" s="849"/>
      <c r="CH38" s="849"/>
      <c r="CI38" s="849"/>
      <c r="CJ38" s="849"/>
      <c r="CK38" s="849"/>
      <c r="CL38" s="849"/>
      <c r="CM38" s="849"/>
      <c r="CN38" s="849"/>
      <c r="CO38" s="849"/>
      <c r="CP38" s="849"/>
      <c r="CQ38" s="849"/>
      <c r="CR38" s="849"/>
      <c r="CS38" s="849"/>
      <c r="CT38" s="849"/>
      <c r="CU38" s="849"/>
      <c r="CV38" s="849"/>
    </row>
    <row r="39" spans="1:100" ht="15.95" customHeight="1" thickBot="1">
      <c r="A39" s="175">
        <f>ROW()</f>
        <v>39</v>
      </c>
      <c r="B39" s="65"/>
      <c r="C39" s="180"/>
      <c r="D39" s="717"/>
      <c r="E39" s="717"/>
      <c r="F39" s="1143" t="s">
        <v>1123</v>
      </c>
      <c r="G39" s="1753"/>
      <c r="H39" s="1753"/>
      <c r="I39" s="1754"/>
      <c r="J39" s="1754"/>
      <c r="K39" s="1754"/>
      <c r="L39" s="1753"/>
      <c r="M39" s="1753"/>
      <c r="N39" s="1753"/>
      <c r="O39" s="1753"/>
      <c r="P39" s="1753"/>
      <c r="Q39" s="1753"/>
      <c r="R39" s="1753"/>
      <c r="S39" s="1753"/>
      <c r="T39" s="1165"/>
      <c r="U39" s="1165"/>
      <c r="V39" s="183"/>
      <c r="W39" s="603"/>
      <c r="X39" s="849"/>
      <c r="Y39" s="849"/>
      <c r="Z39" s="849"/>
      <c r="AA39" s="849"/>
      <c r="AB39" s="849"/>
      <c r="AC39" s="849"/>
      <c r="AD39" s="849"/>
      <c r="AE39" s="849"/>
      <c r="AF39" s="849"/>
      <c r="AG39" s="849"/>
      <c r="AH39" s="849"/>
      <c r="AI39" s="849"/>
      <c r="AJ39" s="849"/>
      <c r="AK39" s="849"/>
      <c r="AL39" s="849"/>
      <c r="AM39" s="849"/>
      <c r="AN39" s="849"/>
      <c r="AO39" s="849"/>
      <c r="AP39" s="849"/>
      <c r="AQ39" s="849"/>
      <c r="AR39" s="849"/>
      <c r="AS39" s="849"/>
      <c r="AT39" s="849"/>
      <c r="AU39" s="849"/>
      <c r="AV39" s="849"/>
      <c r="AW39" s="849"/>
      <c r="AX39" s="849"/>
      <c r="AY39" s="849"/>
      <c r="AZ39" s="849"/>
      <c r="BA39" s="849"/>
      <c r="BB39" s="849"/>
      <c r="BC39" s="849"/>
      <c r="BD39" s="849"/>
      <c r="BE39" s="849"/>
      <c r="BF39" s="849"/>
      <c r="BG39" s="849"/>
      <c r="BH39" s="849"/>
      <c r="BI39" s="849"/>
      <c r="BJ39" s="849"/>
      <c r="BK39" s="849"/>
      <c r="BL39" s="849"/>
      <c r="BM39" s="849"/>
      <c r="BN39" s="849"/>
      <c r="BO39" s="849"/>
      <c r="BP39" s="849"/>
      <c r="BQ39" s="849"/>
      <c r="BR39" s="849"/>
      <c r="BS39" s="849"/>
      <c r="BT39" s="849"/>
      <c r="BU39" s="849"/>
      <c r="BV39" s="849"/>
      <c r="BW39" s="849"/>
      <c r="BX39" s="849"/>
      <c r="BY39" s="849"/>
      <c r="BZ39" s="849"/>
      <c r="CA39" s="849"/>
      <c r="CB39" s="849"/>
      <c r="CC39" s="849"/>
      <c r="CD39" s="849"/>
      <c r="CE39" s="849"/>
      <c r="CF39" s="849"/>
      <c r="CG39" s="849"/>
      <c r="CH39" s="849"/>
      <c r="CI39" s="849"/>
      <c r="CJ39" s="849"/>
      <c r="CK39" s="849"/>
      <c r="CL39" s="849"/>
      <c r="CM39" s="849"/>
      <c r="CN39" s="849"/>
      <c r="CO39" s="849"/>
      <c r="CP39" s="849"/>
      <c r="CQ39" s="849"/>
      <c r="CR39" s="849"/>
      <c r="CS39" s="849"/>
      <c r="CT39" s="849"/>
      <c r="CU39" s="849"/>
      <c r="CV39" s="849"/>
    </row>
    <row r="40" spans="1:100" ht="15.95" customHeight="1" thickBot="1">
      <c r="A40" s="175">
        <f>ROW()</f>
        <v>40</v>
      </c>
      <c r="B40" s="65"/>
      <c r="C40" s="180"/>
      <c r="D40" s="717"/>
      <c r="E40" s="717"/>
      <c r="F40" s="1143" t="s">
        <v>417</v>
      </c>
      <c r="G40" s="1755">
        <f>G39-G38</f>
        <v>0</v>
      </c>
      <c r="H40" s="1756">
        <f t="shared" ref="H40:S40" si="1">H39-H38</f>
        <v>0</v>
      </c>
      <c r="I40" s="1757">
        <f t="shared" si="1"/>
        <v>0</v>
      </c>
      <c r="J40" s="1756">
        <f t="shared" si="1"/>
        <v>0</v>
      </c>
      <c r="K40" s="1757">
        <f t="shared" si="1"/>
        <v>0</v>
      </c>
      <c r="L40" s="1756">
        <f t="shared" si="1"/>
        <v>0</v>
      </c>
      <c r="M40" s="1757">
        <f t="shared" si="1"/>
        <v>0</v>
      </c>
      <c r="N40" s="1756">
        <f t="shared" si="1"/>
        <v>0</v>
      </c>
      <c r="O40" s="1757">
        <f t="shared" si="1"/>
        <v>0</v>
      </c>
      <c r="P40" s="1756">
        <f t="shared" si="1"/>
        <v>0</v>
      </c>
      <c r="Q40" s="1756">
        <f t="shared" si="1"/>
        <v>0</v>
      </c>
      <c r="R40" s="1757">
        <f t="shared" si="1"/>
        <v>0</v>
      </c>
      <c r="S40" s="1756">
        <f t="shared" si="1"/>
        <v>0</v>
      </c>
      <c r="T40" s="1166"/>
      <c r="U40" s="1166"/>
      <c r="V40" s="183"/>
      <c r="W40" s="603"/>
      <c r="X40" s="849"/>
      <c r="Y40" s="849"/>
      <c r="Z40" s="849"/>
      <c r="AA40" s="849"/>
      <c r="AB40" s="849"/>
      <c r="AC40" s="849"/>
      <c r="AD40" s="849"/>
      <c r="AE40" s="849"/>
      <c r="AF40" s="849"/>
      <c r="AG40" s="849"/>
      <c r="AH40" s="849"/>
      <c r="AI40" s="849"/>
      <c r="AJ40" s="849"/>
      <c r="AK40" s="849"/>
      <c r="AL40" s="849"/>
      <c r="AM40" s="849"/>
      <c r="AN40" s="849"/>
      <c r="AO40" s="849"/>
      <c r="AP40" s="849"/>
      <c r="AQ40" s="849"/>
      <c r="AR40" s="849"/>
      <c r="AS40" s="849"/>
      <c r="AT40" s="849"/>
      <c r="AU40" s="849"/>
      <c r="AV40" s="849"/>
      <c r="AW40" s="849"/>
      <c r="AX40" s="849"/>
      <c r="AY40" s="849"/>
      <c r="AZ40" s="849"/>
      <c r="BA40" s="849"/>
      <c r="BB40" s="849"/>
      <c r="BC40" s="849"/>
      <c r="BD40" s="849"/>
      <c r="BE40" s="849"/>
      <c r="BF40" s="849"/>
      <c r="BG40" s="849"/>
      <c r="BH40" s="849"/>
      <c r="BI40" s="849"/>
      <c r="BJ40" s="849"/>
      <c r="BK40" s="849"/>
      <c r="BL40" s="849"/>
      <c r="BM40" s="849"/>
      <c r="BN40" s="849"/>
      <c r="BO40" s="849"/>
      <c r="BP40" s="849"/>
      <c r="BQ40" s="849"/>
      <c r="BR40" s="849"/>
      <c r="BS40" s="849"/>
      <c r="BT40" s="849"/>
      <c r="BU40" s="849"/>
      <c r="BV40" s="849"/>
      <c r="BW40" s="849"/>
      <c r="BX40" s="849"/>
      <c r="BY40" s="849"/>
      <c r="BZ40" s="849"/>
      <c r="CA40" s="849"/>
      <c r="CB40" s="849"/>
      <c r="CC40" s="849"/>
      <c r="CD40" s="849"/>
      <c r="CE40" s="849"/>
      <c r="CF40" s="849"/>
      <c r="CG40" s="849"/>
      <c r="CH40" s="849"/>
      <c r="CI40" s="849"/>
      <c r="CJ40" s="849"/>
      <c r="CK40" s="849"/>
      <c r="CL40" s="849"/>
      <c r="CM40" s="849"/>
      <c r="CN40" s="849"/>
      <c r="CO40" s="849"/>
      <c r="CP40" s="849"/>
      <c r="CQ40" s="849"/>
      <c r="CR40" s="849"/>
      <c r="CS40" s="849"/>
      <c r="CT40" s="849"/>
      <c r="CU40" s="849"/>
      <c r="CV40" s="849"/>
    </row>
    <row r="41" spans="1:100" ht="15.95" customHeight="1">
      <c r="A41" s="175">
        <f>ROW()</f>
        <v>41</v>
      </c>
      <c r="B41" s="65"/>
      <c r="C41" s="180"/>
      <c r="D41" s="717"/>
      <c r="E41" s="717"/>
      <c r="F41" s="1143" t="s">
        <v>1124</v>
      </c>
      <c r="G41" s="2205"/>
      <c r="H41" s="2206"/>
      <c r="I41" s="2206"/>
      <c r="J41" s="2206"/>
      <c r="K41" s="2206"/>
      <c r="L41" s="2206"/>
      <c r="M41" s="2206"/>
      <c r="N41" s="2206"/>
      <c r="O41" s="2206"/>
      <c r="P41" s="2206"/>
      <c r="Q41" s="2206"/>
      <c r="R41" s="2206"/>
      <c r="S41" s="2207"/>
      <c r="T41" s="1147"/>
      <c r="U41" s="1147"/>
      <c r="V41" s="183"/>
      <c r="W41" s="603"/>
      <c r="X41" s="849"/>
      <c r="Y41" s="849"/>
      <c r="Z41" s="849"/>
      <c r="AA41" s="849"/>
      <c r="AB41" s="849"/>
      <c r="AC41" s="849"/>
      <c r="AD41" s="849"/>
      <c r="AE41" s="849"/>
      <c r="AF41" s="849"/>
      <c r="AG41" s="849"/>
      <c r="AH41" s="849"/>
      <c r="AI41" s="849"/>
      <c r="AJ41" s="849"/>
      <c r="AK41" s="849"/>
      <c r="AL41" s="849"/>
      <c r="AM41" s="849"/>
      <c r="AN41" s="849"/>
      <c r="AO41" s="849"/>
      <c r="AP41" s="849"/>
      <c r="AQ41" s="849"/>
      <c r="AR41" s="849"/>
      <c r="AS41" s="849"/>
      <c r="AT41" s="849"/>
      <c r="AU41" s="849"/>
      <c r="AV41" s="849"/>
      <c r="AW41" s="849"/>
      <c r="AX41" s="849"/>
      <c r="AY41" s="849"/>
      <c r="AZ41" s="849"/>
      <c r="BA41" s="849"/>
      <c r="BB41" s="849"/>
      <c r="BC41" s="849"/>
      <c r="BD41" s="849"/>
      <c r="BE41" s="849"/>
      <c r="BF41" s="849"/>
      <c r="BG41" s="849"/>
      <c r="BH41" s="849"/>
      <c r="BI41" s="849"/>
      <c r="BJ41" s="849"/>
      <c r="BK41" s="849"/>
      <c r="BL41" s="849"/>
      <c r="BM41" s="849"/>
      <c r="BN41" s="849"/>
      <c r="BO41" s="849"/>
      <c r="BP41" s="849"/>
      <c r="BQ41" s="849"/>
      <c r="BR41" s="849"/>
      <c r="BS41" s="849"/>
      <c r="BT41" s="849"/>
      <c r="BU41" s="849"/>
      <c r="BV41" s="849"/>
      <c r="BW41" s="849"/>
      <c r="BX41" s="849"/>
      <c r="BY41" s="849"/>
      <c r="BZ41" s="849"/>
      <c r="CA41" s="849"/>
      <c r="CB41" s="849"/>
      <c r="CC41" s="849"/>
      <c r="CD41" s="849"/>
      <c r="CE41" s="849"/>
      <c r="CF41" s="849"/>
      <c r="CG41" s="849"/>
      <c r="CH41" s="849"/>
      <c r="CI41" s="849"/>
      <c r="CJ41" s="849"/>
      <c r="CK41" s="849"/>
      <c r="CL41" s="849"/>
      <c r="CM41" s="849"/>
      <c r="CN41" s="849"/>
      <c r="CO41" s="849"/>
      <c r="CP41" s="849"/>
      <c r="CQ41" s="849"/>
      <c r="CR41" s="849"/>
      <c r="CS41" s="849"/>
      <c r="CT41" s="849"/>
      <c r="CU41" s="849"/>
      <c r="CV41" s="849"/>
    </row>
    <row r="42" spans="1:100" ht="15.95" customHeight="1">
      <c r="A42" s="175">
        <f>ROW()</f>
        <v>42</v>
      </c>
      <c r="B42" s="65"/>
      <c r="C42" s="180"/>
      <c r="D42" s="717"/>
      <c r="E42" s="717"/>
      <c r="F42" s="1143"/>
      <c r="G42" s="2183"/>
      <c r="H42" s="2184"/>
      <c r="I42" s="2184"/>
      <c r="J42" s="2184"/>
      <c r="K42" s="2184"/>
      <c r="L42" s="2184"/>
      <c r="M42" s="2184"/>
      <c r="N42" s="2184"/>
      <c r="O42" s="2184"/>
      <c r="P42" s="2184"/>
      <c r="Q42" s="2184"/>
      <c r="R42" s="2184"/>
      <c r="S42" s="2185"/>
      <c r="T42" s="1147"/>
      <c r="U42" s="1147"/>
      <c r="V42" s="183"/>
      <c r="W42" s="603"/>
      <c r="X42" s="849"/>
      <c r="Y42" s="849"/>
      <c r="Z42" s="849"/>
      <c r="AA42" s="849"/>
      <c r="AB42" s="849"/>
      <c r="AC42" s="849"/>
      <c r="AD42" s="849"/>
      <c r="AE42" s="849"/>
      <c r="AF42" s="849"/>
      <c r="AG42" s="849"/>
      <c r="AH42" s="849"/>
      <c r="AI42" s="849"/>
      <c r="AJ42" s="849"/>
      <c r="AK42" s="849"/>
      <c r="AL42" s="849"/>
      <c r="AM42" s="849"/>
      <c r="AN42" s="849"/>
      <c r="AO42" s="849"/>
      <c r="AP42" s="849"/>
      <c r="AQ42" s="849"/>
      <c r="AR42" s="849"/>
      <c r="AS42" s="849"/>
      <c r="AT42" s="849"/>
      <c r="AU42" s="849"/>
      <c r="AV42" s="849"/>
      <c r="AW42" s="849"/>
      <c r="AX42" s="849"/>
      <c r="AY42" s="849"/>
      <c r="AZ42" s="849"/>
      <c r="BA42" s="849"/>
      <c r="BB42" s="849"/>
      <c r="BC42" s="849"/>
      <c r="BD42" s="849"/>
      <c r="BE42" s="849"/>
      <c r="BF42" s="849"/>
      <c r="BG42" s="849"/>
      <c r="BH42" s="849"/>
      <c r="BI42" s="849"/>
      <c r="BJ42" s="849"/>
      <c r="BK42" s="849"/>
      <c r="BL42" s="849"/>
      <c r="BM42" s="849"/>
      <c r="BN42" s="849"/>
      <c r="BO42" s="849"/>
      <c r="BP42" s="849"/>
      <c r="BQ42" s="849"/>
      <c r="BR42" s="849"/>
      <c r="BS42" s="849"/>
      <c r="BT42" s="849"/>
      <c r="BU42" s="849"/>
      <c r="BV42" s="849"/>
      <c r="BW42" s="849"/>
      <c r="BX42" s="849"/>
      <c r="BY42" s="849"/>
      <c r="BZ42" s="849"/>
      <c r="CA42" s="849"/>
      <c r="CB42" s="849"/>
      <c r="CC42" s="849"/>
      <c r="CD42" s="849"/>
      <c r="CE42" s="849"/>
      <c r="CF42" s="849"/>
      <c r="CG42" s="849"/>
      <c r="CH42" s="849"/>
      <c r="CI42" s="849"/>
      <c r="CJ42" s="849"/>
      <c r="CK42" s="849"/>
      <c r="CL42" s="849"/>
      <c r="CM42" s="849"/>
      <c r="CN42" s="849"/>
      <c r="CO42" s="849"/>
      <c r="CP42" s="849"/>
      <c r="CQ42" s="849"/>
      <c r="CR42" s="849"/>
      <c r="CS42" s="849"/>
      <c r="CT42" s="849"/>
      <c r="CU42" s="849"/>
      <c r="CV42" s="849"/>
    </row>
    <row r="43" spans="1:100" ht="15.95" customHeight="1">
      <c r="A43" s="175">
        <f>ROW()</f>
        <v>43</v>
      </c>
      <c r="B43" s="65"/>
      <c r="C43" s="180"/>
      <c r="D43" s="717"/>
      <c r="E43" s="717"/>
      <c r="F43" s="1143"/>
      <c r="G43" s="2177"/>
      <c r="H43" s="2178"/>
      <c r="I43" s="2178"/>
      <c r="J43" s="2178"/>
      <c r="K43" s="2178"/>
      <c r="L43" s="2178"/>
      <c r="M43" s="2178"/>
      <c r="N43" s="2178"/>
      <c r="O43" s="2178"/>
      <c r="P43" s="2178"/>
      <c r="Q43" s="2178"/>
      <c r="R43" s="2178"/>
      <c r="S43" s="2179"/>
      <c r="T43" s="1147"/>
      <c r="U43" s="1147"/>
      <c r="V43" s="183"/>
    </row>
    <row r="44" spans="1:100" ht="15.95" customHeight="1">
      <c r="A44" s="175">
        <f>ROW()</f>
        <v>44</v>
      </c>
      <c r="B44" s="65"/>
      <c r="C44" s="180"/>
      <c r="D44" s="717"/>
      <c r="E44" s="717"/>
      <c r="F44" s="1143" t="s">
        <v>1125</v>
      </c>
      <c r="G44" s="2180"/>
      <c r="H44" s="2181"/>
      <c r="I44" s="2181"/>
      <c r="J44" s="2181"/>
      <c r="K44" s="2181"/>
      <c r="L44" s="2181"/>
      <c r="M44" s="2181"/>
      <c r="N44" s="2181"/>
      <c r="O44" s="2181"/>
      <c r="P44" s="2181"/>
      <c r="Q44" s="2181"/>
      <c r="R44" s="2181"/>
      <c r="S44" s="2182"/>
      <c r="T44" s="1144"/>
      <c r="U44" s="1147"/>
      <c r="V44" s="183"/>
    </row>
    <row r="45" spans="1:100" ht="15.95" customHeight="1">
      <c r="A45" s="175">
        <f>ROW()</f>
        <v>45</v>
      </c>
      <c r="B45" s="65"/>
      <c r="C45" s="180"/>
      <c r="D45" s="717"/>
      <c r="E45" s="717"/>
      <c r="F45" s="1143"/>
      <c r="G45" s="2183"/>
      <c r="H45" s="2184"/>
      <c r="I45" s="2184"/>
      <c r="J45" s="2184"/>
      <c r="K45" s="2184"/>
      <c r="L45" s="2184"/>
      <c r="M45" s="2184"/>
      <c r="N45" s="2184"/>
      <c r="O45" s="2184"/>
      <c r="P45" s="2184"/>
      <c r="Q45" s="2184"/>
      <c r="R45" s="2184"/>
      <c r="S45" s="2185"/>
      <c r="T45" s="1144"/>
      <c r="U45" s="1147"/>
      <c r="V45" s="183"/>
    </row>
    <row r="46" spans="1:100" ht="15.95" customHeight="1">
      <c r="A46" s="175">
        <f>ROW()</f>
        <v>46</v>
      </c>
      <c r="B46" s="65"/>
      <c r="C46" s="180"/>
      <c r="D46" s="717"/>
      <c r="E46" s="717"/>
      <c r="F46" s="1143"/>
      <c r="G46" s="2177"/>
      <c r="H46" s="2178"/>
      <c r="I46" s="2178"/>
      <c r="J46" s="2178"/>
      <c r="K46" s="2178"/>
      <c r="L46" s="2178"/>
      <c r="M46" s="2178"/>
      <c r="N46" s="2178"/>
      <c r="O46" s="2178"/>
      <c r="P46" s="2178"/>
      <c r="Q46" s="2178"/>
      <c r="R46" s="2178"/>
      <c r="S46" s="2179"/>
      <c r="T46" s="1144"/>
      <c r="U46" s="1147"/>
      <c r="V46" s="183"/>
    </row>
    <row r="47" spans="1:100" s="937" customFormat="1" ht="15.95" customHeight="1">
      <c r="A47" s="175">
        <f>ROW()</f>
        <v>47</v>
      </c>
      <c r="B47" s="750"/>
      <c r="C47" s="180"/>
      <c r="D47" s="717"/>
      <c r="E47" s="717"/>
      <c r="F47" s="1143"/>
      <c r="G47" s="1147"/>
      <c r="H47" s="1147"/>
      <c r="I47" s="1147"/>
      <c r="J47" s="1147"/>
      <c r="K47" s="1147"/>
      <c r="L47" s="1147"/>
      <c r="M47" s="1147"/>
      <c r="N47" s="1147"/>
      <c r="O47" s="1147"/>
      <c r="P47" s="1147"/>
      <c r="Q47" s="1147"/>
      <c r="R47" s="1147"/>
      <c r="S47" s="1147"/>
      <c r="T47" s="1147"/>
      <c r="U47" s="1147"/>
      <c r="V47" s="183"/>
    </row>
    <row r="48" spans="1:100" s="937" customFormat="1" ht="15.95" customHeight="1">
      <c r="A48" s="175">
        <f>ROW()</f>
        <v>48</v>
      </c>
      <c r="B48" s="750"/>
      <c r="C48" s="180"/>
      <c r="D48" s="717"/>
      <c r="E48" s="717"/>
      <c r="F48" s="1143"/>
      <c r="G48" s="1142" t="s">
        <v>206</v>
      </c>
      <c r="H48" s="1142" t="s">
        <v>207</v>
      </c>
      <c r="I48" s="1142" t="s">
        <v>184</v>
      </c>
      <c r="J48" s="1142" t="s">
        <v>185</v>
      </c>
      <c r="K48" s="1142" t="s">
        <v>205</v>
      </c>
      <c r="L48" s="1142" t="s">
        <v>559</v>
      </c>
      <c r="M48" s="1142" t="s">
        <v>560</v>
      </c>
      <c r="N48" s="1142" t="s">
        <v>561</v>
      </c>
      <c r="O48" s="1142" t="s">
        <v>562</v>
      </c>
      <c r="P48" s="1142" t="s">
        <v>563</v>
      </c>
      <c r="Q48" s="1142" t="s">
        <v>564</v>
      </c>
      <c r="R48" s="1142" t="s">
        <v>565</v>
      </c>
      <c r="S48" s="1142" t="s">
        <v>566</v>
      </c>
      <c r="U48" s="1142"/>
      <c r="V48" s="183"/>
    </row>
    <row r="49" spans="1:22" ht="15.95" customHeight="1">
      <c r="A49" s="175">
        <f>ROW()</f>
        <v>49</v>
      </c>
      <c r="B49" s="65"/>
      <c r="C49" s="180"/>
      <c r="D49" s="263"/>
      <c r="E49" s="263"/>
      <c r="F49" s="270"/>
      <c r="G49" s="1145" t="s">
        <v>1221</v>
      </c>
      <c r="H49" s="1145" t="s">
        <v>1221</v>
      </c>
      <c r="I49" s="1145" t="s">
        <v>1221</v>
      </c>
      <c r="J49" s="1145" t="s">
        <v>1221</v>
      </c>
      <c r="K49" s="1145" t="s">
        <v>1221</v>
      </c>
      <c r="L49" s="1145" t="s">
        <v>1221</v>
      </c>
      <c r="M49" s="1145" t="s">
        <v>1221</v>
      </c>
      <c r="N49" s="1145" t="s">
        <v>1221</v>
      </c>
      <c r="O49" s="1145" t="s">
        <v>1221</v>
      </c>
      <c r="P49" s="1145" t="s">
        <v>1221</v>
      </c>
      <c r="Q49" s="1145" t="s">
        <v>1221</v>
      </c>
      <c r="R49" s="1145" t="s">
        <v>1221</v>
      </c>
      <c r="S49" s="1145" t="s">
        <v>1221</v>
      </c>
      <c r="U49" s="1145"/>
      <c r="V49" s="183"/>
    </row>
    <row r="50" spans="1:22" ht="15.95" customHeight="1">
      <c r="A50" s="175">
        <f>ROW()</f>
        <v>50</v>
      </c>
      <c r="B50" s="65"/>
      <c r="C50" s="180"/>
      <c r="D50" s="1516" t="s">
        <v>1114</v>
      </c>
      <c r="E50" s="1172" t="s">
        <v>644</v>
      </c>
      <c r="F50" s="1143" t="s">
        <v>1122</v>
      </c>
      <c r="G50" s="1751"/>
      <c r="H50" s="1751"/>
      <c r="I50" s="1752"/>
      <c r="J50" s="1752"/>
      <c r="K50" s="1752"/>
      <c r="L50" s="1751"/>
      <c r="M50" s="1751"/>
      <c r="N50" s="1751"/>
      <c r="O50" s="1751"/>
      <c r="P50" s="1751"/>
      <c r="Q50" s="1751"/>
      <c r="R50" s="1751"/>
      <c r="S50" s="1751"/>
      <c r="T50" s="1165"/>
      <c r="U50" s="1165"/>
      <c r="V50" s="183"/>
    </row>
    <row r="51" spans="1:22" ht="15.95" customHeight="1" thickBot="1">
      <c r="A51" s="175">
        <f>ROW()</f>
        <v>51</v>
      </c>
      <c r="B51" s="65"/>
      <c r="C51" s="180"/>
      <c r="D51" s="717"/>
      <c r="E51" s="717"/>
      <c r="F51" s="1143" t="s">
        <v>1123</v>
      </c>
      <c r="G51" s="1753"/>
      <c r="H51" s="1753"/>
      <c r="I51" s="1754"/>
      <c r="J51" s="1754"/>
      <c r="K51" s="1754"/>
      <c r="L51" s="1753"/>
      <c r="M51" s="1753"/>
      <c r="N51" s="1753"/>
      <c r="O51" s="1753"/>
      <c r="P51" s="1753"/>
      <c r="Q51" s="1753"/>
      <c r="R51" s="1753"/>
      <c r="S51" s="1753"/>
      <c r="T51" s="1165"/>
      <c r="U51" s="1165"/>
      <c r="V51" s="183"/>
    </row>
    <row r="52" spans="1:22" ht="15.95" customHeight="1" thickBot="1">
      <c r="A52" s="175">
        <f>ROW()</f>
        <v>52</v>
      </c>
      <c r="B52" s="65"/>
      <c r="C52" s="180"/>
      <c r="D52" s="717"/>
      <c r="E52" s="717"/>
      <c r="F52" s="1143" t="s">
        <v>417</v>
      </c>
      <c r="G52" s="1755">
        <f>G51-G50</f>
        <v>0</v>
      </c>
      <c r="H52" s="1756">
        <f t="shared" ref="H52:S52" si="2">H51-H50</f>
        <v>0</v>
      </c>
      <c r="I52" s="1757">
        <f t="shared" si="2"/>
        <v>0</v>
      </c>
      <c r="J52" s="1756">
        <f t="shared" si="2"/>
        <v>0</v>
      </c>
      <c r="K52" s="1757">
        <f t="shared" si="2"/>
        <v>0</v>
      </c>
      <c r="L52" s="1756">
        <f t="shared" si="2"/>
        <v>0</v>
      </c>
      <c r="M52" s="1757">
        <f t="shared" si="2"/>
        <v>0</v>
      </c>
      <c r="N52" s="1756">
        <f t="shared" si="2"/>
        <v>0</v>
      </c>
      <c r="O52" s="1757">
        <f t="shared" si="2"/>
        <v>0</v>
      </c>
      <c r="P52" s="1756">
        <f t="shared" si="2"/>
        <v>0</v>
      </c>
      <c r="Q52" s="1756">
        <f t="shared" si="2"/>
        <v>0</v>
      </c>
      <c r="R52" s="1757">
        <f t="shared" si="2"/>
        <v>0</v>
      </c>
      <c r="S52" s="1756">
        <f t="shared" si="2"/>
        <v>0</v>
      </c>
      <c r="T52" s="1166"/>
      <c r="U52" s="1166"/>
      <c r="V52" s="183"/>
    </row>
    <row r="53" spans="1:22" ht="15.95" customHeight="1">
      <c r="A53" s="175">
        <f>ROW()</f>
        <v>53</v>
      </c>
      <c r="B53" s="65"/>
      <c r="C53" s="180"/>
      <c r="D53" s="717"/>
      <c r="E53" s="717"/>
      <c r="F53" s="1143" t="s">
        <v>1124</v>
      </c>
      <c r="G53" s="2205"/>
      <c r="H53" s="2206"/>
      <c r="I53" s="2206"/>
      <c r="J53" s="2206"/>
      <c r="K53" s="2206"/>
      <c r="L53" s="2206"/>
      <c r="M53" s="2206"/>
      <c r="N53" s="2206"/>
      <c r="O53" s="2206"/>
      <c r="P53" s="2206"/>
      <c r="Q53" s="2206"/>
      <c r="R53" s="2206"/>
      <c r="S53" s="2207"/>
      <c r="T53" s="1147"/>
      <c r="U53" s="1147"/>
      <c r="V53" s="183"/>
    </row>
    <row r="54" spans="1:22" ht="15.95" customHeight="1">
      <c r="A54" s="175">
        <f>ROW()</f>
        <v>54</v>
      </c>
      <c r="B54" s="65"/>
      <c r="C54" s="180"/>
      <c r="D54" s="717"/>
      <c r="E54" s="717"/>
      <c r="F54" s="1143"/>
      <c r="G54" s="2183"/>
      <c r="H54" s="2184"/>
      <c r="I54" s="2184"/>
      <c r="J54" s="2184"/>
      <c r="K54" s="2184"/>
      <c r="L54" s="2184"/>
      <c r="M54" s="2184"/>
      <c r="N54" s="2184"/>
      <c r="O54" s="2184"/>
      <c r="P54" s="2184"/>
      <c r="Q54" s="2184"/>
      <c r="R54" s="2184"/>
      <c r="S54" s="2185"/>
      <c r="T54" s="1147"/>
      <c r="U54" s="1147"/>
      <c r="V54" s="183"/>
    </row>
    <row r="55" spans="1:22" ht="15.95" customHeight="1">
      <c r="A55" s="175">
        <f>ROW()</f>
        <v>55</v>
      </c>
      <c r="B55" s="65"/>
      <c r="C55" s="180"/>
      <c r="D55" s="717"/>
      <c r="E55" s="717"/>
      <c r="F55" s="1143"/>
      <c r="G55" s="2177"/>
      <c r="H55" s="2178"/>
      <c r="I55" s="2178"/>
      <c r="J55" s="2178"/>
      <c r="K55" s="2178"/>
      <c r="L55" s="2178"/>
      <c r="M55" s="2178"/>
      <c r="N55" s="2178"/>
      <c r="O55" s="2178"/>
      <c r="P55" s="2178"/>
      <c r="Q55" s="2178"/>
      <c r="R55" s="2178"/>
      <c r="S55" s="2179"/>
      <c r="T55" s="1147"/>
      <c r="U55" s="1147"/>
      <c r="V55" s="183"/>
    </row>
    <row r="56" spans="1:22" ht="15.95" customHeight="1">
      <c r="A56" s="175">
        <f>ROW()</f>
        <v>56</v>
      </c>
      <c r="B56" s="65"/>
      <c r="C56" s="180"/>
      <c r="D56" s="717"/>
      <c r="E56" s="717"/>
      <c r="F56" s="1143" t="s">
        <v>1125</v>
      </c>
      <c r="G56" s="2180"/>
      <c r="H56" s="2181"/>
      <c r="I56" s="2181"/>
      <c r="J56" s="2181"/>
      <c r="K56" s="2181"/>
      <c r="L56" s="2181"/>
      <c r="M56" s="2181"/>
      <c r="N56" s="2181"/>
      <c r="O56" s="2181"/>
      <c r="P56" s="2181"/>
      <c r="Q56" s="2181"/>
      <c r="R56" s="2181"/>
      <c r="S56" s="2182"/>
      <c r="T56" s="1144"/>
      <c r="U56" s="1147"/>
      <c r="V56" s="183"/>
    </row>
    <row r="57" spans="1:22" ht="15.95" customHeight="1">
      <c r="A57" s="175">
        <f>ROW()</f>
        <v>57</v>
      </c>
      <c r="B57" s="65"/>
      <c r="C57" s="180"/>
      <c r="D57" s="717"/>
      <c r="E57" s="717"/>
      <c r="F57" s="1143"/>
      <c r="G57" s="2183"/>
      <c r="H57" s="2184"/>
      <c r="I57" s="2184"/>
      <c r="J57" s="2184"/>
      <c r="K57" s="2184"/>
      <c r="L57" s="2184"/>
      <c r="M57" s="2184"/>
      <c r="N57" s="2184"/>
      <c r="O57" s="2184"/>
      <c r="P57" s="2184"/>
      <c r="Q57" s="2184"/>
      <c r="R57" s="2184"/>
      <c r="S57" s="2185"/>
      <c r="T57" s="1144"/>
      <c r="U57" s="1147"/>
      <c r="V57" s="183"/>
    </row>
    <row r="58" spans="1:22" ht="15.95" customHeight="1">
      <c r="A58" s="175">
        <f>ROW()</f>
        <v>58</v>
      </c>
      <c r="B58" s="65"/>
      <c r="C58" s="180"/>
      <c r="D58" s="717"/>
      <c r="E58" s="717"/>
      <c r="F58" s="1143"/>
      <c r="G58" s="2177"/>
      <c r="H58" s="2178"/>
      <c r="I58" s="2178"/>
      <c r="J58" s="2178"/>
      <c r="K58" s="2178"/>
      <c r="L58" s="2178"/>
      <c r="M58" s="2178"/>
      <c r="N58" s="2178"/>
      <c r="O58" s="2178"/>
      <c r="P58" s="2178"/>
      <c r="Q58" s="2178"/>
      <c r="R58" s="2178"/>
      <c r="S58" s="2179"/>
      <c r="T58" s="1144"/>
      <c r="U58" s="1147"/>
      <c r="V58" s="183"/>
    </row>
    <row r="59" spans="1:22" ht="15.95" customHeight="1">
      <c r="A59" s="175">
        <f>ROW()</f>
        <v>59</v>
      </c>
      <c r="B59" s="65"/>
      <c r="C59" s="180"/>
      <c r="E59" s="263"/>
      <c r="F59" s="270"/>
      <c r="G59" s="231"/>
      <c r="H59" s="231"/>
      <c r="I59" s="228"/>
      <c r="J59" s="228"/>
      <c r="K59" s="228"/>
      <c r="L59" s="231"/>
      <c r="M59" s="231"/>
      <c r="N59" s="231"/>
      <c r="O59" s="231"/>
      <c r="P59" s="231"/>
      <c r="Q59" s="1117"/>
      <c r="R59" s="231"/>
      <c r="S59" s="231"/>
      <c r="T59" s="231"/>
      <c r="U59" s="1117"/>
      <c r="V59" s="183"/>
    </row>
    <row r="60" spans="1:22" ht="15.95" customHeight="1">
      <c r="A60" s="175">
        <f>ROW()</f>
        <v>60</v>
      </c>
      <c r="B60" s="65"/>
      <c r="C60" s="217" t="s">
        <v>1239</v>
      </c>
      <c r="D60" s="263"/>
      <c r="E60" s="263"/>
      <c r="F60" s="263"/>
      <c r="G60" s="2193"/>
      <c r="H60" s="2193"/>
      <c r="I60" s="2193"/>
      <c r="J60" s="2193"/>
      <c r="K60" s="2193"/>
      <c r="L60" s="244"/>
      <c r="M60" s="244"/>
      <c r="N60" s="244"/>
      <c r="O60" s="245"/>
      <c r="P60" s="245"/>
      <c r="Q60" s="245"/>
      <c r="R60" s="245"/>
      <c r="S60" s="245"/>
      <c r="T60" s="245"/>
      <c r="U60" s="245"/>
      <c r="V60" s="183"/>
    </row>
    <row r="61" spans="1:22" s="937" customFormat="1" ht="15.95" customHeight="1">
      <c r="A61" s="175">
        <f>ROW()</f>
        <v>61</v>
      </c>
      <c r="B61" s="750"/>
      <c r="C61" s="217"/>
      <c r="D61" s="263"/>
      <c r="E61" s="263"/>
      <c r="F61" s="263"/>
      <c r="G61" s="1118"/>
      <c r="H61" s="1118"/>
      <c r="I61" s="1118"/>
      <c r="J61" s="1118"/>
      <c r="K61" s="1118"/>
      <c r="L61" s="244"/>
      <c r="M61" s="244"/>
      <c r="N61" s="244"/>
      <c r="O61" s="245"/>
      <c r="P61" s="245"/>
      <c r="Q61" s="245"/>
      <c r="R61" s="245"/>
      <c r="S61" s="245"/>
      <c r="T61" s="245"/>
      <c r="U61" s="245"/>
      <c r="V61" s="183"/>
    </row>
    <row r="62" spans="1:22" ht="48" customHeight="1">
      <c r="A62" s="175">
        <f>ROW()</f>
        <v>62</v>
      </c>
      <c r="B62" s="65"/>
      <c r="C62" s="180"/>
      <c r="D62" s="281"/>
      <c r="E62" s="1517" t="s">
        <v>515</v>
      </c>
      <c r="F62" s="2189" t="s">
        <v>1056</v>
      </c>
      <c r="G62" s="2189"/>
      <c r="H62" s="2189"/>
      <c r="I62" s="1518" t="s">
        <v>1242</v>
      </c>
      <c r="J62" s="1518" t="s">
        <v>1127</v>
      </c>
      <c r="K62" s="1518" t="s">
        <v>1128</v>
      </c>
      <c r="L62" s="2194" t="s">
        <v>1129</v>
      </c>
      <c r="M62" s="2194"/>
      <c r="N62" s="2194"/>
      <c r="O62" s="2194"/>
      <c r="P62" s="2194"/>
      <c r="Q62" s="1159"/>
      <c r="R62" s="1159"/>
      <c r="S62" s="1159"/>
      <c r="T62" s="1159"/>
      <c r="U62" s="1159"/>
      <c r="V62" s="183"/>
    </row>
    <row r="63" spans="1:22" ht="15.95" customHeight="1">
      <c r="A63" s="175">
        <f>ROW()</f>
        <v>63</v>
      </c>
      <c r="B63" s="65"/>
      <c r="C63" s="180"/>
      <c r="D63" s="269"/>
      <c r="E63" s="1172" t="s">
        <v>644</v>
      </c>
      <c r="F63" s="2190"/>
      <c r="G63" s="2191"/>
      <c r="H63" s="2192"/>
      <c r="I63" s="1758"/>
      <c r="J63" s="963"/>
      <c r="K63" s="963"/>
      <c r="L63" s="2195"/>
      <c r="M63" s="2196"/>
      <c r="N63" s="2196"/>
      <c r="O63" s="2196"/>
      <c r="P63" s="2197"/>
      <c r="Q63" s="1160"/>
      <c r="R63" s="1161"/>
      <c r="S63" s="1161"/>
      <c r="T63" s="1161"/>
      <c r="U63" s="1161"/>
      <c r="V63" s="183"/>
    </row>
    <row r="64" spans="1:22" ht="15.95" customHeight="1">
      <c r="A64" s="175">
        <f>ROW()</f>
        <v>64</v>
      </c>
      <c r="B64" s="65"/>
      <c r="C64" s="180"/>
      <c r="D64" s="263"/>
      <c r="E64" s="1172" t="s">
        <v>644</v>
      </c>
      <c r="F64" s="2186"/>
      <c r="G64" s="2187"/>
      <c r="H64" s="2188"/>
      <c r="I64" s="1758"/>
      <c r="J64" s="963"/>
      <c r="K64" s="963"/>
      <c r="L64" s="2195"/>
      <c r="M64" s="2196"/>
      <c r="N64" s="2196"/>
      <c r="O64" s="2196"/>
      <c r="P64" s="2197"/>
      <c r="Q64" s="1160"/>
      <c r="R64" s="1158"/>
      <c r="S64" s="1158"/>
      <c r="T64" s="1158"/>
      <c r="U64" s="1158"/>
      <c r="V64" s="183"/>
    </row>
    <row r="65" spans="1:23" ht="15.95" customHeight="1">
      <c r="A65" s="175">
        <f>ROW()</f>
        <v>65</v>
      </c>
      <c r="B65" s="65"/>
      <c r="C65" s="180"/>
      <c r="D65" s="263"/>
      <c r="E65" s="1172" t="s">
        <v>644</v>
      </c>
      <c r="F65" s="2186"/>
      <c r="G65" s="2187"/>
      <c r="H65" s="2188"/>
      <c r="I65" s="1758"/>
      <c r="J65" s="963"/>
      <c r="K65" s="963"/>
      <c r="L65" s="2195"/>
      <c r="M65" s="2196"/>
      <c r="N65" s="2196"/>
      <c r="O65" s="2196"/>
      <c r="P65" s="2197"/>
      <c r="Q65" s="1160"/>
      <c r="R65" s="1158"/>
      <c r="S65" s="1158"/>
      <c r="T65" s="1158"/>
      <c r="U65" s="1158"/>
      <c r="V65" s="183"/>
    </row>
    <row r="66" spans="1:23" ht="15.95" customHeight="1">
      <c r="A66" s="175">
        <f>ROW()</f>
        <v>66</v>
      </c>
      <c r="B66" s="65"/>
      <c r="C66" s="180"/>
      <c r="D66" s="263"/>
      <c r="E66" s="1172" t="s">
        <v>644</v>
      </c>
      <c r="F66" s="2186"/>
      <c r="G66" s="2187"/>
      <c r="H66" s="2188"/>
      <c r="I66" s="1758"/>
      <c r="J66" s="963"/>
      <c r="K66" s="963"/>
      <c r="L66" s="2195"/>
      <c r="M66" s="2196"/>
      <c r="N66" s="2196"/>
      <c r="O66" s="2196"/>
      <c r="P66" s="2197"/>
      <c r="Q66" s="1160"/>
      <c r="R66" s="1158"/>
      <c r="S66" s="1158"/>
      <c r="T66" s="1158"/>
      <c r="U66" s="1158"/>
      <c r="V66" s="183"/>
    </row>
    <row r="67" spans="1:23" ht="15.95" customHeight="1">
      <c r="A67" s="175">
        <f>ROW()</f>
        <v>67</v>
      </c>
      <c r="B67" s="65"/>
      <c r="C67" s="180"/>
      <c r="D67" s="263"/>
      <c r="E67" s="1172" t="s">
        <v>644</v>
      </c>
      <c r="F67" s="2186"/>
      <c r="G67" s="2187"/>
      <c r="H67" s="2188"/>
      <c r="I67" s="1758"/>
      <c r="J67" s="963"/>
      <c r="K67" s="963"/>
      <c r="L67" s="2195"/>
      <c r="M67" s="2196"/>
      <c r="N67" s="2196"/>
      <c r="O67" s="2196"/>
      <c r="P67" s="2197"/>
      <c r="Q67" s="1160"/>
      <c r="R67" s="1158"/>
      <c r="S67" s="1158"/>
      <c r="T67" s="1158"/>
      <c r="U67" s="1158"/>
      <c r="V67" s="183"/>
    </row>
    <row r="68" spans="1:23" ht="15.95" customHeight="1">
      <c r="A68" s="175">
        <f>ROW()</f>
        <v>68</v>
      </c>
      <c r="B68" s="65"/>
      <c r="C68" s="180"/>
      <c r="D68" s="263"/>
      <c r="E68" s="1172" t="s">
        <v>644</v>
      </c>
      <c r="F68" s="2186"/>
      <c r="G68" s="2187"/>
      <c r="H68" s="2188"/>
      <c r="I68" s="1758"/>
      <c r="J68" s="963"/>
      <c r="K68" s="963"/>
      <c r="L68" s="2195"/>
      <c r="M68" s="2196"/>
      <c r="N68" s="2196"/>
      <c r="O68" s="2196"/>
      <c r="P68" s="2197"/>
      <c r="Q68" s="1160"/>
      <c r="R68" s="1158"/>
      <c r="S68" s="1158"/>
      <c r="T68" s="1158"/>
      <c r="U68" s="1158"/>
      <c r="V68" s="183"/>
    </row>
    <row r="69" spans="1:23" ht="15.95" customHeight="1">
      <c r="A69" s="175">
        <f>ROW()</f>
        <v>69</v>
      </c>
      <c r="B69" s="65"/>
      <c r="C69" s="180"/>
      <c r="D69" s="263"/>
      <c r="E69" s="1172" t="s">
        <v>644</v>
      </c>
      <c r="F69" s="2186"/>
      <c r="G69" s="2187"/>
      <c r="H69" s="2188"/>
      <c r="I69" s="1758"/>
      <c r="J69" s="963"/>
      <c r="K69" s="963"/>
      <c r="L69" s="2195"/>
      <c r="M69" s="2196"/>
      <c r="N69" s="2196"/>
      <c r="O69" s="2196"/>
      <c r="P69" s="2197"/>
      <c r="Q69" s="1160"/>
      <c r="R69" s="1158"/>
      <c r="S69" s="1158"/>
      <c r="T69" s="1158"/>
      <c r="U69" s="1158"/>
      <c r="V69" s="183"/>
    </row>
    <row r="70" spans="1:23" ht="15.95" customHeight="1">
      <c r="A70" s="175">
        <f>ROW()</f>
        <v>70</v>
      </c>
      <c r="B70" s="65"/>
      <c r="C70" s="180"/>
      <c r="D70" s="263"/>
      <c r="E70" s="263"/>
      <c r="F70" s="263"/>
      <c r="G70" s="178"/>
      <c r="H70" s="178"/>
      <c r="I70" s="178"/>
      <c r="J70" s="178"/>
      <c r="K70" s="178"/>
      <c r="L70" s="244"/>
      <c r="M70" s="244"/>
      <c r="N70" s="244"/>
      <c r="O70" s="245"/>
      <c r="P70" s="245"/>
      <c r="Q70" s="245"/>
      <c r="R70" s="245"/>
      <c r="S70" s="245"/>
      <c r="T70" s="245"/>
      <c r="U70" s="245"/>
      <c r="V70" s="183"/>
    </row>
    <row r="71" spans="1:23" ht="15.95" customHeight="1">
      <c r="A71" s="175">
        <f>ROW()</f>
        <v>71</v>
      </c>
      <c r="B71" s="65"/>
      <c r="C71" s="217" t="s">
        <v>1240</v>
      </c>
      <c r="D71" s="263"/>
      <c r="E71" s="263"/>
      <c r="F71" s="263"/>
      <c r="G71" s="591"/>
      <c r="H71" s="591"/>
      <c r="I71" s="591"/>
      <c r="J71" s="2198"/>
      <c r="K71" s="2198"/>
      <c r="L71" s="2198"/>
      <c r="M71" s="2198"/>
      <c r="N71" s="2198"/>
      <c r="O71" s="2198"/>
      <c r="P71" s="2198"/>
      <c r="Q71" s="2198"/>
      <c r="R71" s="2198"/>
      <c r="S71" s="2198"/>
      <c r="T71" s="2198"/>
      <c r="U71" s="1124"/>
      <c r="V71" s="183"/>
    </row>
    <row r="72" spans="1:23" s="803" customFormat="1" ht="15.95" customHeight="1">
      <c r="A72" s="175">
        <f>ROW()</f>
        <v>72</v>
      </c>
      <c r="B72" s="750"/>
      <c r="C72" s="180"/>
      <c r="D72" s="263"/>
      <c r="E72" s="263"/>
      <c r="F72" s="263"/>
      <c r="G72" s="2199" t="s">
        <v>1126</v>
      </c>
      <c r="H72" s="2199"/>
      <c r="I72" s="2199"/>
      <c r="J72" s="2199"/>
      <c r="K72" s="2199"/>
      <c r="L72" s="2199" t="s">
        <v>1133</v>
      </c>
      <c r="M72" s="2199"/>
      <c r="N72" s="2199"/>
      <c r="O72" s="2199"/>
      <c r="P72" s="2176" t="s">
        <v>1250</v>
      </c>
      <c r="Q72" s="2176"/>
      <c r="R72" s="2176"/>
      <c r="S72" s="2176"/>
      <c r="T72" s="2176"/>
      <c r="U72" s="2176"/>
      <c r="V72" s="1169"/>
      <c r="W72" s="806"/>
    </row>
    <row r="73" spans="1:23" s="856" customFormat="1" ht="46.5" customHeight="1">
      <c r="A73" s="175">
        <f>ROW()</f>
        <v>73</v>
      </c>
      <c r="B73" s="853"/>
      <c r="C73" s="854"/>
      <c r="D73" s="855"/>
      <c r="E73" s="1517" t="s">
        <v>515</v>
      </c>
      <c r="F73" s="1517" t="s">
        <v>760</v>
      </c>
      <c r="G73" s="1518" t="s">
        <v>1244</v>
      </c>
      <c r="H73" s="1518" t="s">
        <v>1243</v>
      </c>
      <c r="I73" s="1518" t="s">
        <v>1245</v>
      </c>
      <c r="J73" s="1518" t="s">
        <v>1246</v>
      </c>
      <c r="K73" s="1518" t="s">
        <v>1248</v>
      </c>
      <c r="L73" s="1336" t="s">
        <v>1132</v>
      </c>
      <c r="M73" s="1518" t="s">
        <v>758</v>
      </c>
      <c r="N73" s="1518" t="s">
        <v>759</v>
      </c>
      <c r="O73" s="1519" t="s">
        <v>1247</v>
      </c>
      <c r="P73" s="2175" t="s">
        <v>523</v>
      </c>
      <c r="Q73" s="2175"/>
      <c r="R73" s="2175"/>
      <c r="S73" s="2175"/>
      <c r="T73" s="2175"/>
      <c r="U73" s="1519" t="s">
        <v>1249</v>
      </c>
      <c r="V73" s="1170"/>
      <c r="W73" s="867"/>
    </row>
    <row r="74" spans="1:23" s="803" customFormat="1" ht="15.95" customHeight="1">
      <c r="A74" s="175">
        <f>ROW()</f>
        <v>74</v>
      </c>
      <c r="B74" s="750"/>
      <c r="C74" s="180"/>
      <c r="D74" s="269"/>
      <c r="E74" s="1172" t="s">
        <v>644</v>
      </c>
      <c r="F74" s="1172" t="s">
        <v>761</v>
      </c>
      <c r="G74" s="1747"/>
      <c r="H74" s="1759"/>
      <c r="I74" s="1760"/>
      <c r="J74" s="1760"/>
      <c r="K74" s="1155"/>
      <c r="L74" s="1157"/>
      <c r="M74" s="1154"/>
      <c r="N74" s="1154"/>
      <c r="O74" s="1171"/>
      <c r="P74" s="1520"/>
      <c r="Q74" s="1167"/>
      <c r="R74" s="1521"/>
      <c r="S74" s="1522"/>
      <c r="T74" s="1523"/>
      <c r="U74" s="1123"/>
      <c r="V74" s="1168"/>
      <c r="W74" s="806"/>
    </row>
    <row r="75" spans="1:23" s="803" customFormat="1" ht="15.95" customHeight="1">
      <c r="A75" s="175">
        <f>ROW()</f>
        <v>75</v>
      </c>
      <c r="B75" s="750"/>
      <c r="C75" s="180"/>
      <c r="D75" s="269"/>
      <c r="E75" s="1172" t="s">
        <v>644</v>
      </c>
      <c r="F75" s="1172" t="s">
        <v>761</v>
      </c>
      <c r="G75" s="1747"/>
      <c r="H75" s="1761"/>
      <c r="I75" s="1747"/>
      <c r="J75" s="1747"/>
      <c r="K75" s="1156"/>
      <c r="L75" s="1157"/>
      <c r="M75" s="866"/>
      <c r="N75" s="866"/>
      <c r="O75" s="1156"/>
      <c r="P75" s="1520"/>
      <c r="Q75" s="1167"/>
      <c r="R75" s="1521"/>
      <c r="S75" s="1522"/>
      <c r="T75" s="1523"/>
      <c r="U75" s="1123"/>
      <c r="V75" s="1168"/>
      <c r="W75" s="806"/>
    </row>
    <row r="76" spans="1:23" s="803" customFormat="1" ht="15.95" customHeight="1">
      <c r="A76" s="175">
        <f>ROW()</f>
        <v>76</v>
      </c>
      <c r="B76" s="750"/>
      <c r="C76" s="180"/>
      <c r="D76" s="269"/>
      <c r="E76" s="1172" t="s">
        <v>644</v>
      </c>
      <c r="F76" s="1172" t="s">
        <v>761</v>
      </c>
      <c r="G76" s="1747"/>
      <c r="H76" s="1761"/>
      <c r="I76" s="1747"/>
      <c r="J76" s="1747"/>
      <c r="K76" s="1156"/>
      <c r="L76" s="1157"/>
      <c r="M76" s="866"/>
      <c r="N76" s="866"/>
      <c r="O76" s="1156"/>
      <c r="P76" s="1520"/>
      <c r="Q76" s="1167"/>
      <c r="R76" s="1521"/>
      <c r="S76" s="1522"/>
      <c r="T76" s="1523"/>
      <c r="U76" s="1123"/>
      <c r="V76" s="1168"/>
      <c r="W76" s="806"/>
    </row>
    <row r="77" spans="1:23" s="803" customFormat="1" ht="15.95" customHeight="1">
      <c r="A77" s="175">
        <f>ROW()</f>
        <v>77</v>
      </c>
      <c r="B77" s="750"/>
      <c r="C77" s="180"/>
      <c r="D77" s="269"/>
      <c r="E77" s="1172" t="s">
        <v>644</v>
      </c>
      <c r="F77" s="1172" t="s">
        <v>761</v>
      </c>
      <c r="G77" s="1747"/>
      <c r="H77" s="1761"/>
      <c r="I77" s="1747"/>
      <c r="J77" s="1747"/>
      <c r="K77" s="1156"/>
      <c r="L77" s="1157"/>
      <c r="M77" s="866"/>
      <c r="N77" s="866"/>
      <c r="O77" s="1156"/>
      <c r="P77" s="1520"/>
      <c r="Q77" s="1167"/>
      <c r="R77" s="1521"/>
      <c r="S77" s="1522"/>
      <c r="T77" s="1523"/>
      <c r="U77" s="1123"/>
      <c r="V77" s="1168"/>
      <c r="W77" s="806"/>
    </row>
    <row r="78" spans="1:23" s="803" customFormat="1" ht="15.95" customHeight="1">
      <c r="A78" s="175">
        <f>ROW()</f>
        <v>78</v>
      </c>
      <c r="B78" s="750"/>
      <c r="C78" s="180"/>
      <c r="D78" s="269"/>
      <c r="E78" s="1172" t="s">
        <v>644</v>
      </c>
      <c r="F78" s="1172" t="s">
        <v>761</v>
      </c>
      <c r="G78" s="1747"/>
      <c r="H78" s="1761"/>
      <c r="I78" s="1747"/>
      <c r="J78" s="1747"/>
      <c r="K78" s="1156"/>
      <c r="L78" s="1157"/>
      <c r="M78" s="866"/>
      <c r="N78" s="866"/>
      <c r="O78" s="1156"/>
      <c r="P78" s="1520"/>
      <c r="Q78" s="1167"/>
      <c r="R78" s="1521"/>
      <c r="S78" s="1522"/>
      <c r="T78" s="1523"/>
      <c r="U78" s="1123"/>
      <c r="V78" s="1168"/>
      <c r="W78" s="806"/>
    </row>
    <row r="79" spans="1:23" s="803" customFormat="1" ht="15.95" customHeight="1">
      <c r="A79" s="175">
        <f>ROW()</f>
        <v>79</v>
      </c>
      <c r="B79" s="750"/>
      <c r="C79" s="180"/>
      <c r="D79" s="269"/>
      <c r="E79" s="1172" t="s">
        <v>644</v>
      </c>
      <c r="F79" s="1172" t="s">
        <v>761</v>
      </c>
      <c r="G79" s="1747"/>
      <c r="H79" s="1761"/>
      <c r="I79" s="1747"/>
      <c r="J79" s="1747"/>
      <c r="K79" s="1156"/>
      <c r="L79" s="1157"/>
      <c r="M79" s="866"/>
      <c r="N79" s="866"/>
      <c r="O79" s="1156"/>
      <c r="P79" s="1520"/>
      <c r="Q79" s="1167"/>
      <c r="R79" s="1521"/>
      <c r="S79" s="1522"/>
      <c r="T79" s="1523"/>
      <c r="U79" s="1123"/>
      <c r="V79" s="1168"/>
      <c r="W79" s="806"/>
    </row>
    <row r="80" spans="1:23" s="803" customFormat="1" ht="15.95" customHeight="1">
      <c r="A80" s="175">
        <f>ROW()</f>
        <v>80</v>
      </c>
      <c r="B80" s="750"/>
      <c r="C80" s="180"/>
      <c r="D80" s="269"/>
      <c r="E80" s="1172" t="s">
        <v>644</v>
      </c>
      <c r="F80" s="1172" t="s">
        <v>761</v>
      </c>
      <c r="G80" s="1747"/>
      <c r="H80" s="1761"/>
      <c r="I80" s="1747"/>
      <c r="J80" s="1747"/>
      <c r="K80" s="1156"/>
      <c r="L80" s="1157"/>
      <c r="M80" s="866"/>
      <c r="N80" s="866"/>
      <c r="O80" s="1156"/>
      <c r="P80" s="1520"/>
      <c r="Q80" s="1167"/>
      <c r="R80" s="1521"/>
      <c r="S80" s="1522"/>
      <c r="T80" s="1523"/>
      <c r="U80" s="1123"/>
      <c r="V80" s="1168"/>
      <c r="W80" s="806"/>
    </row>
    <row r="81" spans="1:23" s="803" customFormat="1" ht="15.95" customHeight="1">
      <c r="A81" s="175">
        <f>ROW()</f>
        <v>81</v>
      </c>
      <c r="B81" s="750"/>
      <c r="C81" s="180"/>
      <c r="D81" s="269"/>
      <c r="E81" s="1172" t="s">
        <v>644</v>
      </c>
      <c r="F81" s="1172" t="s">
        <v>761</v>
      </c>
      <c r="G81" s="1747"/>
      <c r="H81" s="1761"/>
      <c r="I81" s="1747"/>
      <c r="J81" s="1747"/>
      <c r="K81" s="1156"/>
      <c r="L81" s="1157"/>
      <c r="M81" s="866"/>
      <c r="N81" s="866"/>
      <c r="O81" s="1171"/>
      <c r="P81" s="1520"/>
      <c r="Q81" s="1167"/>
      <c r="R81" s="1521"/>
      <c r="S81" s="1522"/>
      <c r="T81" s="1523"/>
      <c r="U81" s="1123"/>
      <c r="V81" s="1168"/>
      <c r="W81" s="806"/>
    </row>
    <row r="82" spans="1:23">
      <c r="A82" s="175">
        <f>ROW()</f>
        <v>82</v>
      </c>
      <c r="B82" s="242"/>
      <c r="C82" s="165"/>
      <c r="D82" s="165"/>
      <c r="E82" s="165"/>
      <c r="F82" s="165"/>
      <c r="G82" s="165"/>
      <c r="H82" s="165"/>
      <c r="I82" s="165"/>
      <c r="J82" s="165"/>
      <c r="K82" s="165"/>
      <c r="L82" s="165"/>
      <c r="M82" s="165"/>
      <c r="N82" s="165"/>
      <c r="O82" s="165"/>
      <c r="P82" s="165"/>
      <c r="Q82" s="808"/>
      <c r="R82" s="165"/>
      <c r="S82" s="165"/>
      <c r="T82" s="165"/>
      <c r="U82" s="808"/>
      <c r="V82" s="166"/>
    </row>
    <row r="84" spans="1:23" s="1" customFormat="1">
      <c r="A84" s="70"/>
      <c r="B84" s="70"/>
      <c r="C84" s="70"/>
      <c r="D84" s="70"/>
      <c r="E84" s="70"/>
      <c r="F84" s="70"/>
      <c r="G84" s="70"/>
      <c r="H84" s="70"/>
      <c r="I84" s="70"/>
      <c r="J84" s="70"/>
      <c r="K84" s="70"/>
      <c r="L84" s="70"/>
      <c r="M84" s="70"/>
      <c r="N84" s="70"/>
      <c r="O84" s="70"/>
      <c r="P84" s="70"/>
      <c r="Q84" s="937"/>
      <c r="R84" s="70"/>
      <c r="S84" s="70"/>
      <c r="T84" s="70"/>
      <c r="U84" s="937"/>
      <c r="V84" s="70"/>
      <c r="W84" s="70"/>
    </row>
    <row r="85" spans="1:23" s="1" customFormat="1">
      <c r="A85" s="70"/>
      <c r="B85" s="70"/>
      <c r="C85" s="70"/>
      <c r="D85" s="70"/>
      <c r="E85" s="70"/>
      <c r="F85" s="70"/>
      <c r="G85" s="70"/>
      <c r="H85" s="70"/>
      <c r="I85" s="70"/>
      <c r="J85" s="70"/>
      <c r="K85" s="70"/>
      <c r="L85" s="70"/>
      <c r="M85" s="70"/>
      <c r="N85" s="70"/>
      <c r="O85" s="70"/>
      <c r="P85" s="70"/>
      <c r="Q85" s="937"/>
      <c r="R85" s="70"/>
      <c r="S85" s="70"/>
      <c r="T85" s="70"/>
      <c r="U85" s="937"/>
      <c r="V85" s="70"/>
      <c r="W85" s="70"/>
    </row>
    <row r="86" spans="1:23" s="1" customFormat="1">
      <c r="A86" s="70"/>
      <c r="B86" s="70"/>
      <c r="C86" s="70"/>
      <c r="D86" s="70"/>
      <c r="E86" s="70"/>
      <c r="F86" s="70"/>
      <c r="G86" s="70"/>
      <c r="H86" s="70"/>
      <c r="I86" s="70"/>
      <c r="J86" s="70"/>
      <c r="K86" s="70"/>
      <c r="L86" s="70"/>
      <c r="M86" s="70"/>
      <c r="N86" s="70"/>
      <c r="O86" s="70"/>
      <c r="P86" s="70"/>
      <c r="Q86" s="937"/>
      <c r="R86" s="70"/>
      <c r="S86" s="70"/>
      <c r="T86" s="70"/>
      <c r="U86" s="937"/>
      <c r="V86" s="70"/>
      <c r="W86" s="70"/>
    </row>
    <row r="87" spans="1:23" s="1" customFormat="1">
      <c r="A87" s="70"/>
      <c r="B87" s="70"/>
      <c r="C87" s="70"/>
      <c r="D87" s="70"/>
      <c r="E87" s="70"/>
      <c r="F87" s="70"/>
      <c r="G87" s="70"/>
      <c r="H87" s="70"/>
      <c r="I87" s="70"/>
      <c r="J87" s="70"/>
      <c r="K87" s="70"/>
      <c r="L87" s="70"/>
      <c r="M87" s="70"/>
      <c r="N87" s="70"/>
      <c r="O87" s="70"/>
      <c r="P87" s="70"/>
      <c r="Q87" s="937"/>
      <c r="R87" s="70"/>
      <c r="S87" s="70"/>
      <c r="T87" s="70"/>
      <c r="U87" s="937"/>
      <c r="V87" s="70"/>
      <c r="W87" s="70"/>
    </row>
    <row r="88" spans="1:23" s="1" customFormat="1">
      <c r="A88" s="70"/>
      <c r="B88" s="70"/>
      <c r="C88" s="70"/>
      <c r="D88" s="70"/>
      <c r="E88" s="70"/>
      <c r="F88" s="70"/>
      <c r="G88" s="70"/>
      <c r="H88" s="70"/>
      <c r="I88" s="70"/>
      <c r="J88" s="70"/>
      <c r="K88" s="70"/>
      <c r="L88" s="70"/>
      <c r="M88" s="70"/>
      <c r="N88" s="70"/>
      <c r="O88" s="70"/>
      <c r="P88" s="70"/>
      <c r="Q88" s="937"/>
      <c r="R88" s="70"/>
      <c r="S88" s="70"/>
      <c r="T88" s="70"/>
      <c r="U88" s="937"/>
      <c r="V88" s="70"/>
      <c r="W88" s="70"/>
    </row>
    <row r="89" spans="1:23" s="1" customFormat="1">
      <c r="A89" s="70"/>
      <c r="B89" s="70"/>
      <c r="C89" s="70"/>
      <c r="D89" s="70"/>
      <c r="E89" s="70"/>
      <c r="F89" s="70"/>
      <c r="G89" s="70"/>
      <c r="H89" s="70"/>
      <c r="I89" s="70"/>
      <c r="J89" s="70"/>
      <c r="K89" s="70"/>
      <c r="L89" s="70"/>
      <c r="M89" s="70"/>
      <c r="N89" s="70"/>
      <c r="O89" s="70"/>
      <c r="P89" s="70"/>
      <c r="Q89" s="937"/>
      <c r="R89" s="70"/>
      <c r="S89" s="70"/>
      <c r="T89" s="70"/>
      <c r="U89" s="937"/>
      <c r="V89" s="70"/>
      <c r="W89" s="70"/>
    </row>
    <row r="90" spans="1:23" s="1" customFormat="1">
      <c r="A90" s="70"/>
      <c r="B90" s="70"/>
      <c r="C90" s="70"/>
      <c r="D90" s="70"/>
      <c r="E90" s="70"/>
      <c r="F90" s="70"/>
      <c r="G90" s="70"/>
      <c r="H90" s="70"/>
      <c r="I90" s="70"/>
      <c r="J90" s="70"/>
      <c r="K90" s="70"/>
      <c r="L90" s="70"/>
      <c r="M90" s="70"/>
      <c r="N90" s="70"/>
      <c r="O90" s="70"/>
      <c r="P90" s="70"/>
      <c r="Q90" s="937"/>
      <c r="R90" s="70"/>
      <c r="S90" s="70"/>
      <c r="T90" s="70"/>
      <c r="U90" s="937"/>
      <c r="V90" s="70"/>
      <c r="W90" s="70"/>
    </row>
    <row r="91" spans="1:23" s="1" customFormat="1">
      <c r="A91" s="70"/>
      <c r="B91" s="70"/>
      <c r="C91" s="70"/>
      <c r="D91" s="70"/>
      <c r="E91" s="70"/>
      <c r="F91" s="70"/>
      <c r="G91" s="70"/>
      <c r="H91" s="70"/>
      <c r="I91" s="70"/>
      <c r="J91" s="70"/>
      <c r="K91" s="70"/>
      <c r="L91" s="70"/>
      <c r="M91" s="70"/>
      <c r="N91" s="70"/>
      <c r="O91" s="70"/>
      <c r="P91" s="70"/>
      <c r="Q91" s="937"/>
      <c r="R91" s="70"/>
      <c r="S91" s="70"/>
      <c r="T91" s="70"/>
      <c r="U91" s="937"/>
      <c r="V91" s="70"/>
      <c r="W91" s="70"/>
    </row>
    <row r="92" spans="1:23" s="1" customFormat="1">
      <c r="A92" s="70"/>
      <c r="B92" s="70"/>
      <c r="C92" s="70"/>
      <c r="D92" s="70"/>
      <c r="E92" s="70"/>
      <c r="F92" s="70"/>
      <c r="G92" s="70"/>
      <c r="H92" s="70"/>
      <c r="I92" s="70"/>
      <c r="J92" s="70"/>
      <c r="K92" s="70"/>
      <c r="L92" s="70"/>
      <c r="M92" s="70"/>
      <c r="N92" s="70"/>
      <c r="O92" s="70"/>
      <c r="P92" s="70"/>
      <c r="Q92" s="937"/>
      <c r="R92" s="70"/>
      <c r="S92" s="70"/>
      <c r="T92" s="70"/>
      <c r="U92" s="937"/>
      <c r="V92" s="70"/>
      <c r="W92" s="70"/>
    </row>
    <row r="93" spans="1:23" s="1" customFormat="1">
      <c r="A93" s="70"/>
      <c r="B93" s="70"/>
      <c r="C93" s="70"/>
      <c r="D93" s="70"/>
      <c r="E93" s="70"/>
      <c r="F93" s="70"/>
      <c r="G93" s="70"/>
      <c r="H93" s="70"/>
      <c r="I93" s="70"/>
      <c r="J93" s="70"/>
      <c r="K93" s="70"/>
      <c r="L93" s="70"/>
      <c r="M93" s="70"/>
      <c r="N93" s="70"/>
      <c r="O93" s="70"/>
      <c r="P93" s="70"/>
      <c r="Q93" s="937"/>
      <c r="R93" s="70"/>
      <c r="S93" s="70"/>
      <c r="T93" s="70"/>
      <c r="U93" s="937"/>
      <c r="V93" s="70"/>
      <c r="W93" s="70"/>
    </row>
    <row r="94" spans="1:23" s="1" customFormat="1">
      <c r="A94" s="70"/>
      <c r="B94" s="70"/>
      <c r="C94" s="70"/>
      <c r="D94" s="70"/>
      <c r="E94" s="70"/>
      <c r="F94" s="70"/>
      <c r="G94" s="70"/>
      <c r="H94" s="70"/>
      <c r="I94" s="70"/>
      <c r="J94" s="70"/>
      <c r="K94" s="70"/>
      <c r="L94" s="70"/>
      <c r="M94" s="70"/>
      <c r="N94" s="70"/>
      <c r="O94" s="70"/>
      <c r="P94" s="70"/>
      <c r="Q94" s="937"/>
      <c r="R94" s="70"/>
      <c r="S94" s="70"/>
      <c r="T94" s="70"/>
      <c r="U94" s="937"/>
      <c r="V94" s="70"/>
      <c r="W94" s="70"/>
    </row>
    <row r="95" spans="1:23" s="1" customFormat="1">
      <c r="A95" s="70"/>
      <c r="B95" s="70"/>
      <c r="C95" s="70"/>
      <c r="D95" s="70"/>
      <c r="E95" s="70"/>
      <c r="F95" s="70"/>
      <c r="G95" s="70"/>
      <c r="H95" s="70"/>
      <c r="I95" s="70"/>
      <c r="J95" s="70"/>
      <c r="K95" s="70"/>
      <c r="L95" s="70"/>
      <c r="M95" s="70"/>
      <c r="N95" s="70"/>
      <c r="O95" s="70"/>
      <c r="P95" s="70"/>
      <c r="Q95" s="937"/>
      <c r="R95" s="70"/>
      <c r="S95" s="70"/>
      <c r="T95" s="70"/>
      <c r="U95" s="937"/>
      <c r="V95" s="70"/>
      <c r="W95" s="70"/>
    </row>
    <row r="96" spans="1:23" s="1" customFormat="1">
      <c r="A96" s="70"/>
      <c r="B96" s="70"/>
      <c r="C96" s="70"/>
      <c r="D96" s="70"/>
      <c r="E96" s="70"/>
      <c r="F96" s="70"/>
      <c r="G96" s="70"/>
      <c r="H96" s="70"/>
      <c r="I96" s="70"/>
      <c r="J96" s="70"/>
      <c r="K96" s="70"/>
      <c r="L96" s="70"/>
      <c r="M96" s="70"/>
      <c r="N96" s="70"/>
      <c r="O96" s="70"/>
      <c r="P96" s="70"/>
      <c r="Q96" s="937"/>
      <c r="R96" s="70"/>
      <c r="S96" s="70"/>
      <c r="T96" s="70"/>
      <c r="U96" s="937"/>
      <c r="V96" s="70"/>
      <c r="W96" s="70"/>
    </row>
    <row r="97" spans="1:23" s="1" customFormat="1">
      <c r="A97" s="70"/>
      <c r="B97" s="70"/>
      <c r="C97" s="70"/>
      <c r="D97" s="70"/>
      <c r="E97" s="70"/>
      <c r="F97" s="70"/>
      <c r="G97" s="70"/>
      <c r="H97" s="70"/>
      <c r="I97" s="70"/>
      <c r="J97" s="70"/>
      <c r="K97" s="70"/>
      <c r="L97" s="70"/>
      <c r="M97" s="70"/>
      <c r="N97" s="70"/>
      <c r="O97" s="70"/>
      <c r="P97" s="70"/>
      <c r="Q97" s="937"/>
      <c r="R97" s="70"/>
      <c r="S97" s="70"/>
      <c r="T97" s="70"/>
      <c r="U97" s="937"/>
      <c r="V97" s="70"/>
      <c r="W97" s="70"/>
    </row>
    <row r="98" spans="1:23" s="1" customFormat="1">
      <c r="A98" s="70"/>
      <c r="B98" s="70"/>
      <c r="C98" s="70"/>
      <c r="D98" s="70"/>
      <c r="E98" s="70"/>
      <c r="F98" s="70"/>
      <c r="G98" s="70"/>
      <c r="H98" s="70"/>
      <c r="I98" s="70"/>
      <c r="J98" s="70"/>
      <c r="K98" s="70"/>
      <c r="L98" s="70"/>
      <c r="M98" s="70"/>
      <c r="N98" s="70"/>
      <c r="O98" s="70"/>
      <c r="P98" s="70"/>
      <c r="Q98" s="937"/>
      <c r="R98" s="70"/>
      <c r="S98" s="70"/>
      <c r="T98" s="70"/>
      <c r="U98" s="937"/>
      <c r="V98" s="70"/>
      <c r="W98" s="70"/>
    </row>
    <row r="99" spans="1:23" s="1" customFormat="1">
      <c r="A99" s="70"/>
      <c r="B99" s="70"/>
      <c r="C99" s="70"/>
      <c r="D99" s="70"/>
      <c r="E99" s="70"/>
      <c r="F99" s="70"/>
      <c r="G99" s="70"/>
      <c r="H99" s="70"/>
      <c r="I99" s="70"/>
      <c r="J99" s="70"/>
      <c r="K99" s="70"/>
      <c r="L99" s="70"/>
      <c r="M99" s="70"/>
      <c r="N99" s="70"/>
      <c r="O99" s="70"/>
      <c r="P99" s="70"/>
      <c r="Q99" s="937"/>
      <c r="R99" s="70"/>
      <c r="S99" s="70"/>
      <c r="T99" s="70"/>
      <c r="U99" s="937"/>
      <c r="V99" s="70"/>
      <c r="W99" s="70"/>
    </row>
    <row r="100" spans="1:23" s="1" customFormat="1">
      <c r="A100" s="70"/>
      <c r="B100" s="70"/>
      <c r="C100" s="70"/>
      <c r="D100" s="70"/>
      <c r="E100" s="70"/>
      <c r="F100" s="70"/>
      <c r="G100" s="70"/>
      <c r="H100" s="70"/>
      <c r="I100" s="70"/>
      <c r="J100" s="70"/>
      <c r="K100" s="70"/>
      <c r="L100" s="70"/>
      <c r="M100" s="70"/>
      <c r="N100" s="70"/>
      <c r="O100" s="70"/>
      <c r="P100" s="70"/>
      <c r="Q100" s="937"/>
      <c r="R100" s="70"/>
      <c r="S100" s="70"/>
      <c r="T100" s="70"/>
      <c r="U100" s="937"/>
      <c r="V100" s="70"/>
      <c r="W100" s="70"/>
    </row>
    <row r="101" spans="1:23" s="1" customFormat="1">
      <c r="A101" s="70"/>
      <c r="B101" s="70"/>
      <c r="C101" s="70"/>
      <c r="D101" s="70"/>
      <c r="E101" s="70"/>
      <c r="F101" s="70"/>
      <c r="G101" s="70"/>
      <c r="H101" s="70"/>
      <c r="I101" s="70"/>
      <c r="J101" s="70"/>
      <c r="K101" s="70"/>
      <c r="L101" s="70"/>
      <c r="M101" s="70"/>
      <c r="N101" s="70"/>
      <c r="O101" s="70"/>
      <c r="P101" s="70"/>
      <c r="Q101" s="937"/>
      <c r="R101" s="70"/>
      <c r="S101" s="70"/>
      <c r="T101" s="70"/>
      <c r="U101" s="937"/>
      <c r="V101" s="70"/>
      <c r="W101" s="70"/>
    </row>
    <row r="102" spans="1:23" s="1" customFormat="1">
      <c r="A102" s="70"/>
      <c r="B102" s="70"/>
      <c r="C102" s="70"/>
      <c r="D102" s="70"/>
      <c r="E102" s="70"/>
      <c r="F102" s="70"/>
      <c r="G102" s="70"/>
      <c r="H102" s="70"/>
      <c r="I102" s="70"/>
      <c r="J102" s="70"/>
      <c r="K102" s="70"/>
      <c r="L102" s="70"/>
      <c r="M102" s="70"/>
      <c r="N102" s="70"/>
      <c r="O102" s="70"/>
      <c r="P102" s="70"/>
      <c r="Q102" s="937"/>
      <c r="R102" s="70"/>
      <c r="S102" s="70"/>
      <c r="T102" s="70"/>
      <c r="U102" s="937"/>
      <c r="V102" s="70"/>
      <c r="W102" s="70"/>
    </row>
    <row r="103" spans="1:23" s="1" customFormat="1">
      <c r="A103" s="70"/>
      <c r="B103" s="70"/>
      <c r="C103" s="70"/>
      <c r="D103" s="70"/>
      <c r="E103" s="70"/>
      <c r="F103" s="70"/>
      <c r="G103" s="70"/>
      <c r="H103" s="70"/>
      <c r="I103" s="70"/>
      <c r="J103" s="70"/>
      <c r="K103" s="70"/>
      <c r="L103" s="70"/>
      <c r="M103" s="70"/>
      <c r="N103" s="70"/>
      <c r="O103" s="70"/>
      <c r="P103" s="70"/>
      <c r="Q103" s="937"/>
      <c r="R103" s="70"/>
      <c r="S103" s="70"/>
      <c r="T103" s="70"/>
      <c r="U103" s="937"/>
      <c r="V103" s="70"/>
      <c r="W103" s="70"/>
    </row>
    <row r="104" spans="1:23" s="1" customFormat="1">
      <c r="A104" s="70"/>
      <c r="B104" s="70"/>
      <c r="C104" s="70"/>
      <c r="D104" s="70"/>
      <c r="E104" s="70"/>
      <c r="F104" s="70"/>
      <c r="G104" s="70"/>
      <c r="H104" s="70"/>
      <c r="I104" s="70"/>
      <c r="J104" s="70"/>
      <c r="K104" s="70"/>
      <c r="L104" s="70"/>
      <c r="M104" s="70"/>
      <c r="N104" s="70"/>
      <c r="O104" s="70"/>
      <c r="P104" s="70"/>
      <c r="Q104" s="937"/>
      <c r="R104" s="70"/>
      <c r="S104" s="70"/>
      <c r="T104" s="70"/>
      <c r="U104" s="937"/>
      <c r="V104" s="70"/>
      <c r="W104" s="70"/>
    </row>
    <row r="105" spans="1:23" s="1" customFormat="1">
      <c r="A105" s="70"/>
      <c r="B105" s="70"/>
      <c r="C105" s="70"/>
      <c r="D105" s="70"/>
      <c r="E105" s="70"/>
      <c r="F105" s="70"/>
      <c r="G105" s="70"/>
      <c r="H105" s="70"/>
      <c r="I105" s="70"/>
      <c r="J105" s="70"/>
      <c r="K105" s="70"/>
      <c r="L105" s="70"/>
      <c r="M105" s="70"/>
      <c r="N105" s="70"/>
      <c r="O105" s="70"/>
      <c r="P105" s="70"/>
      <c r="Q105" s="937"/>
      <c r="R105" s="70"/>
      <c r="S105" s="70"/>
      <c r="T105" s="70"/>
      <c r="U105" s="937"/>
      <c r="V105" s="70"/>
      <c r="W105" s="70"/>
    </row>
    <row r="106" spans="1:23" s="1" customFormat="1">
      <c r="A106" s="70"/>
      <c r="B106" s="70"/>
      <c r="C106" s="70"/>
      <c r="D106" s="70"/>
      <c r="E106" s="70"/>
      <c r="F106" s="70"/>
      <c r="G106" s="70"/>
      <c r="H106" s="70"/>
      <c r="I106" s="70"/>
      <c r="J106" s="70"/>
      <c r="K106" s="70"/>
      <c r="L106" s="70"/>
      <c r="M106" s="70"/>
      <c r="N106" s="70"/>
      <c r="O106" s="70"/>
      <c r="P106" s="70"/>
      <c r="Q106" s="937"/>
      <c r="R106" s="70"/>
      <c r="S106" s="70"/>
      <c r="T106" s="70"/>
      <c r="U106" s="937"/>
      <c r="V106" s="70"/>
      <c r="W106" s="70"/>
    </row>
    <row r="107" spans="1:23" s="1" customFormat="1">
      <c r="A107" s="70"/>
      <c r="B107" s="70"/>
      <c r="C107" s="70"/>
      <c r="D107" s="70"/>
      <c r="E107" s="70"/>
      <c r="F107" s="70"/>
      <c r="G107" s="70"/>
      <c r="H107" s="70"/>
      <c r="I107" s="70"/>
      <c r="J107" s="70"/>
      <c r="K107" s="70"/>
      <c r="L107" s="70"/>
      <c r="M107" s="70"/>
      <c r="N107" s="70"/>
      <c r="O107" s="70"/>
      <c r="P107" s="70"/>
      <c r="Q107" s="937"/>
      <c r="R107" s="70"/>
      <c r="S107" s="70"/>
      <c r="T107" s="70"/>
      <c r="U107" s="937"/>
      <c r="V107" s="70"/>
      <c r="W107" s="70"/>
    </row>
    <row r="108" spans="1:23" s="1" customFormat="1">
      <c r="A108" s="70"/>
      <c r="B108" s="70"/>
      <c r="C108" s="70"/>
      <c r="D108" s="70"/>
      <c r="E108" s="70"/>
      <c r="F108" s="70"/>
      <c r="G108" s="70"/>
      <c r="H108" s="70"/>
      <c r="I108" s="70"/>
      <c r="J108" s="70"/>
      <c r="K108" s="70"/>
      <c r="L108" s="70"/>
      <c r="M108" s="70"/>
      <c r="N108" s="70"/>
      <c r="O108" s="70"/>
      <c r="P108" s="70"/>
      <c r="Q108" s="937"/>
      <c r="R108" s="70"/>
      <c r="S108" s="70"/>
      <c r="T108" s="70"/>
      <c r="U108" s="937"/>
      <c r="V108" s="70"/>
      <c r="W108" s="70"/>
    </row>
    <row r="109" spans="1:23" s="1" customFormat="1">
      <c r="A109" s="70"/>
      <c r="B109" s="70"/>
      <c r="C109" s="70"/>
      <c r="D109" s="70"/>
      <c r="E109" s="70"/>
      <c r="F109" s="70"/>
      <c r="G109" s="70"/>
      <c r="H109" s="70"/>
      <c r="I109" s="70"/>
      <c r="J109" s="70"/>
      <c r="K109" s="70"/>
      <c r="L109" s="70"/>
      <c r="M109" s="70"/>
      <c r="N109" s="70"/>
      <c r="O109" s="70"/>
      <c r="P109" s="70"/>
      <c r="Q109" s="937"/>
      <c r="R109" s="70"/>
      <c r="S109" s="70"/>
      <c r="T109" s="70"/>
      <c r="U109" s="937"/>
      <c r="V109" s="70"/>
      <c r="W109" s="70"/>
    </row>
    <row r="110" spans="1:23" s="1" customFormat="1">
      <c r="A110" s="70"/>
      <c r="B110" s="70"/>
      <c r="C110" s="70"/>
      <c r="D110" s="70"/>
      <c r="E110" s="70"/>
      <c r="F110" s="70"/>
      <c r="G110" s="70"/>
      <c r="H110" s="70"/>
      <c r="I110" s="70"/>
      <c r="J110" s="70"/>
      <c r="K110" s="70"/>
      <c r="L110" s="70"/>
      <c r="M110" s="70"/>
      <c r="N110" s="70"/>
      <c r="O110" s="70"/>
      <c r="P110" s="70"/>
      <c r="Q110" s="937"/>
      <c r="R110" s="70"/>
      <c r="S110" s="70"/>
      <c r="T110" s="70"/>
      <c r="U110" s="937"/>
      <c r="V110" s="70"/>
      <c r="W110" s="70"/>
    </row>
    <row r="111" spans="1:23" s="1" customFormat="1">
      <c r="A111" s="70"/>
      <c r="B111" s="70"/>
      <c r="C111" s="70"/>
      <c r="D111" s="70"/>
      <c r="E111" s="70"/>
      <c r="F111" s="70"/>
      <c r="G111" s="70"/>
      <c r="H111" s="70"/>
      <c r="I111" s="70"/>
      <c r="J111" s="70"/>
      <c r="K111" s="70"/>
      <c r="L111" s="70"/>
      <c r="M111" s="70"/>
      <c r="N111" s="70"/>
      <c r="O111" s="70"/>
      <c r="P111" s="70"/>
      <c r="Q111" s="937"/>
      <c r="R111" s="70"/>
      <c r="S111" s="70"/>
      <c r="T111" s="70"/>
      <c r="U111" s="937"/>
      <c r="V111" s="70"/>
      <c r="W111" s="70"/>
    </row>
    <row r="112" spans="1:23" s="1" customFormat="1">
      <c r="A112" s="70"/>
      <c r="B112" s="70"/>
      <c r="C112" s="70"/>
      <c r="D112" s="70"/>
      <c r="E112" s="70"/>
      <c r="F112" s="70"/>
      <c r="G112" s="70"/>
      <c r="H112" s="70"/>
      <c r="I112" s="70"/>
      <c r="J112" s="70"/>
      <c r="K112" s="70"/>
      <c r="L112" s="70"/>
      <c r="M112" s="70"/>
      <c r="N112" s="70"/>
      <c r="O112" s="70"/>
      <c r="P112" s="70"/>
      <c r="Q112" s="937"/>
      <c r="R112" s="70"/>
      <c r="S112" s="70"/>
      <c r="T112" s="70"/>
      <c r="U112" s="937"/>
      <c r="V112" s="70"/>
      <c r="W112" s="70"/>
    </row>
    <row r="113" spans="1:23" s="1" customFormat="1">
      <c r="A113" s="70"/>
      <c r="B113" s="70"/>
      <c r="C113" s="70"/>
      <c r="D113" s="70"/>
      <c r="E113" s="70"/>
      <c r="F113" s="70"/>
      <c r="G113" s="70"/>
      <c r="H113" s="70"/>
      <c r="I113" s="70"/>
      <c r="J113" s="70"/>
      <c r="K113" s="70"/>
      <c r="L113" s="70"/>
      <c r="M113" s="70"/>
      <c r="N113" s="70"/>
      <c r="O113" s="70"/>
      <c r="P113" s="70"/>
      <c r="Q113" s="937"/>
      <c r="R113" s="70"/>
      <c r="S113" s="70"/>
      <c r="T113" s="70"/>
      <c r="U113" s="937"/>
      <c r="V113" s="70"/>
      <c r="W113" s="70"/>
    </row>
    <row r="114" spans="1:23" s="1" customFormat="1">
      <c r="A114" s="70"/>
      <c r="B114" s="70"/>
      <c r="C114" s="70"/>
      <c r="D114" s="70"/>
      <c r="E114" s="70"/>
      <c r="F114" s="70"/>
      <c r="G114" s="70"/>
      <c r="H114" s="70"/>
      <c r="I114" s="70"/>
      <c r="J114" s="70"/>
      <c r="K114" s="70"/>
      <c r="L114" s="70"/>
      <c r="M114" s="70"/>
      <c r="N114" s="70"/>
      <c r="O114" s="70"/>
      <c r="P114" s="70"/>
      <c r="Q114" s="937"/>
      <c r="R114" s="70"/>
      <c r="S114" s="70"/>
      <c r="T114" s="70"/>
      <c r="U114" s="937"/>
      <c r="V114" s="70"/>
      <c r="W114" s="70"/>
    </row>
    <row r="115" spans="1:23" s="1" customFormat="1">
      <c r="A115" s="70"/>
      <c r="B115" s="70"/>
      <c r="C115" s="70"/>
      <c r="D115" s="70"/>
      <c r="E115" s="70"/>
      <c r="F115" s="70"/>
      <c r="G115" s="70"/>
      <c r="H115" s="70"/>
      <c r="I115" s="70"/>
      <c r="J115" s="70"/>
      <c r="K115" s="70"/>
      <c r="L115" s="70"/>
      <c r="M115" s="70"/>
      <c r="N115" s="70"/>
      <c r="O115" s="70"/>
      <c r="P115" s="70"/>
      <c r="Q115" s="937"/>
      <c r="R115" s="70"/>
      <c r="S115" s="70"/>
      <c r="T115" s="70"/>
      <c r="U115" s="937"/>
      <c r="V115" s="70"/>
      <c r="W115" s="70"/>
    </row>
    <row r="116" spans="1:23" s="1" customFormat="1">
      <c r="A116" s="70"/>
      <c r="B116" s="70"/>
      <c r="C116" s="70"/>
      <c r="D116" s="70"/>
      <c r="E116" s="70"/>
      <c r="F116" s="70"/>
      <c r="G116" s="70"/>
      <c r="H116" s="70"/>
      <c r="I116" s="70"/>
      <c r="J116" s="70"/>
      <c r="K116" s="70"/>
      <c r="L116" s="70"/>
      <c r="M116" s="70"/>
      <c r="N116" s="70"/>
      <c r="O116" s="70"/>
      <c r="P116" s="70"/>
      <c r="Q116" s="937"/>
      <c r="R116" s="70"/>
      <c r="S116" s="70"/>
      <c r="T116" s="70"/>
      <c r="U116" s="937"/>
      <c r="V116" s="70"/>
      <c r="W116" s="70"/>
    </row>
    <row r="117" spans="1:23" s="1" customFormat="1">
      <c r="A117" s="70"/>
      <c r="B117" s="70"/>
      <c r="C117" s="70"/>
      <c r="D117" s="70"/>
      <c r="E117" s="70"/>
      <c r="F117" s="70"/>
      <c r="G117" s="70"/>
      <c r="H117" s="70"/>
      <c r="I117" s="70"/>
      <c r="J117" s="70"/>
      <c r="K117" s="70"/>
      <c r="L117" s="70"/>
      <c r="M117" s="70"/>
      <c r="N117" s="70"/>
      <c r="O117" s="70"/>
      <c r="P117" s="70"/>
      <c r="Q117" s="937"/>
      <c r="R117" s="70"/>
      <c r="S117" s="70"/>
      <c r="T117" s="70"/>
      <c r="U117" s="937"/>
      <c r="V117" s="70"/>
      <c r="W117" s="70"/>
    </row>
    <row r="118" spans="1:23" s="1" customFormat="1">
      <c r="A118" s="70"/>
      <c r="B118" s="70"/>
      <c r="C118" s="70"/>
      <c r="D118" s="70"/>
      <c r="E118" s="70"/>
      <c r="F118" s="70"/>
      <c r="G118" s="70"/>
      <c r="H118" s="70"/>
      <c r="I118" s="70"/>
      <c r="J118" s="70"/>
      <c r="K118" s="70"/>
      <c r="L118" s="70"/>
      <c r="M118" s="70"/>
      <c r="N118" s="70"/>
      <c r="O118" s="70"/>
      <c r="P118" s="70"/>
      <c r="Q118" s="937"/>
      <c r="R118" s="70"/>
      <c r="S118" s="70"/>
      <c r="T118" s="70"/>
      <c r="U118" s="937"/>
      <c r="V118" s="70"/>
      <c r="W118" s="70"/>
    </row>
    <row r="119" spans="1:23" s="1" customFormat="1">
      <c r="A119" s="70"/>
      <c r="B119" s="70"/>
      <c r="C119" s="70"/>
      <c r="D119" s="70"/>
      <c r="E119" s="70"/>
      <c r="F119" s="70"/>
      <c r="G119" s="70"/>
      <c r="H119" s="70"/>
      <c r="I119" s="70"/>
      <c r="J119" s="70"/>
      <c r="K119" s="70"/>
      <c r="L119" s="70"/>
      <c r="M119" s="70"/>
      <c r="N119" s="70"/>
      <c r="O119" s="70"/>
      <c r="P119" s="70"/>
      <c r="Q119" s="937"/>
      <c r="R119" s="70"/>
      <c r="S119" s="70"/>
      <c r="T119" s="70"/>
      <c r="U119" s="937"/>
      <c r="V119" s="70"/>
      <c r="W119" s="70"/>
    </row>
    <row r="120" spans="1:23" s="1" customFormat="1">
      <c r="A120" s="70"/>
      <c r="B120" s="70"/>
      <c r="C120" s="70"/>
      <c r="D120" s="70"/>
      <c r="E120" s="70"/>
      <c r="F120" s="70"/>
      <c r="G120" s="70"/>
      <c r="H120" s="70"/>
      <c r="I120" s="70"/>
      <c r="J120" s="70"/>
      <c r="K120" s="70"/>
      <c r="L120" s="70"/>
      <c r="M120" s="70"/>
      <c r="N120" s="70"/>
      <c r="O120" s="70"/>
      <c r="P120" s="70"/>
      <c r="Q120" s="937"/>
      <c r="R120" s="70"/>
      <c r="S120" s="70"/>
      <c r="T120" s="70"/>
      <c r="U120" s="937"/>
      <c r="V120" s="70"/>
      <c r="W120" s="70"/>
    </row>
    <row r="121" spans="1:23" s="1" customFormat="1">
      <c r="A121" s="70"/>
      <c r="B121" s="70"/>
      <c r="C121" s="70"/>
      <c r="D121" s="70"/>
      <c r="E121" s="70"/>
      <c r="F121" s="70"/>
      <c r="G121" s="70"/>
      <c r="H121" s="70"/>
      <c r="I121" s="70"/>
      <c r="J121" s="70"/>
      <c r="K121" s="70"/>
      <c r="L121" s="70"/>
      <c r="M121" s="70"/>
      <c r="N121" s="70"/>
      <c r="O121" s="70"/>
      <c r="P121" s="70"/>
      <c r="Q121" s="937"/>
      <c r="R121" s="70"/>
      <c r="S121" s="70"/>
      <c r="T121" s="70"/>
      <c r="U121" s="937"/>
      <c r="V121" s="70"/>
      <c r="W121" s="70"/>
    </row>
    <row r="122" spans="1:23" s="1" customFormat="1">
      <c r="A122" s="70"/>
      <c r="B122" s="70"/>
      <c r="C122" s="70"/>
      <c r="D122" s="70"/>
      <c r="E122" s="70"/>
      <c r="F122" s="70"/>
      <c r="G122" s="70"/>
      <c r="H122" s="70"/>
      <c r="I122" s="70"/>
      <c r="J122" s="70"/>
      <c r="K122" s="70"/>
      <c r="L122" s="70"/>
      <c r="M122" s="70"/>
      <c r="N122" s="70"/>
      <c r="O122" s="70"/>
      <c r="P122" s="70"/>
      <c r="Q122" s="937"/>
      <c r="R122" s="70"/>
      <c r="S122" s="70"/>
      <c r="T122" s="70"/>
      <c r="U122" s="937"/>
      <c r="V122" s="70"/>
      <c r="W122" s="70"/>
    </row>
    <row r="123" spans="1:23" s="1" customFormat="1">
      <c r="A123" s="70"/>
      <c r="B123" s="70"/>
      <c r="C123" s="70"/>
      <c r="D123" s="70"/>
      <c r="E123" s="70"/>
      <c r="F123" s="70"/>
      <c r="G123" s="70"/>
      <c r="H123" s="70"/>
      <c r="I123" s="70"/>
      <c r="J123" s="70"/>
      <c r="K123" s="70"/>
      <c r="L123" s="70"/>
      <c r="M123" s="70"/>
      <c r="N123" s="70"/>
      <c r="O123" s="70"/>
      <c r="P123" s="70"/>
      <c r="Q123" s="937"/>
      <c r="R123" s="70"/>
      <c r="S123" s="70"/>
      <c r="T123" s="70"/>
      <c r="U123" s="937"/>
      <c r="V123" s="70"/>
      <c r="W123" s="70"/>
    </row>
    <row r="124" spans="1:23" s="1" customFormat="1">
      <c r="A124" s="70"/>
      <c r="B124" s="70"/>
      <c r="C124" s="70"/>
      <c r="D124" s="70"/>
      <c r="E124" s="70"/>
      <c r="F124" s="70"/>
      <c r="G124" s="70"/>
      <c r="H124" s="70"/>
      <c r="I124" s="70"/>
      <c r="J124" s="70"/>
      <c r="K124" s="70"/>
      <c r="L124" s="70"/>
      <c r="M124" s="70"/>
      <c r="N124" s="70"/>
      <c r="O124" s="70"/>
      <c r="P124" s="70"/>
      <c r="Q124" s="937"/>
      <c r="R124" s="70"/>
      <c r="S124" s="70"/>
      <c r="T124" s="70"/>
      <c r="U124" s="937"/>
      <c r="V124" s="70"/>
      <c r="W124" s="70"/>
    </row>
    <row r="125" spans="1:23" s="1" customFormat="1">
      <c r="A125" s="70"/>
      <c r="B125" s="70"/>
      <c r="C125" s="70"/>
      <c r="D125" s="70"/>
      <c r="E125" s="70"/>
      <c r="F125" s="70"/>
      <c r="G125" s="70"/>
      <c r="H125" s="70"/>
      <c r="I125" s="70"/>
      <c r="J125" s="70"/>
      <c r="K125" s="70"/>
      <c r="L125" s="70"/>
      <c r="M125" s="70"/>
      <c r="N125" s="70"/>
      <c r="O125" s="70"/>
      <c r="P125" s="70"/>
      <c r="Q125" s="937"/>
      <c r="R125" s="70"/>
      <c r="S125" s="70"/>
      <c r="T125" s="70"/>
      <c r="U125" s="937"/>
      <c r="V125" s="70"/>
      <c r="W125" s="70"/>
    </row>
    <row r="126" spans="1:23" s="1" customFormat="1">
      <c r="A126" s="70"/>
      <c r="B126" s="70"/>
      <c r="C126" s="70"/>
      <c r="D126" s="70"/>
      <c r="E126" s="70"/>
      <c r="F126" s="70"/>
      <c r="G126" s="70"/>
      <c r="H126" s="70"/>
      <c r="I126" s="70"/>
      <c r="J126" s="70"/>
      <c r="K126" s="70"/>
      <c r="L126" s="70"/>
      <c r="M126" s="70"/>
      <c r="N126" s="70"/>
      <c r="O126" s="70"/>
      <c r="P126" s="70"/>
      <c r="Q126" s="937"/>
      <c r="R126" s="70"/>
      <c r="S126" s="70"/>
      <c r="T126" s="70"/>
      <c r="U126" s="937"/>
      <c r="V126" s="70"/>
      <c r="W126" s="70"/>
    </row>
    <row r="127" spans="1:23" s="1" customFormat="1">
      <c r="A127" s="70"/>
      <c r="B127" s="70"/>
      <c r="C127" s="70"/>
      <c r="D127" s="70"/>
      <c r="E127" s="70"/>
      <c r="F127" s="70"/>
      <c r="G127" s="70"/>
      <c r="H127" s="70"/>
      <c r="I127" s="70"/>
      <c r="J127" s="70"/>
      <c r="K127" s="70"/>
      <c r="L127" s="70"/>
      <c r="M127" s="70"/>
      <c r="N127" s="70"/>
      <c r="O127" s="70"/>
      <c r="P127" s="70"/>
      <c r="Q127" s="937"/>
      <c r="R127" s="70"/>
      <c r="S127" s="70"/>
      <c r="T127" s="70"/>
      <c r="U127" s="937"/>
      <c r="V127" s="70"/>
      <c r="W127" s="70"/>
    </row>
    <row r="128" spans="1:23" s="1" customFormat="1">
      <c r="A128" s="70"/>
      <c r="B128" s="70"/>
      <c r="C128" s="70"/>
      <c r="D128" s="70"/>
      <c r="E128" s="70"/>
      <c r="F128" s="70"/>
      <c r="G128" s="70"/>
      <c r="H128" s="70"/>
      <c r="I128" s="70"/>
      <c r="J128" s="70"/>
      <c r="K128" s="70"/>
      <c r="L128" s="70"/>
      <c r="M128" s="70"/>
      <c r="N128" s="70"/>
      <c r="O128" s="70"/>
      <c r="P128" s="70"/>
      <c r="Q128" s="937"/>
      <c r="R128" s="70"/>
      <c r="S128" s="70"/>
      <c r="T128" s="70"/>
      <c r="U128" s="937"/>
      <c r="V128" s="70"/>
      <c r="W128" s="70"/>
    </row>
    <row r="129" spans="1:23" s="1" customFormat="1">
      <c r="A129" s="70"/>
      <c r="B129" s="70"/>
      <c r="C129" s="70"/>
      <c r="D129" s="70"/>
      <c r="E129" s="70"/>
      <c r="F129" s="70"/>
      <c r="G129" s="70"/>
      <c r="H129" s="70"/>
      <c r="I129" s="70"/>
      <c r="J129" s="70"/>
      <c r="K129" s="70"/>
      <c r="L129" s="70"/>
      <c r="M129" s="70"/>
      <c r="N129" s="70"/>
      <c r="O129" s="70"/>
      <c r="P129" s="70"/>
      <c r="Q129" s="937"/>
      <c r="R129" s="70"/>
      <c r="S129" s="70"/>
      <c r="T129" s="70"/>
      <c r="U129" s="937"/>
      <c r="V129" s="70"/>
      <c r="W129" s="70"/>
    </row>
    <row r="130" spans="1:23" s="1" customFormat="1">
      <c r="A130" s="70"/>
      <c r="B130" s="70"/>
      <c r="C130" s="70"/>
      <c r="D130" s="70"/>
      <c r="E130" s="70"/>
      <c r="F130" s="70"/>
      <c r="G130" s="70"/>
      <c r="H130" s="70"/>
      <c r="I130" s="70"/>
      <c r="J130" s="70"/>
      <c r="K130" s="70"/>
      <c r="L130" s="70"/>
      <c r="M130" s="70"/>
      <c r="N130" s="70"/>
      <c r="O130" s="70"/>
      <c r="P130" s="70"/>
      <c r="Q130" s="937"/>
      <c r="R130" s="70"/>
      <c r="S130" s="70"/>
      <c r="T130" s="70"/>
      <c r="U130" s="937"/>
      <c r="V130" s="70"/>
      <c r="W130" s="70"/>
    </row>
    <row r="131" spans="1:23" s="1" customFormat="1">
      <c r="A131" s="70"/>
      <c r="B131" s="70"/>
      <c r="C131" s="70"/>
      <c r="D131" s="70"/>
      <c r="E131" s="70"/>
      <c r="F131" s="70"/>
      <c r="G131" s="70"/>
      <c r="H131" s="70"/>
      <c r="I131" s="70"/>
      <c r="J131" s="70"/>
      <c r="K131" s="70"/>
      <c r="L131" s="70"/>
      <c r="M131" s="70"/>
      <c r="N131" s="70"/>
      <c r="O131" s="70"/>
      <c r="P131" s="70"/>
      <c r="Q131" s="937"/>
      <c r="R131" s="70"/>
      <c r="S131" s="70"/>
      <c r="T131" s="70"/>
      <c r="U131" s="937"/>
      <c r="V131" s="70"/>
      <c r="W131" s="70"/>
    </row>
    <row r="132" spans="1:23" s="1" customFormat="1">
      <c r="A132" s="70"/>
      <c r="B132" s="70"/>
      <c r="C132" s="70"/>
      <c r="D132" s="70"/>
      <c r="E132" s="70"/>
      <c r="F132" s="70"/>
      <c r="G132" s="70"/>
      <c r="H132" s="70"/>
      <c r="I132" s="70"/>
      <c r="J132" s="70"/>
      <c r="K132" s="70"/>
      <c r="L132" s="70"/>
      <c r="M132" s="70"/>
      <c r="N132" s="70"/>
      <c r="O132" s="70"/>
      <c r="P132" s="70"/>
      <c r="Q132" s="937"/>
      <c r="R132" s="70"/>
      <c r="S132" s="70"/>
      <c r="T132" s="70"/>
      <c r="U132" s="937"/>
      <c r="V132" s="70"/>
      <c r="W132" s="70"/>
    </row>
    <row r="133" spans="1:23" s="1" customFormat="1">
      <c r="A133" s="70"/>
      <c r="B133" s="70"/>
      <c r="C133" s="70"/>
      <c r="D133" s="70"/>
      <c r="E133" s="70"/>
      <c r="F133" s="70"/>
      <c r="G133" s="70"/>
      <c r="H133" s="70"/>
      <c r="I133" s="70"/>
      <c r="J133" s="70"/>
      <c r="K133" s="70"/>
      <c r="L133" s="70"/>
      <c r="M133" s="70"/>
      <c r="N133" s="70"/>
      <c r="O133" s="70"/>
      <c r="P133" s="70"/>
      <c r="Q133" s="937"/>
      <c r="R133" s="70"/>
      <c r="S133" s="70"/>
      <c r="T133" s="70"/>
      <c r="U133" s="937"/>
      <c r="V133" s="70"/>
      <c r="W133" s="70"/>
    </row>
    <row r="134" spans="1:23" s="1" customFormat="1">
      <c r="A134" s="70"/>
      <c r="B134" s="70"/>
      <c r="C134" s="70"/>
      <c r="D134" s="70"/>
      <c r="E134" s="70"/>
      <c r="F134" s="70"/>
      <c r="G134" s="70"/>
      <c r="H134" s="70"/>
      <c r="I134" s="70"/>
      <c r="J134" s="70"/>
      <c r="K134" s="70"/>
      <c r="L134" s="70"/>
      <c r="M134" s="70"/>
      <c r="N134" s="70"/>
      <c r="O134" s="70"/>
      <c r="P134" s="70"/>
      <c r="Q134" s="937"/>
      <c r="R134" s="70"/>
      <c r="S134" s="70"/>
      <c r="T134" s="70"/>
      <c r="U134" s="937"/>
      <c r="V134" s="70"/>
      <c r="W134" s="70"/>
    </row>
    <row r="135" spans="1:23" s="1" customFormat="1">
      <c r="A135" s="70"/>
      <c r="B135" s="70"/>
      <c r="C135" s="70"/>
      <c r="D135" s="70"/>
      <c r="E135" s="70"/>
      <c r="F135" s="70"/>
      <c r="G135" s="70"/>
      <c r="H135" s="70"/>
      <c r="I135" s="70"/>
      <c r="J135" s="70"/>
      <c r="K135" s="70"/>
      <c r="L135" s="70"/>
      <c r="M135" s="70"/>
      <c r="N135" s="70"/>
      <c r="O135" s="70"/>
      <c r="P135" s="70"/>
      <c r="Q135" s="937"/>
      <c r="R135" s="70"/>
      <c r="S135" s="70"/>
      <c r="T135" s="70"/>
      <c r="U135" s="937"/>
      <c r="V135" s="70"/>
      <c r="W135" s="70"/>
    </row>
    <row r="136" spans="1:23" s="1" customFormat="1">
      <c r="A136" s="70"/>
      <c r="B136" s="70"/>
      <c r="C136" s="70"/>
      <c r="D136" s="70"/>
      <c r="E136" s="70"/>
      <c r="F136" s="70"/>
      <c r="G136" s="70"/>
      <c r="H136" s="70"/>
      <c r="I136" s="70"/>
      <c r="J136" s="70"/>
      <c r="K136" s="70"/>
      <c r="L136" s="70"/>
      <c r="M136" s="70"/>
      <c r="N136" s="70"/>
      <c r="O136" s="70"/>
      <c r="P136" s="70"/>
      <c r="Q136" s="937"/>
      <c r="R136" s="70"/>
      <c r="S136" s="70"/>
      <c r="T136" s="70"/>
      <c r="U136" s="937"/>
      <c r="V136" s="70"/>
      <c r="W136" s="70"/>
    </row>
    <row r="137" spans="1:23" s="1" customFormat="1">
      <c r="A137" s="70"/>
      <c r="B137" s="70"/>
      <c r="C137" s="70"/>
      <c r="D137" s="70"/>
      <c r="E137" s="70"/>
      <c r="F137" s="70"/>
      <c r="G137" s="70"/>
      <c r="H137" s="70"/>
      <c r="I137" s="70"/>
      <c r="J137" s="70"/>
      <c r="K137" s="70"/>
      <c r="L137" s="70"/>
      <c r="M137" s="70"/>
      <c r="N137" s="70"/>
      <c r="O137" s="70"/>
      <c r="P137" s="70"/>
      <c r="Q137" s="937"/>
      <c r="R137" s="70"/>
      <c r="S137" s="70"/>
      <c r="T137" s="70"/>
      <c r="U137" s="937"/>
      <c r="V137" s="70"/>
      <c r="W137" s="70"/>
    </row>
    <row r="138" spans="1:23" s="1" customFormat="1">
      <c r="A138" s="70"/>
      <c r="B138" s="70"/>
      <c r="C138" s="70"/>
      <c r="D138" s="70"/>
      <c r="E138" s="70"/>
      <c r="F138" s="70"/>
      <c r="G138" s="70"/>
      <c r="H138" s="70"/>
      <c r="I138" s="70"/>
      <c r="J138" s="70"/>
      <c r="K138" s="70"/>
      <c r="L138" s="70"/>
      <c r="M138" s="70"/>
      <c r="N138" s="70"/>
      <c r="O138" s="70"/>
      <c r="P138" s="70"/>
      <c r="Q138" s="937"/>
      <c r="R138" s="70"/>
      <c r="S138" s="70"/>
      <c r="T138" s="70"/>
      <c r="U138" s="937"/>
      <c r="V138" s="70"/>
      <c r="W138" s="70"/>
    </row>
    <row r="139" spans="1:23" s="1" customFormat="1">
      <c r="A139" s="70"/>
      <c r="B139" s="70"/>
      <c r="C139" s="70"/>
      <c r="D139" s="70"/>
      <c r="E139" s="70"/>
      <c r="F139" s="70"/>
      <c r="G139" s="70"/>
      <c r="H139" s="70"/>
      <c r="I139" s="70"/>
      <c r="J139" s="70"/>
      <c r="K139" s="70"/>
      <c r="L139" s="70"/>
      <c r="M139" s="70"/>
      <c r="N139" s="70"/>
      <c r="O139" s="70"/>
      <c r="P139" s="70"/>
      <c r="Q139" s="937"/>
      <c r="R139" s="70"/>
      <c r="S139" s="70"/>
      <c r="T139" s="70"/>
      <c r="U139" s="937"/>
      <c r="V139" s="70"/>
      <c r="W139" s="70"/>
    </row>
    <row r="140" spans="1:23" s="1" customFormat="1">
      <c r="A140" s="70"/>
      <c r="B140" s="70"/>
      <c r="C140" s="70"/>
      <c r="D140" s="70"/>
      <c r="E140" s="70"/>
      <c r="F140" s="70"/>
      <c r="G140" s="70"/>
      <c r="H140" s="70"/>
      <c r="I140" s="70"/>
      <c r="J140" s="70"/>
      <c r="K140" s="70"/>
      <c r="L140" s="70"/>
      <c r="M140" s="70"/>
      <c r="N140" s="70"/>
      <c r="O140" s="70"/>
      <c r="P140" s="70"/>
      <c r="Q140" s="937"/>
      <c r="R140" s="70"/>
      <c r="S140" s="70"/>
      <c r="T140" s="70"/>
      <c r="U140" s="937"/>
      <c r="V140" s="70"/>
      <c r="W140" s="70"/>
    </row>
    <row r="141" spans="1:23" s="1" customFormat="1">
      <c r="A141" s="70"/>
      <c r="B141" s="70"/>
      <c r="C141" s="70"/>
      <c r="D141" s="70"/>
      <c r="E141" s="70"/>
      <c r="F141" s="70"/>
      <c r="G141" s="70"/>
      <c r="H141" s="70"/>
      <c r="I141" s="70"/>
      <c r="J141" s="70"/>
      <c r="K141" s="70"/>
      <c r="L141" s="70"/>
      <c r="M141" s="70"/>
      <c r="N141" s="70"/>
      <c r="O141" s="70"/>
      <c r="P141" s="70"/>
      <c r="Q141" s="937"/>
      <c r="R141" s="70"/>
      <c r="S141" s="70"/>
      <c r="T141" s="70"/>
      <c r="U141" s="937"/>
      <c r="V141" s="70"/>
      <c r="W141" s="70"/>
    </row>
    <row r="142" spans="1:23" s="1" customFormat="1">
      <c r="A142" s="70"/>
      <c r="B142" s="70"/>
      <c r="C142" s="70"/>
      <c r="D142" s="70"/>
      <c r="E142" s="70"/>
      <c r="F142" s="70"/>
      <c r="G142" s="70"/>
      <c r="H142" s="70"/>
      <c r="I142" s="70"/>
      <c r="J142" s="70"/>
      <c r="K142" s="70"/>
      <c r="L142" s="70"/>
      <c r="M142" s="70"/>
      <c r="N142" s="70"/>
      <c r="O142" s="70"/>
      <c r="P142" s="70"/>
      <c r="Q142" s="937"/>
      <c r="R142" s="70"/>
      <c r="S142" s="70"/>
      <c r="T142" s="70"/>
      <c r="U142" s="937"/>
      <c r="V142" s="70"/>
      <c r="W142" s="70"/>
    </row>
    <row r="143" spans="1:23" s="1" customFormat="1">
      <c r="A143" s="70"/>
      <c r="B143" s="70"/>
      <c r="C143" s="70"/>
      <c r="D143" s="70"/>
      <c r="E143" s="70"/>
      <c r="F143" s="70"/>
      <c r="G143" s="70"/>
      <c r="H143" s="70"/>
      <c r="I143" s="70"/>
      <c r="J143" s="70"/>
      <c r="K143" s="70"/>
      <c r="L143" s="70"/>
      <c r="M143" s="70"/>
      <c r="N143" s="70"/>
      <c r="O143" s="70"/>
      <c r="P143" s="70"/>
      <c r="Q143" s="937"/>
      <c r="R143" s="70"/>
      <c r="S143" s="70"/>
      <c r="T143" s="70"/>
      <c r="U143" s="937"/>
      <c r="V143" s="70"/>
      <c r="W143" s="70"/>
    </row>
    <row r="144" spans="1:23" s="1" customFormat="1">
      <c r="A144" s="70"/>
      <c r="B144" s="70"/>
      <c r="C144" s="70"/>
      <c r="D144" s="70"/>
      <c r="E144" s="70"/>
      <c r="F144" s="70"/>
      <c r="G144" s="70"/>
      <c r="H144" s="70"/>
      <c r="I144" s="70"/>
      <c r="J144" s="70"/>
      <c r="K144" s="70"/>
      <c r="L144" s="70"/>
      <c r="M144" s="70"/>
      <c r="N144" s="70"/>
      <c r="O144" s="70"/>
      <c r="P144" s="70"/>
      <c r="Q144" s="937"/>
      <c r="R144" s="70"/>
      <c r="S144" s="70"/>
      <c r="T144" s="70"/>
      <c r="U144" s="937"/>
      <c r="V144" s="70"/>
      <c r="W144" s="70"/>
    </row>
    <row r="145" spans="1:23" s="1" customFormat="1">
      <c r="A145" s="70"/>
      <c r="B145" s="70"/>
      <c r="C145" s="70"/>
      <c r="D145" s="70"/>
      <c r="E145" s="70"/>
      <c r="F145" s="70"/>
      <c r="G145" s="70"/>
      <c r="H145" s="70"/>
      <c r="I145" s="70"/>
      <c r="J145" s="70"/>
      <c r="K145" s="70"/>
      <c r="L145" s="70"/>
      <c r="M145" s="70"/>
      <c r="N145" s="70"/>
      <c r="O145" s="70"/>
      <c r="P145" s="70"/>
      <c r="Q145" s="937"/>
      <c r="R145" s="70"/>
      <c r="S145" s="70"/>
      <c r="T145" s="70"/>
      <c r="U145" s="937"/>
      <c r="V145" s="70"/>
      <c r="W145" s="70"/>
    </row>
    <row r="146" spans="1:23" s="1" customFormat="1">
      <c r="A146" s="70"/>
      <c r="B146" s="70"/>
      <c r="C146" s="70"/>
      <c r="D146" s="70"/>
      <c r="E146" s="70"/>
      <c r="F146" s="70"/>
      <c r="G146" s="70"/>
      <c r="H146" s="70"/>
      <c r="I146" s="70"/>
      <c r="J146" s="70"/>
      <c r="K146" s="70"/>
      <c r="L146" s="70"/>
      <c r="M146" s="70"/>
      <c r="N146" s="70"/>
      <c r="O146" s="70"/>
      <c r="P146" s="70"/>
      <c r="Q146" s="937"/>
      <c r="R146" s="70"/>
      <c r="S146" s="70"/>
      <c r="T146" s="70"/>
      <c r="U146" s="937"/>
      <c r="V146" s="70"/>
      <c r="W146" s="70"/>
    </row>
    <row r="147" spans="1:23" s="1" customFormat="1">
      <c r="A147" s="70"/>
      <c r="B147" s="70"/>
      <c r="C147" s="70"/>
      <c r="D147" s="70"/>
      <c r="E147" s="70"/>
      <c r="F147" s="70"/>
      <c r="G147" s="70"/>
      <c r="H147" s="70"/>
      <c r="I147" s="70"/>
      <c r="J147" s="70"/>
      <c r="K147" s="70"/>
      <c r="L147" s="70"/>
      <c r="M147" s="70"/>
      <c r="N147" s="70"/>
      <c r="O147" s="70"/>
      <c r="P147" s="70"/>
      <c r="Q147" s="937"/>
      <c r="R147" s="70"/>
      <c r="S147" s="70"/>
      <c r="T147" s="70"/>
      <c r="U147" s="937"/>
      <c r="V147" s="70"/>
      <c r="W147" s="70"/>
    </row>
    <row r="148" spans="1:23" s="1" customFormat="1">
      <c r="A148" s="70"/>
      <c r="B148" s="70"/>
      <c r="C148" s="70"/>
      <c r="D148" s="70"/>
      <c r="E148" s="70"/>
      <c r="F148" s="70"/>
      <c r="G148" s="70"/>
      <c r="H148" s="70"/>
      <c r="I148" s="70"/>
      <c r="J148" s="70"/>
      <c r="K148" s="70"/>
      <c r="L148" s="70"/>
      <c r="M148" s="70"/>
      <c r="N148" s="70"/>
      <c r="O148" s="70"/>
      <c r="P148" s="70"/>
      <c r="Q148" s="937"/>
      <c r="R148" s="70"/>
      <c r="S148" s="70"/>
      <c r="T148" s="70"/>
      <c r="U148" s="937"/>
      <c r="V148" s="70"/>
      <c r="W148" s="70"/>
    </row>
    <row r="149" spans="1:23" s="1" customFormat="1">
      <c r="A149" s="70"/>
      <c r="B149" s="70"/>
      <c r="C149" s="70"/>
      <c r="D149" s="70"/>
      <c r="E149" s="70"/>
      <c r="F149" s="70"/>
      <c r="G149" s="70"/>
      <c r="H149" s="70"/>
      <c r="I149" s="70"/>
      <c r="J149" s="70"/>
      <c r="K149" s="70"/>
      <c r="L149" s="70"/>
      <c r="M149" s="70"/>
      <c r="N149" s="70"/>
      <c r="O149" s="70"/>
      <c r="P149" s="70"/>
      <c r="Q149" s="937"/>
      <c r="R149" s="70"/>
      <c r="S149" s="70"/>
      <c r="T149" s="70"/>
      <c r="U149" s="937"/>
      <c r="V149" s="70"/>
      <c r="W149" s="70"/>
    </row>
    <row r="150" spans="1:23" s="1" customFormat="1">
      <c r="A150" s="70"/>
      <c r="B150" s="70"/>
      <c r="C150" s="70"/>
      <c r="D150" s="70"/>
      <c r="E150" s="70"/>
      <c r="F150" s="70"/>
      <c r="G150" s="70"/>
      <c r="H150" s="70"/>
      <c r="I150" s="70"/>
      <c r="J150" s="70"/>
      <c r="K150" s="70"/>
      <c r="L150" s="70"/>
      <c r="M150" s="70"/>
      <c r="N150" s="70"/>
      <c r="O150" s="70"/>
      <c r="P150" s="70"/>
      <c r="Q150" s="937"/>
      <c r="R150" s="70"/>
      <c r="S150" s="70"/>
      <c r="T150" s="70"/>
      <c r="U150" s="937"/>
      <c r="V150" s="70"/>
      <c r="W150" s="70"/>
    </row>
    <row r="151" spans="1:23" s="1" customFormat="1">
      <c r="A151" s="70"/>
      <c r="B151" s="70"/>
      <c r="C151" s="70"/>
      <c r="D151" s="70"/>
      <c r="E151" s="70"/>
      <c r="F151" s="70"/>
      <c r="G151" s="70"/>
      <c r="H151" s="70"/>
      <c r="I151" s="70"/>
      <c r="J151" s="70"/>
      <c r="K151" s="70"/>
      <c r="L151" s="70"/>
      <c r="M151" s="70"/>
      <c r="N151" s="70"/>
      <c r="O151" s="70"/>
      <c r="P151" s="70"/>
      <c r="Q151" s="937"/>
      <c r="R151" s="70"/>
      <c r="S151" s="70"/>
      <c r="T151" s="70"/>
      <c r="U151" s="937"/>
      <c r="V151" s="70"/>
      <c r="W151" s="70"/>
    </row>
    <row r="152" spans="1:23" s="1" customFormat="1">
      <c r="A152" s="70"/>
      <c r="B152" s="70"/>
      <c r="C152" s="70"/>
      <c r="D152" s="70"/>
      <c r="E152" s="70"/>
      <c r="F152" s="70"/>
      <c r="G152" s="70"/>
      <c r="H152" s="70"/>
      <c r="I152" s="70"/>
      <c r="J152" s="70"/>
      <c r="K152" s="70"/>
      <c r="L152" s="70"/>
      <c r="M152" s="70"/>
      <c r="N152" s="70"/>
      <c r="O152" s="70"/>
      <c r="P152" s="70"/>
      <c r="Q152" s="937"/>
      <c r="R152" s="70"/>
      <c r="S152" s="70"/>
      <c r="T152" s="70"/>
      <c r="U152" s="937"/>
      <c r="V152" s="70"/>
      <c r="W152" s="70"/>
    </row>
    <row r="153" spans="1:23" s="1" customFormat="1">
      <c r="A153" s="70"/>
      <c r="B153" s="70"/>
      <c r="C153" s="70"/>
      <c r="D153" s="70"/>
      <c r="E153" s="70"/>
      <c r="F153" s="70"/>
      <c r="G153" s="70"/>
      <c r="H153" s="70"/>
      <c r="I153" s="70"/>
      <c r="J153" s="70"/>
      <c r="K153" s="70"/>
      <c r="L153" s="70"/>
      <c r="M153" s="70"/>
      <c r="N153" s="70"/>
      <c r="O153" s="70"/>
      <c r="P153" s="70"/>
      <c r="Q153" s="937"/>
      <c r="R153" s="70"/>
      <c r="S153" s="70"/>
      <c r="T153" s="70"/>
      <c r="U153" s="937"/>
      <c r="V153" s="70"/>
      <c r="W153" s="70"/>
    </row>
    <row r="154" spans="1:23" s="1" customFormat="1">
      <c r="A154" s="70"/>
      <c r="B154" s="70"/>
      <c r="C154" s="70"/>
      <c r="D154" s="70"/>
      <c r="E154" s="70"/>
      <c r="F154" s="70"/>
      <c r="G154" s="70"/>
      <c r="H154" s="70"/>
      <c r="I154" s="70"/>
      <c r="J154" s="70"/>
      <c r="K154" s="70"/>
      <c r="L154" s="70"/>
      <c r="M154" s="70"/>
      <c r="N154" s="70"/>
      <c r="O154" s="70"/>
      <c r="P154" s="70"/>
      <c r="Q154" s="937"/>
      <c r="R154" s="70"/>
      <c r="S154" s="70"/>
      <c r="T154" s="70"/>
      <c r="U154" s="937"/>
      <c r="V154" s="70"/>
      <c r="W154" s="70"/>
    </row>
    <row r="155" spans="1:23" s="1" customFormat="1">
      <c r="A155" s="70"/>
      <c r="B155" s="70"/>
      <c r="C155" s="70"/>
      <c r="D155" s="70"/>
      <c r="E155" s="70"/>
      <c r="F155" s="70"/>
      <c r="G155" s="70"/>
      <c r="H155" s="70"/>
      <c r="I155" s="70"/>
      <c r="J155" s="70"/>
      <c r="K155" s="70"/>
      <c r="L155" s="70"/>
      <c r="M155" s="70"/>
      <c r="N155" s="70"/>
      <c r="O155" s="70"/>
      <c r="P155" s="70"/>
      <c r="Q155" s="937"/>
      <c r="R155" s="70"/>
      <c r="S155" s="70"/>
      <c r="T155" s="70"/>
      <c r="U155" s="937"/>
      <c r="V155" s="70"/>
      <c r="W155" s="70"/>
    </row>
    <row r="156" spans="1:23" s="1" customFormat="1">
      <c r="A156" s="70"/>
      <c r="B156" s="70"/>
      <c r="C156" s="70"/>
      <c r="D156" s="70"/>
      <c r="E156" s="70"/>
      <c r="F156" s="70"/>
      <c r="G156" s="70"/>
      <c r="H156" s="70"/>
      <c r="I156" s="70"/>
      <c r="J156" s="70"/>
      <c r="K156" s="70"/>
      <c r="L156" s="70"/>
      <c r="M156" s="70"/>
      <c r="N156" s="70"/>
      <c r="O156" s="70"/>
      <c r="P156" s="70"/>
      <c r="Q156" s="937"/>
      <c r="R156" s="70"/>
      <c r="S156" s="70"/>
      <c r="T156" s="70"/>
      <c r="U156" s="937"/>
      <c r="V156" s="70"/>
      <c r="W156" s="70"/>
    </row>
    <row r="157" spans="1:23" s="1" customFormat="1">
      <c r="A157" s="70"/>
      <c r="B157" s="70"/>
      <c r="C157" s="70"/>
      <c r="D157" s="70"/>
      <c r="E157" s="70"/>
      <c r="F157" s="70"/>
      <c r="G157" s="70"/>
      <c r="H157" s="70"/>
      <c r="I157" s="70"/>
      <c r="J157" s="70"/>
      <c r="K157" s="70"/>
      <c r="L157" s="70"/>
      <c r="M157" s="70"/>
      <c r="N157" s="70"/>
      <c r="O157" s="70"/>
      <c r="P157" s="70"/>
      <c r="Q157" s="937"/>
      <c r="R157" s="70"/>
      <c r="S157" s="70"/>
      <c r="T157" s="70"/>
      <c r="U157" s="937"/>
      <c r="V157" s="70"/>
      <c r="W157" s="70"/>
    </row>
    <row r="158" spans="1:23" s="1" customFormat="1">
      <c r="A158" s="70"/>
      <c r="B158" s="70"/>
      <c r="C158" s="70"/>
      <c r="D158" s="70"/>
      <c r="E158" s="70"/>
      <c r="F158" s="70"/>
      <c r="G158" s="70"/>
      <c r="H158" s="70"/>
      <c r="I158" s="70"/>
      <c r="J158" s="70"/>
      <c r="K158" s="70"/>
      <c r="L158" s="70"/>
      <c r="M158" s="70"/>
      <c r="N158" s="70"/>
      <c r="O158" s="70"/>
      <c r="P158" s="70"/>
      <c r="Q158" s="937"/>
      <c r="R158" s="70"/>
      <c r="S158" s="70"/>
      <c r="T158" s="70"/>
      <c r="U158" s="937"/>
      <c r="V158" s="70"/>
      <c r="W158" s="70"/>
    </row>
    <row r="159" spans="1:23" s="1" customFormat="1">
      <c r="A159" s="70"/>
      <c r="B159" s="70"/>
      <c r="C159" s="70"/>
      <c r="D159" s="70"/>
      <c r="E159" s="70"/>
      <c r="F159" s="70"/>
      <c r="G159" s="70"/>
      <c r="H159" s="70"/>
      <c r="I159" s="70"/>
      <c r="J159" s="70"/>
      <c r="K159" s="70"/>
      <c r="L159" s="70"/>
      <c r="M159" s="70"/>
      <c r="N159" s="70"/>
      <c r="O159" s="70"/>
      <c r="P159" s="70"/>
      <c r="Q159" s="937"/>
      <c r="R159" s="70"/>
      <c r="S159" s="70"/>
      <c r="T159" s="70"/>
      <c r="U159" s="937"/>
      <c r="V159" s="70"/>
      <c r="W159" s="70"/>
    </row>
    <row r="160" spans="1:23" s="1" customFormat="1">
      <c r="A160" s="70"/>
      <c r="B160" s="70"/>
      <c r="C160" s="70"/>
      <c r="D160" s="70"/>
      <c r="E160" s="70"/>
      <c r="F160" s="70"/>
      <c r="G160" s="70"/>
      <c r="H160" s="70"/>
      <c r="I160" s="70"/>
      <c r="J160" s="70"/>
      <c r="K160" s="70"/>
      <c r="L160" s="70"/>
      <c r="M160" s="70"/>
      <c r="N160" s="70"/>
      <c r="O160" s="70"/>
      <c r="P160" s="70"/>
      <c r="Q160" s="937"/>
      <c r="R160" s="70"/>
      <c r="S160" s="70"/>
      <c r="T160" s="70"/>
      <c r="U160" s="937"/>
      <c r="V160" s="70"/>
      <c r="W160" s="70"/>
    </row>
    <row r="161" spans="1:23" s="1" customFormat="1">
      <c r="A161" s="70"/>
      <c r="B161" s="70"/>
      <c r="C161" s="70"/>
      <c r="D161" s="70"/>
      <c r="E161" s="70"/>
      <c r="F161" s="70"/>
      <c r="G161" s="70"/>
      <c r="H161" s="70"/>
      <c r="I161" s="70"/>
      <c r="J161" s="70"/>
      <c r="K161" s="70"/>
      <c r="L161" s="70"/>
      <c r="M161" s="70"/>
      <c r="N161" s="70"/>
      <c r="O161" s="70"/>
      <c r="P161" s="70"/>
      <c r="Q161" s="937"/>
      <c r="R161" s="70"/>
      <c r="S161" s="70"/>
      <c r="T161" s="70"/>
      <c r="U161" s="937"/>
      <c r="V161" s="70"/>
      <c r="W161" s="70"/>
    </row>
    <row r="162" spans="1:23" s="1" customFormat="1">
      <c r="A162" s="70"/>
      <c r="B162" s="70"/>
      <c r="C162" s="70"/>
      <c r="D162" s="70"/>
      <c r="E162" s="70"/>
      <c r="F162" s="70"/>
      <c r="G162" s="70"/>
      <c r="H162" s="70"/>
      <c r="I162" s="70"/>
      <c r="J162" s="70"/>
      <c r="K162" s="70"/>
      <c r="L162" s="70"/>
      <c r="M162" s="70"/>
      <c r="N162" s="70"/>
      <c r="O162" s="70"/>
      <c r="P162" s="70"/>
      <c r="Q162" s="937"/>
      <c r="R162" s="70"/>
      <c r="S162" s="70"/>
      <c r="T162" s="70"/>
      <c r="U162" s="937"/>
      <c r="V162" s="70"/>
      <c r="W162" s="70"/>
    </row>
    <row r="163" spans="1:23" s="1" customFormat="1">
      <c r="A163" s="70"/>
      <c r="B163" s="70"/>
      <c r="C163" s="70"/>
      <c r="D163" s="70"/>
      <c r="E163" s="70"/>
      <c r="F163" s="70"/>
      <c r="G163" s="70"/>
      <c r="H163" s="70"/>
      <c r="I163" s="70"/>
      <c r="J163" s="70"/>
      <c r="K163" s="70"/>
      <c r="L163" s="70"/>
      <c r="M163" s="70"/>
      <c r="N163" s="70"/>
      <c r="O163" s="70"/>
      <c r="P163" s="70"/>
      <c r="Q163" s="937"/>
      <c r="R163" s="70"/>
      <c r="S163" s="70"/>
      <c r="T163" s="70"/>
      <c r="U163" s="937"/>
      <c r="V163" s="70"/>
      <c r="W163" s="70"/>
    </row>
    <row r="164" spans="1:23" s="1" customFormat="1">
      <c r="A164" s="70"/>
      <c r="B164" s="70"/>
      <c r="C164" s="70"/>
      <c r="D164" s="70"/>
      <c r="E164" s="70"/>
      <c r="F164" s="70"/>
      <c r="G164" s="70"/>
      <c r="H164" s="70"/>
      <c r="I164" s="70"/>
      <c r="J164" s="70"/>
      <c r="K164" s="70"/>
      <c r="L164" s="70"/>
      <c r="M164" s="70"/>
      <c r="N164" s="70"/>
      <c r="O164" s="70"/>
      <c r="P164" s="70"/>
      <c r="Q164" s="937"/>
      <c r="R164" s="70"/>
      <c r="S164" s="70"/>
      <c r="T164" s="70"/>
      <c r="U164" s="937"/>
      <c r="V164" s="70"/>
      <c r="W164" s="70"/>
    </row>
    <row r="165" spans="1:23" s="1" customFormat="1">
      <c r="A165" s="70"/>
      <c r="B165" s="70"/>
      <c r="C165" s="70"/>
      <c r="D165" s="70"/>
      <c r="E165" s="70"/>
      <c r="F165" s="70"/>
      <c r="G165" s="70"/>
      <c r="H165" s="70"/>
      <c r="I165" s="70"/>
      <c r="J165" s="70"/>
      <c r="K165" s="70"/>
      <c r="L165" s="70"/>
      <c r="M165" s="70"/>
      <c r="N165" s="70"/>
      <c r="O165" s="70"/>
      <c r="P165" s="70"/>
      <c r="Q165" s="937"/>
      <c r="R165" s="70"/>
      <c r="S165" s="70"/>
      <c r="T165" s="70"/>
      <c r="U165" s="937"/>
      <c r="V165" s="70"/>
      <c r="W165" s="70"/>
    </row>
    <row r="166" spans="1:23" s="1" customFormat="1">
      <c r="A166" s="70"/>
      <c r="B166" s="70"/>
      <c r="C166" s="70"/>
      <c r="D166" s="70"/>
      <c r="E166" s="70"/>
      <c r="F166" s="70"/>
      <c r="G166" s="70"/>
      <c r="H166" s="70"/>
      <c r="I166" s="70"/>
      <c r="J166" s="70"/>
      <c r="K166" s="70"/>
      <c r="L166" s="70"/>
      <c r="M166" s="70"/>
      <c r="N166" s="70"/>
      <c r="O166" s="70"/>
      <c r="P166" s="70"/>
      <c r="Q166" s="937"/>
      <c r="R166" s="70"/>
      <c r="S166" s="70"/>
      <c r="T166" s="70"/>
      <c r="U166" s="937"/>
      <c r="V166" s="70"/>
      <c r="W166" s="70"/>
    </row>
    <row r="167" spans="1:23" s="1" customFormat="1">
      <c r="A167" s="70"/>
      <c r="B167" s="70"/>
      <c r="C167" s="70"/>
      <c r="D167" s="70"/>
      <c r="E167" s="70"/>
      <c r="F167" s="70"/>
      <c r="G167" s="70"/>
      <c r="H167" s="70"/>
      <c r="I167" s="70"/>
      <c r="J167" s="70"/>
      <c r="K167" s="70"/>
      <c r="L167" s="70"/>
      <c r="M167" s="70"/>
      <c r="N167" s="70"/>
      <c r="O167" s="70"/>
      <c r="P167" s="70"/>
      <c r="Q167" s="937"/>
      <c r="R167" s="70"/>
      <c r="S167" s="70"/>
      <c r="T167" s="70"/>
      <c r="U167" s="937"/>
      <c r="V167" s="70"/>
      <c r="W167" s="70"/>
    </row>
    <row r="168" spans="1:23" s="1" customFormat="1">
      <c r="A168" s="70"/>
      <c r="B168" s="70"/>
      <c r="C168" s="70"/>
      <c r="D168" s="70"/>
      <c r="E168" s="70"/>
      <c r="F168" s="70"/>
      <c r="G168" s="70"/>
      <c r="H168" s="70"/>
      <c r="I168" s="70"/>
      <c r="J168" s="70"/>
      <c r="K168" s="70"/>
      <c r="L168" s="70"/>
      <c r="M168" s="70"/>
      <c r="N168" s="70"/>
      <c r="O168" s="70"/>
      <c r="P168" s="70"/>
      <c r="Q168" s="937"/>
      <c r="R168" s="70"/>
      <c r="S168" s="70"/>
      <c r="T168" s="70"/>
      <c r="U168" s="937"/>
      <c r="V168" s="70"/>
      <c r="W168" s="70"/>
    </row>
    <row r="169" spans="1:23" s="1" customFormat="1">
      <c r="A169" s="70"/>
      <c r="B169" s="70"/>
      <c r="C169" s="70"/>
      <c r="D169" s="70"/>
      <c r="E169" s="70"/>
      <c r="F169" s="70"/>
      <c r="G169" s="70"/>
      <c r="H169" s="70"/>
      <c r="I169" s="70"/>
      <c r="J169" s="70"/>
      <c r="K169" s="70"/>
      <c r="L169" s="70"/>
      <c r="M169" s="70"/>
      <c r="N169" s="70"/>
      <c r="O169" s="70"/>
      <c r="P169" s="70"/>
      <c r="Q169" s="937"/>
      <c r="R169" s="70"/>
      <c r="S169" s="70"/>
      <c r="T169" s="70"/>
      <c r="U169" s="937"/>
      <c r="V169" s="70"/>
      <c r="W169" s="70"/>
    </row>
    <row r="170" spans="1:23" s="1" customFormat="1">
      <c r="A170" s="70"/>
      <c r="B170" s="70"/>
      <c r="C170" s="70"/>
      <c r="D170" s="70"/>
      <c r="E170" s="70"/>
      <c r="F170" s="70"/>
      <c r="G170" s="70"/>
      <c r="H170" s="70"/>
      <c r="I170" s="70"/>
      <c r="J170" s="70"/>
      <c r="K170" s="70"/>
      <c r="L170" s="70"/>
      <c r="M170" s="70"/>
      <c r="N170" s="70"/>
      <c r="O170" s="70"/>
      <c r="P170" s="70"/>
      <c r="Q170" s="937"/>
      <c r="R170" s="70"/>
      <c r="S170" s="70"/>
      <c r="T170" s="70"/>
      <c r="U170" s="937"/>
      <c r="V170" s="70"/>
      <c r="W170" s="70"/>
    </row>
    <row r="171" spans="1:23" s="1" customFormat="1">
      <c r="A171" s="70"/>
      <c r="B171" s="70"/>
      <c r="C171" s="70"/>
      <c r="D171" s="70"/>
      <c r="E171" s="70"/>
      <c r="F171" s="70"/>
      <c r="G171" s="70"/>
      <c r="H171" s="70"/>
      <c r="I171" s="70"/>
      <c r="J171" s="70"/>
      <c r="K171" s="70"/>
      <c r="L171" s="70"/>
      <c r="M171" s="70"/>
      <c r="N171" s="70"/>
      <c r="O171" s="70"/>
      <c r="P171" s="70"/>
      <c r="Q171" s="937"/>
      <c r="R171" s="70"/>
      <c r="S171" s="70"/>
      <c r="T171" s="70"/>
      <c r="U171" s="937"/>
      <c r="V171" s="70"/>
      <c r="W171" s="70"/>
    </row>
    <row r="172" spans="1:23" s="1" customFormat="1">
      <c r="A172" s="70"/>
      <c r="B172" s="70"/>
      <c r="C172" s="70"/>
      <c r="D172" s="70"/>
      <c r="E172" s="70"/>
      <c r="F172" s="70"/>
      <c r="G172" s="70"/>
      <c r="H172" s="70"/>
      <c r="I172" s="70"/>
      <c r="J172" s="70"/>
      <c r="K172" s="70"/>
      <c r="L172" s="70"/>
      <c r="M172" s="70"/>
      <c r="N172" s="70"/>
      <c r="O172" s="70"/>
      <c r="P172" s="70"/>
      <c r="Q172" s="937"/>
      <c r="R172" s="70"/>
      <c r="S172" s="70"/>
      <c r="T172" s="70"/>
      <c r="U172" s="937"/>
      <c r="V172" s="70"/>
      <c r="W172" s="70"/>
    </row>
    <row r="173" spans="1:23" s="1" customFormat="1">
      <c r="A173" s="70"/>
      <c r="B173" s="70"/>
      <c r="C173" s="70"/>
      <c r="D173" s="70"/>
      <c r="E173" s="70"/>
      <c r="F173" s="70"/>
      <c r="G173" s="70"/>
      <c r="H173" s="70"/>
      <c r="I173" s="70"/>
      <c r="J173" s="70"/>
      <c r="K173" s="70"/>
      <c r="L173" s="70"/>
      <c r="M173" s="70"/>
      <c r="N173" s="70"/>
      <c r="O173" s="70"/>
      <c r="P173" s="70"/>
      <c r="Q173" s="937"/>
      <c r="R173" s="70"/>
      <c r="S173" s="70"/>
      <c r="T173" s="70"/>
      <c r="U173" s="937"/>
      <c r="V173" s="70"/>
      <c r="W173" s="70"/>
    </row>
    <row r="174" spans="1:23" s="1" customFormat="1">
      <c r="A174" s="70"/>
      <c r="B174" s="70"/>
      <c r="C174" s="70"/>
      <c r="D174" s="70"/>
      <c r="E174" s="70"/>
      <c r="F174" s="70"/>
      <c r="G174" s="70"/>
      <c r="H174" s="70"/>
      <c r="I174" s="70"/>
      <c r="J174" s="70"/>
      <c r="K174" s="70"/>
      <c r="L174" s="70"/>
      <c r="M174" s="70"/>
      <c r="N174" s="70"/>
      <c r="O174" s="70"/>
      <c r="P174" s="70"/>
      <c r="Q174" s="937"/>
      <c r="R174" s="70"/>
      <c r="S174" s="70"/>
      <c r="T174" s="70"/>
      <c r="U174" s="937"/>
      <c r="V174" s="70"/>
      <c r="W174" s="70"/>
    </row>
    <row r="175" spans="1:23" s="1" customFormat="1">
      <c r="A175" s="70"/>
      <c r="B175" s="70"/>
      <c r="C175" s="70"/>
      <c r="D175" s="70"/>
      <c r="E175" s="70"/>
      <c r="F175" s="70"/>
      <c r="G175" s="70"/>
      <c r="H175" s="70"/>
      <c r="I175" s="70"/>
      <c r="J175" s="70"/>
      <c r="K175" s="70"/>
      <c r="L175" s="70"/>
      <c r="M175" s="70"/>
      <c r="N175" s="70"/>
      <c r="O175" s="70"/>
      <c r="P175" s="70"/>
      <c r="Q175" s="937"/>
      <c r="R175" s="70"/>
      <c r="S175" s="70"/>
      <c r="T175" s="70"/>
      <c r="U175" s="937"/>
      <c r="V175" s="70"/>
      <c r="W175" s="70"/>
    </row>
    <row r="176" spans="1:23" s="1" customFormat="1">
      <c r="A176" s="70"/>
      <c r="B176" s="70"/>
      <c r="C176" s="70"/>
      <c r="D176" s="70"/>
      <c r="E176" s="70"/>
      <c r="F176" s="70"/>
      <c r="G176" s="70"/>
      <c r="H176" s="70"/>
      <c r="I176" s="70"/>
      <c r="J176" s="70"/>
      <c r="K176" s="70"/>
      <c r="L176" s="70"/>
      <c r="M176" s="70"/>
      <c r="N176" s="70"/>
      <c r="O176" s="70"/>
      <c r="P176" s="70"/>
      <c r="Q176" s="937"/>
      <c r="R176" s="70"/>
      <c r="S176" s="70"/>
      <c r="T176" s="70"/>
      <c r="U176" s="937"/>
      <c r="V176" s="70"/>
      <c r="W176" s="70"/>
    </row>
    <row r="177" spans="1:23" s="1" customFormat="1">
      <c r="A177" s="70"/>
      <c r="B177" s="70"/>
      <c r="C177" s="70"/>
      <c r="D177" s="70"/>
      <c r="E177" s="70"/>
      <c r="F177" s="70"/>
      <c r="G177" s="70"/>
      <c r="H177" s="70"/>
      <c r="I177" s="70"/>
      <c r="J177" s="70"/>
      <c r="K177" s="70"/>
      <c r="L177" s="70"/>
      <c r="M177" s="70"/>
      <c r="N177" s="70"/>
      <c r="O177" s="70"/>
      <c r="P177" s="70"/>
      <c r="Q177" s="937"/>
      <c r="R177" s="70"/>
      <c r="S177" s="70"/>
      <c r="T177" s="70"/>
      <c r="U177" s="937"/>
      <c r="V177" s="70"/>
      <c r="W177" s="70"/>
    </row>
    <row r="178" spans="1:23" s="1" customFormat="1">
      <c r="A178" s="70"/>
      <c r="B178" s="70"/>
      <c r="C178" s="70"/>
      <c r="D178" s="70"/>
      <c r="E178" s="70"/>
      <c r="F178" s="70"/>
      <c r="G178" s="70"/>
      <c r="H178" s="70"/>
      <c r="I178" s="70"/>
      <c r="J178" s="70"/>
      <c r="K178" s="70"/>
      <c r="L178" s="70"/>
      <c r="M178" s="70"/>
      <c r="N178" s="70"/>
      <c r="O178" s="70"/>
      <c r="P178" s="70"/>
      <c r="Q178" s="937"/>
      <c r="R178" s="70"/>
      <c r="S178" s="70"/>
      <c r="T178" s="70"/>
      <c r="U178" s="937"/>
      <c r="V178" s="70"/>
      <c r="W178" s="70"/>
    </row>
    <row r="179" spans="1:23" s="1" customFormat="1">
      <c r="A179" s="70"/>
      <c r="B179" s="70"/>
      <c r="C179" s="70"/>
      <c r="D179" s="70"/>
      <c r="E179" s="70"/>
      <c r="F179" s="70"/>
      <c r="G179" s="70"/>
      <c r="H179" s="70"/>
      <c r="I179" s="70"/>
      <c r="J179" s="70"/>
      <c r="K179" s="70"/>
      <c r="L179" s="70"/>
      <c r="M179" s="70"/>
      <c r="N179" s="70"/>
      <c r="O179" s="70"/>
      <c r="P179" s="70"/>
      <c r="Q179" s="937"/>
      <c r="R179" s="70"/>
      <c r="S179" s="70"/>
      <c r="T179" s="70"/>
      <c r="U179" s="937"/>
      <c r="V179" s="70"/>
      <c r="W179" s="70"/>
    </row>
    <row r="180" spans="1:23" s="1" customFormat="1">
      <c r="A180" s="70"/>
      <c r="B180" s="70"/>
      <c r="C180" s="70"/>
      <c r="D180" s="70"/>
      <c r="E180" s="70"/>
      <c r="F180" s="70"/>
      <c r="G180" s="70"/>
      <c r="H180" s="70"/>
      <c r="I180" s="70"/>
      <c r="J180" s="70"/>
      <c r="K180" s="70"/>
      <c r="L180" s="70"/>
      <c r="M180" s="70"/>
      <c r="N180" s="70"/>
      <c r="O180" s="70"/>
      <c r="P180" s="70"/>
      <c r="Q180" s="937"/>
      <c r="R180" s="70"/>
      <c r="S180" s="70"/>
      <c r="T180" s="70"/>
      <c r="U180" s="937"/>
      <c r="V180" s="70"/>
      <c r="W180" s="70"/>
    </row>
    <row r="181" spans="1:23" s="1" customFormat="1">
      <c r="A181" s="70"/>
      <c r="B181" s="70"/>
      <c r="C181" s="70"/>
      <c r="D181" s="70"/>
      <c r="E181" s="70"/>
      <c r="F181" s="70"/>
      <c r="G181" s="70"/>
      <c r="H181" s="70"/>
      <c r="I181" s="70"/>
      <c r="J181" s="70"/>
      <c r="K181" s="70"/>
      <c r="L181" s="70"/>
      <c r="M181" s="70"/>
      <c r="N181" s="70"/>
      <c r="O181" s="70"/>
      <c r="P181" s="70"/>
      <c r="Q181" s="937"/>
      <c r="R181" s="70"/>
      <c r="S181" s="70"/>
      <c r="T181" s="70"/>
      <c r="U181" s="937"/>
      <c r="V181" s="70"/>
      <c r="W181" s="70"/>
    </row>
    <row r="182" spans="1:23" s="1" customFormat="1">
      <c r="A182" s="70"/>
      <c r="B182" s="70"/>
      <c r="C182" s="70"/>
      <c r="D182" s="70"/>
      <c r="E182" s="70"/>
      <c r="F182" s="70"/>
      <c r="G182" s="70"/>
      <c r="H182" s="70"/>
      <c r="I182" s="70"/>
      <c r="J182" s="70"/>
      <c r="K182" s="70"/>
      <c r="L182" s="70"/>
      <c r="M182" s="70"/>
      <c r="N182" s="70"/>
      <c r="O182" s="70"/>
      <c r="P182" s="70"/>
      <c r="Q182" s="937"/>
      <c r="R182" s="70"/>
      <c r="S182" s="70"/>
      <c r="T182" s="70"/>
      <c r="U182" s="937"/>
      <c r="V182" s="70"/>
      <c r="W182" s="70"/>
    </row>
    <row r="183" spans="1:23" s="1" customFormat="1">
      <c r="A183" s="70"/>
      <c r="B183" s="70"/>
      <c r="C183" s="70"/>
      <c r="D183" s="70"/>
      <c r="E183" s="70"/>
      <c r="F183" s="70"/>
      <c r="G183" s="70"/>
      <c r="H183" s="70"/>
      <c r="I183" s="70"/>
      <c r="J183" s="70"/>
      <c r="K183" s="70"/>
      <c r="L183" s="70"/>
      <c r="M183" s="70"/>
      <c r="N183" s="70"/>
      <c r="O183" s="70"/>
      <c r="P183" s="70"/>
      <c r="Q183" s="937"/>
      <c r="R183" s="70"/>
      <c r="S183" s="70"/>
      <c r="T183" s="70"/>
      <c r="U183" s="937"/>
      <c r="V183" s="70"/>
      <c r="W183" s="70"/>
    </row>
    <row r="184" spans="1:23" s="1" customFormat="1">
      <c r="A184" s="70"/>
      <c r="B184" s="70"/>
      <c r="C184" s="70"/>
      <c r="D184" s="70"/>
      <c r="E184" s="70"/>
      <c r="F184" s="70"/>
      <c r="G184" s="70"/>
      <c r="H184" s="70"/>
      <c r="I184" s="70"/>
      <c r="J184" s="70"/>
      <c r="K184" s="70"/>
      <c r="L184" s="70"/>
      <c r="M184" s="70"/>
      <c r="N184" s="70"/>
      <c r="O184" s="70"/>
      <c r="P184" s="70"/>
      <c r="Q184" s="937"/>
      <c r="R184" s="70"/>
      <c r="S184" s="70"/>
      <c r="T184" s="70"/>
      <c r="U184" s="937"/>
      <c r="V184" s="70"/>
      <c r="W184" s="70"/>
    </row>
    <row r="185" spans="1:23" s="1" customFormat="1">
      <c r="A185" s="70"/>
      <c r="B185" s="70"/>
      <c r="C185" s="70"/>
      <c r="D185" s="70"/>
      <c r="E185" s="70"/>
      <c r="F185" s="70"/>
      <c r="G185" s="70"/>
      <c r="H185" s="70"/>
      <c r="I185" s="70"/>
      <c r="J185" s="70"/>
      <c r="K185" s="70"/>
      <c r="L185" s="70"/>
      <c r="M185" s="70"/>
      <c r="N185" s="70"/>
      <c r="O185" s="70"/>
      <c r="P185" s="70"/>
      <c r="Q185" s="937"/>
      <c r="R185" s="70"/>
      <c r="S185" s="70"/>
      <c r="T185" s="70"/>
      <c r="U185" s="937"/>
      <c r="V185" s="70"/>
      <c r="W185" s="70"/>
    </row>
    <row r="186" spans="1:23" s="1" customFormat="1">
      <c r="A186" s="70"/>
      <c r="B186" s="70"/>
      <c r="C186" s="70"/>
      <c r="D186" s="70"/>
      <c r="E186" s="70"/>
      <c r="F186" s="70"/>
      <c r="G186" s="70"/>
      <c r="H186" s="70"/>
      <c r="I186" s="70"/>
      <c r="J186" s="70"/>
      <c r="K186" s="70"/>
      <c r="L186" s="70"/>
      <c r="M186" s="70"/>
      <c r="N186" s="70"/>
      <c r="O186" s="70"/>
      <c r="P186" s="70"/>
      <c r="Q186" s="937"/>
      <c r="R186" s="70"/>
      <c r="S186" s="70"/>
      <c r="T186" s="70"/>
      <c r="U186" s="937"/>
      <c r="V186" s="70"/>
      <c r="W186" s="70"/>
    </row>
    <row r="187" spans="1:23" s="1" customFormat="1">
      <c r="A187" s="70"/>
      <c r="B187" s="70"/>
      <c r="C187" s="70"/>
      <c r="D187" s="70"/>
      <c r="E187" s="70"/>
      <c r="F187" s="70"/>
      <c r="G187" s="70"/>
      <c r="H187" s="70"/>
      <c r="I187" s="70"/>
      <c r="J187" s="70"/>
      <c r="K187" s="70"/>
      <c r="L187" s="70"/>
      <c r="M187" s="70"/>
      <c r="N187" s="70"/>
      <c r="O187" s="70"/>
      <c r="P187" s="70"/>
      <c r="Q187" s="937"/>
      <c r="R187" s="70"/>
      <c r="S187" s="70"/>
      <c r="T187" s="70"/>
      <c r="U187" s="937"/>
      <c r="V187" s="70"/>
      <c r="W187" s="70"/>
    </row>
    <row r="188" spans="1:23" s="1" customFormat="1">
      <c r="A188" s="70"/>
      <c r="B188" s="70"/>
      <c r="C188" s="70"/>
      <c r="D188" s="70"/>
      <c r="E188" s="70"/>
      <c r="F188" s="70"/>
      <c r="G188" s="70"/>
      <c r="H188" s="70"/>
      <c r="I188" s="70"/>
      <c r="J188" s="70"/>
      <c r="K188" s="70"/>
      <c r="L188" s="70"/>
      <c r="M188" s="70"/>
      <c r="N188" s="70"/>
      <c r="O188" s="70"/>
      <c r="P188" s="70"/>
      <c r="Q188" s="937"/>
      <c r="R188" s="70"/>
      <c r="S188" s="70"/>
      <c r="T188" s="70"/>
      <c r="U188" s="937"/>
      <c r="V188" s="70"/>
      <c r="W188" s="70"/>
    </row>
    <row r="189" spans="1:23" s="1" customFormat="1">
      <c r="A189" s="70"/>
      <c r="B189" s="70"/>
      <c r="C189" s="70"/>
      <c r="D189" s="70"/>
      <c r="E189" s="70"/>
      <c r="F189" s="70"/>
      <c r="G189" s="70"/>
      <c r="H189" s="70"/>
      <c r="I189" s="70"/>
      <c r="J189" s="70"/>
      <c r="K189" s="70"/>
      <c r="L189" s="70"/>
      <c r="M189" s="70"/>
      <c r="N189" s="70"/>
      <c r="O189" s="70"/>
      <c r="P189" s="70"/>
      <c r="Q189" s="937"/>
      <c r="R189" s="70"/>
      <c r="S189" s="70"/>
      <c r="T189" s="70"/>
      <c r="U189" s="937"/>
      <c r="V189" s="70"/>
      <c r="W189" s="70"/>
    </row>
    <row r="190" spans="1:23" s="1" customFormat="1">
      <c r="A190" s="70"/>
      <c r="B190" s="70"/>
      <c r="C190" s="70"/>
      <c r="D190" s="70"/>
      <c r="E190" s="70"/>
      <c r="F190" s="70"/>
      <c r="G190" s="70"/>
      <c r="H190" s="70"/>
      <c r="I190" s="70"/>
      <c r="J190" s="70"/>
      <c r="K190" s="70"/>
      <c r="L190" s="70"/>
      <c r="M190" s="70"/>
      <c r="N190" s="70"/>
      <c r="O190" s="70"/>
      <c r="P190" s="70"/>
      <c r="Q190" s="937"/>
      <c r="R190" s="70"/>
      <c r="S190" s="70"/>
      <c r="T190" s="70"/>
      <c r="U190" s="937"/>
      <c r="V190" s="70"/>
      <c r="W190" s="70"/>
    </row>
    <row r="191" spans="1:23" s="1" customFormat="1">
      <c r="A191" s="70"/>
      <c r="B191" s="70"/>
      <c r="C191" s="70"/>
      <c r="D191" s="70"/>
      <c r="E191" s="70"/>
      <c r="F191" s="70"/>
      <c r="G191" s="70"/>
      <c r="H191" s="70"/>
      <c r="I191" s="70"/>
      <c r="J191" s="70"/>
      <c r="K191" s="70"/>
      <c r="L191" s="70"/>
      <c r="M191" s="70"/>
      <c r="N191" s="70"/>
      <c r="O191" s="70"/>
      <c r="P191" s="70"/>
      <c r="Q191" s="937"/>
      <c r="R191" s="70"/>
      <c r="S191" s="70"/>
      <c r="T191" s="70"/>
      <c r="U191" s="937"/>
      <c r="V191" s="70"/>
      <c r="W191" s="70"/>
    </row>
    <row r="192" spans="1:23" s="1" customFormat="1">
      <c r="A192" s="70"/>
      <c r="B192" s="70"/>
      <c r="C192" s="70"/>
      <c r="D192" s="70"/>
      <c r="E192" s="70"/>
      <c r="F192" s="70"/>
      <c r="G192" s="70"/>
      <c r="H192" s="70"/>
      <c r="I192" s="70"/>
      <c r="J192" s="70"/>
      <c r="K192" s="70"/>
      <c r="L192" s="70"/>
      <c r="M192" s="70"/>
      <c r="N192" s="70"/>
      <c r="O192" s="70"/>
      <c r="P192" s="70"/>
      <c r="Q192" s="937"/>
      <c r="R192" s="70"/>
      <c r="S192" s="70"/>
      <c r="T192" s="70"/>
      <c r="U192" s="937"/>
      <c r="V192" s="70"/>
      <c r="W192" s="70"/>
    </row>
    <row r="193" spans="1:23" s="1" customFormat="1">
      <c r="A193" s="70"/>
      <c r="B193" s="70"/>
      <c r="C193" s="70"/>
      <c r="D193" s="70"/>
      <c r="E193" s="70"/>
      <c r="F193" s="70"/>
      <c r="G193" s="70"/>
      <c r="H193" s="70"/>
      <c r="I193" s="70"/>
      <c r="J193" s="70"/>
      <c r="K193" s="70"/>
      <c r="L193" s="70"/>
      <c r="M193" s="70"/>
      <c r="N193" s="70"/>
      <c r="O193" s="70"/>
      <c r="P193" s="70"/>
      <c r="Q193" s="937"/>
      <c r="R193" s="70"/>
      <c r="S193" s="70"/>
      <c r="T193" s="70"/>
      <c r="U193" s="937"/>
      <c r="V193" s="70"/>
      <c r="W193" s="70"/>
    </row>
    <row r="194" spans="1:23" s="1" customFormat="1">
      <c r="A194" s="70"/>
      <c r="B194" s="70"/>
      <c r="C194" s="70"/>
      <c r="D194" s="70"/>
      <c r="E194" s="70"/>
      <c r="F194" s="70"/>
      <c r="G194" s="70"/>
      <c r="H194" s="70"/>
      <c r="I194" s="70"/>
      <c r="J194" s="70"/>
      <c r="K194" s="70"/>
      <c r="L194" s="70"/>
      <c r="M194" s="70"/>
      <c r="N194" s="70"/>
      <c r="O194" s="70"/>
      <c r="P194" s="70"/>
      <c r="Q194" s="937"/>
      <c r="R194" s="70"/>
      <c r="S194" s="70"/>
      <c r="T194" s="70"/>
      <c r="U194" s="937"/>
      <c r="V194" s="70"/>
      <c r="W194" s="70"/>
    </row>
    <row r="195" spans="1:23" s="1" customFormat="1">
      <c r="A195" s="70"/>
      <c r="B195" s="70"/>
      <c r="C195" s="70"/>
      <c r="D195" s="70"/>
      <c r="E195" s="70"/>
      <c r="F195" s="70"/>
      <c r="G195" s="70"/>
      <c r="H195" s="70"/>
      <c r="I195" s="70"/>
      <c r="J195" s="70"/>
      <c r="K195" s="70"/>
      <c r="L195" s="70"/>
      <c r="M195" s="70"/>
      <c r="N195" s="70"/>
      <c r="O195" s="70"/>
      <c r="P195" s="70"/>
      <c r="Q195" s="937"/>
      <c r="R195" s="70"/>
      <c r="S195" s="70"/>
      <c r="T195" s="70"/>
      <c r="U195" s="937"/>
      <c r="V195" s="70"/>
      <c r="W195" s="70"/>
    </row>
    <row r="196" spans="1:23" s="1" customFormat="1">
      <c r="A196" s="70"/>
      <c r="B196" s="70"/>
      <c r="C196" s="70"/>
      <c r="D196" s="70"/>
      <c r="E196" s="70"/>
      <c r="F196" s="70"/>
      <c r="G196" s="70"/>
      <c r="H196" s="70"/>
      <c r="I196" s="70"/>
      <c r="J196" s="70"/>
      <c r="K196" s="70"/>
      <c r="L196" s="70"/>
      <c r="M196" s="70"/>
      <c r="N196" s="70"/>
      <c r="O196" s="70"/>
      <c r="P196" s="70"/>
      <c r="Q196" s="937"/>
      <c r="R196" s="70"/>
      <c r="S196" s="70"/>
      <c r="T196" s="70"/>
      <c r="U196" s="937"/>
      <c r="V196" s="70"/>
      <c r="W196" s="70"/>
    </row>
    <row r="197" spans="1:23" s="1" customFormat="1">
      <c r="A197" s="70"/>
      <c r="B197" s="70"/>
      <c r="C197" s="70"/>
      <c r="D197" s="70"/>
      <c r="E197" s="70"/>
      <c r="F197" s="70"/>
      <c r="G197" s="70"/>
      <c r="H197" s="70"/>
      <c r="I197" s="70"/>
      <c r="J197" s="70"/>
      <c r="K197" s="70"/>
      <c r="L197" s="70"/>
      <c r="M197" s="70"/>
      <c r="N197" s="70"/>
      <c r="O197" s="70"/>
      <c r="P197" s="70"/>
      <c r="Q197" s="937"/>
      <c r="R197" s="70"/>
      <c r="S197" s="70"/>
      <c r="T197" s="70"/>
      <c r="U197" s="937"/>
      <c r="V197" s="70"/>
      <c r="W197" s="70"/>
    </row>
    <row r="198" spans="1:23" s="1" customFormat="1">
      <c r="A198" s="70"/>
      <c r="B198" s="70"/>
      <c r="C198" s="70"/>
      <c r="D198" s="70"/>
      <c r="E198" s="70"/>
      <c r="F198" s="70"/>
      <c r="G198" s="70"/>
      <c r="H198" s="70"/>
      <c r="I198" s="70"/>
      <c r="J198" s="70"/>
      <c r="K198" s="70"/>
      <c r="L198" s="70"/>
      <c r="M198" s="70"/>
      <c r="N198" s="70"/>
      <c r="O198" s="70"/>
      <c r="P198" s="70"/>
      <c r="Q198" s="937"/>
      <c r="R198" s="70"/>
      <c r="S198" s="70"/>
      <c r="T198" s="70"/>
      <c r="U198" s="937"/>
      <c r="V198" s="70"/>
      <c r="W198" s="70"/>
    </row>
    <row r="199" spans="1:23" s="1" customFormat="1">
      <c r="A199" s="70"/>
      <c r="B199" s="70"/>
      <c r="C199" s="70"/>
      <c r="D199" s="70"/>
      <c r="E199" s="70"/>
      <c r="F199" s="70"/>
      <c r="G199" s="70"/>
      <c r="H199" s="70"/>
      <c r="I199" s="70"/>
      <c r="J199" s="70"/>
      <c r="K199" s="70"/>
      <c r="L199" s="70"/>
      <c r="M199" s="70"/>
      <c r="N199" s="70"/>
      <c r="O199" s="70"/>
      <c r="P199" s="70"/>
      <c r="Q199" s="937"/>
      <c r="R199" s="70"/>
      <c r="S199" s="70"/>
      <c r="T199" s="70"/>
      <c r="U199" s="937"/>
      <c r="V199" s="70"/>
      <c r="W199" s="70"/>
    </row>
    <row r="200" spans="1:23" s="1" customFormat="1">
      <c r="A200" s="70"/>
      <c r="B200" s="70"/>
      <c r="C200" s="70"/>
      <c r="D200" s="70"/>
      <c r="E200" s="70"/>
      <c r="F200" s="70"/>
      <c r="G200" s="70"/>
      <c r="H200" s="70"/>
      <c r="I200" s="70"/>
      <c r="J200" s="70"/>
      <c r="K200" s="70"/>
      <c r="L200" s="70"/>
      <c r="M200" s="70"/>
      <c r="N200" s="70"/>
      <c r="O200" s="70"/>
      <c r="P200" s="70"/>
      <c r="Q200" s="937"/>
      <c r="R200" s="70"/>
      <c r="S200" s="70"/>
      <c r="T200" s="70"/>
      <c r="U200" s="937"/>
      <c r="V200" s="70"/>
      <c r="W200" s="70"/>
    </row>
    <row r="201" spans="1:23" s="1" customFormat="1">
      <c r="A201" s="70"/>
      <c r="B201" s="70"/>
      <c r="C201" s="70"/>
      <c r="D201" s="70"/>
      <c r="E201" s="70"/>
      <c r="F201" s="70"/>
      <c r="G201" s="70"/>
      <c r="H201" s="70"/>
      <c r="I201" s="70"/>
      <c r="J201" s="70"/>
      <c r="K201" s="70"/>
      <c r="L201" s="70"/>
      <c r="M201" s="70"/>
      <c r="N201" s="70"/>
      <c r="O201" s="70"/>
      <c r="P201" s="70"/>
      <c r="Q201" s="937"/>
      <c r="R201" s="70"/>
      <c r="S201" s="70"/>
      <c r="T201" s="70"/>
      <c r="U201" s="937"/>
      <c r="V201" s="70"/>
      <c r="W201" s="70"/>
    </row>
    <row r="202" spans="1:23" s="1" customFormat="1">
      <c r="A202" s="70"/>
      <c r="B202" s="70"/>
      <c r="C202" s="70"/>
      <c r="D202" s="70"/>
      <c r="E202" s="70"/>
      <c r="F202" s="70"/>
      <c r="G202" s="70"/>
      <c r="H202" s="70"/>
      <c r="I202" s="70"/>
      <c r="J202" s="70"/>
      <c r="K202" s="70"/>
      <c r="L202" s="70"/>
      <c r="M202" s="70"/>
      <c r="N202" s="70"/>
      <c r="O202" s="70"/>
      <c r="P202" s="70"/>
      <c r="Q202" s="937"/>
      <c r="R202" s="70"/>
      <c r="S202" s="70"/>
      <c r="T202" s="70"/>
      <c r="U202" s="937"/>
      <c r="V202" s="70"/>
      <c r="W202" s="70"/>
    </row>
    <row r="203" spans="1:23" s="1" customFormat="1">
      <c r="A203" s="70"/>
      <c r="B203" s="70"/>
      <c r="C203" s="70"/>
      <c r="D203" s="70"/>
      <c r="E203" s="70"/>
      <c r="F203" s="70"/>
      <c r="G203" s="70"/>
      <c r="H203" s="70"/>
      <c r="I203" s="70"/>
      <c r="J203" s="70"/>
      <c r="K203" s="70"/>
      <c r="L203" s="70"/>
      <c r="M203" s="70"/>
      <c r="N203" s="70"/>
      <c r="O203" s="70"/>
      <c r="P203" s="70"/>
      <c r="Q203" s="937"/>
      <c r="R203" s="70"/>
      <c r="S203" s="70"/>
      <c r="T203" s="70"/>
      <c r="U203" s="937"/>
      <c r="V203" s="70"/>
      <c r="W203" s="70"/>
    </row>
    <row r="204" spans="1:23" s="1" customFormat="1">
      <c r="A204" s="70"/>
      <c r="B204" s="70"/>
      <c r="C204" s="70"/>
      <c r="D204" s="70"/>
      <c r="E204" s="70"/>
      <c r="F204" s="70"/>
      <c r="G204" s="70"/>
      <c r="H204" s="70"/>
      <c r="I204" s="70"/>
      <c r="J204" s="70"/>
      <c r="K204" s="70"/>
      <c r="L204" s="70"/>
      <c r="M204" s="70"/>
      <c r="N204" s="70"/>
      <c r="O204" s="70"/>
      <c r="P204" s="70"/>
      <c r="Q204" s="937"/>
      <c r="R204" s="70"/>
      <c r="S204" s="70"/>
      <c r="T204" s="70"/>
      <c r="U204" s="937"/>
      <c r="V204" s="70"/>
      <c r="W204" s="70"/>
    </row>
    <row r="205" spans="1:23" s="1" customFormat="1">
      <c r="A205" s="70"/>
      <c r="B205" s="70"/>
      <c r="C205" s="70"/>
      <c r="D205" s="70"/>
      <c r="E205" s="70"/>
      <c r="F205" s="70"/>
      <c r="G205" s="70"/>
      <c r="H205" s="70"/>
      <c r="I205" s="70"/>
      <c r="J205" s="70"/>
      <c r="K205" s="70"/>
      <c r="L205" s="70"/>
      <c r="M205" s="70"/>
      <c r="N205" s="70"/>
      <c r="O205" s="70"/>
      <c r="P205" s="70"/>
      <c r="Q205" s="937"/>
      <c r="R205" s="70"/>
      <c r="S205" s="70"/>
      <c r="T205" s="70"/>
      <c r="U205" s="937"/>
      <c r="V205" s="70"/>
      <c r="W205" s="70"/>
    </row>
    <row r="206" spans="1:23" s="1" customFormat="1">
      <c r="A206" s="70"/>
      <c r="B206" s="70"/>
      <c r="C206" s="70"/>
      <c r="D206" s="70"/>
      <c r="E206" s="70"/>
      <c r="F206" s="70"/>
      <c r="G206" s="70"/>
      <c r="H206" s="70"/>
      <c r="I206" s="70"/>
      <c r="J206" s="70"/>
      <c r="K206" s="70"/>
      <c r="L206" s="70"/>
      <c r="M206" s="70"/>
      <c r="N206" s="70"/>
      <c r="O206" s="70"/>
      <c r="P206" s="70"/>
      <c r="Q206" s="937"/>
      <c r="R206" s="70"/>
      <c r="S206" s="70"/>
      <c r="T206" s="70"/>
      <c r="U206" s="937"/>
      <c r="V206" s="70"/>
      <c r="W206" s="70"/>
    </row>
    <row r="207" spans="1:23" s="1" customFormat="1">
      <c r="A207" s="70"/>
      <c r="B207" s="70"/>
      <c r="C207" s="70"/>
      <c r="D207" s="70"/>
      <c r="E207" s="70"/>
      <c r="F207" s="70"/>
      <c r="G207" s="70"/>
      <c r="H207" s="70"/>
      <c r="I207" s="70"/>
      <c r="J207" s="70"/>
      <c r="K207" s="70"/>
      <c r="L207" s="70"/>
      <c r="M207" s="70"/>
      <c r="N207" s="70"/>
      <c r="O207" s="70"/>
      <c r="P207" s="70"/>
      <c r="Q207" s="937"/>
      <c r="R207" s="70"/>
      <c r="S207" s="70"/>
      <c r="T207" s="70"/>
      <c r="U207" s="937"/>
      <c r="V207" s="70"/>
      <c r="W207" s="70"/>
    </row>
    <row r="208" spans="1:23" s="1" customFormat="1">
      <c r="A208" s="70"/>
      <c r="B208" s="70"/>
      <c r="C208" s="70"/>
      <c r="D208" s="70"/>
      <c r="E208" s="70"/>
      <c r="F208" s="70"/>
      <c r="G208" s="70"/>
      <c r="H208" s="70"/>
      <c r="I208" s="70"/>
      <c r="J208" s="70"/>
      <c r="K208" s="70"/>
      <c r="L208" s="70"/>
      <c r="M208" s="70"/>
      <c r="N208" s="70"/>
      <c r="O208" s="70"/>
      <c r="P208" s="70"/>
      <c r="Q208" s="937"/>
      <c r="R208" s="70"/>
      <c r="S208" s="70"/>
      <c r="T208" s="70"/>
      <c r="U208" s="937"/>
      <c r="V208" s="70"/>
      <c r="W208" s="70"/>
    </row>
    <row r="209" spans="1:23" s="1" customFormat="1">
      <c r="A209" s="70"/>
      <c r="B209" s="70"/>
      <c r="C209" s="70"/>
      <c r="D209" s="70"/>
      <c r="E209" s="70"/>
      <c r="F209" s="70"/>
      <c r="G209" s="70"/>
      <c r="H209" s="70"/>
      <c r="I209" s="70"/>
      <c r="J209" s="70"/>
      <c r="K209" s="70"/>
      <c r="L209" s="70"/>
      <c r="M209" s="70"/>
      <c r="N209" s="70"/>
      <c r="O209" s="70"/>
      <c r="P209" s="70"/>
      <c r="Q209" s="937"/>
      <c r="R209" s="70"/>
      <c r="S209" s="70"/>
      <c r="T209" s="70"/>
      <c r="U209" s="937"/>
      <c r="V209" s="70"/>
      <c r="W209" s="70"/>
    </row>
    <row r="210" spans="1:23" s="1" customFormat="1">
      <c r="A210" s="70"/>
      <c r="B210" s="70"/>
      <c r="C210" s="70"/>
      <c r="D210" s="70"/>
      <c r="E210" s="70"/>
      <c r="F210" s="70"/>
      <c r="G210" s="70"/>
      <c r="H210" s="70"/>
      <c r="I210" s="70"/>
      <c r="J210" s="70"/>
      <c r="K210" s="70"/>
      <c r="L210" s="70"/>
      <c r="M210" s="70"/>
      <c r="N210" s="70"/>
      <c r="O210" s="70"/>
      <c r="P210" s="70"/>
      <c r="Q210" s="937"/>
      <c r="R210" s="70"/>
      <c r="S210" s="70"/>
      <c r="T210" s="70"/>
      <c r="U210" s="937"/>
      <c r="V210" s="70"/>
      <c r="W210" s="70"/>
    </row>
    <row r="211" spans="1:23" s="1" customFormat="1">
      <c r="A211" s="70"/>
      <c r="B211" s="70"/>
      <c r="C211" s="70"/>
      <c r="D211" s="70"/>
      <c r="E211" s="70"/>
      <c r="F211" s="70"/>
      <c r="G211" s="70"/>
      <c r="H211" s="70"/>
      <c r="I211" s="70"/>
      <c r="J211" s="70"/>
      <c r="K211" s="70"/>
      <c r="L211" s="70"/>
      <c r="M211" s="70"/>
      <c r="N211" s="70"/>
      <c r="O211" s="70"/>
      <c r="P211" s="70"/>
      <c r="Q211" s="937"/>
      <c r="R211" s="70"/>
      <c r="S211" s="70"/>
      <c r="T211" s="70"/>
      <c r="U211" s="937"/>
      <c r="V211" s="70"/>
      <c r="W211" s="70"/>
    </row>
    <row r="212" spans="1:23" s="1" customFormat="1">
      <c r="A212" s="70"/>
      <c r="B212" s="70"/>
      <c r="C212" s="70"/>
      <c r="D212" s="70"/>
      <c r="E212" s="70"/>
      <c r="F212" s="70"/>
      <c r="G212" s="70"/>
      <c r="H212" s="70"/>
      <c r="I212" s="70"/>
      <c r="J212" s="70"/>
      <c r="K212" s="70"/>
      <c r="L212" s="70"/>
      <c r="M212" s="70"/>
      <c r="N212" s="70"/>
      <c r="O212" s="70"/>
      <c r="P212" s="70"/>
      <c r="Q212" s="937"/>
      <c r="R212" s="70"/>
      <c r="S212" s="70"/>
      <c r="T212" s="70"/>
      <c r="U212" s="937"/>
      <c r="V212" s="70"/>
      <c r="W212" s="70"/>
    </row>
    <row r="213" spans="1:23" s="1" customFormat="1">
      <c r="A213" s="70"/>
      <c r="B213" s="70"/>
      <c r="C213" s="70"/>
      <c r="D213" s="70"/>
      <c r="E213" s="70"/>
      <c r="F213" s="70"/>
      <c r="G213" s="70"/>
      <c r="H213" s="70"/>
      <c r="I213" s="70"/>
      <c r="J213" s="70"/>
      <c r="K213" s="70"/>
      <c r="L213" s="70"/>
      <c r="M213" s="70"/>
      <c r="N213" s="70"/>
      <c r="O213" s="70"/>
      <c r="P213" s="70"/>
      <c r="Q213" s="937"/>
      <c r="R213" s="70"/>
      <c r="S213" s="70"/>
      <c r="T213" s="70"/>
      <c r="U213" s="937"/>
      <c r="V213" s="70"/>
      <c r="W213" s="70"/>
    </row>
    <row r="214" spans="1:23" s="1" customFormat="1">
      <c r="A214" s="70"/>
      <c r="B214" s="70"/>
      <c r="C214" s="70"/>
      <c r="D214" s="70"/>
      <c r="E214" s="70"/>
      <c r="F214" s="70"/>
      <c r="G214" s="70"/>
      <c r="H214" s="70"/>
      <c r="I214" s="70"/>
      <c r="J214" s="70"/>
      <c r="K214" s="70"/>
      <c r="L214" s="70"/>
      <c r="M214" s="70"/>
      <c r="N214" s="70"/>
      <c r="O214" s="70"/>
      <c r="P214" s="70"/>
      <c r="Q214" s="937"/>
      <c r="R214" s="70"/>
      <c r="S214" s="70"/>
      <c r="T214" s="70"/>
      <c r="U214" s="937"/>
      <c r="V214" s="70"/>
      <c r="W214" s="70"/>
    </row>
    <row r="215" spans="1:23" s="1" customFormat="1">
      <c r="A215" s="70"/>
      <c r="B215" s="70"/>
      <c r="C215" s="70"/>
      <c r="D215" s="70"/>
      <c r="E215" s="70"/>
      <c r="F215" s="70"/>
      <c r="G215" s="70"/>
      <c r="H215" s="70"/>
      <c r="I215" s="70"/>
      <c r="J215" s="70"/>
      <c r="K215" s="70"/>
      <c r="L215" s="70"/>
      <c r="M215" s="70"/>
      <c r="N215" s="70"/>
      <c r="O215" s="70"/>
      <c r="P215" s="70"/>
      <c r="Q215" s="937"/>
      <c r="R215" s="70"/>
      <c r="S215" s="70"/>
      <c r="T215" s="70"/>
      <c r="U215" s="937"/>
      <c r="V215" s="70"/>
      <c r="W215" s="70"/>
    </row>
    <row r="216" spans="1:23" s="1" customFormat="1">
      <c r="A216" s="70"/>
      <c r="B216" s="70"/>
      <c r="C216" s="70"/>
      <c r="D216" s="70"/>
      <c r="E216" s="70"/>
      <c r="F216" s="70"/>
      <c r="G216" s="70"/>
      <c r="H216" s="70"/>
      <c r="I216" s="70"/>
      <c r="J216" s="70"/>
      <c r="K216" s="70"/>
      <c r="L216" s="70"/>
      <c r="M216" s="70"/>
      <c r="N216" s="70"/>
      <c r="O216" s="70"/>
      <c r="P216" s="70"/>
      <c r="Q216" s="937"/>
      <c r="R216" s="70"/>
      <c r="S216" s="70"/>
      <c r="T216" s="70"/>
      <c r="U216" s="937"/>
      <c r="V216" s="70"/>
      <c r="W216" s="70"/>
    </row>
    <row r="217" spans="1:23" s="1" customFormat="1">
      <c r="A217" s="70"/>
      <c r="B217" s="70"/>
      <c r="C217" s="70"/>
      <c r="D217" s="70"/>
      <c r="E217" s="70"/>
      <c r="F217" s="70"/>
      <c r="G217" s="70"/>
      <c r="H217" s="70"/>
      <c r="I217" s="70"/>
      <c r="J217" s="70"/>
      <c r="K217" s="70"/>
      <c r="L217" s="70"/>
      <c r="M217" s="70"/>
      <c r="N217" s="70"/>
      <c r="O217" s="70"/>
      <c r="P217" s="70"/>
      <c r="Q217" s="937"/>
      <c r="R217" s="70"/>
      <c r="S217" s="70"/>
      <c r="T217" s="70"/>
      <c r="U217" s="937"/>
      <c r="V217" s="70"/>
      <c r="W217" s="70"/>
    </row>
    <row r="218" spans="1:23" s="1" customFormat="1">
      <c r="A218" s="70"/>
      <c r="B218" s="70"/>
      <c r="C218" s="70"/>
      <c r="D218" s="70"/>
      <c r="E218" s="70"/>
      <c r="F218" s="70"/>
      <c r="G218" s="70"/>
      <c r="H218" s="70"/>
      <c r="I218" s="70"/>
      <c r="J218" s="70"/>
      <c r="K218" s="70"/>
      <c r="L218" s="70"/>
      <c r="M218" s="70"/>
      <c r="N218" s="70"/>
      <c r="O218" s="70"/>
      <c r="P218" s="70"/>
      <c r="Q218" s="937"/>
      <c r="R218" s="70"/>
      <c r="S218" s="70"/>
      <c r="T218" s="70"/>
      <c r="U218" s="937"/>
      <c r="V218" s="70"/>
      <c r="W218" s="70"/>
    </row>
    <row r="219" spans="1:23" s="1" customFormat="1">
      <c r="A219" s="70"/>
      <c r="B219" s="70"/>
      <c r="C219" s="70"/>
      <c r="D219" s="70"/>
      <c r="E219" s="70"/>
      <c r="F219" s="70"/>
      <c r="G219" s="70"/>
      <c r="H219" s="70"/>
      <c r="I219" s="70"/>
      <c r="J219" s="70"/>
      <c r="K219" s="70"/>
      <c r="L219" s="70"/>
      <c r="M219" s="70"/>
      <c r="N219" s="70"/>
      <c r="O219" s="70"/>
      <c r="P219" s="70"/>
      <c r="Q219" s="937"/>
      <c r="R219" s="70"/>
      <c r="S219" s="70"/>
      <c r="T219" s="70"/>
      <c r="U219" s="937"/>
      <c r="V219" s="70"/>
      <c r="W219" s="70"/>
    </row>
    <row r="220" spans="1:23" s="1" customFormat="1">
      <c r="A220" s="70"/>
      <c r="B220" s="70"/>
      <c r="C220" s="70"/>
      <c r="D220" s="70"/>
      <c r="E220" s="70"/>
      <c r="F220" s="70"/>
      <c r="G220" s="70"/>
      <c r="H220" s="70"/>
      <c r="I220" s="70"/>
      <c r="J220" s="70"/>
      <c r="K220" s="70"/>
      <c r="L220" s="70"/>
      <c r="M220" s="70"/>
      <c r="N220" s="70"/>
      <c r="O220" s="70"/>
      <c r="P220" s="70"/>
      <c r="Q220" s="937"/>
      <c r="R220" s="70"/>
      <c r="S220" s="70"/>
      <c r="T220" s="70"/>
      <c r="U220" s="937"/>
      <c r="V220" s="70"/>
      <c r="W220" s="70"/>
    </row>
    <row r="221" spans="1:23" s="1" customFormat="1">
      <c r="A221" s="70"/>
      <c r="B221" s="70"/>
      <c r="C221" s="70"/>
      <c r="D221" s="70"/>
      <c r="E221" s="70"/>
      <c r="F221" s="70"/>
      <c r="G221" s="70"/>
      <c r="H221" s="70"/>
      <c r="I221" s="70"/>
      <c r="J221" s="70"/>
      <c r="K221" s="70"/>
      <c r="L221" s="70"/>
      <c r="M221" s="70"/>
      <c r="N221" s="70"/>
      <c r="O221" s="70"/>
      <c r="P221" s="70"/>
      <c r="Q221" s="937"/>
      <c r="R221" s="70"/>
      <c r="S221" s="70"/>
      <c r="T221" s="70"/>
      <c r="U221" s="937"/>
      <c r="V221" s="70"/>
      <c r="W221" s="70"/>
    </row>
    <row r="222" spans="1:23" s="1" customFormat="1">
      <c r="A222" s="70"/>
      <c r="B222" s="70"/>
      <c r="C222" s="70"/>
      <c r="D222" s="70"/>
      <c r="E222" s="70"/>
      <c r="F222" s="70"/>
      <c r="G222" s="70"/>
      <c r="H222" s="70"/>
      <c r="I222" s="70"/>
      <c r="J222" s="70"/>
      <c r="K222" s="70"/>
      <c r="L222" s="70"/>
      <c r="M222" s="70"/>
      <c r="N222" s="70"/>
      <c r="O222" s="70"/>
      <c r="P222" s="70"/>
      <c r="Q222" s="937"/>
      <c r="R222" s="70"/>
      <c r="S222" s="70"/>
      <c r="T222" s="70"/>
      <c r="U222" s="937"/>
      <c r="V222" s="70"/>
      <c r="W222" s="70"/>
    </row>
    <row r="223" spans="1:23" s="1" customFormat="1">
      <c r="A223" s="70"/>
      <c r="B223" s="70"/>
      <c r="C223" s="70"/>
      <c r="D223" s="70"/>
      <c r="E223" s="70"/>
      <c r="F223" s="70"/>
      <c r="G223" s="70"/>
      <c r="H223" s="70"/>
      <c r="I223" s="70"/>
      <c r="J223" s="70"/>
      <c r="K223" s="70"/>
      <c r="L223" s="70"/>
      <c r="M223" s="70"/>
      <c r="N223" s="70"/>
      <c r="O223" s="70"/>
      <c r="P223" s="70"/>
      <c r="Q223" s="937"/>
      <c r="R223" s="70"/>
      <c r="S223" s="70"/>
      <c r="T223" s="70"/>
      <c r="U223" s="937"/>
      <c r="V223" s="70"/>
      <c r="W223" s="70"/>
    </row>
    <row r="224" spans="1:23" s="1" customFormat="1">
      <c r="A224" s="70"/>
      <c r="B224" s="70"/>
      <c r="C224" s="70"/>
      <c r="D224" s="70"/>
      <c r="E224" s="70"/>
      <c r="F224" s="70"/>
      <c r="G224" s="70"/>
      <c r="H224" s="70"/>
      <c r="I224" s="70"/>
      <c r="J224" s="70"/>
      <c r="K224" s="70"/>
      <c r="L224" s="70"/>
      <c r="M224" s="70"/>
      <c r="N224" s="70"/>
      <c r="O224" s="70"/>
      <c r="P224" s="70"/>
      <c r="Q224" s="937"/>
      <c r="R224" s="70"/>
      <c r="S224" s="70"/>
      <c r="T224" s="70"/>
      <c r="U224" s="937"/>
      <c r="V224" s="70"/>
      <c r="W224" s="70"/>
    </row>
    <row r="225" spans="1:23" s="1" customFormat="1">
      <c r="A225" s="70"/>
      <c r="B225" s="70"/>
      <c r="C225" s="70"/>
      <c r="D225" s="70"/>
      <c r="E225" s="70"/>
      <c r="F225" s="70"/>
      <c r="G225" s="70"/>
      <c r="H225" s="70"/>
      <c r="I225" s="70"/>
      <c r="J225" s="70"/>
      <c r="K225" s="70"/>
      <c r="L225" s="70"/>
      <c r="M225" s="70"/>
      <c r="N225" s="70"/>
      <c r="O225" s="70"/>
      <c r="P225" s="70"/>
      <c r="Q225" s="937"/>
      <c r="R225" s="70"/>
      <c r="S225" s="70"/>
      <c r="T225" s="70"/>
      <c r="U225" s="937"/>
      <c r="V225" s="70"/>
      <c r="W225" s="70"/>
    </row>
    <row r="226" spans="1:23" s="1" customFormat="1">
      <c r="A226" s="70"/>
      <c r="B226" s="70"/>
      <c r="C226" s="70"/>
      <c r="D226" s="70"/>
      <c r="E226" s="70"/>
      <c r="F226" s="70"/>
      <c r="G226" s="70"/>
      <c r="H226" s="70"/>
      <c r="I226" s="70"/>
      <c r="J226" s="70"/>
      <c r="K226" s="70"/>
      <c r="L226" s="70"/>
      <c r="M226" s="70"/>
      <c r="N226" s="70"/>
      <c r="O226" s="70"/>
      <c r="P226" s="70"/>
      <c r="Q226" s="937"/>
      <c r="R226" s="70"/>
      <c r="S226" s="70"/>
      <c r="T226" s="70"/>
      <c r="U226" s="937"/>
      <c r="V226" s="70"/>
      <c r="W226" s="70"/>
    </row>
    <row r="227" spans="1:23" s="1" customFormat="1">
      <c r="A227" s="70"/>
      <c r="B227" s="70"/>
      <c r="C227" s="70"/>
      <c r="D227" s="70"/>
      <c r="E227" s="70"/>
      <c r="F227" s="70"/>
      <c r="G227" s="70"/>
      <c r="H227" s="70"/>
      <c r="I227" s="70"/>
      <c r="J227" s="70"/>
      <c r="K227" s="70"/>
      <c r="L227" s="70"/>
      <c r="M227" s="70"/>
      <c r="N227" s="70"/>
      <c r="O227" s="70"/>
      <c r="P227" s="70"/>
      <c r="Q227" s="937"/>
      <c r="R227" s="70"/>
      <c r="S227" s="70"/>
      <c r="T227" s="70"/>
      <c r="U227" s="937"/>
      <c r="V227" s="70"/>
      <c r="W227" s="70"/>
    </row>
    <row r="228" spans="1:23" s="1" customFormat="1">
      <c r="A228" s="70"/>
      <c r="B228" s="70"/>
      <c r="C228" s="70"/>
      <c r="D228" s="70"/>
      <c r="E228" s="70"/>
      <c r="F228" s="70"/>
      <c r="G228" s="70"/>
      <c r="H228" s="70"/>
      <c r="I228" s="70"/>
      <c r="J228" s="70"/>
      <c r="K228" s="70"/>
      <c r="L228" s="70"/>
      <c r="M228" s="70"/>
      <c r="N228" s="70"/>
      <c r="O228" s="70"/>
      <c r="P228" s="70"/>
      <c r="Q228" s="937"/>
      <c r="R228" s="70"/>
      <c r="S228" s="70"/>
      <c r="T228" s="70"/>
      <c r="U228" s="937"/>
      <c r="V228" s="70"/>
      <c r="W228" s="70"/>
    </row>
    <row r="229" spans="1:23" s="1" customFormat="1">
      <c r="A229" s="70"/>
      <c r="B229" s="70"/>
      <c r="C229" s="70"/>
      <c r="D229" s="70"/>
      <c r="E229" s="70"/>
      <c r="F229" s="70"/>
      <c r="G229" s="70"/>
      <c r="H229" s="70"/>
      <c r="I229" s="70"/>
      <c r="J229" s="70"/>
      <c r="K229" s="70"/>
      <c r="L229" s="70"/>
      <c r="M229" s="70"/>
      <c r="N229" s="70"/>
      <c r="O229" s="70"/>
      <c r="P229" s="70"/>
      <c r="Q229" s="937"/>
      <c r="R229" s="70"/>
      <c r="S229" s="70"/>
      <c r="T229" s="70"/>
      <c r="U229" s="937"/>
      <c r="V229" s="70"/>
      <c r="W229" s="70"/>
    </row>
    <row r="230" spans="1:23" s="1" customFormat="1">
      <c r="A230" s="70"/>
      <c r="B230" s="70"/>
      <c r="C230" s="70"/>
      <c r="D230" s="70"/>
      <c r="E230" s="70"/>
      <c r="F230" s="70"/>
      <c r="G230" s="70"/>
      <c r="H230" s="70"/>
      <c r="I230" s="70"/>
      <c r="J230" s="70"/>
      <c r="K230" s="70"/>
      <c r="L230" s="70"/>
      <c r="M230" s="70"/>
      <c r="N230" s="70"/>
      <c r="O230" s="70"/>
      <c r="P230" s="70"/>
      <c r="Q230" s="937"/>
      <c r="R230" s="70"/>
      <c r="S230" s="70"/>
      <c r="T230" s="70"/>
      <c r="U230" s="937"/>
      <c r="V230" s="70"/>
      <c r="W230" s="70"/>
    </row>
    <row r="231" spans="1:23" s="1" customFormat="1">
      <c r="A231" s="70"/>
      <c r="B231" s="70"/>
      <c r="C231" s="70"/>
      <c r="D231" s="70"/>
      <c r="E231" s="70"/>
      <c r="F231" s="70"/>
      <c r="G231" s="70"/>
      <c r="H231" s="70"/>
      <c r="I231" s="70"/>
      <c r="J231" s="70"/>
      <c r="K231" s="70"/>
      <c r="L231" s="70"/>
      <c r="M231" s="70"/>
      <c r="N231" s="70"/>
      <c r="O231" s="70"/>
      <c r="P231" s="70"/>
      <c r="Q231" s="937"/>
      <c r="R231" s="70"/>
      <c r="S231" s="70"/>
      <c r="T231" s="70"/>
      <c r="U231" s="937"/>
      <c r="V231" s="70"/>
      <c r="W231" s="70"/>
    </row>
    <row r="232" spans="1:23" s="1" customFormat="1">
      <c r="A232" s="70"/>
      <c r="B232" s="70"/>
      <c r="C232" s="70"/>
      <c r="D232" s="70"/>
      <c r="E232" s="70"/>
      <c r="F232" s="70"/>
      <c r="G232" s="70"/>
      <c r="H232" s="70"/>
      <c r="I232" s="70"/>
      <c r="J232" s="70"/>
      <c r="K232" s="70"/>
      <c r="L232" s="70"/>
      <c r="M232" s="70"/>
      <c r="N232" s="70"/>
      <c r="O232" s="70"/>
      <c r="P232" s="70"/>
      <c r="Q232" s="937"/>
      <c r="R232" s="70"/>
      <c r="S232" s="70"/>
      <c r="T232" s="70"/>
      <c r="U232" s="937"/>
      <c r="V232" s="70"/>
      <c r="W232" s="70"/>
    </row>
    <row r="233" spans="1:23" s="1" customFormat="1">
      <c r="A233" s="70"/>
      <c r="B233" s="70"/>
      <c r="C233" s="70"/>
      <c r="D233" s="70"/>
      <c r="E233" s="70"/>
      <c r="F233" s="70"/>
      <c r="G233" s="70"/>
      <c r="H233" s="70"/>
      <c r="I233" s="70"/>
      <c r="J233" s="70"/>
      <c r="K233" s="70"/>
      <c r="L233" s="70"/>
      <c r="M233" s="70"/>
      <c r="N233" s="70"/>
      <c r="O233" s="70"/>
      <c r="P233" s="70"/>
      <c r="Q233" s="937"/>
      <c r="R233" s="70"/>
      <c r="S233" s="70"/>
      <c r="T233" s="70"/>
      <c r="U233" s="937"/>
      <c r="V233" s="70"/>
      <c r="W233" s="70"/>
    </row>
    <row r="234" spans="1:23" s="1" customFormat="1">
      <c r="A234" s="70"/>
      <c r="B234" s="70"/>
      <c r="C234" s="70"/>
      <c r="D234" s="70"/>
      <c r="E234" s="70"/>
      <c r="F234" s="70"/>
      <c r="G234" s="70"/>
      <c r="H234" s="70"/>
      <c r="I234" s="70"/>
      <c r="J234" s="70"/>
      <c r="K234" s="70"/>
      <c r="L234" s="70"/>
      <c r="M234" s="70"/>
      <c r="N234" s="70"/>
      <c r="O234" s="70"/>
      <c r="P234" s="70"/>
      <c r="Q234" s="937"/>
      <c r="R234" s="70"/>
      <c r="S234" s="70"/>
      <c r="T234" s="70"/>
      <c r="U234" s="937"/>
      <c r="V234" s="70"/>
      <c r="W234" s="70"/>
    </row>
    <row r="235" spans="1:23" s="1" customFormat="1">
      <c r="A235" s="70"/>
      <c r="B235" s="70"/>
      <c r="C235" s="70"/>
      <c r="D235" s="70"/>
      <c r="E235" s="70"/>
      <c r="F235" s="70"/>
      <c r="G235" s="70"/>
      <c r="H235" s="70"/>
      <c r="I235" s="70"/>
      <c r="J235" s="70"/>
      <c r="K235" s="70"/>
      <c r="L235" s="70"/>
      <c r="M235" s="70"/>
      <c r="N235" s="70"/>
      <c r="O235" s="70"/>
      <c r="P235" s="70"/>
      <c r="Q235" s="937"/>
      <c r="R235" s="70"/>
      <c r="S235" s="70"/>
      <c r="T235" s="70"/>
      <c r="U235" s="937"/>
      <c r="V235" s="70"/>
      <c r="W235" s="70"/>
    </row>
    <row r="236" spans="1:23" s="1" customFormat="1">
      <c r="A236" s="70"/>
      <c r="B236" s="70"/>
      <c r="C236" s="70"/>
      <c r="D236" s="70"/>
      <c r="E236" s="70"/>
      <c r="F236" s="70"/>
      <c r="G236" s="70"/>
      <c r="H236" s="70"/>
      <c r="I236" s="70"/>
      <c r="J236" s="70"/>
      <c r="K236" s="70"/>
      <c r="L236" s="70"/>
      <c r="M236" s="70"/>
      <c r="N236" s="70"/>
      <c r="O236" s="70"/>
      <c r="P236" s="70"/>
      <c r="Q236" s="937"/>
      <c r="R236" s="70"/>
      <c r="S236" s="70"/>
      <c r="T236" s="70"/>
      <c r="U236" s="937"/>
      <c r="V236" s="70"/>
      <c r="W236" s="70"/>
    </row>
    <row r="237" spans="1:23" s="1" customFormat="1">
      <c r="A237" s="70"/>
      <c r="B237" s="70"/>
      <c r="C237" s="70"/>
      <c r="D237" s="70"/>
      <c r="E237" s="70"/>
      <c r="F237" s="70"/>
      <c r="G237" s="70"/>
      <c r="H237" s="70"/>
      <c r="I237" s="70"/>
      <c r="J237" s="70"/>
      <c r="K237" s="70"/>
      <c r="L237" s="70"/>
      <c r="M237" s="70"/>
      <c r="N237" s="70"/>
      <c r="O237" s="70"/>
      <c r="P237" s="70"/>
      <c r="Q237" s="937"/>
      <c r="R237" s="70"/>
      <c r="S237" s="70"/>
      <c r="T237" s="70"/>
      <c r="U237" s="937"/>
      <c r="V237" s="70"/>
      <c r="W237" s="70"/>
    </row>
    <row r="238" spans="1:23" s="1" customFormat="1">
      <c r="A238" s="70"/>
      <c r="B238" s="70"/>
      <c r="C238" s="70"/>
      <c r="D238" s="70"/>
      <c r="E238" s="70"/>
      <c r="F238" s="70"/>
      <c r="G238" s="70"/>
      <c r="H238" s="70"/>
      <c r="I238" s="70"/>
      <c r="J238" s="70"/>
      <c r="K238" s="70"/>
      <c r="L238" s="70"/>
      <c r="M238" s="70"/>
      <c r="N238" s="70"/>
      <c r="O238" s="70"/>
      <c r="P238" s="70"/>
      <c r="Q238" s="937"/>
      <c r="R238" s="70"/>
      <c r="S238" s="70"/>
      <c r="T238" s="70"/>
      <c r="U238" s="937"/>
      <c r="V238" s="70"/>
      <c r="W238" s="70"/>
    </row>
    <row r="239" spans="1:23" s="1" customFormat="1">
      <c r="A239" s="70"/>
      <c r="B239" s="70"/>
      <c r="C239" s="70"/>
      <c r="D239" s="70"/>
      <c r="E239" s="70"/>
      <c r="F239" s="70"/>
      <c r="G239" s="70"/>
      <c r="H239" s="70"/>
      <c r="I239" s="70"/>
      <c r="J239" s="70"/>
      <c r="K239" s="70"/>
      <c r="L239" s="70"/>
      <c r="M239" s="70"/>
      <c r="N239" s="70"/>
      <c r="O239" s="70"/>
      <c r="P239" s="70"/>
      <c r="Q239" s="937"/>
      <c r="R239" s="70"/>
      <c r="S239" s="70"/>
      <c r="T239" s="70"/>
      <c r="U239" s="937"/>
      <c r="V239" s="70"/>
      <c r="W239" s="70"/>
    </row>
    <row r="240" spans="1:23" s="1" customFormat="1">
      <c r="A240" s="70"/>
      <c r="B240" s="70"/>
      <c r="C240" s="70"/>
      <c r="D240" s="70"/>
      <c r="E240" s="70"/>
      <c r="F240" s="70"/>
      <c r="G240" s="70"/>
      <c r="H240" s="70"/>
      <c r="I240" s="70"/>
      <c r="J240" s="70"/>
      <c r="K240" s="70"/>
      <c r="L240" s="70"/>
      <c r="M240" s="70"/>
      <c r="N240" s="70"/>
      <c r="O240" s="70"/>
      <c r="P240" s="70"/>
      <c r="Q240" s="937"/>
      <c r="R240" s="70"/>
      <c r="S240" s="70"/>
      <c r="T240" s="70"/>
      <c r="U240" s="937"/>
      <c r="V240" s="70"/>
      <c r="W240" s="70"/>
    </row>
    <row r="241" spans="1:23" s="1" customFormat="1">
      <c r="A241" s="70"/>
      <c r="B241" s="70"/>
      <c r="C241" s="70"/>
      <c r="D241" s="70"/>
      <c r="E241" s="70"/>
      <c r="F241" s="70"/>
      <c r="G241" s="70"/>
      <c r="H241" s="70"/>
      <c r="I241" s="70"/>
      <c r="J241" s="70"/>
      <c r="K241" s="70"/>
      <c r="L241" s="70"/>
      <c r="M241" s="70"/>
      <c r="N241" s="70"/>
      <c r="O241" s="70"/>
      <c r="P241" s="70"/>
      <c r="Q241" s="937"/>
      <c r="R241" s="70"/>
      <c r="S241" s="70"/>
      <c r="T241" s="70"/>
      <c r="U241" s="937"/>
      <c r="V241" s="70"/>
      <c r="W241" s="70"/>
    </row>
    <row r="242" spans="1:23" s="1" customFormat="1">
      <c r="A242" s="70"/>
      <c r="B242" s="70"/>
      <c r="C242" s="70"/>
      <c r="D242" s="70"/>
      <c r="E242" s="70"/>
      <c r="F242" s="70"/>
      <c r="G242" s="70"/>
      <c r="H242" s="70"/>
      <c r="I242" s="70"/>
      <c r="J242" s="70"/>
      <c r="K242" s="70"/>
      <c r="L242" s="70"/>
      <c r="M242" s="70"/>
      <c r="N242" s="70"/>
      <c r="O242" s="70"/>
      <c r="P242" s="70"/>
      <c r="Q242" s="937"/>
      <c r="R242" s="70"/>
      <c r="S242" s="70"/>
      <c r="T242" s="70"/>
      <c r="U242" s="937"/>
      <c r="V242" s="70"/>
      <c r="W242" s="70"/>
    </row>
    <row r="243" spans="1:23" s="1" customFormat="1">
      <c r="A243" s="70"/>
      <c r="B243" s="70"/>
      <c r="C243" s="70"/>
      <c r="D243" s="70"/>
      <c r="E243" s="70"/>
      <c r="F243" s="70"/>
      <c r="G243" s="70"/>
      <c r="H243" s="70"/>
      <c r="I243" s="70"/>
      <c r="J243" s="70"/>
      <c r="K243" s="70"/>
      <c r="L243" s="70"/>
      <c r="M243" s="70"/>
      <c r="N243" s="70"/>
      <c r="O243" s="70"/>
      <c r="P243" s="70"/>
      <c r="Q243" s="937"/>
      <c r="R243" s="70"/>
      <c r="S243" s="70"/>
      <c r="T243" s="70"/>
      <c r="U243" s="937"/>
      <c r="V243" s="70"/>
      <c r="W243" s="70"/>
    </row>
    <row r="244" spans="1:23" s="1" customFormat="1">
      <c r="A244" s="70"/>
      <c r="B244" s="70"/>
      <c r="C244" s="70"/>
      <c r="D244" s="70"/>
      <c r="E244" s="70"/>
      <c r="F244" s="70"/>
      <c r="G244" s="70"/>
      <c r="H244" s="70"/>
      <c r="I244" s="70"/>
      <c r="J244" s="70"/>
      <c r="K244" s="70"/>
      <c r="L244" s="70"/>
      <c r="M244" s="70"/>
      <c r="N244" s="70"/>
      <c r="O244" s="70"/>
      <c r="P244" s="70"/>
      <c r="Q244" s="937"/>
      <c r="R244" s="70"/>
      <c r="S244" s="70"/>
      <c r="T244" s="70"/>
      <c r="U244" s="937"/>
      <c r="V244" s="70"/>
      <c r="W244" s="70"/>
    </row>
    <row r="245" spans="1:23" s="1" customFormat="1">
      <c r="A245" s="70"/>
      <c r="B245" s="70"/>
      <c r="C245" s="70"/>
      <c r="D245" s="70"/>
      <c r="E245" s="70"/>
      <c r="F245" s="70"/>
      <c r="G245" s="70"/>
      <c r="H245" s="70"/>
      <c r="I245" s="70"/>
      <c r="J245" s="70"/>
      <c r="K245" s="70"/>
      <c r="L245" s="70"/>
      <c r="M245" s="70"/>
      <c r="N245" s="70"/>
      <c r="O245" s="70"/>
      <c r="P245" s="70"/>
      <c r="Q245" s="937"/>
      <c r="R245" s="70"/>
      <c r="S245" s="70"/>
      <c r="T245" s="70"/>
      <c r="U245" s="937"/>
      <c r="V245" s="70"/>
      <c r="W245" s="70"/>
    </row>
    <row r="246" spans="1:23" s="1" customFormat="1">
      <c r="A246" s="70"/>
      <c r="B246" s="70"/>
      <c r="C246" s="70"/>
      <c r="D246" s="70"/>
      <c r="E246" s="70"/>
      <c r="F246" s="70"/>
      <c r="G246" s="70"/>
      <c r="H246" s="70"/>
      <c r="I246" s="70"/>
      <c r="J246" s="70"/>
      <c r="K246" s="70"/>
      <c r="L246" s="70"/>
      <c r="M246" s="70"/>
      <c r="N246" s="70"/>
      <c r="O246" s="70"/>
      <c r="P246" s="70"/>
      <c r="Q246" s="937"/>
      <c r="R246" s="70"/>
      <c r="S246" s="70"/>
      <c r="T246" s="70"/>
      <c r="U246" s="937"/>
      <c r="V246" s="70"/>
      <c r="W246" s="70"/>
    </row>
    <row r="247" spans="1:23" s="1" customFormat="1">
      <c r="A247" s="70"/>
      <c r="B247" s="70"/>
      <c r="C247" s="70"/>
      <c r="D247" s="71"/>
      <c r="E247" s="71"/>
      <c r="F247" s="70"/>
      <c r="G247" s="70"/>
      <c r="H247" s="70"/>
      <c r="I247" s="70"/>
      <c r="J247" s="70"/>
      <c r="K247" s="70"/>
      <c r="L247" s="70"/>
      <c r="M247" s="70"/>
      <c r="N247" s="70"/>
      <c r="O247" s="70"/>
      <c r="P247" s="70"/>
      <c r="Q247" s="937"/>
      <c r="R247" s="70"/>
      <c r="S247" s="70"/>
      <c r="T247" s="70"/>
      <c r="U247" s="937"/>
      <c r="V247" s="70"/>
      <c r="W247" s="70"/>
    </row>
    <row r="248" spans="1:23" s="1" customFormat="1">
      <c r="A248" s="70"/>
      <c r="B248" s="70"/>
      <c r="C248" s="70"/>
      <c r="D248" s="71"/>
      <c r="E248" s="71"/>
      <c r="F248" s="70"/>
      <c r="G248" s="70"/>
      <c r="H248" s="70"/>
      <c r="I248" s="70"/>
      <c r="J248" s="70"/>
      <c r="K248" s="70"/>
      <c r="L248" s="70"/>
      <c r="M248" s="70"/>
      <c r="N248" s="70"/>
      <c r="O248" s="70"/>
      <c r="P248" s="70"/>
      <c r="Q248" s="937"/>
      <c r="R248" s="70"/>
      <c r="S248" s="70"/>
      <c r="T248" s="70"/>
      <c r="U248" s="937"/>
      <c r="V248" s="70"/>
      <c r="W248" s="70"/>
    </row>
    <row r="249" spans="1:23" s="1" customFormat="1">
      <c r="A249" s="70"/>
      <c r="B249" s="70"/>
      <c r="C249" s="70"/>
      <c r="F249" s="70"/>
      <c r="G249" s="70"/>
      <c r="H249" s="70"/>
      <c r="I249" s="70"/>
      <c r="J249" s="70"/>
      <c r="K249" s="70"/>
      <c r="L249" s="70"/>
      <c r="M249" s="70"/>
      <c r="N249" s="70"/>
      <c r="O249" s="70"/>
      <c r="P249" s="70"/>
      <c r="Q249" s="937"/>
      <c r="R249" s="70"/>
      <c r="S249" s="70"/>
      <c r="T249" s="70"/>
      <c r="U249" s="937"/>
      <c r="V249" s="70"/>
      <c r="W249" s="70"/>
    </row>
    <row r="250" spans="1:23" s="1" customFormat="1">
      <c r="A250" s="70"/>
      <c r="B250" s="70"/>
      <c r="C250" s="70"/>
      <c r="F250" s="70"/>
      <c r="G250" s="70"/>
      <c r="H250" s="70"/>
      <c r="I250" s="70"/>
      <c r="J250" s="70"/>
      <c r="K250" s="70"/>
      <c r="L250" s="70"/>
      <c r="M250" s="70"/>
      <c r="N250" s="70"/>
      <c r="O250" s="70"/>
      <c r="P250" s="70"/>
      <c r="Q250" s="937"/>
      <c r="R250" s="70"/>
      <c r="S250" s="70"/>
      <c r="T250" s="70"/>
      <c r="U250" s="937"/>
      <c r="V250" s="70"/>
      <c r="W250" s="70"/>
    </row>
    <row r="251" spans="1:23" s="1" customFormat="1">
      <c r="A251" s="70"/>
      <c r="B251" s="70"/>
      <c r="C251" s="70"/>
      <c r="F251" s="70"/>
      <c r="G251" s="70"/>
      <c r="H251" s="70"/>
      <c r="I251" s="70"/>
      <c r="J251" s="70"/>
      <c r="K251" s="70"/>
      <c r="L251" s="70"/>
      <c r="M251" s="70"/>
      <c r="N251" s="70"/>
      <c r="O251" s="70"/>
      <c r="P251" s="70"/>
      <c r="Q251" s="937"/>
      <c r="R251" s="70"/>
      <c r="S251" s="70"/>
      <c r="T251" s="70"/>
      <c r="U251" s="937"/>
      <c r="V251" s="70"/>
      <c r="W251" s="70"/>
    </row>
    <row r="252" spans="1:23" s="1" customFormat="1">
      <c r="A252" s="70"/>
      <c r="B252" s="70"/>
      <c r="C252" s="70"/>
      <c r="F252" s="70"/>
      <c r="G252" s="70"/>
      <c r="H252" s="70"/>
      <c r="I252" s="70"/>
      <c r="J252" s="70"/>
      <c r="K252" s="70"/>
      <c r="L252" s="70"/>
      <c r="M252" s="70"/>
      <c r="N252" s="70"/>
      <c r="O252" s="70"/>
      <c r="P252" s="70"/>
      <c r="Q252" s="937"/>
      <c r="R252" s="70"/>
      <c r="S252" s="70"/>
      <c r="T252" s="70"/>
      <c r="U252" s="937"/>
      <c r="V252" s="70"/>
      <c r="W252" s="70"/>
    </row>
    <row r="253" spans="1:23" s="1" customFormat="1">
      <c r="A253" s="70"/>
      <c r="B253" s="70"/>
      <c r="C253" s="70"/>
      <c r="D253" s="71"/>
      <c r="F253" s="70"/>
      <c r="G253" s="70"/>
      <c r="H253" s="70"/>
      <c r="I253" s="70"/>
      <c r="J253" s="70"/>
      <c r="K253" s="70"/>
      <c r="L253" s="70"/>
      <c r="M253" s="70"/>
      <c r="N253" s="70"/>
      <c r="O253" s="70"/>
      <c r="P253" s="70"/>
      <c r="Q253" s="937"/>
      <c r="R253" s="70"/>
      <c r="S253" s="70"/>
      <c r="T253" s="70"/>
      <c r="U253" s="937"/>
      <c r="V253" s="70"/>
      <c r="W253" s="70"/>
    </row>
    <row r="254" spans="1:23" s="1" customFormat="1">
      <c r="A254" s="70"/>
      <c r="B254" s="70"/>
      <c r="C254" s="70"/>
      <c r="D254" s="71"/>
      <c r="F254" s="70"/>
      <c r="G254" s="70"/>
      <c r="H254" s="70"/>
      <c r="I254" s="70"/>
      <c r="J254" s="70"/>
      <c r="K254" s="70"/>
      <c r="L254" s="70"/>
      <c r="M254" s="70"/>
      <c r="N254" s="70"/>
      <c r="O254" s="70"/>
      <c r="P254" s="70"/>
      <c r="Q254" s="937"/>
      <c r="R254" s="70"/>
      <c r="S254" s="70"/>
      <c r="T254" s="70"/>
      <c r="U254" s="937"/>
      <c r="V254" s="70"/>
      <c r="W254" s="70"/>
    </row>
    <row r="255" spans="1:23" s="1" customFormat="1">
      <c r="A255" s="70"/>
      <c r="B255" s="70"/>
      <c r="C255" s="70"/>
      <c r="D255" s="71"/>
      <c r="F255" s="70"/>
      <c r="G255" s="70"/>
      <c r="H255" s="70"/>
      <c r="I255" s="70"/>
      <c r="J255" s="70"/>
      <c r="K255" s="70"/>
      <c r="L255" s="70"/>
      <c r="M255" s="70"/>
      <c r="N255" s="70"/>
      <c r="O255" s="70"/>
      <c r="P255" s="70"/>
      <c r="Q255" s="937"/>
      <c r="R255" s="70"/>
      <c r="S255" s="70"/>
      <c r="T255" s="70"/>
      <c r="U255" s="937"/>
      <c r="V255" s="70"/>
      <c r="W255" s="70"/>
    </row>
    <row r="256" spans="1:23" s="1" customFormat="1">
      <c r="A256" s="70"/>
      <c r="B256" s="70"/>
      <c r="C256" s="70"/>
      <c r="D256" s="71"/>
      <c r="F256" s="70"/>
      <c r="G256" s="70"/>
      <c r="H256" s="70"/>
      <c r="I256" s="70"/>
      <c r="J256" s="70"/>
      <c r="K256" s="70"/>
      <c r="L256" s="70"/>
      <c r="M256" s="70"/>
      <c r="N256" s="70"/>
      <c r="O256" s="70"/>
      <c r="P256" s="70"/>
      <c r="Q256" s="937"/>
      <c r="R256" s="70"/>
      <c r="S256" s="70"/>
      <c r="T256" s="70"/>
      <c r="U256" s="937"/>
      <c r="V256" s="70"/>
      <c r="W256" s="70"/>
    </row>
    <row r="257" spans="1:23" s="1" customFormat="1">
      <c r="A257" s="70"/>
      <c r="B257" s="70"/>
      <c r="C257" s="70"/>
      <c r="D257" s="71"/>
      <c r="F257" s="70"/>
      <c r="G257" s="70"/>
      <c r="H257" s="70"/>
      <c r="I257" s="70"/>
      <c r="J257" s="70"/>
      <c r="K257" s="70"/>
      <c r="L257" s="70"/>
      <c r="M257" s="70"/>
      <c r="N257" s="70"/>
      <c r="O257" s="70"/>
      <c r="P257" s="70"/>
      <c r="Q257" s="937"/>
      <c r="R257" s="70"/>
      <c r="S257" s="70"/>
      <c r="T257" s="70"/>
      <c r="U257" s="937"/>
      <c r="V257" s="70"/>
      <c r="W257" s="70"/>
    </row>
    <row r="258" spans="1:23" s="1" customFormat="1">
      <c r="A258" s="70"/>
      <c r="B258" s="70"/>
      <c r="C258" s="70"/>
      <c r="D258" s="71"/>
      <c r="F258" s="70"/>
      <c r="G258" s="70"/>
      <c r="H258" s="70"/>
      <c r="I258" s="70"/>
      <c r="J258" s="70"/>
      <c r="K258" s="70"/>
      <c r="L258" s="70"/>
      <c r="M258" s="70"/>
      <c r="N258" s="70"/>
      <c r="O258" s="70"/>
      <c r="P258" s="70"/>
      <c r="Q258" s="937"/>
      <c r="R258" s="70"/>
      <c r="S258" s="70"/>
      <c r="T258" s="70"/>
      <c r="U258" s="937"/>
      <c r="V258" s="70"/>
      <c r="W258" s="70"/>
    </row>
    <row r="259" spans="1:23" s="1" customFormat="1">
      <c r="A259" s="70"/>
      <c r="B259" s="70"/>
      <c r="C259" s="70"/>
      <c r="D259" s="71"/>
      <c r="F259" s="70"/>
      <c r="G259" s="70"/>
      <c r="H259" s="70"/>
      <c r="I259" s="70"/>
      <c r="J259" s="70"/>
      <c r="K259" s="70"/>
      <c r="L259" s="70"/>
      <c r="M259" s="70"/>
      <c r="N259" s="70"/>
      <c r="O259" s="70"/>
      <c r="P259" s="70"/>
      <c r="Q259" s="937"/>
      <c r="R259" s="70"/>
      <c r="S259" s="70"/>
      <c r="T259" s="70"/>
      <c r="U259" s="937"/>
      <c r="V259" s="70"/>
      <c r="W259" s="70"/>
    </row>
    <row r="260" spans="1:23" s="1" customFormat="1">
      <c r="A260" s="70"/>
      <c r="B260" s="70"/>
      <c r="C260" s="70"/>
      <c r="D260" s="71"/>
      <c r="F260" s="70"/>
      <c r="G260" s="70"/>
      <c r="H260" s="70"/>
      <c r="I260" s="70"/>
      <c r="J260" s="70"/>
      <c r="K260" s="70"/>
      <c r="L260" s="70"/>
      <c r="M260" s="70"/>
      <c r="N260" s="70"/>
      <c r="O260" s="70"/>
      <c r="P260" s="70"/>
      <c r="Q260" s="937"/>
      <c r="R260" s="70"/>
      <c r="S260" s="70"/>
      <c r="T260" s="70"/>
      <c r="U260" s="937"/>
      <c r="V260" s="70"/>
      <c r="W260" s="70"/>
    </row>
    <row r="261" spans="1:23" s="1" customFormat="1">
      <c r="A261" s="70"/>
      <c r="B261" s="70"/>
      <c r="C261" s="70"/>
      <c r="D261" s="71"/>
      <c r="F261" s="70"/>
      <c r="G261" s="70"/>
      <c r="H261" s="70"/>
      <c r="I261" s="70"/>
      <c r="J261" s="70"/>
      <c r="K261" s="70"/>
      <c r="L261" s="70"/>
      <c r="M261" s="70"/>
      <c r="N261" s="70"/>
      <c r="O261" s="70"/>
      <c r="P261" s="70"/>
      <c r="Q261" s="937"/>
      <c r="R261" s="70"/>
      <c r="S261" s="70"/>
      <c r="T261" s="70"/>
      <c r="U261" s="937"/>
      <c r="V261" s="70"/>
      <c r="W261" s="70"/>
    </row>
    <row r="262" spans="1:23" s="1" customFormat="1">
      <c r="A262" s="70"/>
      <c r="B262" s="70"/>
      <c r="C262" s="70"/>
      <c r="D262" s="71"/>
      <c r="F262" s="70"/>
      <c r="G262" s="70"/>
      <c r="H262" s="70"/>
      <c r="I262" s="70"/>
      <c r="J262" s="70"/>
      <c r="K262" s="70"/>
      <c r="L262" s="70"/>
      <c r="M262" s="70"/>
      <c r="N262" s="70"/>
      <c r="O262" s="70"/>
      <c r="P262" s="70"/>
      <c r="Q262" s="937"/>
      <c r="R262" s="70"/>
      <c r="S262" s="70"/>
      <c r="T262" s="70"/>
      <c r="U262" s="937"/>
      <c r="V262" s="70"/>
      <c r="W262" s="70"/>
    </row>
    <row r="263" spans="1:23" s="1" customFormat="1">
      <c r="A263" s="70"/>
      <c r="B263" s="70"/>
      <c r="C263" s="70"/>
      <c r="D263" s="71"/>
      <c r="F263" s="70"/>
      <c r="G263" s="70"/>
      <c r="H263" s="70"/>
      <c r="I263" s="70"/>
      <c r="J263" s="70"/>
      <c r="K263" s="70"/>
      <c r="L263" s="70"/>
      <c r="M263" s="70"/>
      <c r="N263" s="70"/>
      <c r="O263" s="70"/>
      <c r="P263" s="70"/>
      <c r="Q263" s="937"/>
      <c r="R263" s="70"/>
      <c r="S263" s="70"/>
      <c r="T263" s="70"/>
      <c r="U263" s="937"/>
      <c r="V263" s="70"/>
      <c r="W263" s="70"/>
    </row>
    <row r="264" spans="1:23" s="1" customFormat="1">
      <c r="A264" s="70"/>
      <c r="B264" s="70"/>
      <c r="C264" s="70"/>
      <c r="D264" s="71"/>
      <c r="F264" s="70"/>
      <c r="G264" s="70"/>
      <c r="H264" s="70"/>
      <c r="I264" s="70"/>
      <c r="J264" s="70"/>
      <c r="K264" s="70"/>
      <c r="L264" s="70"/>
      <c r="M264" s="70"/>
      <c r="N264" s="70"/>
      <c r="O264" s="70"/>
      <c r="P264" s="70"/>
      <c r="Q264" s="937"/>
      <c r="R264" s="70"/>
      <c r="S264" s="70"/>
      <c r="T264" s="70"/>
      <c r="U264" s="937"/>
      <c r="V264" s="70"/>
      <c r="W264" s="70"/>
    </row>
    <row r="265" spans="1:23" s="1" customFormat="1">
      <c r="A265" s="70"/>
      <c r="B265" s="70"/>
      <c r="C265" s="70"/>
      <c r="D265" s="71"/>
      <c r="E265" s="64"/>
      <c r="F265" s="70"/>
      <c r="G265" s="70"/>
      <c r="H265" s="70"/>
      <c r="I265" s="70"/>
      <c r="J265" s="70"/>
      <c r="K265" s="70"/>
      <c r="L265" s="70"/>
      <c r="M265" s="70"/>
      <c r="N265" s="70"/>
      <c r="O265" s="70"/>
      <c r="P265" s="70"/>
      <c r="Q265" s="937"/>
      <c r="R265" s="70"/>
      <c r="S265" s="70"/>
      <c r="T265" s="70"/>
      <c r="U265" s="937"/>
      <c r="V265" s="70"/>
      <c r="W265" s="70"/>
    </row>
    <row r="266" spans="1:23" s="1" customFormat="1">
      <c r="A266" s="70"/>
      <c r="B266" s="70"/>
      <c r="C266" s="70"/>
      <c r="D266" s="71"/>
      <c r="E266" s="64"/>
      <c r="F266" s="70"/>
      <c r="G266" s="70"/>
      <c r="H266" s="70"/>
      <c r="I266" s="70"/>
      <c r="J266" s="70"/>
      <c r="K266" s="70"/>
      <c r="L266" s="70"/>
      <c r="M266" s="70"/>
      <c r="N266" s="70"/>
      <c r="O266" s="70"/>
      <c r="P266" s="70"/>
      <c r="Q266" s="937"/>
      <c r="R266" s="70"/>
      <c r="S266" s="70"/>
      <c r="T266" s="70"/>
      <c r="U266" s="937"/>
      <c r="V266" s="70"/>
      <c r="W266" s="70"/>
    </row>
    <row r="267" spans="1:23" s="1" customFormat="1">
      <c r="A267" s="70"/>
      <c r="B267" s="70"/>
      <c r="C267" s="70"/>
      <c r="D267" s="71"/>
      <c r="E267" s="64"/>
      <c r="F267" s="70"/>
      <c r="G267" s="70"/>
      <c r="H267" s="70"/>
      <c r="I267" s="70"/>
      <c r="J267" s="70"/>
      <c r="K267" s="70"/>
      <c r="L267" s="70"/>
      <c r="M267" s="70"/>
      <c r="N267" s="70"/>
      <c r="O267" s="70"/>
      <c r="P267" s="70"/>
      <c r="Q267" s="937"/>
      <c r="R267" s="70"/>
      <c r="S267" s="70"/>
      <c r="T267" s="70"/>
      <c r="U267" s="937"/>
      <c r="V267" s="70"/>
      <c r="W267" s="70"/>
    </row>
    <row r="268" spans="1:23" s="1" customFormat="1">
      <c r="A268" s="70"/>
      <c r="B268" s="70"/>
      <c r="C268" s="70"/>
      <c r="D268" s="71"/>
      <c r="E268" s="64"/>
      <c r="F268" s="70"/>
      <c r="G268" s="70"/>
      <c r="H268" s="70"/>
      <c r="I268" s="70"/>
      <c r="J268" s="70"/>
      <c r="K268" s="70"/>
      <c r="L268" s="70"/>
      <c r="M268" s="70"/>
      <c r="N268" s="70"/>
      <c r="O268" s="70"/>
      <c r="P268" s="70"/>
      <c r="Q268" s="937"/>
      <c r="R268" s="70"/>
      <c r="S268" s="70"/>
      <c r="T268" s="70"/>
      <c r="U268" s="937"/>
      <c r="V268" s="70"/>
      <c r="W268" s="70"/>
    </row>
    <row r="269" spans="1:23" s="1" customFormat="1">
      <c r="A269" s="70"/>
      <c r="B269" s="70"/>
      <c r="C269" s="70"/>
      <c r="D269" s="71"/>
      <c r="E269" s="263"/>
      <c r="F269" s="70"/>
      <c r="G269" s="70"/>
      <c r="H269" s="70"/>
      <c r="I269" s="70"/>
      <c r="J269" s="70"/>
      <c r="K269" s="70"/>
      <c r="L269" s="70"/>
      <c r="M269" s="70"/>
      <c r="N269" s="70"/>
      <c r="O269" s="70"/>
      <c r="P269" s="70"/>
      <c r="Q269" s="937"/>
      <c r="R269" s="70"/>
      <c r="S269" s="70"/>
      <c r="T269" s="70"/>
      <c r="U269" s="937"/>
      <c r="V269" s="70"/>
      <c r="W269" s="70"/>
    </row>
    <row r="270" spans="1:23" s="1" customFormat="1">
      <c r="A270" s="70"/>
      <c r="B270" s="70"/>
      <c r="C270" s="70"/>
      <c r="D270" s="71"/>
      <c r="E270" s="71"/>
      <c r="F270" s="70"/>
      <c r="G270" s="70"/>
      <c r="H270" s="70"/>
      <c r="I270" s="70"/>
      <c r="J270" s="70"/>
      <c r="K270" s="70"/>
      <c r="L270" s="70"/>
      <c r="M270" s="70"/>
      <c r="N270" s="70"/>
      <c r="O270" s="70"/>
      <c r="P270" s="70"/>
      <c r="Q270" s="937"/>
      <c r="R270" s="70"/>
      <c r="S270" s="70"/>
      <c r="T270" s="70"/>
      <c r="U270" s="937"/>
      <c r="V270" s="70"/>
      <c r="W270" s="70"/>
    </row>
    <row r="271" spans="1:23" s="1" customFormat="1">
      <c r="A271" s="70"/>
      <c r="B271" s="70"/>
      <c r="C271" s="70"/>
      <c r="D271" s="70"/>
      <c r="E271" s="70"/>
      <c r="F271" s="70"/>
      <c r="G271" s="70"/>
      <c r="H271" s="70"/>
      <c r="I271" s="70"/>
      <c r="J271" s="70"/>
      <c r="K271" s="70"/>
      <c r="L271" s="70"/>
      <c r="M271" s="70"/>
      <c r="N271" s="70"/>
      <c r="O271" s="70"/>
      <c r="P271" s="70"/>
      <c r="Q271" s="937"/>
      <c r="R271" s="70"/>
      <c r="S271" s="70"/>
      <c r="T271" s="70"/>
      <c r="U271" s="937"/>
      <c r="V271" s="70"/>
      <c r="W271" s="70"/>
    </row>
    <row r="272" spans="1:23" s="1" customFormat="1">
      <c r="A272" s="70"/>
      <c r="B272" s="70"/>
      <c r="C272" s="70"/>
      <c r="D272" s="70"/>
      <c r="E272" s="70"/>
      <c r="F272" s="70"/>
      <c r="G272" s="70"/>
      <c r="H272" s="70"/>
      <c r="I272" s="70"/>
      <c r="J272" s="70"/>
      <c r="K272" s="70"/>
      <c r="L272" s="70"/>
      <c r="M272" s="70"/>
      <c r="N272" s="70"/>
      <c r="O272" s="70"/>
      <c r="P272" s="70"/>
      <c r="Q272" s="937"/>
      <c r="R272" s="70"/>
      <c r="S272" s="70"/>
      <c r="T272" s="70"/>
      <c r="U272" s="937"/>
      <c r="V272" s="70"/>
      <c r="W272" s="70"/>
    </row>
    <row r="273" spans="1:23" s="1" customFormat="1">
      <c r="A273" s="70"/>
      <c r="B273" s="70"/>
      <c r="C273" s="70"/>
      <c r="D273" s="70"/>
      <c r="E273" s="70"/>
      <c r="F273" s="70"/>
      <c r="G273" s="70"/>
      <c r="H273" s="70"/>
      <c r="I273" s="70"/>
      <c r="J273" s="70"/>
      <c r="K273" s="70"/>
      <c r="L273" s="70"/>
      <c r="M273" s="70"/>
      <c r="N273" s="70"/>
      <c r="O273" s="70"/>
      <c r="P273" s="70"/>
      <c r="Q273" s="937"/>
      <c r="R273" s="70"/>
      <c r="S273" s="70"/>
      <c r="T273" s="70"/>
      <c r="U273" s="937"/>
      <c r="V273" s="70"/>
      <c r="W273" s="70"/>
    </row>
    <row r="274" spans="1:23" s="1" customFormat="1">
      <c r="A274" s="70"/>
      <c r="B274" s="70"/>
      <c r="C274" s="70"/>
      <c r="D274" s="70"/>
      <c r="E274" s="70"/>
      <c r="F274" s="70"/>
      <c r="G274" s="70"/>
      <c r="H274" s="70"/>
      <c r="I274" s="70"/>
      <c r="J274" s="70"/>
      <c r="K274" s="70"/>
      <c r="L274" s="70"/>
      <c r="M274" s="70"/>
      <c r="N274" s="70"/>
      <c r="O274" s="70"/>
      <c r="P274" s="70"/>
      <c r="Q274" s="937"/>
      <c r="R274" s="70"/>
      <c r="S274" s="70"/>
      <c r="T274" s="70"/>
      <c r="U274" s="937"/>
      <c r="V274" s="70"/>
      <c r="W274" s="70"/>
    </row>
    <row r="275" spans="1:23" s="1" customFormat="1">
      <c r="A275" s="70"/>
      <c r="B275" s="70"/>
      <c r="C275" s="70"/>
      <c r="D275" s="70"/>
      <c r="E275" s="70"/>
      <c r="F275" s="70"/>
      <c r="G275" s="70"/>
      <c r="H275" s="70"/>
      <c r="I275" s="70"/>
      <c r="J275" s="70"/>
      <c r="K275" s="70"/>
      <c r="L275" s="70"/>
      <c r="M275" s="70"/>
      <c r="N275" s="70"/>
      <c r="O275" s="70"/>
      <c r="P275" s="70"/>
      <c r="Q275" s="937"/>
      <c r="R275" s="70"/>
      <c r="S275" s="70"/>
      <c r="T275" s="70"/>
      <c r="U275" s="937"/>
      <c r="V275" s="70"/>
      <c r="W275" s="70"/>
    </row>
    <row r="276" spans="1:23" s="1" customFormat="1">
      <c r="A276" s="70"/>
      <c r="B276" s="70"/>
      <c r="C276" s="70"/>
      <c r="D276" s="70"/>
      <c r="E276" s="70"/>
      <c r="F276" s="70"/>
      <c r="G276" s="70"/>
      <c r="H276" s="70"/>
      <c r="I276" s="70"/>
      <c r="J276" s="70"/>
      <c r="K276" s="70"/>
      <c r="L276" s="70"/>
      <c r="M276" s="70"/>
      <c r="N276" s="70"/>
      <c r="O276" s="70"/>
      <c r="P276" s="70"/>
      <c r="Q276" s="937"/>
      <c r="R276" s="70"/>
      <c r="S276" s="70"/>
      <c r="T276" s="70"/>
      <c r="U276" s="937"/>
      <c r="V276" s="70"/>
      <c r="W276" s="70"/>
    </row>
    <row r="277" spans="1:23" s="1" customFormat="1">
      <c r="A277" s="70"/>
      <c r="B277" s="70"/>
      <c r="C277" s="70"/>
      <c r="D277" s="70"/>
      <c r="E277" s="70"/>
      <c r="F277" s="70"/>
      <c r="G277" s="70"/>
      <c r="H277" s="70"/>
      <c r="I277" s="70"/>
      <c r="J277" s="70"/>
      <c r="K277" s="70"/>
      <c r="L277" s="70"/>
      <c r="M277" s="70"/>
      <c r="N277" s="70"/>
      <c r="O277" s="70"/>
      <c r="P277" s="70"/>
      <c r="Q277" s="937"/>
      <c r="R277" s="70"/>
      <c r="S277" s="70"/>
      <c r="T277" s="70"/>
      <c r="U277" s="937"/>
      <c r="V277" s="70"/>
      <c r="W277" s="70"/>
    </row>
    <row r="278" spans="1:23" s="1" customFormat="1">
      <c r="A278" s="70"/>
      <c r="B278" s="70"/>
      <c r="C278" s="70"/>
      <c r="D278" s="70"/>
      <c r="E278" s="70"/>
      <c r="F278" s="70"/>
      <c r="G278" s="70"/>
      <c r="H278" s="70"/>
      <c r="I278" s="70"/>
      <c r="J278" s="70"/>
      <c r="K278" s="70"/>
      <c r="L278" s="70"/>
      <c r="M278" s="70"/>
      <c r="N278" s="70"/>
      <c r="O278" s="70"/>
      <c r="P278" s="70"/>
      <c r="Q278" s="937"/>
      <c r="R278" s="70"/>
      <c r="S278" s="70"/>
      <c r="T278" s="70"/>
      <c r="U278" s="937"/>
      <c r="V278" s="70"/>
      <c r="W278" s="70"/>
    </row>
    <row r="279" spans="1:23" s="1" customFormat="1">
      <c r="A279" s="70"/>
      <c r="B279" s="70"/>
      <c r="C279" s="70"/>
      <c r="D279" s="70"/>
      <c r="E279" s="70"/>
      <c r="F279" s="70"/>
      <c r="G279" s="70"/>
      <c r="H279" s="70"/>
      <c r="I279" s="70"/>
      <c r="J279" s="70"/>
      <c r="K279" s="70"/>
      <c r="L279" s="70"/>
      <c r="M279" s="70"/>
      <c r="N279" s="70"/>
      <c r="O279" s="70"/>
      <c r="P279" s="70"/>
      <c r="Q279" s="937"/>
      <c r="R279" s="70"/>
      <c r="S279" s="70"/>
      <c r="T279" s="70"/>
      <c r="U279" s="937"/>
      <c r="V279" s="70"/>
      <c r="W279" s="70"/>
    </row>
    <row r="280" spans="1:23" s="1" customFormat="1">
      <c r="A280" s="70"/>
      <c r="B280" s="70"/>
      <c r="C280" s="70"/>
      <c r="D280" s="70"/>
      <c r="E280" s="70"/>
      <c r="F280" s="70"/>
      <c r="G280" s="70"/>
      <c r="H280" s="70"/>
      <c r="I280" s="70"/>
      <c r="J280" s="70"/>
      <c r="K280" s="70"/>
      <c r="L280" s="70"/>
      <c r="M280" s="70"/>
      <c r="N280" s="70"/>
      <c r="O280" s="70"/>
      <c r="P280" s="70"/>
      <c r="Q280" s="937"/>
      <c r="R280" s="70"/>
      <c r="S280" s="70"/>
      <c r="T280" s="70"/>
      <c r="U280" s="937"/>
      <c r="V280" s="70"/>
      <c r="W280" s="70"/>
    </row>
    <row r="281" spans="1:23" s="1" customFormat="1">
      <c r="A281" s="70"/>
      <c r="B281" s="70"/>
      <c r="C281" s="70"/>
      <c r="D281" s="70"/>
      <c r="E281" s="70"/>
      <c r="F281" s="70"/>
      <c r="G281" s="70"/>
      <c r="H281" s="70"/>
      <c r="I281" s="70"/>
      <c r="J281" s="70"/>
      <c r="K281" s="70"/>
      <c r="L281" s="70"/>
      <c r="M281" s="70"/>
      <c r="N281" s="70"/>
      <c r="O281" s="70"/>
      <c r="P281" s="70"/>
      <c r="Q281" s="937"/>
      <c r="R281" s="70"/>
      <c r="S281" s="70"/>
      <c r="T281" s="70"/>
      <c r="U281" s="937"/>
      <c r="V281" s="70"/>
      <c r="W281" s="70"/>
    </row>
    <row r="282" spans="1:23" s="1" customFormat="1">
      <c r="A282" s="70"/>
      <c r="B282" s="70"/>
      <c r="C282" s="70"/>
      <c r="D282" s="70"/>
      <c r="E282" s="70"/>
      <c r="F282" s="70"/>
      <c r="G282" s="70"/>
      <c r="H282" s="70"/>
      <c r="I282" s="70"/>
      <c r="J282" s="70"/>
      <c r="K282" s="70"/>
      <c r="L282" s="70"/>
      <c r="M282" s="70"/>
      <c r="N282" s="70"/>
      <c r="O282" s="70"/>
      <c r="P282" s="70"/>
      <c r="Q282" s="937"/>
      <c r="R282" s="70"/>
      <c r="S282" s="70"/>
      <c r="T282" s="70"/>
      <c r="U282" s="937"/>
      <c r="V282" s="70"/>
      <c r="W282" s="70"/>
    </row>
    <row r="283" spans="1:23" s="1" customFormat="1">
      <c r="A283" s="70"/>
      <c r="B283" s="70"/>
      <c r="C283" s="70"/>
      <c r="D283" s="70"/>
      <c r="E283" s="70"/>
      <c r="F283" s="70"/>
      <c r="G283" s="70"/>
      <c r="H283" s="70"/>
      <c r="I283" s="70"/>
      <c r="J283" s="70"/>
      <c r="K283" s="70"/>
      <c r="L283" s="70"/>
      <c r="M283" s="70"/>
      <c r="N283" s="70"/>
      <c r="O283" s="70"/>
      <c r="P283" s="70"/>
      <c r="Q283" s="937"/>
      <c r="R283" s="70"/>
      <c r="S283" s="70"/>
      <c r="T283" s="70"/>
      <c r="U283" s="937"/>
      <c r="V283" s="70"/>
      <c r="W283" s="70"/>
    </row>
    <row r="284" spans="1:23" s="1" customFormat="1">
      <c r="A284" s="70"/>
      <c r="B284" s="70"/>
      <c r="C284" s="70"/>
      <c r="D284" s="70"/>
      <c r="E284" s="70"/>
      <c r="F284" s="70"/>
      <c r="G284" s="70"/>
      <c r="H284" s="70"/>
      <c r="I284" s="70"/>
      <c r="J284" s="70"/>
      <c r="K284" s="70"/>
      <c r="L284" s="70"/>
      <c r="M284" s="70"/>
      <c r="N284" s="70"/>
      <c r="O284" s="70"/>
      <c r="P284" s="70"/>
      <c r="Q284" s="937"/>
      <c r="R284" s="70"/>
      <c r="S284" s="70"/>
      <c r="T284" s="70"/>
      <c r="U284" s="937"/>
      <c r="V284" s="70"/>
      <c r="W284" s="70"/>
    </row>
    <row r="285" spans="1:23" s="1" customFormat="1">
      <c r="A285" s="70"/>
      <c r="B285" s="70"/>
      <c r="C285" s="70"/>
      <c r="D285" s="70"/>
      <c r="E285" s="70"/>
      <c r="F285" s="70"/>
      <c r="G285" s="70"/>
      <c r="H285" s="70"/>
      <c r="I285" s="70"/>
      <c r="J285" s="70"/>
      <c r="K285" s="70"/>
      <c r="L285" s="70"/>
      <c r="M285" s="70"/>
      <c r="N285" s="70"/>
      <c r="O285" s="70"/>
      <c r="P285" s="70"/>
      <c r="Q285" s="937"/>
      <c r="R285" s="70"/>
      <c r="S285" s="70"/>
      <c r="T285" s="70"/>
      <c r="U285" s="937"/>
      <c r="V285" s="70"/>
      <c r="W285" s="70"/>
    </row>
    <row r="286" spans="1:23" s="1" customFormat="1">
      <c r="A286" s="70"/>
      <c r="B286" s="70"/>
      <c r="C286" s="70"/>
      <c r="D286" s="70"/>
      <c r="E286" s="70"/>
      <c r="F286" s="70"/>
      <c r="G286" s="70"/>
      <c r="H286" s="70"/>
      <c r="I286" s="70"/>
      <c r="J286" s="70"/>
      <c r="K286" s="70"/>
      <c r="L286" s="70"/>
      <c r="M286" s="70"/>
      <c r="N286" s="70"/>
      <c r="O286" s="70"/>
      <c r="P286" s="70"/>
      <c r="Q286" s="937"/>
      <c r="R286" s="70"/>
      <c r="S286" s="70"/>
      <c r="T286" s="70"/>
      <c r="U286" s="937"/>
      <c r="V286" s="70"/>
      <c r="W286" s="70"/>
    </row>
    <row r="287" spans="1:23" s="1" customFormat="1">
      <c r="A287" s="70"/>
      <c r="B287" s="70"/>
      <c r="C287" s="70"/>
      <c r="D287" s="70"/>
      <c r="E287" s="70"/>
      <c r="F287" s="70"/>
      <c r="G287" s="70"/>
      <c r="H287" s="70"/>
      <c r="I287" s="70"/>
      <c r="J287" s="70"/>
      <c r="K287" s="70"/>
      <c r="L287" s="70"/>
      <c r="M287" s="70"/>
      <c r="N287" s="70"/>
      <c r="O287" s="70"/>
      <c r="P287" s="70"/>
      <c r="Q287" s="937"/>
      <c r="R287" s="70"/>
      <c r="S287" s="70"/>
      <c r="T287" s="70"/>
      <c r="U287" s="937"/>
      <c r="V287" s="70"/>
      <c r="W287" s="70"/>
    </row>
    <row r="288" spans="1:23" s="1" customFormat="1">
      <c r="A288" s="70"/>
      <c r="B288" s="70"/>
      <c r="C288" s="70"/>
      <c r="D288" s="70"/>
      <c r="E288" s="70"/>
      <c r="F288" s="70"/>
      <c r="G288" s="70"/>
      <c r="H288" s="70"/>
      <c r="I288" s="70"/>
      <c r="J288" s="70"/>
      <c r="K288" s="70"/>
      <c r="L288" s="70"/>
      <c r="M288" s="70"/>
      <c r="N288" s="70"/>
      <c r="O288" s="70"/>
      <c r="P288" s="70"/>
      <c r="Q288" s="937"/>
      <c r="R288" s="70"/>
      <c r="S288" s="70"/>
      <c r="T288" s="70"/>
      <c r="U288" s="937"/>
      <c r="V288" s="70"/>
      <c r="W288" s="70"/>
    </row>
    <row r="289" spans="1:23" s="1" customFormat="1">
      <c r="A289" s="70"/>
      <c r="B289" s="70"/>
      <c r="C289" s="70"/>
      <c r="D289" s="70"/>
      <c r="E289" s="70"/>
      <c r="F289" s="70"/>
      <c r="G289" s="70"/>
      <c r="H289" s="70"/>
      <c r="I289" s="70"/>
      <c r="J289" s="70"/>
      <c r="K289" s="70"/>
      <c r="L289" s="70"/>
      <c r="M289" s="70"/>
      <c r="N289" s="70"/>
      <c r="O289" s="70"/>
      <c r="P289" s="70"/>
      <c r="Q289" s="937"/>
      <c r="R289" s="70"/>
      <c r="S289" s="70"/>
      <c r="T289" s="70"/>
      <c r="U289" s="937"/>
      <c r="V289" s="70"/>
      <c r="W289" s="70"/>
    </row>
    <row r="290" spans="1:23" s="1" customFormat="1">
      <c r="A290" s="70"/>
      <c r="B290" s="70"/>
      <c r="C290" s="70"/>
      <c r="D290" s="70"/>
      <c r="E290" s="70"/>
      <c r="F290" s="70"/>
      <c r="G290" s="70"/>
      <c r="H290" s="70"/>
      <c r="I290" s="70"/>
      <c r="J290" s="70"/>
      <c r="K290" s="70"/>
      <c r="L290" s="70"/>
      <c r="M290" s="70"/>
      <c r="N290" s="70"/>
      <c r="O290" s="70"/>
      <c r="P290" s="70"/>
      <c r="Q290" s="937"/>
      <c r="R290" s="70"/>
      <c r="S290" s="70"/>
      <c r="T290" s="70"/>
      <c r="U290" s="937"/>
      <c r="V290" s="70"/>
      <c r="W290" s="70"/>
    </row>
    <row r="291" spans="1:23" s="1" customFormat="1">
      <c r="A291" s="70"/>
      <c r="B291" s="70"/>
      <c r="C291" s="70"/>
      <c r="D291" s="70"/>
      <c r="E291" s="70"/>
      <c r="F291" s="70"/>
      <c r="G291" s="70"/>
      <c r="H291" s="70"/>
      <c r="I291" s="70"/>
      <c r="J291" s="70"/>
      <c r="K291" s="70"/>
      <c r="L291" s="70"/>
      <c r="M291" s="70"/>
      <c r="N291" s="70"/>
      <c r="O291" s="70"/>
      <c r="P291" s="70"/>
      <c r="Q291" s="937"/>
      <c r="R291" s="70"/>
      <c r="S291" s="70"/>
      <c r="T291" s="70"/>
      <c r="U291" s="937"/>
      <c r="V291" s="70"/>
      <c r="W291" s="70"/>
    </row>
    <row r="292" spans="1:23" s="1" customFormat="1">
      <c r="A292" s="70"/>
      <c r="B292" s="70"/>
      <c r="C292" s="70"/>
      <c r="D292" s="70"/>
      <c r="E292" s="70"/>
      <c r="F292" s="70"/>
      <c r="G292" s="70"/>
      <c r="H292" s="70"/>
      <c r="I292" s="70"/>
      <c r="J292" s="70"/>
      <c r="K292" s="70"/>
      <c r="L292" s="70"/>
      <c r="M292" s="70"/>
      <c r="N292" s="70"/>
      <c r="O292" s="70"/>
      <c r="P292" s="70"/>
      <c r="Q292" s="937"/>
      <c r="R292" s="70"/>
      <c r="S292" s="70"/>
      <c r="T292" s="70"/>
      <c r="U292" s="937"/>
      <c r="V292" s="70"/>
      <c r="W292" s="70"/>
    </row>
    <row r="293" spans="1:23" s="1" customFormat="1">
      <c r="A293" s="70"/>
      <c r="B293" s="70"/>
      <c r="C293" s="70"/>
      <c r="D293" s="70"/>
      <c r="E293" s="70"/>
      <c r="F293" s="70"/>
      <c r="G293" s="70"/>
      <c r="H293" s="70"/>
      <c r="I293" s="70"/>
      <c r="J293" s="70"/>
      <c r="K293" s="70"/>
      <c r="L293" s="70"/>
      <c r="M293" s="70"/>
      <c r="N293" s="70"/>
      <c r="O293" s="70"/>
      <c r="P293" s="70"/>
      <c r="Q293" s="937"/>
      <c r="R293" s="70"/>
      <c r="S293" s="70"/>
      <c r="T293" s="70"/>
      <c r="U293" s="937"/>
      <c r="V293" s="70"/>
      <c r="W293" s="70"/>
    </row>
    <row r="294" spans="1:23" s="1" customFormat="1">
      <c r="A294" s="70"/>
      <c r="B294" s="70"/>
      <c r="C294" s="70"/>
      <c r="D294" s="70"/>
      <c r="E294" s="70"/>
      <c r="F294" s="70"/>
      <c r="G294" s="70"/>
      <c r="H294" s="70"/>
      <c r="I294" s="70"/>
      <c r="J294" s="70"/>
      <c r="K294" s="70"/>
      <c r="L294" s="70"/>
      <c r="M294" s="70"/>
      <c r="N294" s="70"/>
      <c r="O294" s="70"/>
      <c r="P294" s="70"/>
      <c r="Q294" s="937"/>
      <c r="R294" s="70"/>
      <c r="S294" s="70"/>
      <c r="T294" s="70"/>
      <c r="U294" s="937"/>
      <c r="V294" s="70"/>
      <c r="W294" s="70"/>
    </row>
    <row r="295" spans="1:23" s="1" customFormat="1">
      <c r="A295" s="70"/>
      <c r="B295" s="70"/>
      <c r="C295" s="70"/>
      <c r="D295" s="70"/>
      <c r="E295" s="70"/>
      <c r="F295" s="70"/>
      <c r="G295" s="70"/>
      <c r="H295" s="70"/>
      <c r="I295" s="70"/>
      <c r="J295" s="70"/>
      <c r="K295" s="70"/>
      <c r="L295" s="70"/>
      <c r="M295" s="70"/>
      <c r="N295" s="70"/>
      <c r="O295" s="70"/>
      <c r="P295" s="70"/>
      <c r="Q295" s="937"/>
      <c r="R295" s="70"/>
      <c r="S295" s="70"/>
      <c r="T295" s="70"/>
      <c r="U295" s="937"/>
      <c r="V295" s="70"/>
      <c r="W295" s="70"/>
    </row>
    <row r="296" spans="1:23" s="1" customFormat="1">
      <c r="A296" s="70"/>
      <c r="B296" s="70"/>
      <c r="C296" s="70"/>
      <c r="D296" s="70"/>
      <c r="E296" s="70"/>
      <c r="F296" s="70"/>
      <c r="G296" s="70"/>
      <c r="H296" s="70"/>
      <c r="I296" s="70"/>
      <c r="J296" s="70"/>
      <c r="K296" s="70"/>
      <c r="L296" s="70"/>
      <c r="M296" s="70"/>
      <c r="N296" s="70"/>
      <c r="O296" s="70"/>
      <c r="P296" s="70"/>
      <c r="Q296" s="937"/>
      <c r="R296" s="70"/>
      <c r="S296" s="70"/>
      <c r="T296" s="70"/>
      <c r="U296" s="937"/>
      <c r="V296" s="70"/>
      <c r="W296" s="70"/>
    </row>
    <row r="297" spans="1:23" s="1" customFormat="1">
      <c r="A297" s="70"/>
      <c r="B297" s="70"/>
      <c r="C297" s="70"/>
      <c r="D297" s="70"/>
      <c r="E297" s="70"/>
      <c r="F297" s="70"/>
      <c r="G297" s="70"/>
      <c r="H297" s="70"/>
      <c r="I297" s="70"/>
      <c r="J297" s="70"/>
      <c r="K297" s="70"/>
      <c r="L297" s="70"/>
      <c r="M297" s="70"/>
      <c r="N297" s="70"/>
      <c r="O297" s="70"/>
      <c r="P297" s="70"/>
      <c r="Q297" s="937"/>
      <c r="R297" s="70"/>
      <c r="S297" s="70"/>
      <c r="T297" s="70"/>
      <c r="U297" s="937"/>
      <c r="V297" s="70"/>
      <c r="W297" s="70"/>
    </row>
    <row r="298" spans="1:23" s="1" customFormat="1">
      <c r="A298" s="70"/>
      <c r="B298" s="70"/>
      <c r="C298" s="70"/>
      <c r="D298" s="70"/>
      <c r="E298" s="70"/>
      <c r="F298" s="70"/>
      <c r="G298" s="70"/>
      <c r="H298" s="70"/>
      <c r="I298" s="70"/>
      <c r="J298" s="70"/>
      <c r="K298" s="70"/>
      <c r="L298" s="70"/>
      <c r="M298" s="70"/>
      <c r="N298" s="70"/>
      <c r="O298" s="70"/>
      <c r="P298" s="70"/>
      <c r="Q298" s="937"/>
      <c r="R298" s="70"/>
      <c r="S298" s="70"/>
      <c r="T298" s="70"/>
      <c r="U298" s="937"/>
      <c r="V298" s="70"/>
      <c r="W298" s="70"/>
    </row>
    <row r="299" spans="1:23" s="1" customFormat="1">
      <c r="A299" s="70"/>
      <c r="B299" s="70"/>
      <c r="C299" s="70"/>
      <c r="D299" s="70"/>
      <c r="E299" s="70"/>
      <c r="F299" s="70"/>
      <c r="G299" s="70"/>
      <c r="H299" s="70"/>
      <c r="I299" s="70"/>
      <c r="J299" s="70"/>
      <c r="K299" s="70"/>
      <c r="L299" s="70"/>
      <c r="M299" s="70"/>
      <c r="N299" s="70"/>
      <c r="O299" s="70"/>
      <c r="P299" s="70"/>
      <c r="Q299" s="937"/>
      <c r="R299" s="70"/>
      <c r="S299" s="70"/>
      <c r="T299" s="70"/>
      <c r="U299" s="937"/>
      <c r="V299" s="70"/>
      <c r="W299" s="70"/>
    </row>
    <row r="300" spans="1:23" s="1" customFormat="1">
      <c r="A300" s="70"/>
      <c r="B300" s="70"/>
      <c r="C300" s="70"/>
      <c r="D300" s="70"/>
      <c r="E300" s="70"/>
      <c r="F300" s="70"/>
      <c r="G300" s="70"/>
      <c r="H300" s="70"/>
      <c r="I300" s="70"/>
      <c r="J300" s="70"/>
      <c r="K300" s="70"/>
      <c r="L300" s="70"/>
      <c r="M300" s="70"/>
      <c r="N300" s="70"/>
      <c r="O300" s="70"/>
      <c r="P300" s="70"/>
      <c r="Q300" s="937"/>
      <c r="R300" s="70"/>
      <c r="S300" s="70"/>
      <c r="T300" s="70"/>
      <c r="U300" s="937"/>
      <c r="V300" s="70"/>
      <c r="W300" s="70"/>
    </row>
    <row r="301" spans="1:23" s="1" customFormat="1">
      <c r="A301" s="70"/>
      <c r="B301" s="70"/>
      <c r="C301" s="70"/>
      <c r="D301" s="70"/>
      <c r="E301" s="70"/>
      <c r="F301" s="70"/>
      <c r="G301" s="70"/>
      <c r="H301" s="70"/>
      <c r="I301" s="70"/>
      <c r="J301" s="70"/>
      <c r="K301" s="70"/>
      <c r="L301" s="70"/>
      <c r="M301" s="70"/>
      <c r="N301" s="70"/>
      <c r="O301" s="70"/>
      <c r="P301" s="70"/>
      <c r="Q301" s="937"/>
      <c r="R301" s="70"/>
      <c r="S301" s="70"/>
      <c r="T301" s="70"/>
      <c r="U301" s="937"/>
      <c r="V301" s="70"/>
      <c r="W301" s="70"/>
    </row>
    <row r="302" spans="1:23" s="1" customFormat="1">
      <c r="A302" s="70"/>
      <c r="B302" s="70"/>
      <c r="C302" s="70"/>
      <c r="D302" s="70"/>
      <c r="E302" s="70"/>
      <c r="F302" s="70"/>
      <c r="G302" s="70"/>
      <c r="H302" s="70"/>
      <c r="I302" s="70"/>
      <c r="J302" s="70"/>
      <c r="K302" s="70"/>
      <c r="L302" s="70"/>
      <c r="M302" s="70"/>
      <c r="N302" s="70"/>
      <c r="O302" s="70"/>
      <c r="P302" s="70"/>
      <c r="Q302" s="937"/>
      <c r="R302" s="70"/>
      <c r="S302" s="70"/>
      <c r="T302" s="70"/>
      <c r="U302" s="937"/>
      <c r="V302" s="70"/>
      <c r="W302" s="70"/>
    </row>
    <row r="303" spans="1:23" s="1" customFormat="1">
      <c r="A303" s="70"/>
      <c r="B303" s="70"/>
      <c r="C303" s="70"/>
      <c r="D303" s="70"/>
      <c r="E303" s="70"/>
      <c r="F303" s="70"/>
      <c r="G303" s="70"/>
      <c r="H303" s="70"/>
      <c r="I303" s="70"/>
      <c r="J303" s="70"/>
      <c r="K303" s="70"/>
      <c r="L303" s="70"/>
      <c r="M303" s="70"/>
      <c r="N303" s="70"/>
      <c r="O303" s="70"/>
      <c r="P303" s="70"/>
      <c r="Q303" s="937"/>
      <c r="R303" s="70"/>
      <c r="S303" s="70"/>
      <c r="T303" s="70"/>
      <c r="U303" s="937"/>
      <c r="V303" s="70"/>
      <c r="W303" s="70"/>
    </row>
    <row r="304" spans="1:23" s="1" customFormat="1">
      <c r="A304" s="70"/>
      <c r="B304" s="70"/>
      <c r="C304" s="70"/>
      <c r="D304" s="70"/>
      <c r="E304" s="70"/>
      <c r="F304" s="70"/>
      <c r="G304" s="70"/>
      <c r="H304" s="70"/>
      <c r="I304" s="70"/>
      <c r="J304" s="70"/>
      <c r="K304" s="70"/>
      <c r="L304" s="70"/>
      <c r="M304" s="70"/>
      <c r="N304" s="70"/>
      <c r="O304" s="70"/>
      <c r="P304" s="70"/>
      <c r="Q304" s="937"/>
      <c r="R304" s="70"/>
      <c r="S304" s="70"/>
      <c r="T304" s="70"/>
      <c r="U304" s="937"/>
      <c r="V304" s="70"/>
      <c r="W304" s="70"/>
    </row>
    <row r="305" spans="1:23" s="1" customFormat="1">
      <c r="A305" s="70"/>
      <c r="B305" s="70"/>
      <c r="C305" s="70"/>
      <c r="D305" s="70"/>
      <c r="E305" s="70"/>
      <c r="F305" s="70"/>
      <c r="G305" s="70"/>
      <c r="H305" s="70"/>
      <c r="I305" s="70"/>
      <c r="J305" s="70"/>
      <c r="K305" s="70"/>
      <c r="L305" s="70"/>
      <c r="M305" s="70"/>
      <c r="N305" s="70"/>
      <c r="O305" s="70"/>
      <c r="P305" s="70"/>
      <c r="Q305" s="937"/>
      <c r="R305" s="70"/>
      <c r="S305" s="70"/>
      <c r="T305" s="70"/>
      <c r="U305" s="937"/>
      <c r="V305" s="70"/>
      <c r="W305" s="70"/>
    </row>
    <row r="306" spans="1:23" s="1" customFormat="1">
      <c r="A306" s="70"/>
      <c r="B306" s="70"/>
      <c r="C306" s="70"/>
      <c r="D306" s="70"/>
      <c r="E306" s="70"/>
      <c r="F306" s="70"/>
      <c r="G306" s="70"/>
      <c r="H306" s="70"/>
      <c r="I306" s="70"/>
      <c r="J306" s="70"/>
      <c r="K306" s="70"/>
      <c r="L306" s="70"/>
      <c r="M306" s="70"/>
      <c r="N306" s="70"/>
      <c r="O306" s="70"/>
      <c r="P306" s="70"/>
      <c r="Q306" s="937"/>
      <c r="R306" s="70"/>
      <c r="S306" s="70"/>
      <c r="T306" s="70"/>
      <c r="U306" s="937"/>
      <c r="V306" s="70"/>
      <c r="W306" s="70"/>
    </row>
    <row r="307" spans="1:23" s="1" customFormat="1">
      <c r="A307" s="70"/>
      <c r="B307" s="70"/>
      <c r="C307" s="70"/>
      <c r="D307" s="70"/>
      <c r="E307" s="70"/>
      <c r="F307" s="70"/>
      <c r="G307" s="70"/>
      <c r="H307" s="70"/>
      <c r="I307" s="70"/>
      <c r="J307" s="70"/>
      <c r="K307" s="70"/>
      <c r="L307" s="70"/>
      <c r="M307" s="70"/>
      <c r="N307" s="70"/>
      <c r="O307" s="70"/>
      <c r="P307" s="70"/>
      <c r="Q307" s="937"/>
      <c r="R307" s="70"/>
      <c r="S307" s="70"/>
      <c r="T307" s="70"/>
      <c r="U307" s="937"/>
      <c r="V307" s="70"/>
      <c r="W307" s="70"/>
    </row>
    <row r="308" spans="1:23" s="1" customFormat="1">
      <c r="A308" s="70"/>
      <c r="B308" s="70"/>
      <c r="C308" s="70"/>
      <c r="D308" s="70"/>
      <c r="E308" s="70"/>
      <c r="F308" s="70"/>
      <c r="G308" s="70"/>
      <c r="H308" s="70"/>
      <c r="I308" s="70"/>
      <c r="J308" s="70"/>
      <c r="K308" s="70"/>
      <c r="L308" s="70"/>
      <c r="M308" s="70"/>
      <c r="N308" s="70"/>
      <c r="O308" s="70"/>
      <c r="P308" s="70"/>
      <c r="Q308" s="937"/>
      <c r="R308" s="70"/>
      <c r="S308" s="70"/>
      <c r="T308" s="70"/>
      <c r="U308" s="937"/>
      <c r="V308" s="70"/>
      <c r="W308" s="70"/>
    </row>
    <row r="309" spans="1:23" s="1" customFormat="1">
      <c r="A309" s="70"/>
      <c r="B309" s="70"/>
      <c r="C309" s="70"/>
      <c r="D309" s="70"/>
      <c r="E309" s="70"/>
      <c r="F309" s="70"/>
      <c r="G309" s="70"/>
      <c r="H309" s="70"/>
      <c r="I309" s="70"/>
      <c r="J309" s="70"/>
      <c r="K309" s="70"/>
      <c r="L309" s="70"/>
      <c r="M309" s="70"/>
      <c r="N309" s="70"/>
      <c r="O309" s="70"/>
      <c r="P309" s="70"/>
      <c r="Q309" s="937"/>
      <c r="R309" s="70"/>
      <c r="S309" s="70"/>
      <c r="T309" s="70"/>
      <c r="U309" s="937"/>
      <c r="V309" s="70"/>
      <c r="W309" s="70"/>
    </row>
    <row r="310" spans="1:23" s="1" customFormat="1">
      <c r="A310" s="70"/>
      <c r="B310" s="70"/>
      <c r="C310" s="70"/>
      <c r="D310" s="70"/>
      <c r="E310" s="70"/>
      <c r="F310" s="70"/>
      <c r="G310" s="70"/>
      <c r="H310" s="70"/>
      <c r="I310" s="70"/>
      <c r="J310" s="70"/>
      <c r="K310" s="70"/>
      <c r="L310" s="70"/>
      <c r="M310" s="70"/>
      <c r="N310" s="70"/>
      <c r="O310" s="70"/>
      <c r="P310" s="70"/>
      <c r="Q310" s="937"/>
      <c r="R310" s="70"/>
      <c r="S310" s="70"/>
      <c r="T310" s="70"/>
      <c r="U310" s="937"/>
      <c r="V310" s="70"/>
      <c r="W310" s="70"/>
    </row>
    <row r="311" spans="1:23" s="1" customFormat="1">
      <c r="A311" s="70"/>
      <c r="B311" s="70"/>
      <c r="C311" s="70"/>
      <c r="D311" s="70"/>
      <c r="E311" s="70"/>
      <c r="F311" s="70"/>
      <c r="G311" s="70"/>
      <c r="H311" s="70"/>
      <c r="I311" s="70"/>
      <c r="J311" s="70"/>
      <c r="K311" s="70"/>
      <c r="L311" s="70"/>
      <c r="M311" s="70"/>
      <c r="N311" s="70"/>
      <c r="O311" s="70"/>
      <c r="P311" s="70"/>
      <c r="Q311" s="937"/>
      <c r="R311" s="70"/>
      <c r="S311" s="70"/>
      <c r="T311" s="70"/>
      <c r="U311" s="937"/>
      <c r="V311" s="70"/>
      <c r="W311" s="70"/>
    </row>
    <row r="312" spans="1:23" s="1" customFormat="1">
      <c r="A312" s="70"/>
      <c r="B312" s="70"/>
      <c r="C312" s="70"/>
      <c r="D312" s="70"/>
      <c r="E312" s="70"/>
      <c r="F312" s="70"/>
      <c r="G312" s="70"/>
      <c r="H312" s="70"/>
      <c r="I312" s="70"/>
      <c r="J312" s="70"/>
      <c r="K312" s="70"/>
      <c r="L312" s="70"/>
      <c r="M312" s="70"/>
      <c r="N312" s="70"/>
      <c r="O312" s="70"/>
      <c r="P312" s="70"/>
      <c r="Q312" s="937"/>
      <c r="R312" s="70"/>
      <c r="S312" s="70"/>
      <c r="T312" s="70"/>
      <c r="U312" s="937"/>
      <c r="V312" s="70"/>
      <c r="W312" s="70"/>
    </row>
    <row r="313" spans="1:23" s="1" customFormat="1">
      <c r="A313" s="70"/>
      <c r="B313" s="70"/>
      <c r="C313" s="70"/>
      <c r="D313" s="70"/>
      <c r="E313" s="70"/>
      <c r="F313" s="70"/>
      <c r="G313" s="70"/>
      <c r="H313" s="70"/>
      <c r="I313" s="70"/>
      <c r="J313" s="70"/>
      <c r="K313" s="70"/>
      <c r="L313" s="70"/>
      <c r="M313" s="70"/>
      <c r="N313" s="70"/>
      <c r="O313" s="70"/>
      <c r="P313" s="70"/>
      <c r="Q313" s="937"/>
      <c r="R313" s="70"/>
      <c r="S313" s="70"/>
      <c r="T313" s="70"/>
      <c r="U313" s="937"/>
      <c r="V313" s="70"/>
      <c r="W313" s="70"/>
    </row>
    <row r="314" spans="1:23" s="1" customFormat="1">
      <c r="A314" s="70"/>
      <c r="B314" s="70"/>
      <c r="C314" s="70"/>
      <c r="D314" s="70"/>
      <c r="E314" s="70"/>
      <c r="F314" s="70"/>
      <c r="G314" s="70"/>
      <c r="H314" s="70"/>
      <c r="I314" s="70"/>
      <c r="J314" s="70"/>
      <c r="K314" s="70"/>
      <c r="L314" s="70"/>
      <c r="M314" s="70"/>
      <c r="N314" s="70"/>
      <c r="O314" s="70"/>
      <c r="P314" s="70"/>
      <c r="Q314" s="937"/>
      <c r="R314" s="70"/>
      <c r="S314" s="70"/>
      <c r="T314" s="70"/>
      <c r="U314" s="937"/>
      <c r="V314" s="70"/>
      <c r="W314" s="70"/>
    </row>
    <row r="315" spans="1:23" s="1" customFormat="1">
      <c r="A315" s="70"/>
      <c r="B315" s="70"/>
      <c r="C315" s="70"/>
      <c r="D315" s="70"/>
      <c r="E315" s="70"/>
      <c r="F315" s="70"/>
      <c r="G315" s="70"/>
      <c r="H315" s="70"/>
      <c r="I315" s="70"/>
      <c r="J315" s="70"/>
      <c r="K315" s="70"/>
      <c r="L315" s="70"/>
      <c r="M315" s="70"/>
      <c r="N315" s="70"/>
      <c r="O315" s="70"/>
      <c r="P315" s="70"/>
      <c r="Q315" s="937"/>
      <c r="R315" s="70"/>
      <c r="S315" s="70"/>
      <c r="T315" s="70"/>
      <c r="U315" s="937"/>
      <c r="V315" s="70"/>
      <c r="W315" s="70"/>
    </row>
    <row r="316" spans="1:23" s="1" customFormat="1">
      <c r="A316" s="70"/>
      <c r="B316" s="70"/>
      <c r="C316" s="70"/>
      <c r="D316" s="70"/>
      <c r="E316" s="70"/>
      <c r="F316" s="70"/>
      <c r="G316" s="70"/>
      <c r="H316" s="70"/>
      <c r="I316" s="70"/>
      <c r="J316" s="70"/>
      <c r="K316" s="70"/>
      <c r="L316" s="70"/>
      <c r="M316" s="70"/>
      <c r="N316" s="70"/>
      <c r="O316" s="70"/>
      <c r="P316" s="70"/>
      <c r="Q316" s="937"/>
      <c r="R316" s="70"/>
      <c r="S316" s="70"/>
      <c r="T316" s="70"/>
      <c r="U316" s="937"/>
      <c r="V316" s="70"/>
      <c r="W316" s="70"/>
    </row>
    <row r="317" spans="1:23" s="1" customFormat="1">
      <c r="A317" s="70"/>
      <c r="B317" s="70"/>
      <c r="C317" s="70"/>
      <c r="D317" s="70"/>
      <c r="E317" s="70"/>
      <c r="F317" s="70"/>
      <c r="G317" s="70"/>
      <c r="H317" s="70"/>
      <c r="I317" s="70"/>
      <c r="J317" s="70"/>
      <c r="K317" s="70"/>
      <c r="L317" s="70"/>
      <c r="M317" s="70"/>
      <c r="N317" s="70"/>
      <c r="O317" s="70"/>
      <c r="P317" s="70"/>
      <c r="Q317" s="937"/>
      <c r="R317" s="70"/>
      <c r="S317" s="70"/>
      <c r="T317" s="70"/>
      <c r="U317" s="937"/>
      <c r="V317" s="70"/>
      <c r="W317" s="70"/>
    </row>
    <row r="318" spans="1:23" s="1" customFormat="1">
      <c r="A318" s="70"/>
      <c r="B318" s="70"/>
      <c r="C318" s="70"/>
      <c r="D318" s="70"/>
      <c r="E318" s="70"/>
      <c r="F318" s="70"/>
      <c r="G318" s="70"/>
      <c r="H318" s="70"/>
      <c r="I318" s="70"/>
      <c r="J318" s="70"/>
      <c r="K318" s="70"/>
      <c r="L318" s="70"/>
      <c r="M318" s="70"/>
      <c r="N318" s="70"/>
      <c r="O318" s="70"/>
      <c r="P318" s="70"/>
      <c r="Q318" s="937"/>
      <c r="R318" s="70"/>
      <c r="S318" s="70"/>
      <c r="T318" s="70"/>
      <c r="U318" s="937"/>
      <c r="V318" s="70"/>
      <c r="W318" s="70"/>
    </row>
    <row r="319" spans="1:23" s="1" customFormat="1">
      <c r="A319" s="70"/>
      <c r="B319" s="70"/>
      <c r="C319" s="70"/>
      <c r="D319" s="70"/>
      <c r="E319" s="70"/>
      <c r="F319" s="70"/>
      <c r="G319" s="70"/>
      <c r="H319" s="70"/>
      <c r="I319" s="70"/>
      <c r="J319" s="70"/>
      <c r="K319" s="70"/>
      <c r="L319" s="70"/>
      <c r="M319" s="70"/>
      <c r="N319" s="70"/>
      <c r="O319" s="70"/>
      <c r="P319" s="70"/>
      <c r="Q319" s="937"/>
      <c r="R319" s="70"/>
      <c r="S319" s="70"/>
      <c r="T319" s="70"/>
      <c r="U319" s="937"/>
      <c r="V319" s="70"/>
      <c r="W319" s="70"/>
    </row>
    <row r="320" spans="1:23" s="1" customFormat="1">
      <c r="A320" s="70"/>
      <c r="B320" s="70"/>
      <c r="C320" s="70"/>
      <c r="D320" s="70"/>
      <c r="E320" s="70"/>
      <c r="F320" s="70"/>
      <c r="G320" s="70"/>
      <c r="H320" s="70"/>
      <c r="I320" s="70"/>
      <c r="J320" s="70"/>
      <c r="K320" s="70"/>
      <c r="L320" s="70"/>
      <c r="M320" s="70"/>
      <c r="N320" s="70"/>
      <c r="O320" s="70"/>
      <c r="P320" s="70"/>
      <c r="Q320" s="937"/>
      <c r="R320" s="70"/>
      <c r="S320" s="70"/>
      <c r="T320" s="70"/>
      <c r="U320" s="937"/>
      <c r="V320" s="70"/>
      <c r="W320" s="70"/>
    </row>
    <row r="321" spans="1:23" s="1" customFormat="1">
      <c r="A321" s="70"/>
      <c r="B321" s="70"/>
      <c r="C321" s="70"/>
      <c r="D321" s="70"/>
      <c r="E321" s="70"/>
      <c r="F321" s="70"/>
      <c r="G321" s="70"/>
      <c r="H321" s="70"/>
      <c r="I321" s="70"/>
      <c r="J321" s="70"/>
      <c r="K321" s="70"/>
      <c r="L321" s="70"/>
      <c r="M321" s="70"/>
      <c r="N321" s="70"/>
      <c r="O321" s="70"/>
      <c r="P321" s="70"/>
      <c r="Q321" s="937"/>
      <c r="R321" s="70"/>
      <c r="S321" s="70"/>
      <c r="T321" s="70"/>
      <c r="U321" s="937"/>
      <c r="V321" s="70"/>
      <c r="W321" s="70"/>
    </row>
    <row r="322" spans="1:23" s="1" customFormat="1">
      <c r="A322" s="70"/>
      <c r="B322" s="70"/>
      <c r="C322" s="70"/>
      <c r="D322" s="70"/>
      <c r="E322" s="70"/>
      <c r="F322" s="70"/>
      <c r="G322" s="70"/>
      <c r="H322" s="70"/>
      <c r="I322" s="70"/>
      <c r="J322" s="70"/>
      <c r="K322" s="70"/>
      <c r="L322" s="70"/>
      <c r="M322" s="70"/>
      <c r="N322" s="70"/>
      <c r="O322" s="70"/>
      <c r="P322" s="70"/>
      <c r="Q322" s="937"/>
      <c r="R322" s="70"/>
      <c r="S322" s="70"/>
      <c r="T322" s="70"/>
      <c r="U322" s="937"/>
      <c r="V322" s="70"/>
      <c r="W322" s="70"/>
    </row>
    <row r="323" spans="1:23" s="1" customFormat="1">
      <c r="A323" s="70"/>
      <c r="B323" s="70"/>
      <c r="C323" s="70"/>
      <c r="D323" s="70"/>
      <c r="E323" s="70"/>
      <c r="F323" s="70"/>
      <c r="G323" s="70"/>
      <c r="H323" s="70"/>
      <c r="I323" s="70"/>
      <c r="J323" s="70"/>
      <c r="K323" s="70"/>
      <c r="L323" s="70"/>
      <c r="M323" s="70"/>
      <c r="N323" s="70"/>
      <c r="O323" s="70"/>
      <c r="P323" s="70"/>
      <c r="Q323" s="937"/>
      <c r="R323" s="70"/>
      <c r="S323" s="70"/>
      <c r="T323" s="70"/>
      <c r="U323" s="937"/>
      <c r="V323" s="70"/>
      <c r="W323" s="70"/>
    </row>
    <row r="324" spans="1:23" s="1" customFormat="1">
      <c r="A324" s="70"/>
      <c r="B324" s="70"/>
      <c r="C324" s="70"/>
      <c r="D324" s="70"/>
      <c r="E324" s="70"/>
      <c r="F324" s="70"/>
      <c r="G324" s="70"/>
      <c r="H324" s="70"/>
      <c r="I324" s="70"/>
      <c r="J324" s="70"/>
      <c r="K324" s="70"/>
      <c r="L324" s="70"/>
      <c r="M324" s="70"/>
      <c r="N324" s="70"/>
      <c r="O324" s="70"/>
      <c r="P324" s="70"/>
      <c r="Q324" s="937"/>
      <c r="R324" s="70"/>
      <c r="S324" s="70"/>
      <c r="T324" s="70"/>
      <c r="U324" s="937"/>
      <c r="V324" s="70"/>
      <c r="W324" s="70"/>
    </row>
    <row r="325" spans="1:23" s="1" customFormat="1">
      <c r="A325" s="70"/>
      <c r="B325" s="70"/>
      <c r="C325" s="70"/>
      <c r="D325" s="70"/>
      <c r="E325" s="70"/>
      <c r="F325" s="70"/>
      <c r="G325" s="70"/>
      <c r="H325" s="70"/>
      <c r="I325" s="70"/>
      <c r="J325" s="70"/>
      <c r="K325" s="70"/>
      <c r="L325" s="70"/>
      <c r="M325" s="70"/>
      <c r="N325" s="70"/>
      <c r="O325" s="70"/>
      <c r="P325" s="70"/>
      <c r="Q325" s="937"/>
      <c r="R325" s="70"/>
      <c r="S325" s="70"/>
      <c r="T325" s="70"/>
      <c r="U325" s="937"/>
      <c r="V325" s="70"/>
      <c r="W325" s="70"/>
    </row>
    <row r="326" spans="1:23" s="1" customFormat="1">
      <c r="A326" s="70"/>
      <c r="B326" s="70"/>
      <c r="C326" s="70"/>
      <c r="D326" s="70"/>
      <c r="E326" s="70"/>
      <c r="F326" s="70"/>
      <c r="G326" s="70"/>
      <c r="H326" s="70"/>
      <c r="I326" s="70"/>
      <c r="J326" s="70"/>
      <c r="K326" s="70"/>
      <c r="L326" s="70"/>
      <c r="M326" s="70"/>
      <c r="N326" s="70"/>
      <c r="O326" s="70"/>
      <c r="P326" s="70"/>
      <c r="Q326" s="937"/>
      <c r="R326" s="70"/>
      <c r="S326" s="70"/>
      <c r="T326" s="70"/>
      <c r="U326" s="937"/>
      <c r="V326" s="70"/>
      <c r="W326" s="70"/>
    </row>
    <row r="327" spans="1:23" s="1" customFormat="1">
      <c r="A327" s="70"/>
      <c r="B327" s="70"/>
      <c r="C327" s="70"/>
      <c r="D327" s="70"/>
      <c r="E327" s="70"/>
      <c r="F327" s="70"/>
      <c r="G327" s="70"/>
      <c r="H327" s="70"/>
      <c r="I327" s="70"/>
      <c r="J327" s="70"/>
      <c r="K327" s="70"/>
      <c r="L327" s="70"/>
      <c r="M327" s="70"/>
      <c r="N327" s="70"/>
      <c r="O327" s="70"/>
      <c r="P327" s="70"/>
      <c r="Q327" s="937"/>
      <c r="R327" s="70"/>
      <c r="S327" s="70"/>
      <c r="T327" s="70"/>
      <c r="U327" s="937"/>
      <c r="V327" s="70"/>
      <c r="W327" s="70"/>
    </row>
    <row r="328" spans="1:23" s="1" customFormat="1">
      <c r="A328" s="70"/>
      <c r="B328" s="70"/>
      <c r="C328" s="70"/>
      <c r="D328" s="70"/>
      <c r="E328" s="70"/>
      <c r="F328" s="70"/>
      <c r="G328" s="70"/>
      <c r="H328" s="70"/>
      <c r="I328" s="70"/>
      <c r="J328" s="70"/>
      <c r="K328" s="70"/>
      <c r="L328" s="70"/>
      <c r="M328" s="70"/>
      <c r="N328" s="70"/>
      <c r="O328" s="70"/>
      <c r="P328" s="70"/>
      <c r="Q328" s="937"/>
      <c r="R328" s="70"/>
      <c r="S328" s="70"/>
      <c r="T328" s="70"/>
      <c r="U328" s="937"/>
      <c r="V328" s="70"/>
      <c r="W328" s="70"/>
    </row>
    <row r="329" spans="1:23" s="1" customFormat="1">
      <c r="A329" s="70"/>
      <c r="B329" s="70"/>
      <c r="C329" s="70"/>
      <c r="D329" s="70"/>
      <c r="E329" s="70"/>
      <c r="F329" s="70"/>
      <c r="G329" s="70"/>
      <c r="H329" s="70"/>
      <c r="I329" s="70"/>
      <c r="J329" s="70"/>
      <c r="K329" s="70"/>
      <c r="L329" s="70"/>
      <c r="M329" s="70"/>
      <c r="N329" s="70"/>
      <c r="O329" s="70"/>
      <c r="P329" s="70"/>
      <c r="Q329" s="937"/>
      <c r="R329" s="70"/>
      <c r="S329" s="70"/>
      <c r="T329" s="70"/>
      <c r="U329" s="937"/>
      <c r="V329" s="70"/>
      <c r="W329" s="70"/>
    </row>
    <row r="330" spans="1:23" s="1" customFormat="1">
      <c r="A330" s="70"/>
      <c r="B330" s="70"/>
      <c r="C330" s="70"/>
      <c r="D330" s="70"/>
      <c r="E330" s="70"/>
      <c r="F330" s="70"/>
      <c r="G330" s="70"/>
      <c r="H330" s="70"/>
      <c r="I330" s="70"/>
      <c r="J330" s="70"/>
      <c r="K330" s="70"/>
      <c r="L330" s="70"/>
      <c r="M330" s="70"/>
      <c r="N330" s="70"/>
      <c r="O330" s="70"/>
      <c r="P330" s="70"/>
      <c r="Q330" s="937"/>
      <c r="R330" s="70"/>
      <c r="S330" s="70"/>
      <c r="T330" s="70"/>
      <c r="U330" s="937"/>
      <c r="V330" s="70"/>
      <c r="W330" s="70"/>
    </row>
    <row r="331" spans="1:23" s="1" customFormat="1">
      <c r="A331" s="70"/>
      <c r="B331" s="70"/>
      <c r="C331" s="70"/>
      <c r="D331" s="70"/>
      <c r="E331" s="70"/>
      <c r="F331" s="70"/>
      <c r="G331" s="70"/>
      <c r="H331" s="70"/>
      <c r="I331" s="70"/>
      <c r="J331" s="70"/>
      <c r="K331" s="70"/>
      <c r="L331" s="70"/>
      <c r="M331" s="70"/>
      <c r="N331" s="70"/>
      <c r="O331" s="70"/>
      <c r="P331" s="70"/>
      <c r="Q331" s="937"/>
      <c r="R331" s="70"/>
      <c r="S331" s="70"/>
      <c r="T331" s="70"/>
      <c r="U331" s="937"/>
      <c r="V331" s="70"/>
      <c r="W331" s="70"/>
    </row>
    <row r="332" spans="1:23" s="1" customFormat="1">
      <c r="A332" s="70"/>
      <c r="B332" s="70"/>
      <c r="C332" s="70"/>
      <c r="D332" s="70"/>
      <c r="E332" s="70"/>
      <c r="F332" s="70"/>
      <c r="G332" s="70"/>
      <c r="H332" s="70"/>
      <c r="I332" s="70"/>
      <c r="J332" s="70"/>
      <c r="K332" s="70"/>
      <c r="L332" s="70"/>
      <c r="M332" s="70"/>
      <c r="N332" s="70"/>
      <c r="O332" s="70"/>
      <c r="P332" s="70"/>
      <c r="Q332" s="937"/>
      <c r="R332" s="70"/>
      <c r="S332" s="70"/>
      <c r="T332" s="70"/>
      <c r="U332" s="937"/>
      <c r="V332" s="70"/>
      <c r="W332" s="70"/>
    </row>
    <row r="333" spans="1:23" s="1" customFormat="1">
      <c r="A333" s="70"/>
      <c r="B333" s="70"/>
      <c r="C333" s="70"/>
      <c r="D333" s="70"/>
      <c r="E333" s="70"/>
      <c r="F333" s="70"/>
      <c r="G333" s="70"/>
      <c r="H333" s="70"/>
      <c r="I333" s="70"/>
      <c r="J333" s="70"/>
      <c r="K333" s="70"/>
      <c r="L333" s="70"/>
      <c r="M333" s="70"/>
      <c r="N333" s="70"/>
      <c r="O333" s="70"/>
      <c r="P333" s="70"/>
      <c r="Q333" s="937"/>
      <c r="R333" s="70"/>
      <c r="S333" s="70"/>
      <c r="T333" s="70"/>
      <c r="U333" s="937"/>
      <c r="V333" s="70"/>
      <c r="W333" s="70"/>
    </row>
    <row r="334" spans="1:23" s="1" customFormat="1">
      <c r="A334" s="70"/>
      <c r="B334" s="70"/>
      <c r="C334" s="70"/>
      <c r="D334" s="70"/>
      <c r="E334" s="70"/>
      <c r="F334" s="70"/>
      <c r="G334" s="70"/>
      <c r="H334" s="70"/>
      <c r="I334" s="70"/>
      <c r="J334" s="70"/>
      <c r="K334" s="70"/>
      <c r="L334" s="70"/>
      <c r="M334" s="70"/>
      <c r="N334" s="70"/>
      <c r="O334" s="70"/>
      <c r="P334" s="70"/>
      <c r="Q334" s="937"/>
      <c r="R334" s="70"/>
      <c r="S334" s="70"/>
      <c r="T334" s="70"/>
      <c r="U334" s="937"/>
      <c r="V334" s="70"/>
      <c r="W334" s="70"/>
    </row>
    <row r="335" spans="1:23" s="1" customFormat="1">
      <c r="A335" s="70"/>
      <c r="B335" s="70"/>
      <c r="C335" s="70"/>
      <c r="D335" s="70"/>
      <c r="E335" s="70"/>
      <c r="F335" s="70"/>
      <c r="G335" s="70"/>
      <c r="H335" s="70"/>
      <c r="I335" s="70"/>
      <c r="J335" s="70"/>
      <c r="K335" s="70"/>
      <c r="L335" s="70"/>
      <c r="M335" s="70"/>
      <c r="N335" s="70"/>
      <c r="O335" s="70"/>
      <c r="P335" s="70"/>
      <c r="Q335" s="937"/>
      <c r="R335" s="70"/>
      <c r="S335" s="70"/>
      <c r="T335" s="70"/>
      <c r="U335" s="937"/>
      <c r="V335" s="70"/>
      <c r="W335" s="70"/>
    </row>
    <row r="336" spans="1:23" s="1" customFormat="1">
      <c r="A336" s="70"/>
      <c r="B336" s="70"/>
      <c r="C336" s="70"/>
      <c r="D336" s="70"/>
      <c r="E336" s="70"/>
      <c r="F336" s="70"/>
      <c r="G336" s="70"/>
      <c r="H336" s="70"/>
      <c r="I336" s="70"/>
      <c r="J336" s="70"/>
      <c r="K336" s="70"/>
      <c r="L336" s="70"/>
      <c r="M336" s="70"/>
      <c r="N336" s="70"/>
      <c r="O336" s="70"/>
      <c r="P336" s="70"/>
      <c r="Q336" s="937"/>
      <c r="R336" s="70"/>
      <c r="S336" s="70"/>
      <c r="T336" s="70"/>
      <c r="U336" s="937"/>
      <c r="V336" s="70"/>
      <c r="W336" s="70"/>
    </row>
    <row r="337" spans="1:23" s="1" customFormat="1">
      <c r="A337" s="70"/>
      <c r="B337" s="70"/>
      <c r="C337" s="70"/>
      <c r="D337" s="70"/>
      <c r="E337" s="70"/>
      <c r="F337" s="70"/>
      <c r="G337" s="70"/>
      <c r="H337" s="70"/>
      <c r="I337" s="70"/>
      <c r="J337" s="70"/>
      <c r="K337" s="70"/>
      <c r="L337" s="70"/>
      <c r="M337" s="70"/>
      <c r="N337" s="70"/>
      <c r="O337" s="70"/>
      <c r="P337" s="70"/>
      <c r="Q337" s="937"/>
      <c r="R337" s="70"/>
      <c r="S337" s="70"/>
      <c r="T337" s="70"/>
      <c r="U337" s="937"/>
      <c r="V337" s="70"/>
      <c r="W337" s="70"/>
    </row>
    <row r="338" spans="1:23" s="1" customFormat="1">
      <c r="A338" s="70"/>
      <c r="B338" s="70"/>
      <c r="C338" s="70"/>
      <c r="D338" s="70"/>
      <c r="E338" s="70"/>
      <c r="F338" s="70"/>
      <c r="G338" s="70"/>
      <c r="H338" s="70"/>
      <c r="I338" s="70"/>
      <c r="J338" s="70"/>
      <c r="K338" s="70"/>
      <c r="L338" s="70"/>
      <c r="M338" s="70"/>
      <c r="N338" s="70"/>
      <c r="O338" s="70"/>
      <c r="P338" s="70"/>
      <c r="Q338" s="937"/>
      <c r="R338" s="70"/>
      <c r="S338" s="70"/>
      <c r="T338" s="70"/>
      <c r="U338" s="937"/>
      <c r="V338" s="70"/>
      <c r="W338" s="70"/>
    </row>
    <row r="339" spans="1:23" s="1" customFormat="1">
      <c r="A339" s="70"/>
      <c r="B339" s="70"/>
      <c r="C339" s="70"/>
      <c r="D339" s="70"/>
      <c r="E339" s="70"/>
      <c r="F339" s="70"/>
      <c r="G339" s="70"/>
      <c r="H339" s="70"/>
      <c r="I339" s="70"/>
      <c r="J339" s="70"/>
      <c r="K339" s="70"/>
      <c r="L339" s="70"/>
      <c r="M339" s="70"/>
      <c r="N339" s="70"/>
      <c r="O339" s="70"/>
      <c r="P339" s="70"/>
      <c r="Q339" s="937"/>
      <c r="R339" s="70"/>
      <c r="S339" s="70"/>
      <c r="T339" s="70"/>
      <c r="U339" s="937"/>
      <c r="V339" s="70"/>
      <c r="W339" s="70"/>
    </row>
    <row r="340" spans="1:23" s="1" customFormat="1">
      <c r="A340" s="70"/>
      <c r="B340" s="70"/>
      <c r="C340" s="70"/>
      <c r="D340" s="70"/>
      <c r="E340" s="70"/>
      <c r="F340" s="70"/>
      <c r="G340" s="70"/>
      <c r="H340" s="70"/>
      <c r="I340" s="70"/>
      <c r="J340" s="70"/>
      <c r="K340" s="70"/>
      <c r="L340" s="70"/>
      <c r="M340" s="70"/>
      <c r="N340" s="70"/>
      <c r="O340" s="70"/>
      <c r="P340" s="70"/>
      <c r="Q340" s="937"/>
      <c r="R340" s="70"/>
      <c r="S340" s="70"/>
      <c r="T340" s="70"/>
      <c r="U340" s="937"/>
      <c r="V340" s="70"/>
      <c r="W340" s="70"/>
    </row>
  </sheetData>
  <sheetProtection formatColumns="0" formatRows="0"/>
  <mergeCells count="59">
    <mergeCell ref="G58:S58"/>
    <mergeCell ref="T12:T13"/>
    <mergeCell ref="L69:P69"/>
    <mergeCell ref="G33:S33"/>
    <mergeCell ref="G34:S34"/>
    <mergeCell ref="G41:S41"/>
    <mergeCell ref="G42:S42"/>
    <mergeCell ref="G43:S43"/>
    <mergeCell ref="G44:S44"/>
    <mergeCell ref="G45:S45"/>
    <mergeCell ref="G46:S46"/>
    <mergeCell ref="G53:S53"/>
    <mergeCell ref="G54:S54"/>
    <mergeCell ref="G29:S29"/>
    <mergeCell ref="G30:S30"/>
    <mergeCell ref="G31:S31"/>
    <mergeCell ref="G32:S32"/>
    <mergeCell ref="L12:L13"/>
    <mergeCell ref="M12:M13"/>
    <mergeCell ref="Q12:Q13"/>
    <mergeCell ref="R12:R13"/>
    <mergeCell ref="S12:S13"/>
    <mergeCell ref="J71:T71"/>
    <mergeCell ref="L72:O72"/>
    <mergeCell ref="G72:K72"/>
    <mergeCell ref="S2:U2"/>
    <mergeCell ref="A5:T5"/>
    <mergeCell ref="A6:T6"/>
    <mergeCell ref="A7:T7"/>
    <mergeCell ref="A8:T8"/>
    <mergeCell ref="S3:U3"/>
    <mergeCell ref="D13:E13"/>
    <mergeCell ref="O11:T11"/>
    <mergeCell ref="G11:N11"/>
    <mergeCell ref="N12:N13"/>
    <mergeCell ref="K12:K13"/>
    <mergeCell ref="J12:J13"/>
    <mergeCell ref="I12:I13"/>
    <mergeCell ref="L66:P66"/>
    <mergeCell ref="L67:P67"/>
    <mergeCell ref="L68:P68"/>
    <mergeCell ref="L64:P64"/>
    <mergeCell ref="L65:P65"/>
    <mergeCell ref="P73:T73"/>
    <mergeCell ref="P72:U72"/>
    <mergeCell ref="G55:S55"/>
    <mergeCell ref="G56:S56"/>
    <mergeCell ref="G57:S57"/>
    <mergeCell ref="F69:H69"/>
    <mergeCell ref="F62:H62"/>
    <mergeCell ref="F63:H63"/>
    <mergeCell ref="F64:H64"/>
    <mergeCell ref="F65:H65"/>
    <mergeCell ref="F66:H66"/>
    <mergeCell ref="G60:K60"/>
    <mergeCell ref="F67:H67"/>
    <mergeCell ref="F68:H68"/>
    <mergeCell ref="L62:P62"/>
    <mergeCell ref="L63:P63"/>
  </mergeCells>
  <pageMargins left="0.31496062992125984" right="0.31496062992125984" top="0.35433070866141736" bottom="0.35433070866141736" header="0.31496062992125984" footer="0.31496062992125984"/>
  <pageSetup paperSize="8" scale="53"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6" tint="-9.9978637043366805E-2"/>
  </sheetPr>
  <dimension ref="A1:AE297"/>
  <sheetViews>
    <sheetView showGridLines="0" zoomScaleNormal="100" workbookViewId="0">
      <pane xSplit="8" ySplit="7" topLeftCell="V172" activePane="bottomRight" state="frozen"/>
      <selection pane="topRight" activeCell="F1" sqref="F1"/>
      <selection pane="bottomLeft" activeCell="A9" sqref="A9"/>
      <selection pane="bottomRight" activeCell="A5" sqref="A5:H5"/>
    </sheetView>
  </sheetViews>
  <sheetFormatPr defaultRowHeight="12.75"/>
  <cols>
    <col min="1" max="1" width="3.7109375" style="306" customWidth="1"/>
    <col min="2" max="2" width="17.42578125" style="70" customWidth="1"/>
    <col min="3" max="3" width="16.85546875" customWidth="1"/>
    <col min="4" max="4" width="23.7109375" style="937" customWidth="1"/>
    <col min="5" max="5" width="11.140625" style="937" customWidth="1"/>
    <col min="6" max="6" width="38.7109375" style="70" customWidth="1"/>
    <col min="7" max="7" width="29.7109375" customWidth="1"/>
    <col min="8" max="8" width="36" customWidth="1"/>
    <col min="9" max="9" width="11.42578125" style="1" customWidth="1"/>
    <col min="10" max="10" width="9.140625" style="1"/>
    <col min="12" max="12" width="9.140625" style="70"/>
    <col min="14" max="25" width="9.140625" style="70"/>
    <col min="26" max="29" width="10.42578125" customWidth="1"/>
    <col min="30" max="30" width="10.42578125" style="937" customWidth="1"/>
    <col min="31" max="31" width="9.140625" customWidth="1"/>
  </cols>
  <sheetData>
    <row r="1" spans="1:30" s="70" customFormat="1" ht="13.5" thickBot="1">
      <c r="A1" s="304"/>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170"/>
    </row>
    <row r="2" spans="1:30" s="70" customFormat="1" ht="17.25" customHeight="1">
      <c r="A2" s="305"/>
      <c r="B2" s="296"/>
      <c r="C2" s="296"/>
      <c r="D2" s="1619"/>
      <c r="E2" s="1619"/>
      <c r="F2" s="627"/>
      <c r="G2" s="760" t="s">
        <v>5</v>
      </c>
      <c r="H2" s="1173" t="str">
        <f>IF(NOT(ISBLANK(CoverSheet!$C$8)),CoverSheet!$C$8,"")</f>
        <v>Transpower New Zealand Limited</v>
      </c>
      <c r="I2" s="296"/>
      <c r="J2" s="296"/>
      <c r="K2" s="296"/>
      <c r="L2" s="296"/>
      <c r="M2" s="296"/>
      <c r="N2" s="303"/>
      <c r="O2" s="303"/>
      <c r="P2" s="303"/>
      <c r="Q2" s="303"/>
      <c r="R2" s="303"/>
      <c r="S2" s="303"/>
      <c r="T2" s="303"/>
      <c r="U2" s="303"/>
      <c r="V2" s="303"/>
      <c r="W2" s="303"/>
      <c r="X2" s="303"/>
      <c r="Y2" s="303"/>
      <c r="Z2" s="1126"/>
      <c r="AA2" s="1126"/>
      <c r="AB2" s="1126"/>
      <c r="AC2" s="1126"/>
      <c r="AD2" s="170"/>
    </row>
    <row r="3" spans="1:30" s="70" customFormat="1" ht="18" thickBot="1">
      <c r="A3" s="305"/>
      <c r="B3" s="296"/>
      <c r="C3" s="296"/>
      <c r="D3" s="1619"/>
      <c r="E3" s="1619"/>
      <c r="F3" s="627"/>
      <c r="G3" s="760" t="s">
        <v>628</v>
      </c>
      <c r="H3" s="1174">
        <f>IF(ISNUMBER(CoverSheet!$C$12),CoverSheet!$C$12,"")</f>
        <v>42185</v>
      </c>
      <c r="I3" s="296"/>
      <c r="J3" s="296"/>
      <c r="K3" s="296"/>
      <c r="L3" s="296"/>
      <c r="M3" s="296"/>
      <c r="N3" s="303"/>
      <c r="O3" s="303"/>
      <c r="P3" s="303"/>
      <c r="Q3" s="303"/>
      <c r="R3" s="303"/>
      <c r="S3" s="303"/>
      <c r="T3" s="303"/>
      <c r="U3" s="303"/>
      <c r="V3" s="303"/>
      <c r="W3" s="303"/>
      <c r="X3" s="303"/>
      <c r="Y3" s="303"/>
      <c r="Z3" s="1126"/>
      <c r="AA3" s="1126"/>
      <c r="AB3" s="1126"/>
      <c r="AC3" s="1126"/>
      <c r="AD3" s="170"/>
    </row>
    <row r="4" spans="1:30" s="70" customFormat="1" ht="21">
      <c r="A4" s="307" t="s">
        <v>1134</v>
      </c>
      <c r="B4" s="224"/>
      <c r="C4" s="296"/>
      <c r="D4" s="1619"/>
      <c r="E4" s="1619"/>
      <c r="F4" s="627"/>
      <c r="G4" s="296"/>
      <c r="H4" s="296"/>
      <c r="I4" s="296"/>
      <c r="J4" s="296"/>
      <c r="K4" s="296"/>
      <c r="L4" s="296"/>
      <c r="M4" s="296"/>
      <c r="N4" s="303"/>
      <c r="O4" s="303"/>
      <c r="P4" s="303"/>
      <c r="Q4" s="303"/>
      <c r="R4" s="303"/>
      <c r="S4" s="303"/>
      <c r="T4" s="303"/>
      <c r="U4" s="303"/>
      <c r="V4" s="303"/>
      <c r="W4" s="303"/>
      <c r="X4" s="303"/>
      <c r="Y4" s="303"/>
      <c r="Z4" s="296"/>
      <c r="AA4" s="296"/>
      <c r="AB4" s="296"/>
      <c r="AC4" s="1126"/>
      <c r="AD4" s="170"/>
    </row>
    <row r="5" spans="1:30" s="70" customFormat="1" ht="30.75" customHeight="1">
      <c r="A5" s="2104" t="s">
        <v>1566</v>
      </c>
      <c r="B5" s="2105"/>
      <c r="C5" s="2105"/>
      <c r="D5" s="2105"/>
      <c r="E5" s="2105"/>
      <c r="F5" s="2105"/>
      <c r="G5" s="2105"/>
      <c r="H5" s="2105"/>
      <c r="I5" s="1122"/>
      <c r="J5" s="1122"/>
      <c r="K5" s="1122"/>
      <c r="L5" s="1122"/>
      <c r="M5" s="1122"/>
      <c r="N5" s="1122"/>
      <c r="O5" s="1122"/>
      <c r="P5" s="1122"/>
      <c r="Q5" s="1122"/>
      <c r="R5" s="1122"/>
      <c r="S5" s="1122"/>
      <c r="T5" s="1122"/>
      <c r="U5" s="1122"/>
      <c r="V5" s="1122"/>
      <c r="W5" s="1122"/>
      <c r="X5" s="1122"/>
      <c r="Y5" s="1122"/>
      <c r="Z5" s="295"/>
      <c r="AA5" s="295"/>
      <c r="AB5" s="295"/>
      <c r="AC5" s="1122"/>
      <c r="AD5" s="1127"/>
    </row>
    <row r="6" spans="1:30" s="70" customFormat="1" ht="15" customHeight="1">
      <c r="A6" s="2104"/>
      <c r="B6" s="2105"/>
      <c r="C6" s="2105"/>
      <c r="D6" s="2105"/>
      <c r="E6" s="2105"/>
      <c r="F6" s="2105"/>
      <c r="G6" s="2105"/>
      <c r="H6" s="2105"/>
      <c r="I6" s="2105"/>
      <c r="J6" s="2105"/>
      <c r="K6" s="2105"/>
      <c r="L6" s="2105"/>
      <c r="M6" s="2105"/>
      <c r="N6" s="2105"/>
      <c r="O6" s="2105"/>
      <c r="P6" s="2105"/>
      <c r="Q6" s="2105"/>
      <c r="R6" s="2105"/>
      <c r="S6" s="2105"/>
      <c r="T6" s="2105"/>
      <c r="U6" s="2105"/>
      <c r="V6" s="2105"/>
      <c r="W6" s="2105"/>
      <c r="X6" s="2105"/>
      <c r="Y6" s="2105"/>
      <c r="Z6" s="295"/>
      <c r="AA6" s="295"/>
      <c r="AB6" s="295"/>
      <c r="AC6" s="1122"/>
      <c r="AD6" s="1127"/>
    </row>
    <row r="7" spans="1:30" s="70" customFormat="1" ht="15" customHeight="1">
      <c r="A7" s="568" t="s">
        <v>6</v>
      </c>
      <c r="B7" s="569"/>
      <c r="C7" s="570" t="s">
        <v>393</v>
      </c>
      <c r="D7" s="629"/>
      <c r="E7" s="629"/>
      <c r="F7" s="629"/>
      <c r="G7" s="296"/>
      <c r="H7" s="296"/>
      <c r="I7" s="1034"/>
      <c r="J7" s="1034"/>
      <c r="K7" s="1034"/>
      <c r="L7" s="1034"/>
      <c r="M7" s="1034"/>
      <c r="N7" s="1034"/>
      <c r="O7" s="1034"/>
      <c r="P7" s="1034"/>
      <c r="Q7" s="1034"/>
      <c r="R7" s="1034"/>
      <c r="S7" s="1034"/>
      <c r="T7" s="1034"/>
      <c r="U7" s="1034"/>
      <c r="V7" s="1034"/>
      <c r="W7" s="1034"/>
      <c r="X7" s="1034"/>
      <c r="Y7" s="1034"/>
      <c r="Z7" s="1034"/>
      <c r="AA7" s="1034"/>
      <c r="AB7" s="1034"/>
      <c r="AC7" s="1176"/>
      <c r="AD7" s="1177"/>
    </row>
    <row r="8" spans="1:30" ht="15.95" customHeight="1">
      <c r="A8" s="614">
        <f>ROW()</f>
        <v>8</v>
      </c>
      <c r="B8" s="538"/>
      <c r="C8" s="556"/>
      <c r="D8" s="556"/>
      <c r="E8" s="556"/>
      <c r="F8" s="556"/>
      <c r="G8" s="556"/>
      <c r="H8" s="557"/>
      <c r="I8" s="1035"/>
      <c r="J8" s="1035"/>
      <c r="K8" s="1035"/>
      <c r="L8" s="1035"/>
      <c r="M8" s="1035"/>
      <c r="N8" s="1035"/>
      <c r="O8" s="1035"/>
      <c r="P8" s="1035"/>
      <c r="Q8" s="1035"/>
      <c r="R8" s="1035"/>
      <c r="S8" s="1035"/>
      <c r="T8" s="1035"/>
      <c r="U8" s="1035"/>
      <c r="V8" s="1035"/>
      <c r="W8" s="1035"/>
      <c r="X8" s="1035"/>
      <c r="Y8" s="1035"/>
      <c r="Z8" s="1036"/>
      <c r="AA8" s="1036"/>
      <c r="AB8" s="1036"/>
      <c r="AC8" s="1036"/>
      <c r="AD8" s="1039"/>
    </row>
    <row r="9" spans="1:30" ht="18.75" customHeight="1">
      <c r="A9" s="615">
        <f>ROW()</f>
        <v>9</v>
      </c>
      <c r="C9" s="562" t="s">
        <v>1061</v>
      </c>
      <c r="D9" s="562"/>
      <c r="E9" s="562"/>
      <c r="F9" s="562"/>
      <c r="G9" s="404"/>
      <c r="H9" s="405"/>
      <c r="I9" s="1037"/>
      <c r="J9" s="1037"/>
      <c r="K9" s="1037"/>
      <c r="L9" s="1037"/>
      <c r="M9" s="1037"/>
      <c r="N9" s="1037"/>
      <c r="O9" s="1037"/>
      <c r="P9" s="1037"/>
      <c r="Q9" s="1037"/>
      <c r="R9" s="1037"/>
      <c r="S9" s="1037"/>
      <c r="T9" s="1037"/>
      <c r="U9" s="1037"/>
      <c r="V9" s="1037"/>
      <c r="W9" s="1037"/>
      <c r="X9" s="1037"/>
      <c r="Y9" s="1037"/>
      <c r="Z9" s="1038"/>
      <c r="AA9" s="1038"/>
      <c r="AB9" s="1038"/>
      <c r="AC9" s="1038"/>
      <c r="AD9" s="1039"/>
    </row>
    <row r="10" spans="1:30" ht="15.75" customHeight="1">
      <c r="A10" s="615">
        <f>ROW()</f>
        <v>10</v>
      </c>
      <c r="B10" s="162"/>
      <c r="C10" s="404"/>
      <c r="D10" s="404"/>
      <c r="E10" s="404"/>
      <c r="F10" s="404"/>
      <c r="G10" s="404"/>
      <c r="H10" s="555"/>
      <c r="I10" s="2208" t="s">
        <v>1355</v>
      </c>
      <c r="J10" s="2208"/>
      <c r="K10" s="2208"/>
      <c r="L10" s="2208"/>
      <c r="M10" s="2208"/>
      <c r="N10" s="2208"/>
      <c r="O10" s="2208"/>
      <c r="P10" s="2208"/>
      <c r="Q10" s="2208"/>
      <c r="R10" s="2208"/>
      <c r="S10" s="2208"/>
      <c r="T10" s="2208"/>
      <c r="U10" s="2208"/>
      <c r="V10" s="2208"/>
      <c r="W10" s="2208"/>
      <c r="X10" s="2208"/>
      <c r="Y10" s="2208"/>
      <c r="Z10" s="2208" t="s">
        <v>532</v>
      </c>
      <c r="AA10" s="2208" t="s">
        <v>530</v>
      </c>
      <c r="AB10" s="2208" t="s">
        <v>533</v>
      </c>
      <c r="AC10" s="2208" t="s">
        <v>531</v>
      </c>
      <c r="AD10" s="1125"/>
    </row>
    <row r="11" spans="1:30" ht="36.75" customHeight="1">
      <c r="A11" s="615">
        <f>ROW()</f>
        <v>11</v>
      </c>
      <c r="B11" s="162"/>
      <c r="C11" s="1640" t="s">
        <v>503</v>
      </c>
      <c r="D11" s="1639" t="s">
        <v>504</v>
      </c>
      <c r="E11" s="1639" t="s">
        <v>1421</v>
      </c>
      <c r="F11" s="1639" t="s">
        <v>1422</v>
      </c>
      <c r="G11" s="1639" t="s">
        <v>1423</v>
      </c>
      <c r="H11" s="1639" t="s">
        <v>28</v>
      </c>
      <c r="I11" s="1578" t="s">
        <v>1356</v>
      </c>
      <c r="J11" s="1578" t="s">
        <v>1357</v>
      </c>
      <c r="K11" s="1578" t="s">
        <v>1358</v>
      </c>
      <c r="L11" s="1578" t="s">
        <v>1359</v>
      </c>
      <c r="M11" s="1578" t="s">
        <v>1360</v>
      </c>
      <c r="N11" s="1578" t="s">
        <v>1361</v>
      </c>
      <c r="O11" s="1578" t="s">
        <v>1362</v>
      </c>
      <c r="P11" s="1578" t="s">
        <v>1363</v>
      </c>
      <c r="Q11" s="1578" t="s">
        <v>1364</v>
      </c>
      <c r="R11" s="1578" t="s">
        <v>1365</v>
      </c>
      <c r="S11" s="1578" t="s">
        <v>1366</v>
      </c>
      <c r="T11" s="1578" t="s">
        <v>1372</v>
      </c>
      <c r="U11" s="1578" t="s">
        <v>1371</v>
      </c>
      <c r="V11" s="1578" t="s">
        <v>1370</v>
      </c>
      <c r="W11" s="1578" t="s">
        <v>1369</v>
      </c>
      <c r="X11" s="1578" t="s">
        <v>1368</v>
      </c>
      <c r="Y11" s="1578" t="s">
        <v>1367</v>
      </c>
      <c r="Z11" s="2208"/>
      <c r="AA11" s="2208"/>
      <c r="AB11" s="2208"/>
      <c r="AC11" s="2208"/>
      <c r="AD11" s="1125"/>
    </row>
    <row r="12" spans="1:30" s="937" customFormat="1" ht="36.75" customHeight="1">
      <c r="A12" s="615"/>
      <c r="B12" s="943"/>
      <c r="C12" s="1645" t="s">
        <v>391</v>
      </c>
      <c r="D12" s="1645" t="s">
        <v>1416</v>
      </c>
      <c r="E12" s="1645" t="s">
        <v>391</v>
      </c>
      <c r="F12" s="1645" t="s">
        <v>525</v>
      </c>
      <c r="G12" s="1645"/>
      <c r="H12" s="1645" t="s">
        <v>482</v>
      </c>
      <c r="I12" s="1634"/>
      <c r="J12" s="1634"/>
      <c r="K12" s="1634"/>
      <c r="L12" s="1634"/>
      <c r="M12" s="1634"/>
      <c r="N12" s="1634"/>
      <c r="O12" s="1634"/>
      <c r="P12" s="1634"/>
      <c r="Q12" s="1634"/>
      <c r="R12" s="1634"/>
      <c r="S12" s="1634"/>
      <c r="T12" s="1634"/>
      <c r="U12" s="1634"/>
      <c r="V12" s="1634"/>
      <c r="W12" s="1634"/>
      <c r="X12" s="1634"/>
      <c r="Y12" s="1634"/>
      <c r="Z12" s="1633"/>
      <c r="AA12" s="1633"/>
      <c r="AB12" s="1633"/>
      <c r="AC12" s="1633"/>
      <c r="AD12" s="1125"/>
    </row>
    <row r="13" spans="1:30" s="937" customFormat="1" ht="36.75" customHeight="1">
      <c r="A13" s="615"/>
      <c r="B13" s="943"/>
      <c r="C13" s="1645"/>
      <c r="D13" s="1645"/>
      <c r="E13" s="1645"/>
      <c r="F13" s="1645" t="s">
        <v>1523</v>
      </c>
      <c r="G13" s="1645"/>
      <c r="H13" s="1645" t="s">
        <v>483</v>
      </c>
      <c r="I13" s="1634"/>
      <c r="J13" s="1634"/>
      <c r="K13" s="1634"/>
      <c r="L13" s="1634"/>
      <c r="M13" s="1634"/>
      <c r="N13" s="1634"/>
      <c r="O13" s="1634"/>
      <c r="P13" s="1634"/>
      <c r="Q13" s="1634"/>
      <c r="R13" s="1634"/>
      <c r="S13" s="1634"/>
      <c r="T13" s="1634"/>
      <c r="U13" s="1634"/>
      <c r="V13" s="1634"/>
      <c r="W13" s="1634"/>
      <c r="X13" s="1634"/>
      <c r="Y13" s="1634"/>
      <c r="Z13" s="1633"/>
      <c r="AA13" s="1633"/>
      <c r="AB13" s="1633"/>
      <c r="AC13" s="1633"/>
      <c r="AD13" s="1125"/>
    </row>
    <row r="14" spans="1:30" s="937" customFormat="1" ht="36.75" customHeight="1">
      <c r="A14" s="615"/>
      <c r="B14" s="943"/>
      <c r="C14" s="1645"/>
      <c r="D14" s="1645"/>
      <c r="E14" s="1645"/>
      <c r="F14" s="1645" t="s">
        <v>526</v>
      </c>
      <c r="G14" s="1645"/>
      <c r="H14" s="1645" t="s">
        <v>1524</v>
      </c>
      <c r="I14" s="1634"/>
      <c r="J14" s="1634"/>
      <c r="K14" s="1634"/>
      <c r="L14" s="1634"/>
      <c r="M14" s="1634"/>
      <c r="N14" s="1634"/>
      <c r="O14" s="1634"/>
      <c r="P14" s="1634"/>
      <c r="Q14" s="1634"/>
      <c r="R14" s="1634"/>
      <c r="S14" s="1634"/>
      <c r="T14" s="1634"/>
      <c r="U14" s="1634"/>
      <c r="V14" s="1634"/>
      <c r="W14" s="1634"/>
      <c r="X14" s="1634"/>
      <c r="Y14" s="1634"/>
      <c r="Z14" s="1633"/>
      <c r="AA14" s="1633"/>
      <c r="AB14" s="1633"/>
      <c r="AC14" s="1633"/>
      <c r="AD14" s="1125"/>
    </row>
    <row r="15" spans="1:30" s="937" customFormat="1" ht="36.75" customHeight="1">
      <c r="A15" s="615"/>
      <c r="B15" s="943"/>
      <c r="C15" s="1645"/>
      <c r="D15" s="1645"/>
      <c r="E15" s="1645"/>
      <c r="F15" s="1645" t="s">
        <v>527</v>
      </c>
      <c r="G15" s="1645"/>
      <c r="H15" s="1645" t="s">
        <v>1525</v>
      </c>
      <c r="I15" s="1634"/>
      <c r="J15" s="1634"/>
      <c r="K15" s="1634"/>
      <c r="L15" s="1634"/>
      <c r="M15" s="1634"/>
      <c r="N15" s="1634"/>
      <c r="O15" s="1634"/>
      <c r="P15" s="1634"/>
      <c r="Q15" s="1634"/>
      <c r="R15" s="1634"/>
      <c r="S15" s="1634"/>
      <c r="T15" s="1634"/>
      <c r="U15" s="1634"/>
      <c r="V15" s="1634"/>
      <c r="W15" s="1634"/>
      <c r="X15" s="1634"/>
      <c r="Y15" s="1634"/>
      <c r="Z15" s="1633"/>
      <c r="AA15" s="1633"/>
      <c r="AB15" s="1633"/>
      <c r="AC15" s="1633"/>
      <c r="AD15" s="1125"/>
    </row>
    <row r="16" spans="1:30" s="937" customFormat="1" ht="36.75" customHeight="1">
      <c r="A16" s="615"/>
      <c r="B16" s="943"/>
      <c r="C16" s="1645"/>
      <c r="D16" s="1645"/>
      <c r="E16" s="1645"/>
      <c r="F16" s="1645" t="s">
        <v>528</v>
      </c>
      <c r="G16" s="1645"/>
      <c r="H16" s="1645" t="s">
        <v>1526</v>
      </c>
      <c r="I16" s="1634"/>
      <c r="J16" s="1634"/>
      <c r="K16" s="1634"/>
      <c r="L16" s="1634"/>
      <c r="M16" s="1634"/>
      <c r="N16" s="1634"/>
      <c r="O16" s="1634"/>
      <c r="P16" s="1634"/>
      <c r="Q16" s="1634"/>
      <c r="R16" s="1634"/>
      <c r="S16" s="1634"/>
      <c r="T16" s="1634"/>
      <c r="U16" s="1634"/>
      <c r="V16" s="1634"/>
      <c r="W16" s="1634"/>
      <c r="X16" s="1634"/>
      <c r="Y16" s="1634"/>
      <c r="Z16" s="1633"/>
      <c r="AA16" s="1633"/>
      <c r="AB16" s="1633"/>
      <c r="AC16" s="1633"/>
      <c r="AD16" s="1125"/>
    </row>
    <row r="17" spans="1:30" s="937" customFormat="1" ht="36.75" customHeight="1">
      <c r="A17" s="615"/>
      <c r="B17" s="943"/>
      <c r="C17" s="1645"/>
      <c r="D17" s="1645"/>
      <c r="E17" s="1645"/>
      <c r="F17" s="1645" t="s">
        <v>1417</v>
      </c>
      <c r="G17" s="1645"/>
      <c r="H17" s="1645" t="s">
        <v>1527</v>
      </c>
      <c r="I17" s="1634"/>
      <c r="J17" s="1634"/>
      <c r="K17" s="1634"/>
      <c r="L17" s="1634"/>
      <c r="M17" s="1634"/>
      <c r="N17" s="1634"/>
      <c r="O17" s="1634"/>
      <c r="P17" s="1634"/>
      <c r="Q17" s="1634"/>
      <c r="R17" s="1634"/>
      <c r="S17" s="1634"/>
      <c r="T17" s="1634"/>
      <c r="U17" s="1634"/>
      <c r="V17" s="1634"/>
      <c r="W17" s="1634"/>
      <c r="X17" s="1634"/>
      <c r="Y17" s="1634"/>
      <c r="Z17" s="1633"/>
      <c r="AA17" s="1633"/>
      <c r="AB17" s="1633"/>
      <c r="AC17" s="1633"/>
      <c r="AD17" s="1125"/>
    </row>
    <row r="18" spans="1:30" s="937" customFormat="1" ht="36.75" customHeight="1">
      <c r="A18" s="615"/>
      <c r="B18" s="943"/>
      <c r="C18" s="1645"/>
      <c r="D18" s="1645"/>
      <c r="E18" s="1645"/>
      <c r="F18" s="1645" t="s">
        <v>1418</v>
      </c>
      <c r="G18" s="1645"/>
      <c r="H18" s="1645" t="s">
        <v>485</v>
      </c>
      <c r="I18" s="1634"/>
      <c r="J18" s="1634"/>
      <c r="K18" s="1634"/>
      <c r="L18" s="1634"/>
      <c r="M18" s="1634"/>
      <c r="N18" s="1634"/>
      <c r="O18" s="1634"/>
      <c r="P18" s="1634"/>
      <c r="Q18" s="1634"/>
      <c r="R18" s="1634"/>
      <c r="S18" s="1634"/>
      <c r="T18" s="1634"/>
      <c r="U18" s="1634"/>
      <c r="V18" s="1634"/>
      <c r="W18" s="1634"/>
      <c r="X18" s="1634"/>
      <c r="Y18" s="1634"/>
      <c r="Z18" s="1633"/>
      <c r="AA18" s="1633"/>
      <c r="AB18" s="1633"/>
      <c r="AC18" s="1633"/>
      <c r="AD18" s="1125"/>
    </row>
    <row r="19" spans="1:30" s="937" customFormat="1" ht="36.75" customHeight="1">
      <c r="A19" s="615"/>
      <c r="B19" s="943"/>
      <c r="C19" s="1645"/>
      <c r="D19" s="1645"/>
      <c r="E19" s="1645"/>
      <c r="F19" s="1645" t="s">
        <v>1419</v>
      </c>
      <c r="G19" s="1645"/>
      <c r="H19" s="1645" t="s">
        <v>665</v>
      </c>
      <c r="I19" s="1634"/>
      <c r="J19" s="1634"/>
      <c r="K19" s="1634"/>
      <c r="L19" s="1634"/>
      <c r="M19" s="1634"/>
      <c r="N19" s="1634"/>
      <c r="O19" s="1634"/>
      <c r="P19" s="1634"/>
      <c r="Q19" s="1634"/>
      <c r="R19" s="1634"/>
      <c r="S19" s="1634"/>
      <c r="T19" s="1634"/>
      <c r="U19" s="1634"/>
      <c r="V19" s="1634"/>
      <c r="W19" s="1634"/>
      <c r="X19" s="1634"/>
      <c r="Y19" s="1634"/>
      <c r="Z19" s="1633"/>
      <c r="AA19" s="1633"/>
      <c r="AB19" s="1633"/>
      <c r="AC19" s="1633"/>
      <c r="AD19" s="1125"/>
    </row>
    <row r="20" spans="1:30" s="937" customFormat="1" ht="36.75" customHeight="1">
      <c r="A20" s="615"/>
      <c r="B20" s="943"/>
      <c r="C20" s="1645"/>
      <c r="D20" s="1645"/>
      <c r="E20" s="1645"/>
      <c r="F20" s="1645" t="s">
        <v>1528</v>
      </c>
      <c r="G20" s="1645"/>
      <c r="H20" s="1645" t="s">
        <v>482</v>
      </c>
      <c r="I20" s="1634"/>
      <c r="J20" s="1634"/>
      <c r="K20" s="1634"/>
      <c r="L20" s="1634"/>
      <c r="M20" s="1634"/>
      <c r="N20" s="1634"/>
      <c r="O20" s="1634"/>
      <c r="P20" s="1634"/>
      <c r="Q20" s="1634"/>
      <c r="R20" s="1634"/>
      <c r="S20" s="1634"/>
      <c r="T20" s="1634"/>
      <c r="U20" s="1634"/>
      <c r="V20" s="1634"/>
      <c r="W20" s="1634"/>
      <c r="X20" s="1634"/>
      <c r="Y20" s="1634"/>
      <c r="Z20" s="1633"/>
      <c r="AA20" s="1633"/>
      <c r="AB20" s="1633"/>
      <c r="AC20" s="1633"/>
      <c r="AD20" s="1125"/>
    </row>
    <row r="21" spans="1:30" s="937" customFormat="1" ht="36.75" customHeight="1">
      <c r="A21" s="615"/>
      <c r="B21" s="943"/>
      <c r="C21" s="1645"/>
      <c r="D21" s="1645"/>
      <c r="E21" s="1645"/>
      <c r="F21" s="1645" t="s">
        <v>1420</v>
      </c>
      <c r="G21" s="1645"/>
      <c r="H21" s="1645" t="s">
        <v>482</v>
      </c>
      <c r="I21" s="1634"/>
      <c r="J21" s="1634"/>
      <c r="K21" s="1634"/>
      <c r="L21" s="1634"/>
      <c r="M21" s="1634"/>
      <c r="N21" s="1634"/>
      <c r="O21" s="1634"/>
      <c r="P21" s="1634"/>
      <c r="Q21" s="1634"/>
      <c r="R21" s="1634"/>
      <c r="S21" s="1634"/>
      <c r="T21" s="1634"/>
      <c r="U21" s="1634"/>
      <c r="V21" s="1634"/>
      <c r="W21" s="1634"/>
      <c r="X21" s="1634"/>
      <c r="Y21" s="1634"/>
      <c r="Z21" s="1633"/>
      <c r="AA21" s="1633"/>
      <c r="AB21" s="1633"/>
      <c r="AC21" s="1633"/>
      <c r="AD21" s="1125"/>
    </row>
    <row r="22" spans="1:30" s="937" customFormat="1" ht="36.75" customHeight="1">
      <c r="A22" s="615"/>
      <c r="B22" s="943"/>
      <c r="C22" s="1645"/>
      <c r="D22" s="1645"/>
      <c r="E22" s="1645"/>
      <c r="F22" s="1645" t="s">
        <v>663</v>
      </c>
      <c r="G22" s="1645"/>
      <c r="H22" s="1645" t="s">
        <v>486</v>
      </c>
      <c r="I22" s="1634"/>
      <c r="J22" s="1634"/>
      <c r="K22" s="1634"/>
      <c r="L22" s="1634"/>
      <c r="M22" s="1634"/>
      <c r="N22" s="1634"/>
      <c r="O22" s="1634"/>
      <c r="P22" s="1634"/>
      <c r="Q22" s="1634"/>
      <c r="R22" s="1634"/>
      <c r="S22" s="1634"/>
      <c r="T22" s="1634"/>
      <c r="U22" s="1634"/>
      <c r="V22" s="1634"/>
      <c r="W22" s="1634"/>
      <c r="X22" s="1634"/>
      <c r="Y22" s="1634"/>
      <c r="Z22" s="1633"/>
      <c r="AA22" s="1633"/>
      <c r="AB22" s="1633"/>
      <c r="AC22" s="1633"/>
      <c r="AD22" s="1125"/>
    </row>
    <row r="23" spans="1:30" s="937" customFormat="1" ht="36.75" customHeight="1">
      <c r="A23" s="615"/>
      <c r="B23" s="943"/>
      <c r="C23" s="1645"/>
      <c r="D23" s="1645"/>
      <c r="E23" s="1645"/>
      <c r="F23" s="1645" t="s">
        <v>659</v>
      </c>
      <c r="G23" s="1645"/>
      <c r="H23" s="1645" t="s">
        <v>487</v>
      </c>
      <c r="I23" s="1634"/>
      <c r="J23" s="1634"/>
      <c r="K23" s="1634"/>
      <c r="L23" s="1634"/>
      <c r="M23" s="1634"/>
      <c r="N23" s="1634"/>
      <c r="O23" s="1634"/>
      <c r="P23" s="1634"/>
      <c r="Q23" s="1634"/>
      <c r="R23" s="1634"/>
      <c r="S23" s="1634"/>
      <c r="T23" s="1634"/>
      <c r="U23" s="1634"/>
      <c r="V23" s="1634"/>
      <c r="W23" s="1634"/>
      <c r="X23" s="1634"/>
      <c r="Y23" s="1634"/>
      <c r="Z23" s="1633"/>
      <c r="AA23" s="1633"/>
      <c r="AB23" s="1633"/>
      <c r="AC23" s="1633"/>
      <c r="AD23" s="1125"/>
    </row>
    <row r="24" spans="1:30" s="937" customFormat="1" ht="36.75" customHeight="1">
      <c r="A24" s="615"/>
      <c r="B24" s="943"/>
      <c r="C24" s="1645"/>
      <c r="D24" s="1645"/>
      <c r="E24" s="1645"/>
      <c r="F24" s="1645" t="s">
        <v>664</v>
      </c>
      <c r="G24" s="1645"/>
      <c r="H24" s="1645" t="s">
        <v>486</v>
      </c>
      <c r="I24" s="1634"/>
      <c r="J24" s="1634"/>
      <c r="K24" s="1634"/>
      <c r="L24" s="1634"/>
      <c r="M24" s="1634"/>
      <c r="N24" s="1634"/>
      <c r="O24" s="1634"/>
      <c r="P24" s="1634"/>
      <c r="Q24" s="1634"/>
      <c r="R24" s="1634"/>
      <c r="S24" s="1634"/>
      <c r="T24" s="1634"/>
      <c r="U24" s="1634"/>
      <c r="V24" s="1634"/>
      <c r="W24" s="1634"/>
      <c r="X24" s="1634"/>
      <c r="Y24" s="1634"/>
      <c r="Z24" s="1633"/>
      <c r="AA24" s="1633"/>
      <c r="AB24" s="1633"/>
      <c r="AC24" s="1633"/>
      <c r="AD24" s="1125"/>
    </row>
    <row r="25" spans="1:30" s="937" customFormat="1" ht="36.75" customHeight="1">
      <c r="A25" s="615"/>
      <c r="B25" s="943"/>
      <c r="C25" s="1645" t="s">
        <v>419</v>
      </c>
      <c r="D25" s="1645" t="s">
        <v>1424</v>
      </c>
      <c r="E25" s="1644">
        <v>220</v>
      </c>
      <c r="F25" s="1645" t="s">
        <v>1425</v>
      </c>
      <c r="G25" s="1645" t="s">
        <v>1426</v>
      </c>
      <c r="H25" s="1645" t="s">
        <v>482</v>
      </c>
      <c r="I25" s="1634"/>
      <c r="J25" s="1634"/>
      <c r="K25" s="1634"/>
      <c r="L25" s="1634"/>
      <c r="M25" s="1634"/>
      <c r="N25" s="1634"/>
      <c r="O25" s="1634"/>
      <c r="P25" s="1634"/>
      <c r="Q25" s="1634"/>
      <c r="R25" s="1634"/>
      <c r="S25" s="1634"/>
      <c r="T25" s="1634"/>
      <c r="U25" s="1634"/>
      <c r="V25" s="1634"/>
      <c r="W25" s="1634"/>
      <c r="X25" s="1634"/>
      <c r="Y25" s="1634"/>
      <c r="Z25" s="1633"/>
      <c r="AA25" s="1633"/>
      <c r="AB25" s="1633"/>
      <c r="AC25" s="1633"/>
      <c r="AD25" s="1125"/>
    </row>
    <row r="26" spans="1:30" s="937" customFormat="1" ht="36.75" customHeight="1">
      <c r="A26" s="615"/>
      <c r="B26" s="943"/>
      <c r="C26" s="1645"/>
      <c r="D26" s="1645"/>
      <c r="E26" s="1644"/>
      <c r="F26" s="1645"/>
      <c r="G26" s="1645" t="s">
        <v>1427</v>
      </c>
      <c r="H26" s="1645" t="s">
        <v>482</v>
      </c>
      <c r="I26" s="1634"/>
      <c r="J26" s="1634"/>
      <c r="K26" s="1634"/>
      <c r="L26" s="1634"/>
      <c r="M26" s="1634"/>
      <c r="N26" s="1634"/>
      <c r="O26" s="1634"/>
      <c r="P26" s="1634"/>
      <c r="Q26" s="1634"/>
      <c r="R26" s="1634"/>
      <c r="S26" s="1634"/>
      <c r="T26" s="1634"/>
      <c r="U26" s="1634"/>
      <c r="V26" s="1634"/>
      <c r="W26" s="1634"/>
      <c r="X26" s="1634"/>
      <c r="Y26" s="1634"/>
      <c r="Z26" s="1633"/>
      <c r="AA26" s="1633"/>
      <c r="AB26" s="1633"/>
      <c r="AC26" s="1633"/>
      <c r="AD26" s="1125"/>
    </row>
    <row r="27" spans="1:30" s="937" customFormat="1" ht="36.75" customHeight="1">
      <c r="A27" s="615"/>
      <c r="B27" s="943"/>
      <c r="C27" s="1645"/>
      <c r="D27" s="1645"/>
      <c r="E27" s="1644"/>
      <c r="F27" s="1645" t="s">
        <v>1428</v>
      </c>
      <c r="G27" s="1645" t="s">
        <v>1426</v>
      </c>
      <c r="H27" s="1645" t="s">
        <v>482</v>
      </c>
      <c r="I27" s="1634"/>
      <c r="J27" s="1634"/>
      <c r="K27" s="1634"/>
      <c r="L27" s="1634"/>
      <c r="M27" s="1634"/>
      <c r="N27" s="1634"/>
      <c r="O27" s="1634"/>
      <c r="P27" s="1634"/>
      <c r="Q27" s="1634"/>
      <c r="R27" s="1634"/>
      <c r="S27" s="1634"/>
      <c r="T27" s="1634"/>
      <c r="U27" s="1634"/>
      <c r="V27" s="1634"/>
      <c r="W27" s="1634"/>
      <c r="X27" s="1634"/>
      <c r="Y27" s="1634"/>
      <c r="Z27" s="1633"/>
      <c r="AA27" s="1633"/>
      <c r="AB27" s="1633"/>
      <c r="AC27" s="1633"/>
      <c r="AD27" s="1125"/>
    </row>
    <row r="28" spans="1:30" s="937" customFormat="1" ht="36.75" customHeight="1">
      <c r="A28" s="615"/>
      <c r="B28" s="943"/>
      <c r="C28" s="1645"/>
      <c r="D28" s="1645"/>
      <c r="E28" s="1644"/>
      <c r="F28" s="1645"/>
      <c r="G28" s="1645" t="s">
        <v>1427</v>
      </c>
      <c r="H28" s="1645" t="s">
        <v>482</v>
      </c>
      <c r="I28" s="1634"/>
      <c r="J28" s="1634"/>
      <c r="K28" s="1634"/>
      <c r="L28" s="1634"/>
      <c r="M28" s="1634"/>
      <c r="N28" s="1634"/>
      <c r="O28" s="1634"/>
      <c r="P28" s="1634"/>
      <c r="Q28" s="1634"/>
      <c r="R28" s="1634"/>
      <c r="S28" s="1634"/>
      <c r="T28" s="1634"/>
      <c r="U28" s="1634"/>
      <c r="V28" s="1634"/>
      <c r="W28" s="1634"/>
      <c r="X28" s="1634"/>
      <c r="Y28" s="1634"/>
      <c r="Z28" s="1633"/>
      <c r="AA28" s="1633"/>
      <c r="AB28" s="1633"/>
      <c r="AC28" s="1633"/>
      <c r="AD28" s="1125"/>
    </row>
    <row r="29" spans="1:30" s="937" customFormat="1" ht="36.75" customHeight="1">
      <c r="A29" s="615"/>
      <c r="B29" s="943"/>
      <c r="C29" s="1645"/>
      <c r="D29" s="1645"/>
      <c r="E29" s="1644">
        <v>110</v>
      </c>
      <c r="F29" s="1645" t="s">
        <v>1425</v>
      </c>
      <c r="G29" s="1645" t="s">
        <v>1426</v>
      </c>
      <c r="H29" s="1645" t="s">
        <v>482</v>
      </c>
      <c r="I29" s="1634"/>
      <c r="J29" s="1634"/>
      <c r="K29" s="1634"/>
      <c r="L29" s="1634"/>
      <c r="M29" s="1634"/>
      <c r="N29" s="1634"/>
      <c r="O29" s="1634"/>
      <c r="P29" s="1634"/>
      <c r="Q29" s="1634"/>
      <c r="R29" s="1634"/>
      <c r="S29" s="1634"/>
      <c r="T29" s="1634"/>
      <c r="U29" s="1634"/>
      <c r="V29" s="1634"/>
      <c r="W29" s="1634"/>
      <c r="X29" s="1634"/>
      <c r="Y29" s="1634"/>
      <c r="Z29" s="1633"/>
      <c r="AA29" s="1633"/>
      <c r="AB29" s="1633"/>
      <c r="AC29" s="1633"/>
      <c r="AD29" s="1125"/>
    </row>
    <row r="30" spans="1:30" s="937" customFormat="1" ht="36.75" customHeight="1">
      <c r="A30" s="615"/>
      <c r="B30" s="943"/>
      <c r="C30" s="1645"/>
      <c r="D30" s="1645"/>
      <c r="E30" s="1644"/>
      <c r="F30" s="1645"/>
      <c r="G30" s="1645" t="s">
        <v>1427</v>
      </c>
      <c r="H30" s="1645" t="s">
        <v>482</v>
      </c>
      <c r="I30" s="1634"/>
      <c r="J30" s="1634"/>
      <c r="K30" s="1634"/>
      <c r="L30" s="1634"/>
      <c r="M30" s="1634"/>
      <c r="N30" s="1634"/>
      <c r="O30" s="1634"/>
      <c r="P30" s="1634"/>
      <c r="Q30" s="1634"/>
      <c r="R30" s="1634"/>
      <c r="S30" s="1634"/>
      <c r="T30" s="1634"/>
      <c r="U30" s="1634"/>
      <c r="V30" s="1634"/>
      <c r="W30" s="1634"/>
      <c r="X30" s="1634"/>
      <c r="Y30" s="1634"/>
      <c r="Z30" s="1633"/>
      <c r="AA30" s="1633"/>
      <c r="AB30" s="1633"/>
      <c r="AC30" s="1633"/>
      <c r="AD30" s="1125"/>
    </row>
    <row r="31" spans="1:30" s="937" customFormat="1" ht="36.75" customHeight="1">
      <c r="A31" s="615"/>
      <c r="B31" s="943"/>
      <c r="C31" s="1645"/>
      <c r="D31" s="1645"/>
      <c r="E31" s="1644"/>
      <c r="F31" s="1645" t="s">
        <v>1428</v>
      </c>
      <c r="G31" s="1645" t="s">
        <v>1426</v>
      </c>
      <c r="H31" s="1645" t="s">
        <v>482</v>
      </c>
      <c r="I31" s="1634"/>
      <c r="J31" s="1634"/>
      <c r="K31" s="1634"/>
      <c r="L31" s="1634"/>
      <c r="M31" s="1634"/>
      <c r="N31" s="1634"/>
      <c r="O31" s="1634"/>
      <c r="P31" s="1634"/>
      <c r="Q31" s="1634"/>
      <c r="R31" s="1634"/>
      <c r="S31" s="1634"/>
      <c r="T31" s="1634"/>
      <c r="U31" s="1634"/>
      <c r="V31" s="1634"/>
      <c r="W31" s="1634"/>
      <c r="X31" s="1634"/>
      <c r="Y31" s="1634"/>
      <c r="Z31" s="1633"/>
      <c r="AA31" s="1633"/>
      <c r="AB31" s="1633"/>
      <c r="AC31" s="1633"/>
      <c r="AD31" s="1125"/>
    </row>
    <row r="32" spans="1:30" s="937" customFormat="1" ht="36.75" customHeight="1">
      <c r="A32" s="615"/>
      <c r="B32" s="943"/>
      <c r="C32" s="1645"/>
      <c r="D32" s="1645"/>
      <c r="E32" s="1644"/>
      <c r="F32" s="1645"/>
      <c r="G32" s="1645" t="s">
        <v>1427</v>
      </c>
      <c r="H32" s="1645" t="s">
        <v>482</v>
      </c>
      <c r="I32" s="1634"/>
      <c r="J32" s="1634"/>
      <c r="K32" s="1634"/>
      <c r="L32" s="1634"/>
      <c r="M32" s="1634"/>
      <c r="N32" s="1634"/>
      <c r="O32" s="1634"/>
      <c r="P32" s="1634"/>
      <c r="Q32" s="1634"/>
      <c r="R32" s="1634"/>
      <c r="S32" s="1634"/>
      <c r="T32" s="1634"/>
      <c r="U32" s="1634"/>
      <c r="V32" s="1634"/>
      <c r="W32" s="1634"/>
      <c r="X32" s="1634"/>
      <c r="Y32" s="1634"/>
      <c r="Z32" s="1633"/>
      <c r="AA32" s="1633"/>
      <c r="AB32" s="1633"/>
      <c r="AC32" s="1633"/>
      <c r="AD32" s="1125"/>
    </row>
    <row r="33" spans="1:30" s="937" customFormat="1" ht="36.75" customHeight="1">
      <c r="A33" s="615"/>
      <c r="B33" s="943"/>
      <c r="C33" s="1645"/>
      <c r="D33" s="1645"/>
      <c r="E33" s="1644" t="s">
        <v>1429</v>
      </c>
      <c r="F33" s="1645" t="s">
        <v>1425</v>
      </c>
      <c r="G33" s="1645" t="s">
        <v>1426</v>
      </c>
      <c r="H33" s="1645" t="s">
        <v>482</v>
      </c>
      <c r="I33" s="1634"/>
      <c r="J33" s="1634"/>
      <c r="K33" s="1634"/>
      <c r="L33" s="1634"/>
      <c r="M33" s="1634"/>
      <c r="N33" s="1634"/>
      <c r="O33" s="1634"/>
      <c r="P33" s="1634"/>
      <c r="Q33" s="1634"/>
      <c r="R33" s="1634"/>
      <c r="S33" s="1634"/>
      <c r="T33" s="1634"/>
      <c r="U33" s="1634"/>
      <c r="V33" s="1634"/>
      <c r="W33" s="1634"/>
      <c r="X33" s="1634"/>
      <c r="Y33" s="1634"/>
      <c r="Z33" s="1633"/>
      <c r="AA33" s="1633"/>
      <c r="AB33" s="1633"/>
      <c r="AC33" s="1633"/>
      <c r="AD33" s="1125"/>
    </row>
    <row r="34" spans="1:30" s="937" customFormat="1" ht="36.75" customHeight="1">
      <c r="A34" s="615"/>
      <c r="B34" s="943"/>
      <c r="C34" s="1645"/>
      <c r="D34" s="1645"/>
      <c r="E34" s="1644"/>
      <c r="F34" s="1645"/>
      <c r="G34" s="1645" t="s">
        <v>1427</v>
      </c>
      <c r="H34" s="1645" t="s">
        <v>482</v>
      </c>
      <c r="I34" s="1634"/>
      <c r="J34" s="1634"/>
      <c r="K34" s="1634"/>
      <c r="L34" s="1634"/>
      <c r="M34" s="1634"/>
      <c r="N34" s="1634"/>
      <c r="O34" s="1634"/>
      <c r="P34" s="1634"/>
      <c r="Q34" s="1634"/>
      <c r="R34" s="1634"/>
      <c r="S34" s="1634"/>
      <c r="T34" s="1634"/>
      <c r="U34" s="1634"/>
      <c r="V34" s="1634"/>
      <c r="W34" s="1634"/>
      <c r="X34" s="1634"/>
      <c r="Y34" s="1634"/>
      <c r="Z34" s="1633"/>
      <c r="AA34" s="1633"/>
      <c r="AB34" s="1633"/>
      <c r="AC34" s="1633"/>
      <c r="AD34" s="1125"/>
    </row>
    <row r="35" spans="1:30" s="937" customFormat="1" ht="36.75" customHeight="1">
      <c r="A35" s="615"/>
      <c r="B35" s="943"/>
      <c r="C35" s="1645"/>
      <c r="D35" s="1645"/>
      <c r="E35" s="1644"/>
      <c r="F35" s="1645" t="s">
        <v>1428</v>
      </c>
      <c r="G35" s="1645" t="s">
        <v>1426</v>
      </c>
      <c r="H35" s="1645" t="s">
        <v>482</v>
      </c>
      <c r="I35" s="1634"/>
      <c r="J35" s="1634"/>
      <c r="K35" s="1634"/>
      <c r="L35" s="1634"/>
      <c r="M35" s="1634"/>
      <c r="N35" s="1634"/>
      <c r="O35" s="1634"/>
      <c r="P35" s="1634"/>
      <c r="Q35" s="1634"/>
      <c r="R35" s="1634"/>
      <c r="S35" s="1634"/>
      <c r="T35" s="1634"/>
      <c r="U35" s="1634"/>
      <c r="V35" s="1634"/>
      <c r="W35" s="1634"/>
      <c r="X35" s="1634"/>
      <c r="Y35" s="1634"/>
      <c r="Z35" s="1633"/>
      <c r="AA35" s="1633"/>
      <c r="AB35" s="1633"/>
      <c r="AC35" s="1633"/>
      <c r="AD35" s="1125"/>
    </row>
    <row r="36" spans="1:30" s="937" customFormat="1" ht="36.75" customHeight="1">
      <c r="A36" s="615"/>
      <c r="B36" s="943"/>
      <c r="C36" s="1645"/>
      <c r="D36" s="1645"/>
      <c r="E36" s="1644"/>
      <c r="F36" s="1645"/>
      <c r="G36" s="1645" t="s">
        <v>1427</v>
      </c>
      <c r="H36" s="1645" t="s">
        <v>482</v>
      </c>
      <c r="I36" s="1634"/>
      <c r="J36" s="1634"/>
      <c r="K36" s="1634"/>
      <c r="L36" s="1634"/>
      <c r="M36" s="1634"/>
      <c r="N36" s="1634"/>
      <c r="O36" s="1634"/>
      <c r="P36" s="1634"/>
      <c r="Q36" s="1634"/>
      <c r="R36" s="1634"/>
      <c r="S36" s="1634"/>
      <c r="T36" s="1634"/>
      <c r="U36" s="1634"/>
      <c r="V36" s="1634"/>
      <c r="W36" s="1634"/>
      <c r="X36" s="1634"/>
      <c r="Y36" s="1634"/>
      <c r="Z36" s="1633"/>
      <c r="AA36" s="1633"/>
      <c r="AB36" s="1633"/>
      <c r="AC36" s="1633"/>
      <c r="AD36" s="1125"/>
    </row>
    <row r="37" spans="1:30" s="937" customFormat="1" ht="36.75" customHeight="1">
      <c r="A37" s="615"/>
      <c r="B37" s="943"/>
      <c r="C37" s="1645"/>
      <c r="D37" s="1645"/>
      <c r="E37" s="1644" t="s">
        <v>1430</v>
      </c>
      <c r="F37" s="1645" t="s">
        <v>1431</v>
      </c>
      <c r="G37" s="1645"/>
      <c r="H37" s="1645" t="s">
        <v>482</v>
      </c>
      <c r="I37" s="1634"/>
      <c r="J37" s="1634"/>
      <c r="K37" s="1634"/>
      <c r="L37" s="1634"/>
      <c r="M37" s="1634"/>
      <c r="N37" s="1634"/>
      <c r="O37" s="1634"/>
      <c r="P37" s="1634"/>
      <c r="Q37" s="1634"/>
      <c r="R37" s="1634"/>
      <c r="S37" s="1634"/>
      <c r="T37" s="1634"/>
      <c r="U37" s="1634"/>
      <c r="V37" s="1634"/>
      <c r="W37" s="1634"/>
      <c r="X37" s="1634"/>
      <c r="Y37" s="1634"/>
      <c r="Z37" s="1633"/>
      <c r="AA37" s="1633"/>
      <c r="AB37" s="1633"/>
      <c r="AC37" s="1633"/>
      <c r="AD37" s="1125"/>
    </row>
    <row r="38" spans="1:30" s="937" customFormat="1" ht="36.75" customHeight="1">
      <c r="A38" s="615"/>
      <c r="B38" s="943"/>
      <c r="C38" s="1644" t="s">
        <v>419</v>
      </c>
      <c r="D38" s="1644" t="s">
        <v>1432</v>
      </c>
      <c r="E38" s="1644" t="s">
        <v>1433</v>
      </c>
      <c r="F38" s="1644" t="s">
        <v>1434</v>
      </c>
      <c r="G38" s="1644"/>
      <c r="H38" s="1644" t="s">
        <v>1435</v>
      </c>
      <c r="I38" s="1634"/>
      <c r="J38" s="1634"/>
      <c r="K38" s="1634"/>
      <c r="L38" s="1634"/>
      <c r="M38" s="1634"/>
      <c r="N38" s="1634"/>
      <c r="O38" s="1634"/>
      <c r="P38" s="1634"/>
      <c r="Q38" s="1634"/>
      <c r="R38" s="1634"/>
      <c r="S38" s="1634"/>
      <c r="T38" s="1634"/>
      <c r="U38" s="1634"/>
      <c r="V38" s="1634"/>
      <c r="W38" s="1634"/>
      <c r="X38" s="1634"/>
      <c r="Y38" s="1634"/>
      <c r="Z38" s="1633"/>
      <c r="AA38" s="1633"/>
      <c r="AB38" s="1633"/>
      <c r="AC38" s="1633"/>
      <c r="AD38" s="1125"/>
    </row>
    <row r="39" spans="1:30" s="937" customFormat="1" ht="36.75" customHeight="1">
      <c r="A39" s="615"/>
      <c r="B39" s="943"/>
      <c r="C39" s="1644"/>
      <c r="D39" s="1644"/>
      <c r="E39" s="1644"/>
      <c r="F39" s="1644" t="s">
        <v>1436</v>
      </c>
      <c r="G39" s="1644"/>
      <c r="H39" s="1644" t="s">
        <v>1435</v>
      </c>
      <c r="I39" s="1634"/>
      <c r="J39" s="1634"/>
      <c r="K39" s="1634"/>
      <c r="L39" s="1634"/>
      <c r="M39" s="1634"/>
      <c r="N39" s="1634"/>
      <c r="O39" s="1634"/>
      <c r="P39" s="1634"/>
      <c r="Q39" s="1634"/>
      <c r="R39" s="1634"/>
      <c r="S39" s="1634"/>
      <c r="T39" s="1634"/>
      <c r="U39" s="1634"/>
      <c r="V39" s="1634"/>
      <c r="W39" s="1634"/>
      <c r="X39" s="1634"/>
      <c r="Y39" s="1634"/>
      <c r="Z39" s="1633"/>
      <c r="AA39" s="1633"/>
      <c r="AB39" s="1633"/>
      <c r="AC39" s="1633"/>
      <c r="AD39" s="1125"/>
    </row>
    <row r="40" spans="1:30" s="937" customFormat="1" ht="36.75" customHeight="1">
      <c r="A40" s="615"/>
      <c r="B40" s="943"/>
      <c r="C40" s="1644"/>
      <c r="D40" s="1644"/>
      <c r="E40" s="1644"/>
      <c r="F40" s="1644" t="s">
        <v>1437</v>
      </c>
      <c r="G40" s="1644"/>
      <c r="H40" s="1644" t="s">
        <v>1435</v>
      </c>
      <c r="I40" s="1634"/>
      <c r="J40" s="1634"/>
      <c r="K40" s="1634"/>
      <c r="L40" s="1634"/>
      <c r="M40" s="1634"/>
      <c r="N40" s="1634"/>
      <c r="O40" s="1634"/>
      <c r="P40" s="1634"/>
      <c r="Q40" s="1634"/>
      <c r="R40" s="1634"/>
      <c r="S40" s="1634"/>
      <c r="T40" s="1634"/>
      <c r="U40" s="1634"/>
      <c r="V40" s="1634"/>
      <c r="W40" s="1634"/>
      <c r="X40" s="1634"/>
      <c r="Y40" s="1634"/>
      <c r="Z40" s="1633"/>
      <c r="AA40" s="1633"/>
      <c r="AB40" s="1633"/>
      <c r="AC40" s="1633"/>
      <c r="AD40" s="1125"/>
    </row>
    <row r="41" spans="1:30" s="937" customFormat="1" ht="36.75" customHeight="1">
      <c r="A41" s="615"/>
      <c r="B41" s="943"/>
      <c r="C41" s="1644"/>
      <c r="D41" s="1644"/>
      <c r="E41" s="1644"/>
      <c r="F41" s="1644" t="s">
        <v>1438</v>
      </c>
      <c r="G41" s="1644"/>
      <c r="H41" s="1644" t="s">
        <v>1435</v>
      </c>
      <c r="I41" s="1634"/>
      <c r="J41" s="1634"/>
      <c r="K41" s="1634"/>
      <c r="L41" s="1634"/>
      <c r="M41" s="1634"/>
      <c r="N41" s="1634"/>
      <c r="O41" s="1634"/>
      <c r="P41" s="1634"/>
      <c r="Q41" s="1634"/>
      <c r="R41" s="1634"/>
      <c r="S41" s="1634"/>
      <c r="T41" s="1634"/>
      <c r="U41" s="1634"/>
      <c r="V41" s="1634"/>
      <c r="W41" s="1634"/>
      <c r="X41" s="1634"/>
      <c r="Y41" s="1634"/>
      <c r="Z41" s="1633"/>
      <c r="AA41" s="1633"/>
      <c r="AB41" s="1633"/>
      <c r="AC41" s="1633"/>
      <c r="AD41" s="1125"/>
    </row>
    <row r="42" spans="1:30" s="937" customFormat="1" ht="36.75" customHeight="1">
      <c r="A42" s="615"/>
      <c r="B42" s="943"/>
      <c r="C42" s="1644"/>
      <c r="D42" s="1644"/>
      <c r="E42" s="1644"/>
      <c r="F42" s="1644" t="s">
        <v>1439</v>
      </c>
      <c r="G42" s="1644"/>
      <c r="H42" s="1644" t="s">
        <v>1435</v>
      </c>
      <c r="I42" s="1634"/>
      <c r="J42" s="1634"/>
      <c r="K42" s="1634"/>
      <c r="L42" s="1634"/>
      <c r="M42" s="1634"/>
      <c r="N42" s="1634"/>
      <c r="O42" s="1634"/>
      <c r="P42" s="1634"/>
      <c r="Q42" s="1634"/>
      <c r="R42" s="1634"/>
      <c r="S42" s="1634"/>
      <c r="T42" s="1634"/>
      <c r="U42" s="1634"/>
      <c r="V42" s="1634"/>
      <c r="W42" s="1634"/>
      <c r="X42" s="1634"/>
      <c r="Y42" s="1634"/>
      <c r="Z42" s="1633"/>
      <c r="AA42" s="1633"/>
      <c r="AB42" s="1633"/>
      <c r="AC42" s="1633"/>
      <c r="AD42" s="1125"/>
    </row>
    <row r="43" spans="1:30" s="937" customFormat="1" ht="36.75" customHeight="1">
      <c r="A43" s="615"/>
      <c r="B43" s="943"/>
      <c r="C43" s="1645" t="s">
        <v>419</v>
      </c>
      <c r="D43" s="1645" t="s">
        <v>1440</v>
      </c>
      <c r="E43" s="1644">
        <v>220</v>
      </c>
      <c r="F43" s="1645" t="s">
        <v>1441</v>
      </c>
      <c r="G43" s="1645" t="s">
        <v>1442</v>
      </c>
      <c r="H43" s="1645" t="s">
        <v>483</v>
      </c>
      <c r="I43" s="1634"/>
      <c r="J43" s="1634"/>
      <c r="K43" s="1634"/>
      <c r="L43" s="1634"/>
      <c r="M43" s="1634"/>
      <c r="N43" s="1634"/>
      <c r="O43" s="1634"/>
      <c r="P43" s="1634"/>
      <c r="Q43" s="1634"/>
      <c r="R43" s="1634"/>
      <c r="S43" s="1634"/>
      <c r="T43" s="1634"/>
      <c r="U43" s="1634"/>
      <c r="V43" s="1634"/>
      <c r="W43" s="1634"/>
      <c r="X43" s="1634"/>
      <c r="Y43" s="1634"/>
      <c r="Z43" s="1633"/>
      <c r="AA43" s="1633"/>
      <c r="AB43" s="1633"/>
      <c r="AC43" s="1633"/>
      <c r="AD43" s="1125"/>
    </row>
    <row r="44" spans="1:30" s="937" customFormat="1" ht="36.75" customHeight="1">
      <c r="A44" s="615"/>
      <c r="B44" s="943"/>
      <c r="C44" s="1645"/>
      <c r="D44" s="1645"/>
      <c r="E44" s="1645"/>
      <c r="F44" s="1645" t="s">
        <v>1443</v>
      </c>
      <c r="G44" s="1645" t="s">
        <v>1443</v>
      </c>
      <c r="H44" s="1645" t="s">
        <v>483</v>
      </c>
      <c r="I44" s="1634"/>
      <c r="J44" s="1634"/>
      <c r="K44" s="1634"/>
      <c r="L44" s="1634"/>
      <c r="M44" s="1634"/>
      <c r="N44" s="1634"/>
      <c r="O44" s="1634"/>
      <c r="P44" s="1634"/>
      <c r="Q44" s="1634"/>
      <c r="R44" s="1634"/>
      <c r="S44" s="1634"/>
      <c r="T44" s="1634"/>
      <c r="U44" s="1634"/>
      <c r="V44" s="1634"/>
      <c r="W44" s="1634"/>
      <c r="X44" s="1634"/>
      <c r="Y44" s="1634"/>
      <c r="Z44" s="1633"/>
      <c r="AA44" s="1633"/>
      <c r="AB44" s="1633"/>
      <c r="AC44" s="1633"/>
      <c r="AD44" s="1125"/>
    </row>
    <row r="45" spans="1:30" s="937" customFormat="1" ht="36.75" customHeight="1">
      <c r="A45" s="615"/>
      <c r="B45" s="943"/>
      <c r="C45" s="1645"/>
      <c r="D45" s="1645"/>
      <c r="E45" s="1644">
        <v>110</v>
      </c>
      <c r="F45" s="1645" t="s">
        <v>1441</v>
      </c>
      <c r="G45" s="1645" t="s">
        <v>1442</v>
      </c>
      <c r="H45" s="1645" t="s">
        <v>483</v>
      </c>
      <c r="I45" s="1634"/>
      <c r="J45" s="1634"/>
      <c r="K45" s="1634"/>
      <c r="L45" s="1634"/>
      <c r="M45" s="1634"/>
      <c r="N45" s="1634"/>
      <c r="O45" s="1634"/>
      <c r="P45" s="1634"/>
      <c r="Q45" s="1634"/>
      <c r="R45" s="1634"/>
      <c r="S45" s="1634"/>
      <c r="T45" s="1634"/>
      <c r="U45" s="1634"/>
      <c r="V45" s="1634"/>
      <c r="W45" s="1634"/>
      <c r="X45" s="1634"/>
      <c r="Y45" s="1634"/>
      <c r="Z45" s="1633"/>
      <c r="AA45" s="1633"/>
      <c r="AB45" s="1633"/>
      <c r="AC45" s="1633"/>
      <c r="AD45" s="1125"/>
    </row>
    <row r="46" spans="1:30" s="937" customFormat="1" ht="36.75" customHeight="1">
      <c r="A46" s="615"/>
      <c r="B46" s="943"/>
      <c r="C46" s="1645"/>
      <c r="D46" s="1645"/>
      <c r="E46" s="1645"/>
      <c r="F46" s="1645" t="s">
        <v>1444</v>
      </c>
      <c r="G46" s="1645" t="s">
        <v>1445</v>
      </c>
      <c r="H46" s="1645" t="s">
        <v>483</v>
      </c>
      <c r="I46" s="1634"/>
      <c r="J46" s="1634"/>
      <c r="K46" s="1634"/>
      <c r="L46" s="1634"/>
      <c r="M46" s="1634"/>
      <c r="N46" s="1634"/>
      <c r="O46" s="1634"/>
      <c r="P46" s="1634"/>
      <c r="Q46" s="1634"/>
      <c r="R46" s="1634"/>
      <c r="S46" s="1634"/>
      <c r="T46" s="1634"/>
      <c r="U46" s="1634"/>
      <c r="V46" s="1634"/>
      <c r="W46" s="1634"/>
      <c r="X46" s="1634"/>
      <c r="Y46" s="1634"/>
      <c r="Z46" s="1633"/>
      <c r="AA46" s="1633"/>
      <c r="AB46" s="1633"/>
      <c r="AC46" s="1633"/>
      <c r="AD46" s="1125"/>
    </row>
    <row r="47" spans="1:30" s="937" customFormat="1" ht="36.75" customHeight="1">
      <c r="A47" s="615"/>
      <c r="B47" s="943"/>
      <c r="C47" s="1645"/>
      <c r="D47" s="1645"/>
      <c r="E47" s="1645"/>
      <c r="F47" s="1645" t="s">
        <v>1443</v>
      </c>
      <c r="G47" s="1645" t="s">
        <v>1443</v>
      </c>
      <c r="H47" s="1645" t="s">
        <v>483</v>
      </c>
      <c r="I47" s="1634"/>
      <c r="J47" s="1634"/>
      <c r="K47" s="1634"/>
      <c r="L47" s="1634"/>
      <c r="M47" s="1634"/>
      <c r="N47" s="1634"/>
      <c r="O47" s="1634"/>
      <c r="P47" s="1634"/>
      <c r="Q47" s="1634"/>
      <c r="R47" s="1634"/>
      <c r="S47" s="1634"/>
      <c r="T47" s="1634"/>
      <c r="U47" s="1634"/>
      <c r="V47" s="1634"/>
      <c r="W47" s="1634"/>
      <c r="X47" s="1634"/>
      <c r="Y47" s="1634"/>
      <c r="Z47" s="1633"/>
      <c r="AA47" s="1633"/>
      <c r="AB47" s="1633"/>
      <c r="AC47" s="1633"/>
      <c r="AD47" s="1125"/>
    </row>
    <row r="48" spans="1:30" s="937" customFormat="1" ht="36.75" customHeight="1">
      <c r="A48" s="615"/>
      <c r="B48" s="943"/>
      <c r="C48" s="1645"/>
      <c r="D48" s="1645"/>
      <c r="E48" s="1644" t="s">
        <v>1429</v>
      </c>
      <c r="F48" s="1645" t="s">
        <v>1441</v>
      </c>
      <c r="G48" s="1645" t="s">
        <v>1442</v>
      </c>
      <c r="H48" s="1645" t="s">
        <v>483</v>
      </c>
      <c r="I48" s="1634"/>
      <c r="J48" s="1634"/>
      <c r="K48" s="1634"/>
      <c r="L48" s="1634"/>
      <c r="M48" s="1634"/>
      <c r="N48" s="1634"/>
      <c r="O48" s="1634"/>
      <c r="P48" s="1634"/>
      <c r="Q48" s="1634"/>
      <c r="R48" s="1634"/>
      <c r="S48" s="1634"/>
      <c r="T48" s="1634"/>
      <c r="U48" s="1634"/>
      <c r="V48" s="1634"/>
      <c r="W48" s="1634"/>
      <c r="X48" s="1634"/>
      <c r="Y48" s="1634"/>
      <c r="Z48" s="1633"/>
      <c r="AA48" s="1633"/>
      <c r="AB48" s="1633"/>
      <c r="AC48" s="1633"/>
      <c r="AD48" s="1125"/>
    </row>
    <row r="49" spans="1:30" s="937" customFormat="1" ht="36.75" customHeight="1">
      <c r="A49" s="615"/>
      <c r="B49" s="943"/>
      <c r="C49" s="1645"/>
      <c r="D49" s="1645"/>
      <c r="E49" s="1645"/>
      <c r="F49" s="1645" t="s">
        <v>1444</v>
      </c>
      <c r="G49" s="1645" t="s">
        <v>1445</v>
      </c>
      <c r="H49" s="1645" t="s">
        <v>483</v>
      </c>
      <c r="I49" s="1634"/>
      <c r="J49" s="1634"/>
      <c r="K49" s="1634"/>
      <c r="L49" s="1634"/>
      <c r="M49" s="1634"/>
      <c r="N49" s="1634"/>
      <c r="O49" s="1634"/>
      <c r="P49" s="1634"/>
      <c r="Q49" s="1634"/>
      <c r="R49" s="1634"/>
      <c r="S49" s="1634"/>
      <c r="T49" s="1634"/>
      <c r="U49" s="1634"/>
      <c r="V49" s="1634"/>
      <c r="W49" s="1634"/>
      <c r="X49" s="1634"/>
      <c r="Y49" s="1634"/>
      <c r="Z49" s="1633"/>
      <c r="AA49" s="1633"/>
      <c r="AB49" s="1633"/>
      <c r="AC49" s="1633"/>
      <c r="AD49" s="1125"/>
    </row>
    <row r="50" spans="1:30" s="937" customFormat="1" ht="36.75" customHeight="1">
      <c r="A50" s="615"/>
      <c r="B50" s="943"/>
      <c r="C50" s="1645"/>
      <c r="D50" s="1645"/>
      <c r="E50" s="1645"/>
      <c r="F50" s="1645" t="s">
        <v>1443</v>
      </c>
      <c r="G50" s="1645" t="s">
        <v>1443</v>
      </c>
      <c r="H50" s="1645" t="s">
        <v>483</v>
      </c>
      <c r="I50" s="1634"/>
      <c r="J50" s="1634"/>
      <c r="K50" s="1634"/>
      <c r="L50" s="1634"/>
      <c r="M50" s="1634"/>
      <c r="N50" s="1634"/>
      <c r="O50" s="1634"/>
      <c r="P50" s="1634"/>
      <c r="Q50" s="1634"/>
      <c r="R50" s="1634"/>
      <c r="S50" s="1634"/>
      <c r="T50" s="1634"/>
      <c r="U50" s="1634"/>
      <c r="V50" s="1634"/>
      <c r="W50" s="1634"/>
      <c r="X50" s="1634"/>
      <c r="Y50" s="1634"/>
      <c r="Z50" s="1633"/>
      <c r="AA50" s="1633"/>
      <c r="AB50" s="1633"/>
      <c r="AC50" s="1633"/>
      <c r="AD50" s="1125"/>
    </row>
    <row r="51" spans="1:30" s="937" customFormat="1" ht="36.75" customHeight="1">
      <c r="A51" s="615"/>
      <c r="B51" s="943"/>
      <c r="C51" s="1645"/>
      <c r="D51" s="1645"/>
      <c r="E51" s="1644" t="s">
        <v>1446</v>
      </c>
      <c r="F51" s="1645" t="s">
        <v>1447</v>
      </c>
      <c r="G51" s="1645" t="s">
        <v>1448</v>
      </c>
      <c r="H51" s="1645" t="s">
        <v>483</v>
      </c>
      <c r="I51" s="1634"/>
      <c r="J51" s="1634"/>
      <c r="K51" s="1634"/>
      <c r="L51" s="1634"/>
      <c r="M51" s="1634"/>
      <c r="N51" s="1634"/>
      <c r="O51" s="1634"/>
      <c r="P51" s="1634"/>
      <c r="Q51" s="1634"/>
      <c r="R51" s="1634"/>
      <c r="S51" s="1634"/>
      <c r="T51" s="1634"/>
      <c r="U51" s="1634"/>
      <c r="V51" s="1634"/>
      <c r="W51" s="1634"/>
      <c r="X51" s="1634"/>
      <c r="Y51" s="1634"/>
      <c r="Z51" s="1633"/>
      <c r="AA51" s="1633"/>
      <c r="AB51" s="1633"/>
      <c r="AC51" s="1633"/>
      <c r="AD51" s="1125"/>
    </row>
    <row r="52" spans="1:30" s="937" customFormat="1" ht="36.75" customHeight="1">
      <c r="A52" s="615"/>
      <c r="B52" s="943"/>
      <c r="C52" s="1645"/>
      <c r="D52" s="1645"/>
      <c r="E52" s="1644"/>
      <c r="F52" s="1645" t="s">
        <v>1441</v>
      </c>
      <c r="G52" s="1645" t="s">
        <v>1442</v>
      </c>
      <c r="H52" s="1645" t="s">
        <v>483</v>
      </c>
      <c r="I52" s="1634"/>
      <c r="J52" s="1634"/>
      <c r="K52" s="1634"/>
      <c r="L52" s="1634"/>
      <c r="M52" s="1634"/>
      <c r="N52" s="1634"/>
      <c r="O52" s="1634"/>
      <c r="P52" s="1634"/>
      <c r="Q52" s="1634"/>
      <c r="R52" s="1634"/>
      <c r="S52" s="1634"/>
      <c r="T52" s="1634"/>
      <c r="U52" s="1634"/>
      <c r="V52" s="1634"/>
      <c r="W52" s="1634"/>
      <c r="X52" s="1634"/>
      <c r="Y52" s="1634"/>
      <c r="Z52" s="1633"/>
      <c r="AA52" s="1633"/>
      <c r="AB52" s="1633"/>
      <c r="AC52" s="1633"/>
      <c r="AD52" s="1125"/>
    </row>
    <row r="53" spans="1:30" s="937" customFormat="1" ht="36.75" customHeight="1">
      <c r="A53" s="615"/>
      <c r="B53" s="943"/>
      <c r="C53" s="1645"/>
      <c r="D53" s="1645"/>
      <c r="E53" s="1644"/>
      <c r="F53" s="1645" t="s">
        <v>1444</v>
      </c>
      <c r="G53" s="1645" t="s">
        <v>1445</v>
      </c>
      <c r="H53" s="1645" t="s">
        <v>483</v>
      </c>
      <c r="I53" s="1634"/>
      <c r="J53" s="1634"/>
      <c r="K53" s="1634"/>
      <c r="L53" s="1634"/>
      <c r="M53" s="1634"/>
      <c r="N53" s="1634"/>
      <c r="O53" s="1634"/>
      <c r="P53" s="1634"/>
      <c r="Q53" s="1634"/>
      <c r="R53" s="1634"/>
      <c r="S53" s="1634"/>
      <c r="T53" s="1634"/>
      <c r="U53" s="1634"/>
      <c r="V53" s="1634"/>
      <c r="W53" s="1634"/>
      <c r="X53" s="1634"/>
      <c r="Y53" s="1634"/>
      <c r="Z53" s="1633"/>
      <c r="AA53" s="1633"/>
      <c r="AB53" s="1633"/>
      <c r="AC53" s="1633"/>
      <c r="AD53" s="1125"/>
    </row>
    <row r="54" spans="1:30" s="937" customFormat="1" ht="36.75" customHeight="1">
      <c r="A54" s="615"/>
      <c r="B54" s="943"/>
      <c r="C54" s="1645"/>
      <c r="D54" s="1645"/>
      <c r="E54" s="1645"/>
      <c r="F54" s="1645" t="s">
        <v>1443</v>
      </c>
      <c r="G54" s="1645" t="s">
        <v>1443</v>
      </c>
      <c r="H54" s="1645" t="s">
        <v>483</v>
      </c>
      <c r="I54" s="1634"/>
      <c r="J54" s="1634"/>
      <c r="K54" s="1634"/>
      <c r="L54" s="1634"/>
      <c r="M54" s="1634"/>
      <c r="N54" s="1634"/>
      <c r="O54" s="1634"/>
      <c r="P54" s="1634"/>
      <c r="Q54" s="1634"/>
      <c r="R54" s="1634"/>
      <c r="S54" s="1634"/>
      <c r="T54" s="1634"/>
      <c r="U54" s="1634"/>
      <c r="V54" s="1634"/>
      <c r="W54" s="1634"/>
      <c r="X54" s="1634"/>
      <c r="Y54" s="1634"/>
      <c r="Z54" s="1633"/>
      <c r="AA54" s="1633"/>
      <c r="AB54" s="1633"/>
      <c r="AC54" s="1633"/>
      <c r="AD54" s="1125"/>
    </row>
    <row r="55" spans="1:30" s="937" customFormat="1" ht="36.75" customHeight="1">
      <c r="A55" s="615"/>
      <c r="B55" s="943"/>
      <c r="C55" s="1645" t="s">
        <v>419</v>
      </c>
      <c r="D55" s="1645" t="s">
        <v>1449</v>
      </c>
      <c r="E55" s="1644">
        <v>220</v>
      </c>
      <c r="F55" s="1645" t="s">
        <v>1443</v>
      </c>
      <c r="G55" s="1645"/>
      <c r="H55" s="1645" t="s">
        <v>483</v>
      </c>
      <c r="I55" s="1634"/>
      <c r="J55" s="1634"/>
      <c r="K55" s="1634"/>
      <c r="L55" s="1634"/>
      <c r="M55" s="1634"/>
      <c r="N55" s="1634"/>
      <c r="O55" s="1634"/>
      <c r="P55" s="1634"/>
      <c r="Q55" s="1634"/>
      <c r="R55" s="1634"/>
      <c r="S55" s="1634"/>
      <c r="T55" s="1634"/>
      <c r="U55" s="1634"/>
      <c r="V55" s="1634"/>
      <c r="W55" s="1634"/>
      <c r="X55" s="1634"/>
      <c r="Y55" s="1634"/>
      <c r="Z55" s="1633"/>
      <c r="AA55" s="1633"/>
      <c r="AB55" s="1633"/>
      <c r="AC55" s="1633"/>
      <c r="AD55" s="1125"/>
    </row>
    <row r="56" spans="1:30" s="937" customFormat="1" ht="36.75" customHeight="1">
      <c r="A56" s="615"/>
      <c r="B56" s="943"/>
      <c r="C56" s="1645"/>
      <c r="D56" s="1645"/>
      <c r="E56" s="1644">
        <v>110</v>
      </c>
      <c r="F56" s="1645" t="s">
        <v>1443</v>
      </c>
      <c r="G56" s="1645"/>
      <c r="H56" s="1645" t="s">
        <v>483</v>
      </c>
      <c r="I56" s="1634"/>
      <c r="J56" s="1634"/>
      <c r="K56" s="1634"/>
      <c r="L56" s="1634"/>
      <c r="M56" s="1634"/>
      <c r="N56" s="1634"/>
      <c r="O56" s="1634"/>
      <c r="P56" s="1634"/>
      <c r="Q56" s="1634"/>
      <c r="R56" s="1634"/>
      <c r="S56" s="1634"/>
      <c r="T56" s="1634"/>
      <c r="U56" s="1634"/>
      <c r="V56" s="1634"/>
      <c r="W56" s="1634"/>
      <c r="X56" s="1634"/>
      <c r="Y56" s="1634"/>
      <c r="Z56" s="1633"/>
      <c r="AA56" s="1633"/>
      <c r="AB56" s="1633"/>
      <c r="AC56" s="1633"/>
      <c r="AD56" s="1125"/>
    </row>
    <row r="57" spans="1:30" s="937" customFormat="1" ht="36.75" customHeight="1">
      <c r="A57" s="615"/>
      <c r="B57" s="943"/>
      <c r="C57" s="1645"/>
      <c r="D57" s="1645"/>
      <c r="E57" s="1644" t="s">
        <v>1446</v>
      </c>
      <c r="F57" s="1645" t="s">
        <v>1441</v>
      </c>
      <c r="G57" s="1645"/>
      <c r="H57" s="1645" t="s">
        <v>483</v>
      </c>
      <c r="I57" s="1634"/>
      <c r="J57" s="1634"/>
      <c r="K57" s="1634"/>
      <c r="L57" s="1634"/>
      <c r="M57" s="1634"/>
      <c r="N57" s="1634"/>
      <c r="O57" s="1634"/>
      <c r="P57" s="1634"/>
      <c r="Q57" s="1634"/>
      <c r="R57" s="1634"/>
      <c r="S57" s="1634"/>
      <c r="T57" s="1634"/>
      <c r="U57" s="1634"/>
      <c r="V57" s="1634"/>
      <c r="W57" s="1634"/>
      <c r="X57" s="1634"/>
      <c r="Y57" s="1634"/>
      <c r="Z57" s="1633"/>
      <c r="AA57" s="1633"/>
      <c r="AB57" s="1633"/>
      <c r="AC57" s="1633"/>
      <c r="AD57" s="1125"/>
    </row>
    <row r="58" spans="1:30" s="937" customFormat="1" ht="36.75" customHeight="1">
      <c r="A58" s="615"/>
      <c r="B58" s="943"/>
      <c r="C58" s="1645"/>
      <c r="D58" s="1645"/>
      <c r="E58" s="1644"/>
      <c r="F58" s="1645" t="s">
        <v>1444</v>
      </c>
      <c r="G58" s="1645"/>
      <c r="H58" s="1645" t="s">
        <v>483</v>
      </c>
      <c r="I58" s="1634"/>
      <c r="J58" s="1634"/>
      <c r="K58" s="1634"/>
      <c r="L58" s="1634"/>
      <c r="M58" s="1634"/>
      <c r="N58" s="1634"/>
      <c r="O58" s="1634"/>
      <c r="P58" s="1634"/>
      <c r="Q58" s="1634"/>
      <c r="R58" s="1634"/>
      <c r="S58" s="1634"/>
      <c r="T58" s="1634"/>
      <c r="U58" s="1634"/>
      <c r="V58" s="1634"/>
      <c r="W58" s="1634"/>
      <c r="X58" s="1634"/>
      <c r="Y58" s="1634"/>
      <c r="Z58" s="1633"/>
      <c r="AA58" s="1633"/>
      <c r="AB58" s="1633"/>
      <c r="AC58" s="1633"/>
      <c r="AD58" s="1125"/>
    </row>
    <row r="59" spans="1:30" s="937" customFormat="1" ht="36.75" customHeight="1">
      <c r="A59" s="615"/>
      <c r="B59" s="943"/>
      <c r="C59" s="1645"/>
      <c r="D59" s="1645"/>
      <c r="E59" s="1644"/>
      <c r="F59" s="1645" t="s">
        <v>1443</v>
      </c>
      <c r="G59" s="1645"/>
      <c r="H59" s="1645" t="s">
        <v>483</v>
      </c>
      <c r="I59" s="1634"/>
      <c r="J59" s="1634"/>
      <c r="K59" s="1634"/>
      <c r="L59" s="1634"/>
      <c r="M59" s="1634"/>
      <c r="N59" s="1634"/>
      <c r="O59" s="1634"/>
      <c r="P59" s="1634"/>
      <c r="Q59" s="1634"/>
      <c r="R59" s="1634"/>
      <c r="S59" s="1634"/>
      <c r="T59" s="1634"/>
      <c r="U59" s="1634"/>
      <c r="V59" s="1634"/>
      <c r="W59" s="1634"/>
      <c r="X59" s="1634"/>
      <c r="Y59" s="1634"/>
      <c r="Z59" s="1633"/>
      <c r="AA59" s="1633"/>
      <c r="AB59" s="1633"/>
      <c r="AC59" s="1633"/>
      <c r="AD59" s="1125"/>
    </row>
    <row r="60" spans="1:30" s="937" customFormat="1" ht="36.75" customHeight="1">
      <c r="A60" s="615"/>
      <c r="B60" s="943"/>
      <c r="C60" s="1645"/>
      <c r="D60" s="1645"/>
      <c r="E60" s="1644"/>
      <c r="F60" s="1645" t="s">
        <v>1447</v>
      </c>
      <c r="G60" s="1645"/>
      <c r="H60" s="1645" t="s">
        <v>483</v>
      </c>
      <c r="I60" s="1634"/>
      <c r="J60" s="1634"/>
      <c r="K60" s="1634"/>
      <c r="L60" s="1634"/>
      <c r="M60" s="1634"/>
      <c r="N60" s="1634"/>
      <c r="O60" s="1634"/>
      <c r="P60" s="1634"/>
      <c r="Q60" s="1634"/>
      <c r="R60" s="1634"/>
      <c r="S60" s="1634"/>
      <c r="T60" s="1634"/>
      <c r="U60" s="1634"/>
      <c r="V60" s="1634"/>
      <c r="W60" s="1634"/>
      <c r="X60" s="1634"/>
      <c r="Y60" s="1634"/>
      <c r="Z60" s="1633"/>
      <c r="AA60" s="1633"/>
      <c r="AB60" s="1633"/>
      <c r="AC60" s="1633"/>
      <c r="AD60" s="1125"/>
    </row>
    <row r="61" spans="1:30" s="937" customFormat="1" ht="36.75" customHeight="1">
      <c r="A61" s="615"/>
      <c r="B61" s="943"/>
      <c r="C61" s="1645"/>
      <c r="D61" s="1645"/>
      <c r="E61" s="1645" t="s">
        <v>1430</v>
      </c>
      <c r="F61" s="1645" t="s">
        <v>1450</v>
      </c>
      <c r="G61" s="1645"/>
      <c r="H61" s="1645" t="s">
        <v>483</v>
      </c>
      <c r="I61" s="1634"/>
      <c r="J61" s="1634"/>
      <c r="K61" s="1634"/>
      <c r="L61" s="1634"/>
      <c r="M61" s="1634"/>
      <c r="N61" s="1634"/>
      <c r="O61" s="1634"/>
      <c r="P61" s="1634"/>
      <c r="Q61" s="1634"/>
      <c r="R61" s="1634"/>
      <c r="S61" s="1634"/>
      <c r="T61" s="1634"/>
      <c r="U61" s="1634"/>
      <c r="V61" s="1634"/>
      <c r="W61" s="1634"/>
      <c r="X61" s="1634"/>
      <c r="Y61" s="1634"/>
      <c r="Z61" s="1633"/>
      <c r="AA61" s="1633"/>
      <c r="AB61" s="1633"/>
      <c r="AC61" s="1633"/>
      <c r="AD61" s="1125"/>
    </row>
    <row r="62" spans="1:30" s="937" customFormat="1" ht="36.75" customHeight="1">
      <c r="A62" s="615"/>
      <c r="B62" s="943"/>
      <c r="C62" s="1645" t="s">
        <v>419</v>
      </c>
      <c r="D62" s="1645" t="s">
        <v>1451</v>
      </c>
      <c r="E62" s="1644"/>
      <c r="F62" s="1645" t="s">
        <v>1452</v>
      </c>
      <c r="G62" s="1645"/>
      <c r="H62" s="1645"/>
      <c r="I62" s="1634"/>
      <c r="J62" s="1634"/>
      <c r="K62" s="1634"/>
      <c r="L62" s="1634"/>
      <c r="M62" s="1634"/>
      <c r="N62" s="1634"/>
      <c r="O62" s="1634"/>
      <c r="P62" s="1634"/>
      <c r="Q62" s="1634"/>
      <c r="R62" s="1634"/>
      <c r="S62" s="1634"/>
      <c r="T62" s="1634"/>
      <c r="U62" s="1634"/>
      <c r="V62" s="1634"/>
      <c r="W62" s="1634"/>
      <c r="X62" s="1634"/>
      <c r="Y62" s="1634"/>
      <c r="Z62" s="1633"/>
      <c r="AA62" s="1633"/>
      <c r="AB62" s="1633"/>
      <c r="AC62" s="1633"/>
      <c r="AD62" s="1125"/>
    </row>
    <row r="63" spans="1:30" s="937" customFormat="1" ht="36.75" customHeight="1">
      <c r="A63" s="615"/>
      <c r="B63" s="943"/>
      <c r="C63" s="1645"/>
      <c r="D63" s="1644"/>
      <c r="E63" s="1644">
        <v>220</v>
      </c>
      <c r="F63" s="1645"/>
      <c r="G63" s="1645"/>
      <c r="H63" s="1645" t="s">
        <v>485</v>
      </c>
      <c r="I63" s="1634"/>
      <c r="J63" s="1634"/>
      <c r="K63" s="1634"/>
      <c r="L63" s="1634"/>
      <c r="M63" s="1634"/>
      <c r="N63" s="1634"/>
      <c r="O63" s="1634"/>
      <c r="P63" s="1634"/>
      <c r="Q63" s="1634"/>
      <c r="R63" s="1634"/>
      <c r="S63" s="1634"/>
      <c r="T63" s="1634"/>
      <c r="U63" s="1634"/>
      <c r="V63" s="1634"/>
      <c r="W63" s="1634"/>
      <c r="X63" s="1634"/>
      <c r="Y63" s="1634"/>
      <c r="Z63" s="1633"/>
      <c r="AA63" s="1633"/>
      <c r="AB63" s="1633"/>
      <c r="AC63" s="1633"/>
      <c r="AD63" s="1125"/>
    </row>
    <row r="64" spans="1:30" s="937" customFormat="1" ht="36.75" customHeight="1">
      <c r="A64" s="615"/>
      <c r="B64" s="943"/>
      <c r="C64" s="1645"/>
      <c r="D64" s="1644"/>
      <c r="E64" s="1644">
        <v>110</v>
      </c>
      <c r="F64" s="1645"/>
      <c r="G64" s="1645"/>
      <c r="H64" s="1645" t="s">
        <v>485</v>
      </c>
      <c r="I64" s="1634"/>
      <c r="J64" s="1634"/>
      <c r="K64" s="1634"/>
      <c r="L64" s="1634"/>
      <c r="M64" s="1634"/>
      <c r="N64" s="1634"/>
      <c r="O64" s="1634"/>
      <c r="P64" s="1634"/>
      <c r="Q64" s="1634"/>
      <c r="R64" s="1634"/>
      <c r="S64" s="1634"/>
      <c r="T64" s="1634"/>
      <c r="U64" s="1634"/>
      <c r="V64" s="1634"/>
      <c r="W64" s="1634"/>
      <c r="X64" s="1634"/>
      <c r="Y64" s="1634"/>
      <c r="Z64" s="1633"/>
      <c r="AA64" s="1633"/>
      <c r="AB64" s="1633"/>
      <c r="AC64" s="1633"/>
      <c r="AD64" s="1125"/>
    </row>
    <row r="65" spans="1:30" s="937" customFormat="1" ht="36.75" customHeight="1">
      <c r="A65" s="615"/>
      <c r="B65" s="943"/>
      <c r="C65" s="1645"/>
      <c r="D65" s="1644"/>
      <c r="E65" s="1644">
        <v>66</v>
      </c>
      <c r="F65" s="1645"/>
      <c r="G65" s="1645"/>
      <c r="H65" s="1645" t="s">
        <v>485</v>
      </c>
      <c r="I65" s="1634"/>
      <c r="J65" s="1634"/>
      <c r="K65" s="1634"/>
      <c r="L65" s="1634"/>
      <c r="M65" s="1634"/>
      <c r="N65" s="1634"/>
      <c r="O65" s="1634"/>
      <c r="P65" s="1634"/>
      <c r="Q65" s="1634"/>
      <c r="R65" s="1634"/>
      <c r="S65" s="1634"/>
      <c r="T65" s="1634"/>
      <c r="U65" s="1634"/>
      <c r="V65" s="1634"/>
      <c r="W65" s="1634"/>
      <c r="X65" s="1634"/>
      <c r="Y65" s="1634"/>
      <c r="Z65" s="1633"/>
      <c r="AA65" s="1633"/>
      <c r="AB65" s="1633"/>
      <c r="AC65" s="1633"/>
      <c r="AD65" s="1125"/>
    </row>
    <row r="66" spans="1:30" s="937" customFormat="1" ht="36.75" customHeight="1">
      <c r="A66" s="615"/>
      <c r="B66" s="943"/>
      <c r="C66" s="1645"/>
      <c r="D66" s="1644"/>
      <c r="E66" s="1644" t="s">
        <v>1453</v>
      </c>
      <c r="F66" s="1645"/>
      <c r="G66" s="1645"/>
      <c r="H66" s="1645" t="s">
        <v>485</v>
      </c>
      <c r="I66" s="1634"/>
      <c r="J66" s="1634"/>
      <c r="K66" s="1634"/>
      <c r="L66" s="1634"/>
      <c r="M66" s="1634"/>
      <c r="N66" s="1634"/>
      <c r="O66" s="1634"/>
      <c r="P66" s="1634"/>
      <c r="Q66" s="1634"/>
      <c r="R66" s="1634"/>
      <c r="S66" s="1634"/>
      <c r="T66" s="1634"/>
      <c r="U66" s="1634"/>
      <c r="V66" s="1634"/>
      <c r="W66" s="1634"/>
      <c r="X66" s="1634"/>
      <c r="Y66" s="1634"/>
      <c r="Z66" s="1633"/>
      <c r="AA66" s="1633"/>
      <c r="AB66" s="1633"/>
      <c r="AC66" s="1633"/>
      <c r="AD66" s="1125"/>
    </row>
    <row r="67" spans="1:30" s="937" customFormat="1" ht="36.75" customHeight="1">
      <c r="A67" s="615"/>
      <c r="B67" s="943"/>
      <c r="C67" s="1645"/>
      <c r="D67" s="1644"/>
      <c r="E67" s="1644"/>
      <c r="F67" s="1645" t="s">
        <v>1454</v>
      </c>
      <c r="G67" s="1645"/>
      <c r="H67" s="1645"/>
      <c r="I67" s="1634"/>
      <c r="J67" s="1634"/>
      <c r="K67" s="1634"/>
      <c r="L67" s="1634"/>
      <c r="M67" s="1634"/>
      <c r="N67" s="1634"/>
      <c r="O67" s="1634"/>
      <c r="P67" s="1634"/>
      <c r="Q67" s="1634"/>
      <c r="R67" s="1634"/>
      <c r="S67" s="1634"/>
      <c r="T67" s="1634"/>
      <c r="U67" s="1634"/>
      <c r="V67" s="1634"/>
      <c r="W67" s="1634"/>
      <c r="X67" s="1634"/>
      <c r="Y67" s="1634"/>
      <c r="Z67" s="1633"/>
      <c r="AA67" s="1633"/>
      <c r="AB67" s="1633"/>
      <c r="AC67" s="1633"/>
      <c r="AD67" s="1125"/>
    </row>
    <row r="68" spans="1:30" s="937" customFormat="1" ht="36.75" customHeight="1">
      <c r="A68" s="615"/>
      <c r="B68" s="943"/>
      <c r="C68" s="1645"/>
      <c r="D68" s="1644"/>
      <c r="E68" s="1644">
        <v>220</v>
      </c>
      <c r="F68" s="1645"/>
      <c r="G68" s="1645"/>
      <c r="H68" s="1645" t="s">
        <v>484</v>
      </c>
      <c r="I68" s="1634"/>
      <c r="J68" s="1634"/>
      <c r="K68" s="1634"/>
      <c r="L68" s="1634"/>
      <c r="M68" s="1634"/>
      <c r="N68" s="1634"/>
      <c r="O68" s="1634"/>
      <c r="P68" s="1634"/>
      <c r="Q68" s="1634"/>
      <c r="R68" s="1634"/>
      <c r="S68" s="1634"/>
      <c r="T68" s="1634"/>
      <c r="U68" s="1634"/>
      <c r="V68" s="1634"/>
      <c r="W68" s="1634"/>
      <c r="X68" s="1634"/>
      <c r="Y68" s="1634"/>
      <c r="Z68" s="1633"/>
      <c r="AA68" s="1633"/>
      <c r="AB68" s="1633"/>
      <c r="AC68" s="1633"/>
      <c r="AD68" s="1125"/>
    </row>
    <row r="69" spans="1:30" s="937" customFormat="1" ht="36.75" customHeight="1">
      <c r="A69" s="615"/>
      <c r="B69" s="943"/>
      <c r="C69" s="1645"/>
      <c r="D69" s="1644"/>
      <c r="E69" s="1644">
        <v>110</v>
      </c>
      <c r="F69" s="1645"/>
      <c r="G69" s="1645"/>
      <c r="H69" s="1645" t="s">
        <v>484</v>
      </c>
      <c r="I69" s="1634"/>
      <c r="J69" s="1634"/>
      <c r="K69" s="1634"/>
      <c r="L69" s="1634"/>
      <c r="M69" s="1634"/>
      <c r="N69" s="1634"/>
      <c r="O69" s="1634"/>
      <c r="P69" s="1634"/>
      <c r="Q69" s="1634"/>
      <c r="R69" s="1634"/>
      <c r="S69" s="1634"/>
      <c r="T69" s="1634"/>
      <c r="U69" s="1634"/>
      <c r="V69" s="1634"/>
      <c r="W69" s="1634"/>
      <c r="X69" s="1634"/>
      <c r="Y69" s="1634"/>
      <c r="Z69" s="1633"/>
      <c r="AA69" s="1633"/>
      <c r="AB69" s="1633"/>
      <c r="AC69" s="1633"/>
      <c r="AD69" s="1125"/>
    </row>
    <row r="70" spans="1:30" s="937" customFormat="1" ht="36.75" customHeight="1">
      <c r="A70" s="615"/>
      <c r="B70" s="943"/>
      <c r="C70" s="1645"/>
      <c r="D70" s="1644"/>
      <c r="E70" s="1644">
        <v>66</v>
      </c>
      <c r="F70" s="1645"/>
      <c r="G70" s="1645"/>
      <c r="H70" s="1645" t="s">
        <v>484</v>
      </c>
      <c r="I70" s="1634"/>
      <c r="J70" s="1634"/>
      <c r="K70" s="1634"/>
      <c r="L70" s="1634"/>
      <c r="M70" s="1634"/>
      <c r="N70" s="1634"/>
      <c r="O70" s="1634"/>
      <c r="P70" s="1634"/>
      <c r="Q70" s="1634"/>
      <c r="R70" s="1634"/>
      <c r="S70" s="1634"/>
      <c r="T70" s="1634"/>
      <c r="U70" s="1634"/>
      <c r="V70" s="1634"/>
      <c r="W70" s="1634"/>
      <c r="X70" s="1634"/>
      <c r="Y70" s="1634"/>
      <c r="Z70" s="1633"/>
      <c r="AA70" s="1633"/>
      <c r="AB70" s="1633"/>
      <c r="AC70" s="1633"/>
      <c r="AD70" s="1125"/>
    </row>
    <row r="71" spans="1:30" s="937" customFormat="1" ht="36.75" customHeight="1">
      <c r="A71" s="615"/>
      <c r="B71" s="943"/>
      <c r="C71" s="1645"/>
      <c r="D71" s="1644"/>
      <c r="E71" s="1644" t="s">
        <v>1455</v>
      </c>
      <c r="F71" s="1645"/>
      <c r="G71" s="1645"/>
      <c r="H71" s="1645" t="s">
        <v>484</v>
      </c>
      <c r="I71" s="1634"/>
      <c r="J71" s="1634"/>
      <c r="K71" s="1634"/>
      <c r="L71" s="1634"/>
      <c r="M71" s="1634"/>
      <c r="N71" s="1634"/>
      <c r="O71" s="1634"/>
      <c r="P71" s="1634"/>
      <c r="Q71" s="1634"/>
      <c r="R71" s="1634"/>
      <c r="S71" s="1634"/>
      <c r="T71" s="1634"/>
      <c r="U71" s="1634"/>
      <c r="V71" s="1634"/>
      <c r="W71" s="1634"/>
      <c r="X71" s="1634"/>
      <c r="Y71" s="1634"/>
      <c r="Z71" s="1633"/>
      <c r="AA71" s="1633"/>
      <c r="AB71" s="1633"/>
      <c r="AC71" s="1633"/>
      <c r="AD71" s="1125"/>
    </row>
    <row r="72" spans="1:30" s="937" customFormat="1" ht="36.75" customHeight="1">
      <c r="A72" s="615"/>
      <c r="B72" s="943"/>
      <c r="C72" s="1645"/>
      <c r="D72" s="1645"/>
      <c r="E72" s="1644"/>
      <c r="F72" s="1645" t="s">
        <v>1456</v>
      </c>
      <c r="G72" s="1645"/>
      <c r="H72" s="1645" t="s">
        <v>1457</v>
      </c>
      <c r="I72" s="1634"/>
      <c r="J72" s="1634"/>
      <c r="K72" s="1634"/>
      <c r="L72" s="1634"/>
      <c r="M72" s="1634"/>
      <c r="N72" s="1634"/>
      <c r="O72" s="1634"/>
      <c r="P72" s="1634"/>
      <c r="Q72" s="1634"/>
      <c r="R72" s="1634"/>
      <c r="S72" s="1634"/>
      <c r="T72" s="1634"/>
      <c r="U72" s="1634"/>
      <c r="V72" s="1634"/>
      <c r="W72" s="1634"/>
      <c r="X72" s="1634"/>
      <c r="Y72" s="1634"/>
      <c r="Z72" s="1633"/>
      <c r="AA72" s="1633"/>
      <c r="AB72" s="1633"/>
      <c r="AC72" s="1633"/>
      <c r="AD72" s="1125"/>
    </row>
    <row r="73" spans="1:30" s="937" customFormat="1" ht="36.75" customHeight="1">
      <c r="A73" s="615"/>
      <c r="B73" s="943"/>
      <c r="C73" s="1645"/>
      <c r="D73" s="1645"/>
      <c r="E73" s="1644"/>
      <c r="F73" s="1645" t="s">
        <v>1458</v>
      </c>
      <c r="G73" s="1645"/>
      <c r="H73" s="1645" t="s">
        <v>488</v>
      </c>
      <c r="I73" s="1634"/>
      <c r="J73" s="1634"/>
      <c r="K73" s="1634"/>
      <c r="L73" s="1634"/>
      <c r="M73" s="1634"/>
      <c r="N73" s="1634"/>
      <c r="O73" s="1634"/>
      <c r="P73" s="1634"/>
      <c r="Q73" s="1634"/>
      <c r="R73" s="1634"/>
      <c r="S73" s="1634"/>
      <c r="T73" s="1634"/>
      <c r="U73" s="1634"/>
      <c r="V73" s="1634"/>
      <c r="W73" s="1634"/>
      <c r="X73" s="1634"/>
      <c r="Y73" s="1634"/>
      <c r="Z73" s="1633"/>
      <c r="AA73" s="1633"/>
      <c r="AB73" s="1633"/>
      <c r="AC73" s="1633"/>
      <c r="AD73" s="1125"/>
    </row>
    <row r="74" spans="1:30" s="937" customFormat="1" ht="36.75" customHeight="1">
      <c r="A74" s="615"/>
      <c r="B74" s="943"/>
      <c r="C74" s="1645"/>
      <c r="D74" s="1644"/>
      <c r="E74" s="1644"/>
      <c r="F74" s="1645" t="s">
        <v>1459</v>
      </c>
      <c r="G74" s="1645"/>
      <c r="H74" s="1645" t="s">
        <v>489</v>
      </c>
      <c r="I74" s="1634"/>
      <c r="J74" s="1634"/>
      <c r="K74" s="1634"/>
      <c r="L74" s="1634"/>
      <c r="M74" s="1634"/>
      <c r="N74" s="1634"/>
      <c r="O74" s="1634"/>
      <c r="P74" s="1634"/>
      <c r="Q74" s="1634"/>
      <c r="R74" s="1634"/>
      <c r="S74" s="1634"/>
      <c r="T74" s="1634"/>
      <c r="U74" s="1634"/>
      <c r="V74" s="1634"/>
      <c r="W74" s="1634"/>
      <c r="X74" s="1634"/>
      <c r="Y74" s="1634"/>
      <c r="Z74" s="1633"/>
      <c r="AA74" s="1633"/>
      <c r="AB74" s="1633"/>
      <c r="AC74" s="1633"/>
      <c r="AD74" s="1125"/>
    </row>
    <row r="75" spans="1:30" s="937" customFormat="1" ht="36.75" customHeight="1">
      <c r="A75" s="615"/>
      <c r="B75" s="943"/>
      <c r="C75" s="1645" t="s">
        <v>419</v>
      </c>
      <c r="D75" s="1645" t="s">
        <v>1460</v>
      </c>
      <c r="E75" s="1644">
        <v>220</v>
      </c>
      <c r="F75" s="1645" t="s">
        <v>1461</v>
      </c>
      <c r="G75" s="1645"/>
      <c r="H75" s="1645" t="s">
        <v>490</v>
      </c>
      <c r="I75" s="1634"/>
      <c r="J75" s="1634"/>
      <c r="K75" s="1634"/>
      <c r="L75" s="1634"/>
      <c r="M75" s="1634"/>
      <c r="N75" s="1634"/>
      <c r="O75" s="1634"/>
      <c r="P75" s="1634"/>
      <c r="Q75" s="1634"/>
      <c r="R75" s="1634"/>
      <c r="S75" s="1634"/>
      <c r="T75" s="1634"/>
      <c r="U75" s="1634"/>
      <c r="V75" s="1634"/>
      <c r="W75" s="1634"/>
      <c r="X75" s="1634"/>
      <c r="Y75" s="1634"/>
      <c r="Z75" s="1633"/>
      <c r="AA75" s="1633"/>
      <c r="AB75" s="1633"/>
      <c r="AC75" s="1633"/>
      <c r="AD75" s="1125"/>
    </row>
    <row r="76" spans="1:30" s="937" customFormat="1" ht="36.75" customHeight="1">
      <c r="A76" s="615"/>
      <c r="B76" s="943"/>
      <c r="C76" s="1645"/>
      <c r="D76" s="1645"/>
      <c r="E76" s="1644"/>
      <c r="F76" s="1645" t="s">
        <v>1462</v>
      </c>
      <c r="G76" s="1645"/>
      <c r="H76" s="1645" t="s">
        <v>490</v>
      </c>
      <c r="I76" s="1634"/>
      <c r="J76" s="1634"/>
      <c r="K76" s="1634"/>
      <c r="L76" s="1634"/>
      <c r="M76" s="1634"/>
      <c r="N76" s="1634"/>
      <c r="O76" s="1634"/>
      <c r="P76" s="1634"/>
      <c r="Q76" s="1634"/>
      <c r="R76" s="1634"/>
      <c r="S76" s="1634"/>
      <c r="T76" s="1634"/>
      <c r="U76" s="1634"/>
      <c r="V76" s="1634"/>
      <c r="W76" s="1634"/>
      <c r="X76" s="1634"/>
      <c r="Y76" s="1634"/>
      <c r="Z76" s="1633"/>
      <c r="AA76" s="1633"/>
      <c r="AB76" s="1633"/>
      <c r="AC76" s="1633"/>
      <c r="AD76" s="1125"/>
    </row>
    <row r="77" spans="1:30" s="937" customFormat="1" ht="36.75" customHeight="1">
      <c r="A77" s="615"/>
      <c r="B77" s="943"/>
      <c r="C77" s="1645"/>
      <c r="D77" s="1645"/>
      <c r="E77" s="1644"/>
      <c r="F77" s="1645" t="s">
        <v>1463</v>
      </c>
      <c r="G77" s="1645"/>
      <c r="H77" s="1645" t="s">
        <v>490</v>
      </c>
      <c r="I77" s="1634"/>
      <c r="J77" s="1634"/>
      <c r="K77" s="1634"/>
      <c r="L77" s="1634"/>
      <c r="M77" s="1634"/>
      <c r="N77" s="1634"/>
      <c r="O77" s="1634"/>
      <c r="P77" s="1634"/>
      <c r="Q77" s="1634"/>
      <c r="R77" s="1634"/>
      <c r="S77" s="1634"/>
      <c r="T77" s="1634"/>
      <c r="U77" s="1634"/>
      <c r="V77" s="1634"/>
      <c r="W77" s="1634"/>
      <c r="X77" s="1634"/>
      <c r="Y77" s="1634"/>
      <c r="Z77" s="1633"/>
      <c r="AA77" s="1633"/>
      <c r="AB77" s="1633"/>
      <c r="AC77" s="1633"/>
      <c r="AD77" s="1125"/>
    </row>
    <row r="78" spans="1:30" s="937" customFormat="1" ht="36.75" customHeight="1">
      <c r="A78" s="615"/>
      <c r="B78" s="943"/>
      <c r="C78" s="1645"/>
      <c r="D78" s="1645"/>
      <c r="E78" s="1644">
        <v>110</v>
      </c>
      <c r="F78" s="1645" t="s">
        <v>1461</v>
      </c>
      <c r="G78" s="1645"/>
      <c r="H78" s="1645" t="s">
        <v>490</v>
      </c>
      <c r="I78" s="1634"/>
      <c r="J78" s="1634"/>
      <c r="K78" s="1634"/>
      <c r="L78" s="1634"/>
      <c r="M78" s="1634"/>
      <c r="N78" s="1634"/>
      <c r="O78" s="1634"/>
      <c r="P78" s="1634"/>
      <c r="Q78" s="1634"/>
      <c r="R78" s="1634"/>
      <c r="S78" s="1634"/>
      <c r="T78" s="1634"/>
      <c r="U78" s="1634"/>
      <c r="V78" s="1634"/>
      <c r="W78" s="1634"/>
      <c r="X78" s="1634"/>
      <c r="Y78" s="1634"/>
      <c r="Z78" s="1633"/>
      <c r="AA78" s="1633"/>
      <c r="AB78" s="1633"/>
      <c r="AC78" s="1633"/>
      <c r="AD78" s="1125"/>
    </row>
    <row r="79" spans="1:30" s="937" customFormat="1" ht="36.75" customHeight="1">
      <c r="A79" s="615"/>
      <c r="B79" s="943"/>
      <c r="C79" s="1645"/>
      <c r="D79" s="1645"/>
      <c r="E79" s="1644"/>
      <c r="F79" s="1645" t="s">
        <v>1462</v>
      </c>
      <c r="G79" s="1645"/>
      <c r="H79" s="1645" t="s">
        <v>490</v>
      </c>
      <c r="I79" s="1634"/>
      <c r="J79" s="1634"/>
      <c r="K79" s="1634"/>
      <c r="L79" s="1634"/>
      <c r="M79" s="1634"/>
      <c r="N79" s="1634"/>
      <c r="O79" s="1634"/>
      <c r="P79" s="1634"/>
      <c r="Q79" s="1634"/>
      <c r="R79" s="1634"/>
      <c r="S79" s="1634"/>
      <c r="T79" s="1634"/>
      <c r="U79" s="1634"/>
      <c r="V79" s="1634"/>
      <c r="W79" s="1634"/>
      <c r="X79" s="1634"/>
      <c r="Y79" s="1634"/>
      <c r="Z79" s="1633"/>
      <c r="AA79" s="1633"/>
      <c r="AB79" s="1633"/>
      <c r="AC79" s="1633"/>
      <c r="AD79" s="1125"/>
    </row>
    <row r="80" spans="1:30" s="937" customFormat="1" ht="36.75" customHeight="1">
      <c r="A80" s="615"/>
      <c r="B80" s="943"/>
      <c r="C80" s="1645"/>
      <c r="D80" s="1645"/>
      <c r="E80" s="1644"/>
      <c r="F80" s="1645" t="s">
        <v>1463</v>
      </c>
      <c r="G80" s="1645"/>
      <c r="H80" s="1645" t="s">
        <v>490</v>
      </c>
      <c r="I80" s="1634"/>
      <c r="J80" s="1634"/>
      <c r="K80" s="1634"/>
      <c r="L80" s="1634"/>
      <c r="M80" s="1634"/>
      <c r="N80" s="1634"/>
      <c r="O80" s="1634"/>
      <c r="P80" s="1634"/>
      <c r="Q80" s="1634"/>
      <c r="R80" s="1634"/>
      <c r="S80" s="1634"/>
      <c r="T80" s="1634"/>
      <c r="U80" s="1634"/>
      <c r="V80" s="1634"/>
      <c r="W80" s="1634"/>
      <c r="X80" s="1634"/>
      <c r="Y80" s="1634"/>
      <c r="Z80" s="1633"/>
      <c r="AA80" s="1633"/>
      <c r="AB80" s="1633"/>
      <c r="AC80" s="1633"/>
      <c r="AD80" s="1125"/>
    </row>
    <row r="81" spans="1:30" s="937" customFormat="1" ht="36.75" customHeight="1">
      <c r="A81" s="615"/>
      <c r="B81" s="943"/>
      <c r="C81" s="1645"/>
      <c r="D81" s="1645"/>
      <c r="E81" s="1644" t="s">
        <v>1429</v>
      </c>
      <c r="F81" s="1645" t="s">
        <v>1461</v>
      </c>
      <c r="G81" s="1645"/>
      <c r="H81" s="1645" t="s">
        <v>490</v>
      </c>
      <c r="I81" s="1634"/>
      <c r="J81" s="1634"/>
      <c r="K81" s="1634"/>
      <c r="L81" s="1634"/>
      <c r="M81" s="1634"/>
      <c r="N81" s="1634"/>
      <c r="O81" s="1634"/>
      <c r="P81" s="1634"/>
      <c r="Q81" s="1634"/>
      <c r="R81" s="1634"/>
      <c r="S81" s="1634"/>
      <c r="T81" s="1634"/>
      <c r="U81" s="1634"/>
      <c r="V81" s="1634"/>
      <c r="W81" s="1634"/>
      <c r="X81" s="1634"/>
      <c r="Y81" s="1634"/>
      <c r="Z81" s="1633"/>
      <c r="AA81" s="1633"/>
      <c r="AB81" s="1633"/>
      <c r="AC81" s="1633"/>
      <c r="AD81" s="1125"/>
    </row>
    <row r="82" spans="1:30" s="937" customFormat="1" ht="36.75" customHeight="1">
      <c r="A82" s="615"/>
      <c r="B82" s="943"/>
      <c r="C82" s="1645"/>
      <c r="D82" s="1645"/>
      <c r="E82" s="1644"/>
      <c r="F82" s="1645" t="s">
        <v>1462</v>
      </c>
      <c r="G82" s="1645"/>
      <c r="H82" s="1645" t="s">
        <v>490</v>
      </c>
      <c r="I82" s="1634"/>
      <c r="J82" s="1634"/>
      <c r="K82" s="1634"/>
      <c r="L82" s="1634"/>
      <c r="M82" s="1634"/>
      <c r="N82" s="1634"/>
      <c r="O82" s="1634"/>
      <c r="P82" s="1634"/>
      <c r="Q82" s="1634"/>
      <c r="R82" s="1634"/>
      <c r="S82" s="1634"/>
      <c r="T82" s="1634"/>
      <c r="U82" s="1634"/>
      <c r="V82" s="1634"/>
      <c r="W82" s="1634"/>
      <c r="X82" s="1634"/>
      <c r="Y82" s="1634"/>
      <c r="Z82" s="1633"/>
      <c r="AA82" s="1633"/>
      <c r="AB82" s="1633"/>
      <c r="AC82" s="1633"/>
      <c r="AD82" s="1125"/>
    </row>
    <row r="83" spans="1:30" s="937" customFormat="1" ht="36.75" customHeight="1">
      <c r="A83" s="615"/>
      <c r="B83" s="943"/>
      <c r="C83" s="1645"/>
      <c r="D83" s="1645"/>
      <c r="E83" s="1645" t="s">
        <v>1446</v>
      </c>
      <c r="F83" s="1645" t="s">
        <v>1461</v>
      </c>
      <c r="G83" s="1645"/>
      <c r="H83" s="1645" t="s">
        <v>490</v>
      </c>
      <c r="I83" s="1634"/>
      <c r="J83" s="1634"/>
      <c r="K83" s="1634"/>
      <c r="L83" s="1634"/>
      <c r="M83" s="1634"/>
      <c r="N83" s="1634"/>
      <c r="O83" s="1634"/>
      <c r="P83" s="1634"/>
      <c r="Q83" s="1634"/>
      <c r="R83" s="1634"/>
      <c r="S83" s="1634"/>
      <c r="T83" s="1634"/>
      <c r="U83" s="1634"/>
      <c r="V83" s="1634"/>
      <c r="W83" s="1634"/>
      <c r="X83" s="1634"/>
      <c r="Y83" s="1634"/>
      <c r="Z83" s="1633"/>
      <c r="AA83" s="1633"/>
      <c r="AB83" s="1633"/>
      <c r="AC83" s="1633"/>
      <c r="AD83" s="1125"/>
    </row>
    <row r="84" spans="1:30" s="937" customFormat="1" ht="36.75" customHeight="1">
      <c r="A84" s="615"/>
      <c r="B84" s="943"/>
      <c r="C84" s="1645"/>
      <c r="D84" s="1645"/>
      <c r="E84" s="1645"/>
      <c r="F84" s="1645" t="s">
        <v>1462</v>
      </c>
      <c r="G84" s="1645"/>
      <c r="H84" s="1645" t="s">
        <v>490</v>
      </c>
      <c r="I84" s="1634"/>
      <c r="J84" s="1634"/>
      <c r="K84" s="1634"/>
      <c r="L84" s="1634"/>
      <c r="M84" s="1634"/>
      <c r="N84" s="1634"/>
      <c r="O84" s="1634"/>
      <c r="P84" s="1634"/>
      <c r="Q84" s="1634"/>
      <c r="R84" s="1634"/>
      <c r="S84" s="1634"/>
      <c r="T84" s="1634"/>
      <c r="U84" s="1634"/>
      <c r="V84" s="1634"/>
      <c r="W84" s="1634"/>
      <c r="X84" s="1634"/>
      <c r="Y84" s="1634"/>
      <c r="Z84" s="1633"/>
      <c r="AA84" s="1633"/>
      <c r="AB84" s="1633"/>
      <c r="AC84" s="1633"/>
      <c r="AD84" s="1125"/>
    </row>
    <row r="85" spans="1:30" s="937" customFormat="1" ht="36.75" customHeight="1">
      <c r="A85" s="615"/>
      <c r="B85" s="943"/>
      <c r="C85" s="1645" t="s">
        <v>419</v>
      </c>
      <c r="D85" s="1645" t="s">
        <v>1464</v>
      </c>
      <c r="E85" s="1644">
        <v>220</v>
      </c>
      <c r="F85" s="1645"/>
      <c r="G85" s="1645"/>
      <c r="H85" s="1645" t="s">
        <v>1465</v>
      </c>
      <c r="I85" s="1634"/>
      <c r="J85" s="1634"/>
      <c r="K85" s="1634"/>
      <c r="L85" s="1634"/>
      <c r="M85" s="1634"/>
      <c r="N85" s="1634"/>
      <c r="O85" s="1634"/>
      <c r="P85" s="1634"/>
      <c r="Q85" s="1634"/>
      <c r="R85" s="1634"/>
      <c r="S85" s="1634"/>
      <c r="T85" s="1634"/>
      <c r="U85" s="1634"/>
      <c r="V85" s="1634"/>
      <c r="W85" s="1634"/>
      <c r="X85" s="1634"/>
      <c r="Y85" s="1634"/>
      <c r="Z85" s="1633"/>
      <c r="AA85" s="1633"/>
      <c r="AB85" s="1633"/>
      <c r="AC85" s="1633"/>
      <c r="AD85" s="1125"/>
    </row>
    <row r="86" spans="1:30" s="937" customFormat="1" ht="36.75" customHeight="1">
      <c r="A86" s="615"/>
      <c r="B86" s="943"/>
      <c r="C86" s="1645"/>
      <c r="D86" s="1645"/>
      <c r="E86" s="1644">
        <v>110</v>
      </c>
      <c r="F86" s="1645"/>
      <c r="G86" s="1645"/>
      <c r="H86" s="1645" t="s">
        <v>1465</v>
      </c>
      <c r="I86" s="1634"/>
      <c r="J86" s="1634"/>
      <c r="K86" s="1634"/>
      <c r="L86" s="1634"/>
      <c r="M86" s="1634"/>
      <c r="N86" s="1634"/>
      <c r="O86" s="1634"/>
      <c r="P86" s="1634"/>
      <c r="Q86" s="1634"/>
      <c r="R86" s="1634"/>
      <c r="S86" s="1634"/>
      <c r="T86" s="1634"/>
      <c r="U86" s="1634"/>
      <c r="V86" s="1634"/>
      <c r="W86" s="1634"/>
      <c r="X86" s="1634"/>
      <c r="Y86" s="1634"/>
      <c r="Z86" s="1633"/>
      <c r="AA86" s="1633"/>
      <c r="AB86" s="1633"/>
      <c r="AC86" s="1633"/>
      <c r="AD86" s="1125"/>
    </row>
    <row r="87" spans="1:30" s="937" customFormat="1" ht="36.75" customHeight="1">
      <c r="A87" s="615"/>
      <c r="B87" s="943"/>
      <c r="C87" s="1645"/>
      <c r="D87" s="1645"/>
      <c r="E87" s="1644" t="s">
        <v>1429</v>
      </c>
      <c r="F87" s="1645"/>
      <c r="G87" s="1645"/>
      <c r="H87" s="1645" t="s">
        <v>1465</v>
      </c>
      <c r="I87" s="1634"/>
      <c r="J87" s="1634"/>
      <c r="K87" s="1634"/>
      <c r="L87" s="1634"/>
      <c r="M87" s="1634"/>
      <c r="N87" s="1634"/>
      <c r="O87" s="1634"/>
      <c r="P87" s="1634"/>
      <c r="Q87" s="1634"/>
      <c r="R87" s="1634"/>
      <c r="S87" s="1634"/>
      <c r="T87" s="1634"/>
      <c r="U87" s="1634"/>
      <c r="V87" s="1634"/>
      <c r="W87" s="1634"/>
      <c r="X87" s="1634"/>
      <c r="Y87" s="1634"/>
      <c r="Z87" s="1633"/>
      <c r="AA87" s="1633"/>
      <c r="AB87" s="1633"/>
      <c r="AC87" s="1633"/>
      <c r="AD87" s="1125"/>
    </row>
    <row r="88" spans="1:30" s="937" customFormat="1" ht="36.75" customHeight="1">
      <c r="A88" s="615"/>
      <c r="B88" s="943"/>
      <c r="C88" s="1645"/>
      <c r="D88" s="1645"/>
      <c r="E88" s="1644" t="s">
        <v>1446</v>
      </c>
      <c r="F88" s="1645"/>
      <c r="G88" s="1645"/>
      <c r="H88" s="1645" t="s">
        <v>1465</v>
      </c>
      <c r="I88" s="1634"/>
      <c r="J88" s="1634"/>
      <c r="K88" s="1634"/>
      <c r="L88" s="1634"/>
      <c r="M88" s="1634"/>
      <c r="N88" s="1634"/>
      <c r="O88" s="1634"/>
      <c r="P88" s="1634"/>
      <c r="Q88" s="1634"/>
      <c r="R88" s="1634"/>
      <c r="S88" s="1634"/>
      <c r="T88" s="1634"/>
      <c r="U88" s="1634"/>
      <c r="V88" s="1634"/>
      <c r="W88" s="1634"/>
      <c r="X88" s="1634"/>
      <c r="Y88" s="1634"/>
      <c r="Z88" s="1633"/>
      <c r="AA88" s="1633"/>
      <c r="AB88" s="1633"/>
      <c r="AC88" s="1633"/>
      <c r="AD88" s="1125"/>
    </row>
    <row r="89" spans="1:30" s="937" customFormat="1" ht="36.75" customHeight="1">
      <c r="A89" s="615"/>
      <c r="B89" s="943"/>
      <c r="C89" s="1645" t="s">
        <v>419</v>
      </c>
      <c r="D89" s="1645" t="s">
        <v>1466</v>
      </c>
      <c r="E89" s="1644">
        <v>220</v>
      </c>
      <c r="F89" s="1645" t="s">
        <v>1467</v>
      </c>
      <c r="G89" s="1645"/>
      <c r="H89" s="1645" t="s">
        <v>1468</v>
      </c>
      <c r="I89" s="1634"/>
      <c r="J89" s="1634"/>
      <c r="K89" s="1634"/>
      <c r="L89" s="1634"/>
      <c r="M89" s="1634"/>
      <c r="N89" s="1634"/>
      <c r="O89" s="1634"/>
      <c r="P89" s="1634"/>
      <c r="Q89" s="1634"/>
      <c r="R89" s="1634"/>
      <c r="S89" s="1634"/>
      <c r="T89" s="1634"/>
      <c r="U89" s="1634"/>
      <c r="V89" s="1634"/>
      <c r="W89" s="1634"/>
      <c r="X89" s="1634"/>
      <c r="Y89" s="1634"/>
      <c r="Z89" s="1633"/>
      <c r="AA89" s="1633"/>
      <c r="AB89" s="1633"/>
      <c r="AC89" s="1633"/>
      <c r="AD89" s="1125"/>
    </row>
    <row r="90" spans="1:30" s="937" customFormat="1" ht="36.75" customHeight="1">
      <c r="A90" s="615"/>
      <c r="B90" s="943"/>
      <c r="C90" s="1645"/>
      <c r="D90" s="1645"/>
      <c r="E90" s="1644"/>
      <c r="F90" s="1645" t="s">
        <v>1469</v>
      </c>
      <c r="G90" s="1645"/>
      <c r="H90" s="1645" t="s">
        <v>1468</v>
      </c>
      <c r="I90" s="1634"/>
      <c r="J90" s="1634"/>
      <c r="K90" s="1634"/>
      <c r="L90" s="1634"/>
      <c r="M90" s="1634"/>
      <c r="N90" s="1634"/>
      <c r="O90" s="1634"/>
      <c r="P90" s="1634"/>
      <c r="Q90" s="1634"/>
      <c r="R90" s="1634"/>
      <c r="S90" s="1634"/>
      <c r="T90" s="1634"/>
      <c r="U90" s="1634"/>
      <c r="V90" s="1634"/>
      <c r="W90" s="1634"/>
      <c r="X90" s="1634"/>
      <c r="Y90" s="1634"/>
      <c r="Z90" s="1633"/>
      <c r="AA90" s="1633"/>
      <c r="AB90" s="1633"/>
      <c r="AC90" s="1633"/>
      <c r="AD90" s="1125"/>
    </row>
    <row r="91" spans="1:30" s="937" customFormat="1" ht="36.75" customHeight="1">
      <c r="A91" s="615"/>
      <c r="B91" s="943"/>
      <c r="C91" s="1645"/>
      <c r="D91" s="1645"/>
      <c r="E91" s="1644">
        <v>110</v>
      </c>
      <c r="F91" s="1645" t="s">
        <v>1467</v>
      </c>
      <c r="G91" s="1645"/>
      <c r="H91" s="1645" t="s">
        <v>1468</v>
      </c>
      <c r="I91" s="1634"/>
      <c r="J91" s="1634"/>
      <c r="K91" s="1634"/>
      <c r="L91" s="1634"/>
      <c r="M91" s="1634"/>
      <c r="N91" s="1634"/>
      <c r="O91" s="1634"/>
      <c r="P91" s="1634"/>
      <c r="Q91" s="1634"/>
      <c r="R91" s="1634"/>
      <c r="S91" s="1634"/>
      <c r="T91" s="1634"/>
      <c r="U91" s="1634"/>
      <c r="V91" s="1634"/>
      <c r="W91" s="1634"/>
      <c r="X91" s="1634"/>
      <c r="Y91" s="1634"/>
      <c r="Z91" s="1633"/>
      <c r="AA91" s="1633"/>
      <c r="AB91" s="1633"/>
      <c r="AC91" s="1633"/>
      <c r="AD91" s="1125"/>
    </row>
    <row r="92" spans="1:30" s="937" customFormat="1" ht="36.75" customHeight="1">
      <c r="A92" s="615"/>
      <c r="B92" s="943"/>
      <c r="C92" s="1645"/>
      <c r="D92" s="1645"/>
      <c r="E92" s="1644"/>
      <c r="F92" s="1645" t="s">
        <v>1469</v>
      </c>
      <c r="G92" s="1645"/>
      <c r="H92" s="1645" t="s">
        <v>1468</v>
      </c>
      <c r="I92" s="1634"/>
      <c r="J92" s="1634"/>
      <c r="K92" s="1634"/>
      <c r="L92" s="1634"/>
      <c r="M92" s="1634"/>
      <c r="N92" s="1634"/>
      <c r="O92" s="1634"/>
      <c r="P92" s="1634"/>
      <c r="Q92" s="1634"/>
      <c r="R92" s="1634"/>
      <c r="S92" s="1634"/>
      <c r="T92" s="1634"/>
      <c r="U92" s="1634"/>
      <c r="V92" s="1634"/>
      <c r="W92" s="1634"/>
      <c r="X92" s="1634"/>
      <c r="Y92" s="1634"/>
      <c r="Z92" s="1633"/>
      <c r="AA92" s="1633"/>
      <c r="AB92" s="1633"/>
      <c r="AC92" s="1633"/>
      <c r="AD92" s="1125"/>
    </row>
    <row r="93" spans="1:30" s="937" customFormat="1" ht="36.75" customHeight="1">
      <c r="A93" s="615"/>
      <c r="B93" s="943"/>
      <c r="C93" s="1645"/>
      <c r="D93" s="1645"/>
      <c r="E93" s="1644" t="s">
        <v>1429</v>
      </c>
      <c r="F93" s="1645" t="s">
        <v>1469</v>
      </c>
      <c r="G93" s="1645"/>
      <c r="H93" s="1645" t="s">
        <v>1468</v>
      </c>
      <c r="I93" s="1634"/>
      <c r="J93" s="1634"/>
      <c r="K93" s="1634"/>
      <c r="L93" s="1634"/>
      <c r="M93" s="1634"/>
      <c r="N93" s="1634"/>
      <c r="O93" s="1634"/>
      <c r="P93" s="1634"/>
      <c r="Q93" s="1634"/>
      <c r="R93" s="1634"/>
      <c r="S93" s="1634"/>
      <c r="T93" s="1634"/>
      <c r="U93" s="1634"/>
      <c r="V93" s="1634"/>
      <c r="W93" s="1634"/>
      <c r="X93" s="1634"/>
      <c r="Y93" s="1634"/>
      <c r="Z93" s="1633"/>
      <c r="AA93" s="1633"/>
      <c r="AB93" s="1633"/>
      <c r="AC93" s="1633"/>
      <c r="AD93" s="1125"/>
    </row>
    <row r="94" spans="1:30" s="937" customFormat="1" ht="36.75" customHeight="1">
      <c r="A94" s="615"/>
      <c r="B94" s="943"/>
      <c r="C94" s="1645"/>
      <c r="D94" s="1645"/>
      <c r="E94" s="1644" t="s">
        <v>1446</v>
      </c>
      <c r="F94" s="1645" t="s">
        <v>1470</v>
      </c>
      <c r="G94" s="1645"/>
      <c r="H94" s="1645" t="s">
        <v>1468</v>
      </c>
      <c r="I94" s="1634"/>
      <c r="J94" s="1634"/>
      <c r="K94" s="1634"/>
      <c r="L94" s="1634"/>
      <c r="M94" s="1634"/>
      <c r="N94" s="1634"/>
      <c r="O94" s="1634"/>
      <c r="P94" s="1634"/>
      <c r="Q94" s="1634"/>
      <c r="R94" s="1634"/>
      <c r="S94" s="1634"/>
      <c r="T94" s="1634"/>
      <c r="U94" s="1634"/>
      <c r="V94" s="1634"/>
      <c r="W94" s="1634"/>
      <c r="X94" s="1634"/>
      <c r="Y94" s="1634"/>
      <c r="Z94" s="1633"/>
      <c r="AA94" s="1633"/>
      <c r="AB94" s="1633"/>
      <c r="AC94" s="1633"/>
      <c r="AD94" s="1125"/>
    </row>
    <row r="95" spans="1:30" s="937" customFormat="1" ht="36.75" customHeight="1">
      <c r="A95" s="615"/>
      <c r="B95" s="943"/>
      <c r="C95" s="1642"/>
      <c r="D95" s="1645"/>
      <c r="E95" s="1645"/>
      <c r="F95" s="1645" t="s">
        <v>1469</v>
      </c>
      <c r="G95" s="1645"/>
      <c r="H95" s="1645" t="s">
        <v>1468</v>
      </c>
      <c r="I95" s="1634"/>
      <c r="J95" s="1634"/>
      <c r="K95" s="1634"/>
      <c r="L95" s="1634"/>
      <c r="M95" s="1634"/>
      <c r="N95" s="1634"/>
      <c r="O95" s="1634"/>
      <c r="P95" s="1634"/>
      <c r="Q95" s="1634"/>
      <c r="R95" s="1634"/>
      <c r="S95" s="1634"/>
      <c r="T95" s="1634"/>
      <c r="U95" s="1634"/>
      <c r="V95" s="1634"/>
      <c r="W95" s="1634"/>
      <c r="X95" s="1634"/>
      <c r="Y95" s="1634"/>
      <c r="Z95" s="1633"/>
      <c r="AA95" s="1633"/>
      <c r="AB95" s="1633"/>
      <c r="AC95" s="1633"/>
      <c r="AD95" s="1125"/>
    </row>
    <row r="96" spans="1:30" s="937" customFormat="1" ht="36.75" customHeight="1">
      <c r="A96" s="615"/>
      <c r="B96" s="943"/>
      <c r="C96" s="1645"/>
      <c r="D96" s="1645"/>
      <c r="E96" s="1644"/>
      <c r="F96" s="1645" t="s">
        <v>1471</v>
      </c>
      <c r="G96" s="1645"/>
      <c r="H96" s="1645" t="s">
        <v>1468</v>
      </c>
      <c r="I96" s="1634"/>
      <c r="J96" s="1634"/>
      <c r="K96" s="1634"/>
      <c r="L96" s="1634"/>
      <c r="M96" s="1634"/>
      <c r="N96" s="1634"/>
      <c r="O96" s="1634"/>
      <c r="P96" s="1634"/>
      <c r="Q96" s="1634"/>
      <c r="R96" s="1634"/>
      <c r="S96" s="1634"/>
      <c r="T96" s="1634"/>
      <c r="U96" s="1634"/>
      <c r="V96" s="1634"/>
      <c r="W96" s="1634"/>
      <c r="X96" s="1634"/>
      <c r="Y96" s="1634"/>
      <c r="Z96" s="1633"/>
      <c r="AA96" s="1633"/>
      <c r="AB96" s="1633"/>
      <c r="AC96" s="1633"/>
      <c r="AD96" s="1125"/>
    </row>
    <row r="97" spans="1:30" s="937" customFormat="1" ht="36.75" customHeight="1">
      <c r="A97" s="615"/>
      <c r="B97" s="943"/>
      <c r="C97" s="1645" t="s">
        <v>420</v>
      </c>
      <c r="D97" s="1645" t="s">
        <v>1472</v>
      </c>
      <c r="E97" s="1645"/>
      <c r="F97" s="1645"/>
      <c r="G97" s="1645"/>
      <c r="H97" s="1645" t="s">
        <v>491</v>
      </c>
      <c r="I97" s="1634"/>
      <c r="J97" s="1634"/>
      <c r="K97" s="1634"/>
      <c r="L97" s="1634"/>
      <c r="M97" s="1634"/>
      <c r="N97" s="1634"/>
      <c r="O97" s="1634"/>
      <c r="P97" s="1634"/>
      <c r="Q97" s="1634"/>
      <c r="R97" s="1634"/>
      <c r="S97" s="1634"/>
      <c r="T97" s="1634"/>
      <c r="U97" s="1634"/>
      <c r="V97" s="1634"/>
      <c r="W97" s="1634"/>
      <c r="X97" s="1634"/>
      <c r="Y97" s="1634"/>
      <c r="Z97" s="1633"/>
      <c r="AA97" s="1633"/>
      <c r="AB97" s="1633"/>
      <c r="AC97" s="1633"/>
      <c r="AD97" s="1125"/>
    </row>
    <row r="98" spans="1:30" s="937" customFormat="1" ht="36.75" customHeight="1">
      <c r="A98" s="615"/>
      <c r="B98" s="943"/>
      <c r="C98" s="1645" t="s">
        <v>420</v>
      </c>
      <c r="D98" s="1645" t="s">
        <v>1473</v>
      </c>
      <c r="E98" s="1645" t="s">
        <v>1474</v>
      </c>
      <c r="F98" s="1645" t="s">
        <v>1475</v>
      </c>
      <c r="G98" s="1645" t="s">
        <v>1476</v>
      </c>
      <c r="H98" s="1645" t="s">
        <v>492</v>
      </c>
      <c r="I98" s="1634"/>
      <c r="J98" s="1634"/>
      <c r="K98" s="1634"/>
      <c r="L98" s="1634"/>
      <c r="M98" s="1634"/>
      <c r="N98" s="1634"/>
      <c r="O98" s="1634"/>
      <c r="P98" s="1634"/>
      <c r="Q98" s="1634"/>
      <c r="R98" s="1634"/>
      <c r="S98" s="1634"/>
      <c r="T98" s="1634"/>
      <c r="U98" s="1634"/>
      <c r="V98" s="1634"/>
      <c r="W98" s="1634"/>
      <c r="X98" s="1634"/>
      <c r="Y98" s="1634"/>
      <c r="Z98" s="1633"/>
      <c r="AA98" s="1633"/>
      <c r="AB98" s="1633"/>
      <c r="AC98" s="1633"/>
      <c r="AD98" s="1125"/>
    </row>
    <row r="99" spans="1:30" s="937" customFormat="1" ht="36.75" customHeight="1">
      <c r="A99" s="615"/>
      <c r="B99" s="943"/>
      <c r="C99" s="1645"/>
      <c r="D99" s="1645"/>
      <c r="E99" s="1645"/>
      <c r="F99" s="1645"/>
      <c r="G99" s="1645" t="s">
        <v>1477</v>
      </c>
      <c r="H99" s="1645" t="s">
        <v>492</v>
      </c>
      <c r="I99" s="1634"/>
      <c r="J99" s="1634"/>
      <c r="K99" s="1634"/>
      <c r="L99" s="1634"/>
      <c r="M99" s="1634"/>
      <c r="N99" s="1634"/>
      <c r="O99" s="1634"/>
      <c r="P99" s="1634"/>
      <c r="Q99" s="1634"/>
      <c r="R99" s="1634"/>
      <c r="S99" s="1634"/>
      <c r="T99" s="1634"/>
      <c r="U99" s="1634"/>
      <c r="V99" s="1634"/>
      <c r="W99" s="1634"/>
      <c r="X99" s="1634"/>
      <c r="Y99" s="1634"/>
      <c r="Z99" s="1633"/>
      <c r="AA99" s="1633"/>
      <c r="AB99" s="1633"/>
      <c r="AC99" s="1633"/>
      <c r="AD99" s="1125"/>
    </row>
    <row r="100" spans="1:30" s="937" customFormat="1" ht="36.75" customHeight="1">
      <c r="A100" s="615"/>
      <c r="B100" s="943"/>
      <c r="C100" s="1645"/>
      <c r="D100" s="1645"/>
      <c r="E100" s="1645"/>
      <c r="F100" s="1645"/>
      <c r="G100" s="1645" t="s">
        <v>1478</v>
      </c>
      <c r="H100" s="1645" t="s">
        <v>492</v>
      </c>
      <c r="I100" s="1634"/>
      <c r="J100" s="1634"/>
      <c r="K100" s="1634"/>
      <c r="L100" s="1634"/>
      <c r="M100" s="1634"/>
      <c r="N100" s="1634"/>
      <c r="O100" s="1634"/>
      <c r="P100" s="1634"/>
      <c r="Q100" s="1634"/>
      <c r="R100" s="1634"/>
      <c r="S100" s="1634"/>
      <c r="T100" s="1634"/>
      <c r="U100" s="1634"/>
      <c r="V100" s="1634"/>
      <c r="W100" s="1634"/>
      <c r="X100" s="1634"/>
      <c r="Y100" s="1634"/>
      <c r="Z100" s="1633"/>
      <c r="AA100" s="1633"/>
      <c r="AB100" s="1633"/>
      <c r="AC100" s="1633"/>
      <c r="AD100" s="1125"/>
    </row>
    <row r="101" spans="1:30" s="937" customFormat="1" ht="36.75" customHeight="1">
      <c r="A101" s="615"/>
      <c r="B101" s="943"/>
      <c r="C101" s="1645"/>
      <c r="D101" s="1645"/>
      <c r="E101" s="1645"/>
      <c r="F101" s="1645"/>
      <c r="G101" s="1645" t="s">
        <v>1479</v>
      </c>
      <c r="H101" s="1645" t="s">
        <v>492</v>
      </c>
      <c r="I101" s="1634"/>
      <c r="J101" s="1634"/>
      <c r="K101" s="1634"/>
      <c r="L101" s="1634"/>
      <c r="M101" s="1634"/>
      <c r="N101" s="1634"/>
      <c r="O101" s="1634"/>
      <c r="P101" s="1634"/>
      <c r="Q101" s="1634"/>
      <c r="R101" s="1634"/>
      <c r="S101" s="1634"/>
      <c r="T101" s="1634"/>
      <c r="U101" s="1634"/>
      <c r="V101" s="1634"/>
      <c r="W101" s="1634"/>
      <c r="X101" s="1634"/>
      <c r="Y101" s="1634"/>
      <c r="Z101" s="1633"/>
      <c r="AA101" s="1633"/>
      <c r="AB101" s="1633"/>
      <c r="AC101" s="1633"/>
      <c r="AD101" s="1125"/>
    </row>
    <row r="102" spans="1:30" s="937" customFormat="1" ht="36.75" customHeight="1">
      <c r="A102" s="615"/>
      <c r="B102" s="943"/>
      <c r="C102" s="1645"/>
      <c r="D102" s="1645"/>
      <c r="E102" s="1645"/>
      <c r="F102" s="1645" t="s">
        <v>1480</v>
      </c>
      <c r="G102" s="1645" t="s">
        <v>1476</v>
      </c>
      <c r="H102" s="1645" t="s">
        <v>492</v>
      </c>
      <c r="I102" s="1634"/>
      <c r="J102" s="1634"/>
      <c r="K102" s="1634"/>
      <c r="L102" s="1634"/>
      <c r="M102" s="1634"/>
      <c r="N102" s="1634"/>
      <c r="O102" s="1634"/>
      <c r="P102" s="1634"/>
      <c r="Q102" s="1634"/>
      <c r="R102" s="1634"/>
      <c r="S102" s="1634"/>
      <c r="T102" s="1634"/>
      <c r="U102" s="1634"/>
      <c r="V102" s="1634"/>
      <c r="W102" s="1634"/>
      <c r="X102" s="1634"/>
      <c r="Y102" s="1634"/>
      <c r="Z102" s="1633"/>
      <c r="AA102" s="1633"/>
      <c r="AB102" s="1633"/>
      <c r="AC102" s="1633"/>
      <c r="AD102" s="1125"/>
    </row>
    <row r="103" spans="1:30" s="937" customFormat="1" ht="36.75" customHeight="1">
      <c r="A103" s="615"/>
      <c r="B103" s="943"/>
      <c r="C103" s="1645"/>
      <c r="D103" s="1645"/>
      <c r="E103" s="1645"/>
      <c r="F103" s="1645"/>
      <c r="G103" s="1645" t="s">
        <v>1477</v>
      </c>
      <c r="H103" s="1645" t="s">
        <v>492</v>
      </c>
      <c r="I103" s="1634"/>
      <c r="J103" s="1634"/>
      <c r="K103" s="1634"/>
      <c r="L103" s="1634"/>
      <c r="M103" s="1634"/>
      <c r="N103" s="1634"/>
      <c r="O103" s="1634"/>
      <c r="P103" s="1634"/>
      <c r="Q103" s="1634"/>
      <c r="R103" s="1634"/>
      <c r="S103" s="1634"/>
      <c r="T103" s="1634"/>
      <c r="U103" s="1634"/>
      <c r="V103" s="1634"/>
      <c r="W103" s="1634"/>
      <c r="X103" s="1634"/>
      <c r="Y103" s="1634"/>
      <c r="Z103" s="1633"/>
      <c r="AA103" s="1633"/>
      <c r="AB103" s="1633"/>
      <c r="AC103" s="1633"/>
      <c r="AD103" s="1125"/>
    </row>
    <row r="104" spans="1:30" s="937" customFormat="1" ht="36.75" customHeight="1">
      <c r="A104" s="615"/>
      <c r="B104" s="943"/>
      <c r="C104" s="1645"/>
      <c r="D104" s="1645"/>
      <c r="E104" s="1645"/>
      <c r="F104" s="1645"/>
      <c r="G104" s="1645" t="s">
        <v>1478</v>
      </c>
      <c r="H104" s="1645" t="s">
        <v>492</v>
      </c>
      <c r="I104" s="1634"/>
      <c r="J104" s="1634"/>
      <c r="K104" s="1634"/>
      <c r="L104" s="1634"/>
      <c r="M104" s="1634"/>
      <c r="N104" s="1634"/>
      <c r="O104" s="1634"/>
      <c r="P104" s="1634"/>
      <c r="Q104" s="1634"/>
      <c r="R104" s="1634"/>
      <c r="S104" s="1634"/>
      <c r="T104" s="1634"/>
      <c r="U104" s="1634"/>
      <c r="V104" s="1634"/>
      <c r="W104" s="1634"/>
      <c r="X104" s="1634"/>
      <c r="Y104" s="1634"/>
      <c r="Z104" s="1633"/>
      <c r="AA104" s="1633"/>
      <c r="AB104" s="1633"/>
      <c r="AC104" s="1633"/>
      <c r="AD104" s="1125"/>
    </row>
    <row r="105" spans="1:30" s="937" customFormat="1" ht="36.75" customHeight="1">
      <c r="A105" s="615"/>
      <c r="B105" s="943"/>
      <c r="C105" s="1645"/>
      <c r="D105" s="1645"/>
      <c r="E105" s="1645"/>
      <c r="F105" s="1645"/>
      <c r="G105" s="1645" t="s">
        <v>1479</v>
      </c>
      <c r="H105" s="1645" t="s">
        <v>492</v>
      </c>
      <c r="I105" s="1634"/>
      <c r="J105" s="1634"/>
      <c r="K105" s="1634"/>
      <c r="L105" s="1634"/>
      <c r="M105" s="1634"/>
      <c r="N105" s="1634"/>
      <c r="O105" s="1634"/>
      <c r="P105" s="1634"/>
      <c r="Q105" s="1634"/>
      <c r="R105" s="1634"/>
      <c r="S105" s="1634"/>
      <c r="T105" s="1634"/>
      <c r="U105" s="1634"/>
      <c r="V105" s="1634"/>
      <c r="W105" s="1634"/>
      <c r="X105" s="1634"/>
      <c r="Y105" s="1634"/>
      <c r="Z105" s="1633"/>
      <c r="AA105" s="1633"/>
      <c r="AB105" s="1633"/>
      <c r="AC105" s="1633"/>
      <c r="AD105" s="1125"/>
    </row>
    <row r="106" spans="1:30" s="937" customFormat="1" ht="36.75" customHeight="1">
      <c r="A106" s="615"/>
      <c r="B106" s="943"/>
      <c r="C106" s="1645"/>
      <c r="D106" s="1645"/>
      <c r="E106" s="1645"/>
      <c r="F106" s="1645" t="s">
        <v>1481</v>
      </c>
      <c r="G106" s="1645"/>
      <c r="H106" s="1645" t="s">
        <v>1482</v>
      </c>
      <c r="I106" s="1634"/>
      <c r="J106" s="1634"/>
      <c r="K106" s="1634"/>
      <c r="L106" s="1634"/>
      <c r="M106" s="1634"/>
      <c r="N106" s="1634"/>
      <c r="O106" s="1634"/>
      <c r="P106" s="1634"/>
      <c r="Q106" s="1634"/>
      <c r="R106" s="1634"/>
      <c r="S106" s="1634"/>
      <c r="T106" s="1634"/>
      <c r="U106" s="1634"/>
      <c r="V106" s="1634"/>
      <c r="W106" s="1634"/>
      <c r="X106" s="1634"/>
      <c r="Y106" s="1634"/>
      <c r="Z106" s="1633"/>
      <c r="AA106" s="1633"/>
      <c r="AB106" s="1633"/>
      <c r="AC106" s="1633"/>
      <c r="AD106" s="1125"/>
    </row>
    <row r="107" spans="1:30" s="937" customFormat="1" ht="36.75" customHeight="1">
      <c r="A107" s="615"/>
      <c r="B107" s="943"/>
      <c r="C107" s="1645"/>
      <c r="D107" s="1645"/>
      <c r="E107" s="1645"/>
      <c r="F107" s="1645"/>
      <c r="G107" s="1645"/>
      <c r="H107" s="1645"/>
      <c r="I107" s="1634"/>
      <c r="J107" s="1634"/>
      <c r="K107" s="1634"/>
      <c r="L107" s="1634"/>
      <c r="M107" s="1634"/>
      <c r="N107" s="1634"/>
      <c r="O107" s="1634"/>
      <c r="P107" s="1634"/>
      <c r="Q107" s="1634"/>
      <c r="R107" s="1634"/>
      <c r="S107" s="1634"/>
      <c r="T107" s="1634"/>
      <c r="U107" s="1634"/>
      <c r="V107" s="1634"/>
      <c r="W107" s="1634"/>
      <c r="X107" s="1634"/>
      <c r="Y107" s="1634"/>
      <c r="Z107" s="1633"/>
      <c r="AA107" s="1633"/>
      <c r="AB107" s="1633"/>
      <c r="AC107" s="1633"/>
      <c r="AD107" s="1125"/>
    </row>
    <row r="108" spans="1:30" s="937" customFormat="1" ht="36.75" customHeight="1">
      <c r="A108" s="615"/>
      <c r="B108" s="943"/>
      <c r="C108" s="1645" t="s">
        <v>420</v>
      </c>
      <c r="D108" s="1645" t="s">
        <v>1483</v>
      </c>
      <c r="E108" s="1645" t="s">
        <v>1474</v>
      </c>
      <c r="F108" s="1645" t="s">
        <v>1476</v>
      </c>
      <c r="G108" s="1645"/>
      <c r="H108" s="1645" t="s">
        <v>492</v>
      </c>
      <c r="I108" s="1634"/>
      <c r="J108" s="1634"/>
      <c r="K108" s="1634"/>
      <c r="L108" s="1634"/>
      <c r="M108" s="1634"/>
      <c r="N108" s="1634"/>
      <c r="O108" s="1634"/>
      <c r="P108" s="1634"/>
      <c r="Q108" s="1634"/>
      <c r="R108" s="1634"/>
      <c r="S108" s="1634"/>
      <c r="T108" s="1634"/>
      <c r="U108" s="1634"/>
      <c r="V108" s="1634"/>
      <c r="W108" s="1634"/>
      <c r="X108" s="1634"/>
      <c r="Y108" s="1634"/>
      <c r="Z108" s="1633"/>
      <c r="AA108" s="1633"/>
      <c r="AB108" s="1633"/>
      <c r="AC108" s="1633"/>
      <c r="AD108" s="1125"/>
    </row>
    <row r="109" spans="1:30" s="937" customFormat="1" ht="36.75" customHeight="1">
      <c r="A109" s="615"/>
      <c r="B109" s="943"/>
      <c r="C109" s="1645"/>
      <c r="D109" s="1645"/>
      <c r="E109" s="1645"/>
      <c r="F109" s="1645" t="s">
        <v>1477</v>
      </c>
      <c r="G109" s="1645"/>
      <c r="H109" s="1645" t="s">
        <v>492</v>
      </c>
      <c r="I109" s="1634"/>
      <c r="J109" s="1634"/>
      <c r="K109" s="1634"/>
      <c r="L109" s="1634"/>
      <c r="M109" s="1634"/>
      <c r="N109" s="1634"/>
      <c r="O109" s="1634"/>
      <c r="P109" s="1634"/>
      <c r="Q109" s="1634"/>
      <c r="R109" s="1634"/>
      <c r="S109" s="1634"/>
      <c r="T109" s="1634"/>
      <c r="U109" s="1634"/>
      <c r="V109" s="1634"/>
      <c r="W109" s="1634"/>
      <c r="X109" s="1634"/>
      <c r="Y109" s="1634"/>
      <c r="Z109" s="1633"/>
      <c r="AA109" s="1633"/>
      <c r="AB109" s="1633"/>
      <c r="AC109" s="1633"/>
      <c r="AD109" s="1125"/>
    </row>
    <row r="110" spans="1:30" s="937" customFormat="1" ht="36.75" customHeight="1">
      <c r="A110" s="615"/>
      <c r="B110" s="943"/>
      <c r="C110" s="1645"/>
      <c r="D110" s="1645"/>
      <c r="E110" s="1645"/>
      <c r="F110" s="1645" t="s">
        <v>1478</v>
      </c>
      <c r="G110" s="1645"/>
      <c r="H110" s="1645" t="s">
        <v>492</v>
      </c>
      <c r="I110" s="1634"/>
      <c r="J110" s="1634"/>
      <c r="K110" s="1634"/>
      <c r="L110" s="1634"/>
      <c r="M110" s="1634"/>
      <c r="N110" s="1634"/>
      <c r="O110" s="1634"/>
      <c r="P110" s="1634"/>
      <c r="Q110" s="1634"/>
      <c r="R110" s="1634"/>
      <c r="S110" s="1634"/>
      <c r="T110" s="1634"/>
      <c r="U110" s="1634"/>
      <c r="V110" s="1634"/>
      <c r="W110" s="1634"/>
      <c r="X110" s="1634"/>
      <c r="Y110" s="1634"/>
      <c r="Z110" s="1633"/>
      <c r="AA110" s="1633"/>
      <c r="AB110" s="1633"/>
      <c r="AC110" s="1633"/>
      <c r="AD110" s="1125"/>
    </row>
    <row r="111" spans="1:30" s="937" customFormat="1" ht="36.75" customHeight="1">
      <c r="A111" s="615"/>
      <c r="B111" s="943"/>
      <c r="C111" s="1645"/>
      <c r="D111" s="1645"/>
      <c r="E111" s="1645"/>
      <c r="F111" s="1645" t="s">
        <v>1479</v>
      </c>
      <c r="G111" s="1645"/>
      <c r="H111" s="1645" t="s">
        <v>492</v>
      </c>
      <c r="I111" s="1634"/>
      <c r="J111" s="1634"/>
      <c r="K111" s="1634"/>
      <c r="L111" s="1634"/>
      <c r="M111" s="1634"/>
      <c r="N111" s="1634"/>
      <c r="O111" s="1634"/>
      <c r="P111" s="1634"/>
      <c r="Q111" s="1634"/>
      <c r="R111" s="1634"/>
      <c r="S111" s="1634"/>
      <c r="T111" s="1634"/>
      <c r="U111" s="1634"/>
      <c r="V111" s="1634"/>
      <c r="W111" s="1634"/>
      <c r="X111" s="1634"/>
      <c r="Y111" s="1634"/>
      <c r="Z111" s="1633"/>
      <c r="AA111" s="1633"/>
      <c r="AB111" s="1633"/>
      <c r="AC111" s="1633"/>
      <c r="AD111" s="1125"/>
    </row>
    <row r="112" spans="1:30" s="937" customFormat="1" ht="36.75" customHeight="1">
      <c r="A112" s="615"/>
      <c r="B112" s="943"/>
      <c r="C112" s="1645" t="s">
        <v>420</v>
      </c>
      <c r="D112" s="1645" t="s">
        <v>1484</v>
      </c>
      <c r="E112" s="1645" t="s">
        <v>1485</v>
      </c>
      <c r="F112" s="1645" t="s">
        <v>1476</v>
      </c>
      <c r="G112" s="1645"/>
      <c r="H112" s="1645" t="s">
        <v>492</v>
      </c>
      <c r="I112" s="1634"/>
      <c r="J112" s="1634"/>
      <c r="K112" s="1634"/>
      <c r="L112" s="1634"/>
      <c r="M112" s="1634"/>
      <c r="N112" s="1634"/>
      <c r="O112" s="1634"/>
      <c r="P112" s="1634"/>
      <c r="Q112" s="1634"/>
      <c r="R112" s="1634"/>
      <c r="S112" s="1634"/>
      <c r="T112" s="1634"/>
      <c r="U112" s="1634"/>
      <c r="V112" s="1634"/>
      <c r="W112" s="1634"/>
      <c r="X112" s="1634"/>
      <c r="Y112" s="1634"/>
      <c r="Z112" s="1633"/>
      <c r="AA112" s="1633"/>
      <c r="AB112" s="1633"/>
      <c r="AC112" s="1633"/>
      <c r="AD112" s="1125"/>
    </row>
    <row r="113" spans="1:30" s="937" customFormat="1" ht="36.75" customHeight="1">
      <c r="A113" s="615"/>
      <c r="B113" s="943"/>
      <c r="C113" s="1645"/>
      <c r="D113" s="1645"/>
      <c r="E113" s="1645"/>
      <c r="F113" s="1645" t="s">
        <v>1477</v>
      </c>
      <c r="G113" s="1645"/>
      <c r="H113" s="1645" t="s">
        <v>492</v>
      </c>
      <c r="I113" s="1634"/>
      <c r="J113" s="1634"/>
      <c r="K113" s="1634"/>
      <c r="L113" s="1634"/>
      <c r="M113" s="1634"/>
      <c r="N113" s="1634"/>
      <c r="O113" s="1634"/>
      <c r="P113" s="1634"/>
      <c r="Q113" s="1634"/>
      <c r="R113" s="1634"/>
      <c r="S113" s="1634"/>
      <c r="T113" s="1634"/>
      <c r="U113" s="1634"/>
      <c r="V113" s="1634"/>
      <c r="W113" s="1634"/>
      <c r="X113" s="1634"/>
      <c r="Y113" s="1634"/>
      <c r="Z113" s="1633"/>
      <c r="AA113" s="1633"/>
      <c r="AB113" s="1633"/>
      <c r="AC113" s="1633"/>
      <c r="AD113" s="1125"/>
    </row>
    <row r="114" spans="1:30" s="937" customFormat="1" ht="36.75" customHeight="1">
      <c r="A114" s="615"/>
      <c r="B114" s="943"/>
      <c r="C114" s="1645"/>
      <c r="D114" s="1645"/>
      <c r="E114" s="1645"/>
      <c r="F114" s="1645" t="s">
        <v>1478</v>
      </c>
      <c r="G114" s="1645"/>
      <c r="H114" s="1645" t="s">
        <v>492</v>
      </c>
      <c r="I114" s="1634"/>
      <c r="J114" s="1634"/>
      <c r="K114" s="1634"/>
      <c r="L114" s="1634"/>
      <c r="M114" s="1634"/>
      <c r="N114" s="1634"/>
      <c r="O114" s="1634"/>
      <c r="P114" s="1634"/>
      <c r="Q114" s="1634"/>
      <c r="R114" s="1634"/>
      <c r="S114" s="1634"/>
      <c r="T114" s="1634"/>
      <c r="U114" s="1634"/>
      <c r="V114" s="1634"/>
      <c r="W114" s="1634"/>
      <c r="X114" s="1634"/>
      <c r="Y114" s="1634"/>
      <c r="Z114" s="1633"/>
      <c r="AA114" s="1633"/>
      <c r="AB114" s="1633"/>
      <c r="AC114" s="1633"/>
      <c r="AD114" s="1125"/>
    </row>
    <row r="115" spans="1:30" s="937" customFormat="1" ht="36.75" customHeight="1">
      <c r="A115" s="615"/>
      <c r="B115" s="943"/>
      <c r="C115" s="1645"/>
      <c r="D115" s="1645"/>
      <c r="E115" s="1645"/>
      <c r="F115" s="1645" t="s">
        <v>1479</v>
      </c>
      <c r="G115" s="1645"/>
      <c r="H115" s="1645" t="s">
        <v>492</v>
      </c>
      <c r="I115" s="1634"/>
      <c r="J115" s="1634"/>
      <c r="K115" s="1634"/>
      <c r="L115" s="1634"/>
      <c r="M115" s="1634"/>
      <c r="N115" s="1634"/>
      <c r="O115" s="1634"/>
      <c r="P115" s="1634"/>
      <c r="Q115" s="1634"/>
      <c r="R115" s="1634"/>
      <c r="S115" s="1634"/>
      <c r="T115" s="1634"/>
      <c r="U115" s="1634"/>
      <c r="V115" s="1634"/>
      <c r="W115" s="1634"/>
      <c r="X115" s="1634"/>
      <c r="Y115" s="1634"/>
      <c r="Z115" s="1633"/>
      <c r="AA115" s="1633"/>
      <c r="AB115" s="1633"/>
      <c r="AC115" s="1633"/>
      <c r="AD115" s="1125"/>
    </row>
    <row r="116" spans="1:30" s="937" customFormat="1" ht="36.75" customHeight="1">
      <c r="A116" s="615"/>
      <c r="B116" s="943"/>
      <c r="C116" s="1645" t="s">
        <v>420</v>
      </c>
      <c r="D116" s="1645" t="s">
        <v>1486</v>
      </c>
      <c r="E116" s="1645" t="s">
        <v>1487</v>
      </c>
      <c r="F116" s="1645" t="s">
        <v>1476</v>
      </c>
      <c r="G116" s="1645"/>
      <c r="H116" s="1645" t="s">
        <v>492</v>
      </c>
      <c r="I116" s="1634"/>
      <c r="J116" s="1634"/>
      <c r="K116" s="1634"/>
      <c r="L116" s="1634"/>
      <c r="M116" s="1634"/>
      <c r="N116" s="1634"/>
      <c r="O116" s="1634"/>
      <c r="P116" s="1634"/>
      <c r="Q116" s="1634"/>
      <c r="R116" s="1634"/>
      <c r="S116" s="1634"/>
      <c r="T116" s="1634"/>
      <c r="U116" s="1634"/>
      <c r="V116" s="1634"/>
      <c r="W116" s="1634"/>
      <c r="X116" s="1634"/>
      <c r="Y116" s="1634"/>
      <c r="Z116" s="1633"/>
      <c r="AA116" s="1633"/>
      <c r="AB116" s="1633"/>
      <c r="AC116" s="1633"/>
      <c r="AD116" s="1125"/>
    </row>
    <row r="117" spans="1:30" s="937" customFormat="1" ht="36.75" customHeight="1">
      <c r="A117" s="615"/>
      <c r="B117" s="943"/>
      <c r="C117" s="1645"/>
      <c r="D117" s="1645"/>
      <c r="E117" s="1645"/>
      <c r="F117" s="1645" t="s">
        <v>1477</v>
      </c>
      <c r="G117" s="1645"/>
      <c r="H117" s="1645" t="s">
        <v>492</v>
      </c>
      <c r="I117" s="1634"/>
      <c r="J117" s="1634"/>
      <c r="K117" s="1634"/>
      <c r="L117" s="1634"/>
      <c r="M117" s="1634"/>
      <c r="N117" s="1634"/>
      <c r="O117" s="1634"/>
      <c r="P117" s="1634"/>
      <c r="Q117" s="1634"/>
      <c r="R117" s="1634"/>
      <c r="S117" s="1634"/>
      <c r="T117" s="1634"/>
      <c r="U117" s="1634"/>
      <c r="V117" s="1634"/>
      <c r="W117" s="1634"/>
      <c r="X117" s="1634"/>
      <c r="Y117" s="1634"/>
      <c r="Z117" s="1633"/>
      <c r="AA117" s="1633"/>
      <c r="AB117" s="1633"/>
      <c r="AC117" s="1633"/>
      <c r="AD117" s="1125"/>
    </row>
    <row r="118" spans="1:30" s="937" customFormat="1" ht="36.75" customHeight="1">
      <c r="A118" s="615"/>
      <c r="B118" s="943"/>
      <c r="C118" s="1645"/>
      <c r="D118" s="1645"/>
      <c r="E118" s="1645"/>
      <c r="F118" s="1645" t="s">
        <v>1478</v>
      </c>
      <c r="G118" s="1645"/>
      <c r="H118" s="1645" t="s">
        <v>492</v>
      </c>
      <c r="I118" s="1634"/>
      <c r="J118" s="1634"/>
      <c r="K118" s="1634"/>
      <c r="L118" s="1634"/>
      <c r="M118" s="1634"/>
      <c r="N118" s="1634"/>
      <c r="O118" s="1634"/>
      <c r="P118" s="1634"/>
      <c r="Q118" s="1634"/>
      <c r="R118" s="1634"/>
      <c r="S118" s="1634"/>
      <c r="T118" s="1634"/>
      <c r="U118" s="1634"/>
      <c r="V118" s="1634"/>
      <c r="W118" s="1634"/>
      <c r="X118" s="1634"/>
      <c r="Y118" s="1634"/>
      <c r="Z118" s="1633"/>
      <c r="AA118" s="1633"/>
      <c r="AB118" s="1633"/>
      <c r="AC118" s="1633"/>
      <c r="AD118" s="1125"/>
    </row>
    <row r="119" spans="1:30" s="937" customFormat="1" ht="36.75" customHeight="1">
      <c r="A119" s="615"/>
      <c r="B119" s="943"/>
      <c r="C119" s="1645"/>
      <c r="D119" s="1645"/>
      <c r="E119" s="1645"/>
      <c r="F119" s="1645" t="s">
        <v>1479</v>
      </c>
      <c r="G119" s="1645"/>
      <c r="H119" s="1645" t="s">
        <v>492</v>
      </c>
      <c r="I119" s="1634"/>
      <c r="J119" s="1634"/>
      <c r="K119" s="1634"/>
      <c r="L119" s="1634"/>
      <c r="M119" s="1634"/>
      <c r="N119" s="1634"/>
      <c r="O119" s="1634"/>
      <c r="P119" s="1634"/>
      <c r="Q119" s="1634"/>
      <c r="R119" s="1634"/>
      <c r="S119" s="1634"/>
      <c r="T119" s="1634"/>
      <c r="U119" s="1634"/>
      <c r="V119" s="1634"/>
      <c r="W119" s="1634"/>
      <c r="X119" s="1634"/>
      <c r="Y119" s="1634"/>
      <c r="Z119" s="1633"/>
      <c r="AA119" s="1633"/>
      <c r="AB119" s="1633"/>
      <c r="AC119" s="1633"/>
      <c r="AD119" s="1125"/>
    </row>
    <row r="120" spans="1:30" s="937" customFormat="1" ht="36.75" customHeight="1">
      <c r="A120" s="615"/>
      <c r="B120" s="943"/>
      <c r="C120" s="1645" t="s">
        <v>420</v>
      </c>
      <c r="D120" s="1645" t="s">
        <v>1488</v>
      </c>
      <c r="E120" s="1645"/>
      <c r="F120" s="1645"/>
      <c r="G120" s="1645"/>
      <c r="H120" s="1645"/>
      <c r="I120" s="1634"/>
      <c r="J120" s="1634"/>
      <c r="K120" s="1634"/>
      <c r="L120" s="1634"/>
      <c r="M120" s="1634"/>
      <c r="N120" s="1634"/>
      <c r="O120" s="1634"/>
      <c r="P120" s="1634"/>
      <c r="Q120" s="1634"/>
      <c r="R120" s="1634"/>
      <c r="S120" s="1634"/>
      <c r="T120" s="1634"/>
      <c r="U120" s="1634"/>
      <c r="V120" s="1634"/>
      <c r="W120" s="1634"/>
      <c r="X120" s="1634"/>
      <c r="Y120" s="1634"/>
      <c r="Z120" s="1633"/>
      <c r="AA120" s="1633"/>
      <c r="AB120" s="1633"/>
      <c r="AC120" s="1633"/>
      <c r="AD120" s="1125"/>
    </row>
    <row r="121" spans="1:30" s="937" customFormat="1" ht="36.75" customHeight="1">
      <c r="A121" s="615"/>
      <c r="B121" s="943"/>
      <c r="C121" s="1645"/>
      <c r="D121" s="1644" t="s">
        <v>1489</v>
      </c>
      <c r="E121" s="1645" t="s">
        <v>1490</v>
      </c>
      <c r="F121" s="1645"/>
      <c r="G121" s="1645"/>
      <c r="H121" s="1645" t="s">
        <v>493</v>
      </c>
      <c r="I121" s="1634"/>
      <c r="J121" s="1634"/>
      <c r="K121" s="1634"/>
      <c r="L121" s="1634"/>
      <c r="M121" s="1634"/>
      <c r="N121" s="1634"/>
      <c r="O121" s="1634"/>
      <c r="P121" s="1634"/>
      <c r="Q121" s="1634"/>
      <c r="R121" s="1634"/>
      <c r="S121" s="1634"/>
      <c r="T121" s="1634"/>
      <c r="U121" s="1634"/>
      <c r="V121" s="1634"/>
      <c r="W121" s="1634"/>
      <c r="X121" s="1634"/>
      <c r="Y121" s="1634"/>
      <c r="Z121" s="1633"/>
      <c r="AA121" s="1633"/>
      <c r="AB121" s="1633"/>
      <c r="AC121" s="1633"/>
      <c r="AD121" s="1125"/>
    </row>
    <row r="122" spans="1:30" s="937" customFormat="1" ht="36.75" customHeight="1">
      <c r="A122" s="615"/>
      <c r="B122" s="943"/>
      <c r="C122" s="1645"/>
      <c r="D122" s="1644" t="s">
        <v>1491</v>
      </c>
      <c r="E122" s="1645" t="s">
        <v>1490</v>
      </c>
      <c r="F122" s="1645"/>
      <c r="G122" s="1645"/>
      <c r="H122" s="1645" t="s">
        <v>494</v>
      </c>
      <c r="I122" s="1634"/>
      <c r="J122" s="1634"/>
      <c r="K122" s="1634"/>
      <c r="L122" s="1634"/>
      <c r="M122" s="1634"/>
      <c r="N122" s="1634"/>
      <c r="O122" s="1634"/>
      <c r="P122" s="1634"/>
      <c r="Q122" s="1634"/>
      <c r="R122" s="1634"/>
      <c r="S122" s="1634"/>
      <c r="T122" s="1634"/>
      <c r="U122" s="1634"/>
      <c r="V122" s="1634"/>
      <c r="W122" s="1634"/>
      <c r="X122" s="1634"/>
      <c r="Y122" s="1634"/>
      <c r="Z122" s="1633"/>
      <c r="AA122" s="1633"/>
      <c r="AB122" s="1633"/>
      <c r="AC122" s="1633"/>
      <c r="AD122" s="1125"/>
    </row>
    <row r="123" spans="1:30" s="937" customFormat="1" ht="36.75" customHeight="1">
      <c r="A123" s="615"/>
      <c r="B123" s="943"/>
      <c r="C123" s="1645"/>
      <c r="D123" s="1644" t="s">
        <v>1492</v>
      </c>
      <c r="E123" s="1645" t="s">
        <v>1490</v>
      </c>
      <c r="F123" s="1645"/>
      <c r="G123" s="1645"/>
      <c r="H123" s="1645" t="s">
        <v>495</v>
      </c>
      <c r="I123" s="1634"/>
      <c r="J123" s="1634"/>
      <c r="K123" s="1634"/>
      <c r="L123" s="1634"/>
      <c r="M123" s="1634"/>
      <c r="N123" s="1634"/>
      <c r="O123" s="1634"/>
      <c r="P123" s="1634"/>
      <c r="Q123" s="1634"/>
      <c r="R123" s="1634"/>
      <c r="S123" s="1634"/>
      <c r="T123" s="1634"/>
      <c r="U123" s="1634"/>
      <c r="V123" s="1634"/>
      <c r="W123" s="1634"/>
      <c r="X123" s="1634"/>
      <c r="Y123" s="1634"/>
      <c r="Z123" s="1633"/>
      <c r="AA123" s="1633"/>
      <c r="AB123" s="1633"/>
      <c r="AC123" s="1633"/>
      <c r="AD123" s="1125"/>
    </row>
    <row r="124" spans="1:30" s="937" customFormat="1" ht="36.75" customHeight="1">
      <c r="A124" s="615"/>
      <c r="B124" s="943"/>
      <c r="C124" s="1645" t="s">
        <v>420</v>
      </c>
      <c r="D124" s="1644" t="s">
        <v>1493</v>
      </c>
      <c r="E124" s="1645"/>
      <c r="F124" s="1645" t="s">
        <v>1494</v>
      </c>
      <c r="G124" s="1645"/>
      <c r="H124" s="1645" t="s">
        <v>496</v>
      </c>
      <c r="I124" s="1634"/>
      <c r="J124" s="1634"/>
      <c r="K124" s="1634"/>
      <c r="L124" s="1634"/>
      <c r="M124" s="1634"/>
      <c r="N124" s="1634"/>
      <c r="O124" s="1634"/>
      <c r="P124" s="1634"/>
      <c r="Q124" s="1634"/>
      <c r="R124" s="1634"/>
      <c r="S124" s="1634"/>
      <c r="T124" s="1634"/>
      <c r="U124" s="1634"/>
      <c r="V124" s="1634"/>
      <c r="W124" s="1634"/>
      <c r="X124" s="1634"/>
      <c r="Y124" s="1634"/>
      <c r="Z124" s="1633"/>
      <c r="AA124" s="1633"/>
      <c r="AB124" s="1633"/>
      <c r="AC124" s="1633"/>
      <c r="AD124" s="1125"/>
    </row>
    <row r="125" spans="1:30" s="937" customFormat="1" ht="36.75" customHeight="1">
      <c r="A125" s="615"/>
      <c r="B125" s="943"/>
      <c r="C125" s="1645"/>
      <c r="D125" s="1644"/>
      <c r="E125" s="1645"/>
      <c r="F125" s="1645" t="s">
        <v>1495</v>
      </c>
      <c r="G125" s="1645"/>
      <c r="H125" s="1645" t="s">
        <v>497</v>
      </c>
      <c r="I125" s="1634"/>
      <c r="J125" s="1634"/>
      <c r="K125" s="1634"/>
      <c r="L125" s="1634"/>
      <c r="M125" s="1634"/>
      <c r="N125" s="1634"/>
      <c r="O125" s="1634"/>
      <c r="P125" s="1634"/>
      <c r="Q125" s="1634"/>
      <c r="R125" s="1634"/>
      <c r="S125" s="1634"/>
      <c r="T125" s="1634"/>
      <c r="U125" s="1634"/>
      <c r="V125" s="1634"/>
      <c r="W125" s="1634"/>
      <c r="X125" s="1634"/>
      <c r="Y125" s="1634"/>
      <c r="Z125" s="1633"/>
      <c r="AA125" s="1633"/>
      <c r="AB125" s="1633"/>
      <c r="AC125" s="1633"/>
      <c r="AD125" s="1125"/>
    </row>
    <row r="126" spans="1:30" s="937" customFormat="1" ht="36.75" customHeight="1">
      <c r="A126" s="615"/>
      <c r="B126" s="943"/>
      <c r="C126" s="1645"/>
      <c r="D126" s="1644"/>
      <c r="E126" s="1645"/>
      <c r="F126" s="1645" t="s">
        <v>1496</v>
      </c>
      <c r="G126" s="1645"/>
      <c r="H126" s="1645" t="s">
        <v>498</v>
      </c>
      <c r="I126" s="1634"/>
      <c r="J126" s="1634"/>
      <c r="K126" s="1634"/>
      <c r="L126" s="1634"/>
      <c r="M126" s="1634"/>
      <c r="N126" s="1634"/>
      <c r="O126" s="1634"/>
      <c r="P126" s="1634"/>
      <c r="Q126" s="1634"/>
      <c r="R126" s="1634"/>
      <c r="S126" s="1634"/>
      <c r="T126" s="1634"/>
      <c r="U126" s="1634"/>
      <c r="V126" s="1634"/>
      <c r="W126" s="1634"/>
      <c r="X126" s="1634"/>
      <c r="Y126" s="1634"/>
      <c r="Z126" s="1633"/>
      <c r="AA126" s="1633"/>
      <c r="AB126" s="1633"/>
      <c r="AC126" s="1633"/>
      <c r="AD126" s="1125"/>
    </row>
    <row r="127" spans="1:30" s="937" customFormat="1" ht="36.75" customHeight="1">
      <c r="A127" s="615"/>
      <c r="B127" s="943"/>
      <c r="C127" s="1645" t="s">
        <v>422</v>
      </c>
      <c r="D127" s="1645" t="s">
        <v>1497</v>
      </c>
      <c r="E127" s="1644">
        <v>220</v>
      </c>
      <c r="F127" s="1645" t="s">
        <v>1498</v>
      </c>
      <c r="G127" s="1645" t="s">
        <v>1499</v>
      </c>
      <c r="H127" s="1645" t="s">
        <v>499</v>
      </c>
      <c r="I127" s="1634"/>
      <c r="J127" s="1634"/>
      <c r="K127" s="1634"/>
      <c r="L127" s="1634"/>
      <c r="M127" s="1634"/>
      <c r="N127" s="1634"/>
      <c r="O127" s="1634"/>
      <c r="P127" s="1634"/>
      <c r="Q127" s="1634"/>
      <c r="R127" s="1634"/>
      <c r="S127" s="1634"/>
      <c r="T127" s="1634"/>
      <c r="U127" s="1634"/>
      <c r="V127" s="1634"/>
      <c r="W127" s="1634"/>
      <c r="X127" s="1634"/>
      <c r="Y127" s="1634"/>
      <c r="Z127" s="1633"/>
      <c r="AA127" s="1633"/>
      <c r="AB127" s="1633"/>
      <c r="AC127" s="1633"/>
      <c r="AD127" s="1125"/>
    </row>
    <row r="128" spans="1:30" s="937" customFormat="1" ht="36.75" customHeight="1">
      <c r="A128" s="615"/>
      <c r="B128" s="943"/>
      <c r="C128" s="1645"/>
      <c r="D128" s="1645"/>
      <c r="E128" s="1644"/>
      <c r="F128" s="1645"/>
      <c r="G128" s="1645" t="s">
        <v>1500</v>
      </c>
      <c r="H128" s="1645" t="s">
        <v>499</v>
      </c>
      <c r="I128" s="1634"/>
      <c r="J128" s="1634"/>
      <c r="K128" s="1634"/>
      <c r="L128" s="1634"/>
      <c r="M128" s="1634"/>
      <c r="N128" s="1634"/>
      <c r="O128" s="1634"/>
      <c r="P128" s="1634"/>
      <c r="Q128" s="1634"/>
      <c r="R128" s="1634"/>
      <c r="S128" s="1634"/>
      <c r="T128" s="1634"/>
      <c r="U128" s="1634"/>
      <c r="V128" s="1634"/>
      <c r="W128" s="1634"/>
      <c r="X128" s="1634"/>
      <c r="Y128" s="1634"/>
      <c r="Z128" s="1633"/>
      <c r="AA128" s="1633"/>
      <c r="AB128" s="1633"/>
      <c r="AC128" s="1633"/>
      <c r="AD128" s="1125"/>
    </row>
    <row r="129" spans="1:30" s="937" customFormat="1" ht="36.75" customHeight="1">
      <c r="A129" s="615"/>
      <c r="B129" s="943"/>
      <c r="C129" s="1645"/>
      <c r="D129" s="1645"/>
      <c r="E129" s="1644"/>
      <c r="F129" s="1645" t="s">
        <v>1501</v>
      </c>
      <c r="G129" s="1645" t="s">
        <v>1499</v>
      </c>
      <c r="H129" s="1645" t="s">
        <v>499</v>
      </c>
      <c r="I129" s="1634"/>
      <c r="J129" s="1634"/>
      <c r="K129" s="1634"/>
      <c r="L129" s="1634"/>
      <c r="M129" s="1634"/>
      <c r="N129" s="1634"/>
      <c r="O129" s="1634"/>
      <c r="P129" s="1634"/>
      <c r="Q129" s="1634"/>
      <c r="R129" s="1634"/>
      <c r="S129" s="1634"/>
      <c r="T129" s="1634"/>
      <c r="U129" s="1634"/>
      <c r="V129" s="1634"/>
      <c r="W129" s="1634"/>
      <c r="X129" s="1634"/>
      <c r="Y129" s="1634"/>
      <c r="Z129" s="1633"/>
      <c r="AA129" s="1633"/>
      <c r="AB129" s="1633"/>
      <c r="AC129" s="1633"/>
      <c r="AD129" s="1125"/>
    </row>
    <row r="130" spans="1:30" s="937" customFormat="1" ht="36.75" customHeight="1">
      <c r="A130" s="615"/>
      <c r="B130" s="943"/>
      <c r="C130" s="1645"/>
      <c r="D130" s="1645"/>
      <c r="E130" s="1644"/>
      <c r="F130" s="1645"/>
      <c r="G130" s="1645" t="s">
        <v>1500</v>
      </c>
      <c r="H130" s="1645" t="s">
        <v>499</v>
      </c>
      <c r="I130" s="1634"/>
      <c r="J130" s="1634"/>
      <c r="K130" s="1634"/>
      <c r="L130" s="1634"/>
      <c r="M130" s="1634"/>
      <c r="N130" s="1634"/>
      <c r="O130" s="1634"/>
      <c r="P130" s="1634"/>
      <c r="Q130" s="1634"/>
      <c r="R130" s="1634"/>
      <c r="S130" s="1634"/>
      <c r="T130" s="1634"/>
      <c r="U130" s="1634"/>
      <c r="V130" s="1634"/>
      <c r="W130" s="1634"/>
      <c r="X130" s="1634"/>
      <c r="Y130" s="1634"/>
      <c r="Z130" s="1633"/>
      <c r="AA130" s="1633"/>
      <c r="AB130" s="1633"/>
      <c r="AC130" s="1633"/>
      <c r="AD130" s="1125"/>
    </row>
    <row r="131" spans="1:30" s="937" customFormat="1" ht="36.75" customHeight="1">
      <c r="A131" s="615"/>
      <c r="B131" s="943"/>
      <c r="C131" s="1645"/>
      <c r="D131" s="1645"/>
      <c r="E131" s="1644" t="s">
        <v>1502</v>
      </c>
      <c r="F131" s="1645" t="s">
        <v>1498</v>
      </c>
      <c r="G131" s="1645" t="s">
        <v>1499</v>
      </c>
      <c r="H131" s="1645" t="s">
        <v>499</v>
      </c>
      <c r="I131" s="1634"/>
      <c r="J131" s="1634"/>
      <c r="K131" s="1634"/>
      <c r="L131" s="1634"/>
      <c r="M131" s="1634"/>
      <c r="N131" s="1634"/>
      <c r="O131" s="1634"/>
      <c r="P131" s="1634"/>
      <c r="Q131" s="1634"/>
      <c r="R131" s="1634"/>
      <c r="S131" s="1634"/>
      <c r="T131" s="1634"/>
      <c r="U131" s="1634"/>
      <c r="V131" s="1634"/>
      <c r="W131" s="1634"/>
      <c r="X131" s="1634"/>
      <c r="Y131" s="1634"/>
      <c r="Z131" s="1633"/>
      <c r="AA131" s="1633"/>
      <c r="AB131" s="1633"/>
      <c r="AC131" s="1633"/>
      <c r="AD131" s="1125"/>
    </row>
    <row r="132" spans="1:30" s="937" customFormat="1" ht="36.75" customHeight="1">
      <c r="A132" s="615"/>
      <c r="B132" s="943"/>
      <c r="C132" s="1645"/>
      <c r="D132" s="1645"/>
      <c r="E132" s="1644"/>
      <c r="F132" s="1645"/>
      <c r="G132" s="1645" t="s">
        <v>1500</v>
      </c>
      <c r="H132" s="1645" t="s">
        <v>499</v>
      </c>
      <c r="I132" s="1634"/>
      <c r="J132" s="1634"/>
      <c r="K132" s="1634"/>
      <c r="L132" s="1634"/>
      <c r="M132" s="1634"/>
      <c r="N132" s="1634"/>
      <c r="O132" s="1634"/>
      <c r="P132" s="1634"/>
      <c r="Q132" s="1634"/>
      <c r="R132" s="1634"/>
      <c r="S132" s="1634"/>
      <c r="T132" s="1634"/>
      <c r="U132" s="1634"/>
      <c r="V132" s="1634"/>
      <c r="W132" s="1634"/>
      <c r="X132" s="1634"/>
      <c r="Y132" s="1634"/>
      <c r="Z132" s="1633"/>
      <c r="AA132" s="1633"/>
      <c r="AB132" s="1633"/>
      <c r="AC132" s="1633"/>
      <c r="AD132" s="1125"/>
    </row>
    <row r="133" spans="1:30" s="937" customFormat="1" ht="36.75" customHeight="1">
      <c r="A133" s="615"/>
      <c r="B133" s="943"/>
      <c r="C133" s="1645"/>
      <c r="D133" s="1645"/>
      <c r="E133" s="1644"/>
      <c r="F133" s="1645" t="s">
        <v>1501</v>
      </c>
      <c r="G133" s="1645" t="s">
        <v>1499</v>
      </c>
      <c r="H133" s="1645" t="s">
        <v>499</v>
      </c>
      <c r="I133" s="1634"/>
      <c r="J133" s="1634"/>
      <c r="K133" s="1634"/>
      <c r="L133" s="1634"/>
      <c r="M133" s="1634"/>
      <c r="N133" s="1634"/>
      <c r="O133" s="1634"/>
      <c r="P133" s="1634"/>
      <c r="Q133" s="1634"/>
      <c r="R133" s="1634"/>
      <c r="S133" s="1634"/>
      <c r="T133" s="1634"/>
      <c r="U133" s="1634"/>
      <c r="V133" s="1634"/>
      <c r="W133" s="1634"/>
      <c r="X133" s="1634"/>
      <c r="Y133" s="1634"/>
      <c r="Z133" s="1633"/>
      <c r="AA133" s="1633"/>
      <c r="AB133" s="1633"/>
      <c r="AC133" s="1633"/>
      <c r="AD133" s="1125"/>
    </row>
    <row r="134" spans="1:30" s="937" customFormat="1" ht="36.75" customHeight="1">
      <c r="A134" s="615"/>
      <c r="B134" s="943"/>
      <c r="C134" s="1645"/>
      <c r="D134" s="1645"/>
      <c r="E134" s="1644"/>
      <c r="F134" s="1645"/>
      <c r="G134" s="1645" t="s">
        <v>1500</v>
      </c>
      <c r="H134" s="1645" t="s">
        <v>499</v>
      </c>
      <c r="I134" s="1634"/>
      <c r="J134" s="1634"/>
      <c r="K134" s="1634"/>
      <c r="L134" s="1634"/>
      <c r="M134" s="1634"/>
      <c r="N134" s="1634"/>
      <c r="O134" s="1634"/>
      <c r="P134" s="1634"/>
      <c r="Q134" s="1634"/>
      <c r="R134" s="1634"/>
      <c r="S134" s="1634"/>
      <c r="T134" s="1634"/>
      <c r="U134" s="1634"/>
      <c r="V134" s="1634"/>
      <c r="W134" s="1634"/>
      <c r="X134" s="1634"/>
      <c r="Y134" s="1634"/>
      <c r="Z134" s="1633"/>
      <c r="AA134" s="1633"/>
      <c r="AB134" s="1633"/>
      <c r="AC134" s="1633"/>
      <c r="AD134" s="1125"/>
    </row>
    <row r="135" spans="1:30" s="937" customFormat="1" ht="36.75" customHeight="1">
      <c r="A135" s="615"/>
      <c r="B135" s="943"/>
      <c r="C135" s="1645"/>
      <c r="D135" s="1645"/>
      <c r="E135" s="1644" t="s">
        <v>1503</v>
      </c>
      <c r="F135" s="1645" t="s">
        <v>1529</v>
      </c>
      <c r="G135" s="1645" t="s">
        <v>1499</v>
      </c>
      <c r="H135" s="1645" t="s">
        <v>499</v>
      </c>
      <c r="I135" s="1634"/>
      <c r="J135" s="1634"/>
      <c r="K135" s="1634"/>
      <c r="L135" s="1634"/>
      <c r="M135" s="1634"/>
      <c r="N135" s="1634"/>
      <c r="O135" s="1634"/>
      <c r="P135" s="1634"/>
      <c r="Q135" s="1634"/>
      <c r="R135" s="1634"/>
      <c r="S135" s="1634"/>
      <c r="T135" s="1634"/>
      <c r="U135" s="1634"/>
      <c r="V135" s="1634"/>
      <c r="W135" s="1634"/>
      <c r="X135" s="1634"/>
      <c r="Y135" s="1634"/>
      <c r="Z135" s="1633"/>
      <c r="AA135" s="1633"/>
      <c r="AB135" s="1633"/>
      <c r="AC135" s="1633"/>
      <c r="AD135" s="1125"/>
    </row>
    <row r="136" spans="1:30" s="937" customFormat="1" ht="36.75" customHeight="1">
      <c r="A136" s="615"/>
      <c r="B136" s="943"/>
      <c r="C136" s="1645"/>
      <c r="D136" s="1645"/>
      <c r="E136" s="1644"/>
      <c r="F136" s="1645"/>
      <c r="G136" s="1645" t="s">
        <v>1500</v>
      </c>
      <c r="H136" s="1645" t="s">
        <v>499</v>
      </c>
      <c r="I136" s="1634"/>
      <c r="J136" s="1634"/>
      <c r="K136" s="1634"/>
      <c r="L136" s="1634"/>
      <c r="M136" s="1634"/>
      <c r="N136" s="1634"/>
      <c r="O136" s="1634"/>
      <c r="P136" s="1634"/>
      <c r="Q136" s="1634"/>
      <c r="R136" s="1634"/>
      <c r="S136" s="1634"/>
      <c r="T136" s="1634"/>
      <c r="U136" s="1634"/>
      <c r="V136" s="1634"/>
      <c r="W136" s="1634"/>
      <c r="X136" s="1634"/>
      <c r="Y136" s="1634"/>
      <c r="Z136" s="1633"/>
      <c r="AA136" s="1633"/>
      <c r="AB136" s="1633"/>
      <c r="AC136" s="1633"/>
      <c r="AD136" s="1125"/>
    </row>
    <row r="137" spans="1:30" s="937" customFormat="1" ht="36.75" customHeight="1">
      <c r="A137" s="615"/>
      <c r="B137" s="943"/>
      <c r="C137" s="1645" t="s">
        <v>422</v>
      </c>
      <c r="D137" s="1645" t="s">
        <v>1504</v>
      </c>
      <c r="E137" s="1644"/>
      <c r="F137" s="1645" t="s">
        <v>1505</v>
      </c>
      <c r="G137" s="1645"/>
      <c r="H137" s="1645" t="s">
        <v>500</v>
      </c>
      <c r="I137" s="1634"/>
      <c r="J137" s="1634"/>
      <c r="K137" s="1634"/>
      <c r="L137" s="1634"/>
      <c r="M137" s="1634"/>
      <c r="N137" s="1634"/>
      <c r="O137" s="1634"/>
      <c r="P137" s="1634"/>
      <c r="Q137" s="1634"/>
      <c r="R137" s="1634"/>
      <c r="S137" s="1634"/>
      <c r="T137" s="1634"/>
      <c r="U137" s="1634"/>
      <c r="V137" s="1634"/>
      <c r="W137" s="1634"/>
      <c r="X137" s="1634"/>
      <c r="Y137" s="1634"/>
      <c r="Z137" s="1633"/>
      <c r="AA137" s="1633"/>
      <c r="AB137" s="1633"/>
      <c r="AC137" s="1633"/>
      <c r="AD137" s="1125"/>
    </row>
    <row r="138" spans="1:30" s="937" customFormat="1" ht="36.75" customHeight="1">
      <c r="A138" s="615"/>
      <c r="B138" s="943"/>
      <c r="C138" s="1645"/>
      <c r="D138" s="1645"/>
      <c r="E138" s="1644"/>
      <c r="F138" s="1645" t="s">
        <v>1506</v>
      </c>
      <c r="G138" s="1645"/>
      <c r="H138" s="1645" t="s">
        <v>500</v>
      </c>
      <c r="I138" s="1634"/>
      <c r="J138" s="1634"/>
      <c r="K138" s="1634"/>
      <c r="L138" s="1634"/>
      <c r="M138" s="1634"/>
      <c r="N138" s="1634"/>
      <c r="O138" s="1634"/>
      <c r="P138" s="1634"/>
      <c r="Q138" s="1634"/>
      <c r="R138" s="1634"/>
      <c r="S138" s="1634"/>
      <c r="T138" s="1634"/>
      <c r="U138" s="1634"/>
      <c r="V138" s="1634"/>
      <c r="W138" s="1634"/>
      <c r="X138" s="1634"/>
      <c r="Y138" s="1634"/>
      <c r="Z138" s="1633"/>
      <c r="AA138" s="1633"/>
      <c r="AB138" s="1633"/>
      <c r="AC138" s="1633"/>
      <c r="AD138" s="1125"/>
    </row>
    <row r="139" spans="1:30" s="937" customFormat="1" ht="36.75" customHeight="1">
      <c r="A139" s="615"/>
      <c r="B139" s="943"/>
      <c r="C139" s="1645"/>
      <c r="D139" s="1645"/>
      <c r="E139" s="1644"/>
      <c r="F139" s="1645" t="s">
        <v>1507</v>
      </c>
      <c r="G139" s="1645"/>
      <c r="H139" s="1645" t="s">
        <v>500</v>
      </c>
      <c r="I139" s="1634"/>
      <c r="J139" s="1634"/>
      <c r="K139" s="1634"/>
      <c r="L139" s="1634"/>
      <c r="M139" s="1634"/>
      <c r="N139" s="1634"/>
      <c r="O139" s="1634"/>
      <c r="P139" s="1634"/>
      <c r="Q139" s="1634"/>
      <c r="R139" s="1634"/>
      <c r="S139" s="1634"/>
      <c r="T139" s="1634"/>
      <c r="U139" s="1634"/>
      <c r="V139" s="1634"/>
      <c r="W139" s="1634"/>
      <c r="X139" s="1634"/>
      <c r="Y139" s="1634"/>
      <c r="Z139" s="1633"/>
      <c r="AA139" s="1633"/>
      <c r="AB139" s="1633"/>
      <c r="AC139" s="1633"/>
      <c r="AD139" s="1125"/>
    </row>
    <row r="140" spans="1:30" s="937" customFormat="1" ht="36.75" customHeight="1">
      <c r="A140" s="615"/>
      <c r="B140" s="943"/>
      <c r="C140" s="1645" t="s">
        <v>422</v>
      </c>
      <c r="D140" s="1645" t="s">
        <v>1508</v>
      </c>
      <c r="E140" s="1644"/>
      <c r="F140" s="1645" t="s">
        <v>1509</v>
      </c>
      <c r="G140" s="1645"/>
      <c r="H140" s="1645" t="s">
        <v>1531</v>
      </c>
      <c r="I140" s="1634"/>
      <c r="J140" s="1634"/>
      <c r="K140" s="1634"/>
      <c r="L140" s="1634"/>
      <c r="M140" s="1634"/>
      <c r="N140" s="1634"/>
      <c r="O140" s="1634"/>
      <c r="P140" s="1634"/>
      <c r="Q140" s="1634"/>
      <c r="R140" s="1634"/>
      <c r="S140" s="1634"/>
      <c r="T140" s="1634"/>
      <c r="U140" s="1634"/>
      <c r="V140" s="1634"/>
      <c r="W140" s="1634"/>
      <c r="X140" s="1634"/>
      <c r="Y140" s="1634"/>
      <c r="Z140" s="1633"/>
      <c r="AA140" s="1633"/>
      <c r="AB140" s="1633"/>
      <c r="AC140" s="1633"/>
      <c r="AD140" s="1125"/>
    </row>
    <row r="141" spans="1:30" s="937" customFormat="1" ht="36.75" customHeight="1">
      <c r="A141" s="615"/>
      <c r="B141" s="943"/>
      <c r="C141" s="1645"/>
      <c r="D141" s="1645"/>
      <c r="E141" s="1644"/>
      <c r="F141" s="1645" t="s">
        <v>1510</v>
      </c>
      <c r="G141" s="1645"/>
      <c r="H141" s="1645" t="s">
        <v>1531</v>
      </c>
      <c r="I141" s="1634"/>
      <c r="J141" s="1634"/>
      <c r="K141" s="1634"/>
      <c r="L141" s="1634"/>
      <c r="M141" s="1634"/>
      <c r="N141" s="1634"/>
      <c r="O141" s="1634"/>
      <c r="P141" s="1634"/>
      <c r="Q141" s="1634"/>
      <c r="R141" s="1634"/>
      <c r="S141" s="1634"/>
      <c r="T141" s="1634"/>
      <c r="U141" s="1634"/>
      <c r="V141" s="1634"/>
      <c r="W141" s="1634"/>
      <c r="X141" s="1634"/>
      <c r="Y141" s="1634"/>
      <c r="Z141" s="1633"/>
      <c r="AA141" s="1633"/>
      <c r="AB141" s="1633"/>
      <c r="AC141" s="1633"/>
      <c r="AD141" s="1125"/>
    </row>
    <row r="142" spans="1:30" s="937" customFormat="1" ht="36.75" customHeight="1">
      <c r="A142" s="615"/>
      <c r="B142" s="943"/>
      <c r="C142" s="1645"/>
      <c r="D142" s="1645"/>
      <c r="E142" s="1644"/>
      <c r="F142" s="1645" t="s">
        <v>1511</v>
      </c>
      <c r="G142" s="1645"/>
      <c r="H142" s="1645" t="s">
        <v>1531</v>
      </c>
      <c r="I142" s="1634"/>
      <c r="J142" s="1634"/>
      <c r="K142" s="1634"/>
      <c r="L142" s="1634"/>
      <c r="M142" s="1634"/>
      <c r="N142" s="1634"/>
      <c r="O142" s="1634"/>
      <c r="P142" s="1634"/>
      <c r="Q142" s="1634"/>
      <c r="R142" s="1634"/>
      <c r="S142" s="1634"/>
      <c r="T142" s="1634"/>
      <c r="U142" s="1634"/>
      <c r="V142" s="1634"/>
      <c r="W142" s="1634"/>
      <c r="X142" s="1634"/>
      <c r="Y142" s="1634"/>
      <c r="Z142" s="1633"/>
      <c r="AA142" s="1633"/>
      <c r="AB142" s="1633"/>
      <c r="AC142" s="1633"/>
      <c r="AD142" s="1125"/>
    </row>
    <row r="143" spans="1:30" s="937" customFormat="1" ht="36.75" customHeight="1">
      <c r="A143" s="615"/>
      <c r="B143" s="943"/>
      <c r="C143" s="1645"/>
      <c r="D143" s="1645"/>
      <c r="E143" s="1644"/>
      <c r="F143" s="1645" t="s">
        <v>1512</v>
      </c>
      <c r="G143" s="1645"/>
      <c r="H143" s="1645" t="s">
        <v>1531</v>
      </c>
      <c r="I143" s="1634"/>
      <c r="J143" s="1634"/>
      <c r="K143" s="1634"/>
      <c r="L143" s="1634"/>
      <c r="M143" s="1634"/>
      <c r="N143" s="1634"/>
      <c r="O143" s="1634"/>
      <c r="P143" s="1634"/>
      <c r="Q143" s="1634"/>
      <c r="R143" s="1634"/>
      <c r="S143" s="1634"/>
      <c r="T143" s="1634"/>
      <c r="U143" s="1634"/>
      <c r="V143" s="1634"/>
      <c r="W143" s="1634"/>
      <c r="X143" s="1634"/>
      <c r="Y143" s="1634"/>
      <c r="Z143" s="1633"/>
      <c r="AA143" s="1633"/>
      <c r="AB143" s="1633"/>
      <c r="AC143" s="1633"/>
      <c r="AD143" s="1125"/>
    </row>
    <row r="144" spans="1:30" s="937" customFormat="1" ht="36.75" customHeight="1">
      <c r="A144" s="615"/>
      <c r="B144" s="943"/>
      <c r="C144" s="1645" t="s">
        <v>422</v>
      </c>
      <c r="D144" s="1645" t="s">
        <v>1513</v>
      </c>
      <c r="E144" s="1641"/>
      <c r="F144" s="1645" t="s">
        <v>1514</v>
      </c>
      <c r="G144" s="1645" t="s">
        <v>1515</v>
      </c>
      <c r="H144" s="1645" t="s">
        <v>501</v>
      </c>
      <c r="I144" s="1634"/>
      <c r="J144" s="1634"/>
      <c r="K144" s="1634"/>
      <c r="L144" s="1634"/>
      <c r="M144" s="1634"/>
      <c r="N144" s="1634"/>
      <c r="O144" s="1634"/>
      <c r="P144" s="1634"/>
      <c r="Q144" s="1634"/>
      <c r="R144" s="1634"/>
      <c r="S144" s="1634"/>
      <c r="T144" s="1634"/>
      <c r="U144" s="1634"/>
      <c r="V144" s="1634"/>
      <c r="W144" s="1634"/>
      <c r="X144" s="1634"/>
      <c r="Y144" s="1634"/>
      <c r="Z144" s="1633"/>
      <c r="AA144" s="1633"/>
      <c r="AB144" s="1633"/>
      <c r="AC144" s="1633"/>
      <c r="AD144" s="1125"/>
    </row>
    <row r="145" spans="1:30" s="937" customFormat="1" ht="36.75" customHeight="1">
      <c r="A145" s="615"/>
      <c r="B145" s="943"/>
      <c r="C145" s="1645"/>
      <c r="D145" s="1645"/>
      <c r="E145" s="1641"/>
      <c r="F145" s="1645" t="s">
        <v>1516</v>
      </c>
      <c r="G145" s="1645" t="s">
        <v>1517</v>
      </c>
      <c r="H145" s="1645" t="s">
        <v>501</v>
      </c>
      <c r="I145" s="1634"/>
      <c r="J145" s="1634"/>
      <c r="K145" s="1634"/>
      <c r="L145" s="1634"/>
      <c r="M145" s="1634"/>
      <c r="N145" s="1634"/>
      <c r="O145" s="1634"/>
      <c r="P145" s="1634"/>
      <c r="Q145" s="1634"/>
      <c r="R145" s="1634"/>
      <c r="S145" s="1634"/>
      <c r="T145" s="1634"/>
      <c r="U145" s="1634"/>
      <c r="V145" s="1634"/>
      <c r="W145" s="1634"/>
      <c r="X145" s="1634"/>
      <c r="Y145" s="1634"/>
      <c r="Z145" s="1633"/>
      <c r="AA145" s="1633"/>
      <c r="AB145" s="1633"/>
      <c r="AC145" s="1633"/>
      <c r="AD145" s="1125"/>
    </row>
    <row r="146" spans="1:30" s="937" customFormat="1" ht="36.75" customHeight="1">
      <c r="A146" s="615"/>
      <c r="B146" s="943"/>
      <c r="C146" s="1645"/>
      <c r="D146" s="1645"/>
      <c r="E146" s="1641"/>
      <c r="F146" s="1645" t="s">
        <v>1530</v>
      </c>
      <c r="G146" s="1645" t="s">
        <v>1518</v>
      </c>
      <c r="H146" s="1645" t="s">
        <v>501</v>
      </c>
      <c r="I146" s="1634"/>
      <c r="J146" s="1634"/>
      <c r="K146" s="1634"/>
      <c r="L146" s="1634"/>
      <c r="M146" s="1634"/>
      <c r="N146" s="1634"/>
      <c r="O146" s="1634"/>
      <c r="P146" s="1634"/>
      <c r="Q146" s="1634"/>
      <c r="R146" s="1634"/>
      <c r="S146" s="1634"/>
      <c r="T146" s="1634"/>
      <c r="U146" s="1634"/>
      <c r="V146" s="1634"/>
      <c r="W146" s="1634"/>
      <c r="X146" s="1634"/>
      <c r="Y146" s="1634"/>
      <c r="Z146" s="1633"/>
      <c r="AA146" s="1633"/>
      <c r="AB146" s="1633"/>
      <c r="AC146" s="1633"/>
      <c r="AD146" s="1125"/>
    </row>
    <row r="147" spans="1:30" s="937" customFormat="1" ht="36.75" customHeight="1">
      <c r="A147" s="615"/>
      <c r="B147" s="943"/>
      <c r="C147" s="1645" t="s">
        <v>422</v>
      </c>
      <c r="D147" s="1645" t="s">
        <v>1519</v>
      </c>
      <c r="E147" s="1644"/>
      <c r="F147" s="1645" t="s">
        <v>1520</v>
      </c>
      <c r="G147" s="1645"/>
      <c r="H147" s="1645" t="s">
        <v>1521</v>
      </c>
      <c r="I147" s="1634"/>
      <c r="J147" s="1634"/>
      <c r="K147" s="1634"/>
      <c r="L147" s="1634"/>
      <c r="M147" s="1634"/>
      <c r="N147" s="1634"/>
      <c r="O147" s="1634"/>
      <c r="P147" s="1634"/>
      <c r="Q147" s="1634"/>
      <c r="R147" s="1634"/>
      <c r="S147" s="1634"/>
      <c r="T147" s="1634"/>
      <c r="U147" s="1634"/>
      <c r="V147" s="1634"/>
      <c r="W147" s="1634"/>
      <c r="X147" s="1634"/>
      <c r="Y147" s="1634"/>
      <c r="Z147" s="1633"/>
      <c r="AA147" s="1633"/>
      <c r="AB147" s="1633"/>
      <c r="AC147" s="1633"/>
      <c r="AD147" s="1125"/>
    </row>
    <row r="148" spans="1:30" s="937" customFormat="1" ht="36.75" customHeight="1">
      <c r="A148" s="615"/>
      <c r="B148" s="943"/>
      <c r="C148" s="559"/>
      <c r="D148" s="559"/>
      <c r="E148" s="559"/>
      <c r="F148" s="1645" t="s">
        <v>1522</v>
      </c>
      <c r="G148" s="1645"/>
      <c r="H148" s="1645" t="s">
        <v>1521</v>
      </c>
      <c r="I148" s="1634"/>
      <c r="J148" s="1634"/>
      <c r="K148" s="1634"/>
      <c r="L148" s="1634"/>
      <c r="M148" s="1634"/>
      <c r="N148" s="1634"/>
      <c r="O148" s="1634"/>
      <c r="P148" s="1634"/>
      <c r="Q148" s="1634"/>
      <c r="R148" s="1634"/>
      <c r="S148" s="1634"/>
      <c r="T148" s="1634"/>
      <c r="U148" s="1634"/>
      <c r="V148" s="1634"/>
      <c r="W148" s="1634"/>
      <c r="X148" s="1634"/>
      <c r="Y148" s="1634"/>
      <c r="Z148" s="1633"/>
      <c r="AA148" s="1633"/>
      <c r="AB148" s="1633"/>
      <c r="AC148" s="1633"/>
      <c r="AD148" s="1125"/>
    </row>
    <row r="149" spans="1:30" s="937" customFormat="1" ht="36.75" customHeight="1">
      <c r="A149" s="615"/>
      <c r="B149" s="943"/>
      <c r="C149" s="1180"/>
      <c r="D149" s="1180"/>
      <c r="E149" s="1180"/>
      <c r="F149" s="1180"/>
      <c r="G149" s="1180"/>
      <c r="H149" s="1180"/>
      <c r="I149" s="1578"/>
      <c r="J149" s="1578"/>
      <c r="K149" s="1578"/>
      <c r="L149" s="1578"/>
      <c r="M149" s="1578"/>
      <c r="N149" s="1578"/>
      <c r="O149" s="1578"/>
      <c r="P149" s="1578"/>
      <c r="Q149" s="1578"/>
      <c r="R149" s="1578"/>
      <c r="S149" s="1578"/>
      <c r="T149" s="1578"/>
      <c r="U149" s="1578"/>
      <c r="V149" s="1578"/>
      <c r="W149" s="1578"/>
      <c r="X149" s="1578"/>
      <c r="Y149" s="1578"/>
      <c r="Z149" s="1632"/>
      <c r="AA149" s="1632"/>
      <c r="AB149" s="1632"/>
      <c r="AC149" s="1632"/>
      <c r="AD149" s="1125"/>
    </row>
    <row r="150" spans="1:30" ht="15.95" customHeight="1">
      <c r="A150" s="615">
        <f>ROW()</f>
        <v>150</v>
      </c>
      <c r="B150" s="475"/>
      <c r="C150" s="68"/>
      <c r="D150" s="68"/>
      <c r="E150" s="68"/>
      <c r="F150" s="68"/>
      <c r="G150" s="68"/>
      <c r="H150" s="68"/>
      <c r="I150" s="1185"/>
      <c r="J150" s="1185"/>
      <c r="K150" s="1185"/>
      <c r="L150" s="1185"/>
      <c r="M150" s="1185"/>
      <c r="N150" s="1185"/>
      <c r="O150" s="1185"/>
      <c r="P150" s="1185"/>
      <c r="Q150" s="1185"/>
      <c r="R150" s="1185"/>
      <c r="S150" s="1185"/>
      <c r="T150" s="1185"/>
      <c r="U150" s="1185"/>
      <c r="V150" s="1185"/>
      <c r="W150" s="1185"/>
      <c r="X150" s="1185"/>
      <c r="Y150" s="1185"/>
      <c r="Z150" s="1190"/>
      <c r="AA150" s="1190"/>
      <c r="AB150" s="1190"/>
      <c r="AC150" s="1190"/>
      <c r="AD150" s="1039"/>
    </row>
    <row r="151" spans="1:30" ht="15.95" customHeight="1">
      <c r="A151" s="615">
        <f>ROW()</f>
        <v>151</v>
      </c>
      <c r="C151" s="561" t="s">
        <v>1062</v>
      </c>
      <c r="D151" s="561"/>
      <c r="E151" s="561"/>
      <c r="F151" s="561"/>
      <c r="G151" s="68"/>
      <c r="H151" s="68"/>
      <c r="I151" s="1185"/>
      <c r="J151" s="1185"/>
      <c r="K151" s="1185"/>
      <c r="L151" s="1185"/>
      <c r="M151" s="1185"/>
      <c r="N151" s="1185"/>
      <c r="O151" s="1185"/>
      <c r="P151" s="1185"/>
      <c r="Q151" s="1185"/>
      <c r="R151" s="1185"/>
      <c r="S151" s="1185"/>
      <c r="T151" s="1185"/>
      <c r="U151" s="1185"/>
      <c r="V151" s="1185"/>
      <c r="W151" s="1185"/>
      <c r="X151" s="1185"/>
      <c r="Y151" s="1185"/>
      <c r="Z151" s="1185"/>
      <c r="AA151" s="1190"/>
      <c r="AB151" s="1190"/>
      <c r="AC151" s="1190"/>
      <c r="AD151" s="1039"/>
    </row>
    <row r="152" spans="1:30" s="937" customFormat="1" ht="15.95" customHeight="1">
      <c r="A152" s="615"/>
      <c r="C152" s="561"/>
      <c r="D152" s="561"/>
      <c r="E152" s="561"/>
      <c r="F152" s="561"/>
      <c r="G152" s="68"/>
      <c r="H152" s="68"/>
      <c r="I152" s="2208" t="s">
        <v>1355</v>
      </c>
      <c r="J152" s="2208"/>
      <c r="K152" s="2208"/>
      <c r="L152" s="2208"/>
      <c r="M152" s="2208"/>
      <c r="N152" s="2208"/>
      <c r="O152" s="2208"/>
      <c r="P152" s="2208"/>
      <c r="Q152" s="2208"/>
      <c r="R152" s="2208"/>
      <c r="S152" s="2208"/>
      <c r="T152" s="2208"/>
      <c r="U152" s="2208"/>
      <c r="V152" s="2208"/>
      <c r="W152" s="2208"/>
      <c r="X152" s="2208"/>
      <c r="Y152" s="2208"/>
      <c r="Z152" s="1185"/>
      <c r="AA152" s="1190"/>
      <c r="AB152" s="1190"/>
      <c r="AC152" s="1190"/>
      <c r="AD152" s="1039"/>
    </row>
    <row r="153" spans="1:30" s="937" customFormat="1" ht="31.5" customHeight="1">
      <c r="A153" s="615">
        <f>ROW()</f>
        <v>153</v>
      </c>
      <c r="C153" s="561"/>
      <c r="D153" s="561"/>
      <c r="E153" s="561"/>
      <c r="F153" s="561"/>
      <c r="G153" s="68"/>
      <c r="H153" s="68"/>
      <c r="I153" s="1578" t="s">
        <v>1356</v>
      </c>
      <c r="J153" s="1578" t="s">
        <v>1357</v>
      </c>
      <c r="K153" s="1578" t="s">
        <v>1358</v>
      </c>
      <c r="L153" s="1578" t="s">
        <v>1359</v>
      </c>
      <c r="M153" s="1578" t="s">
        <v>1360</v>
      </c>
      <c r="N153" s="1578" t="s">
        <v>1361</v>
      </c>
      <c r="O153" s="1578" t="s">
        <v>1362</v>
      </c>
      <c r="P153" s="1578" t="s">
        <v>1363</v>
      </c>
      <c r="Q153" s="1578" t="s">
        <v>1364</v>
      </c>
      <c r="R153" s="1578" t="s">
        <v>1365</v>
      </c>
      <c r="S153" s="1578" t="s">
        <v>1366</v>
      </c>
      <c r="T153" s="1578" t="s">
        <v>1372</v>
      </c>
      <c r="U153" s="1578" t="s">
        <v>1371</v>
      </c>
      <c r="V153" s="1578" t="s">
        <v>1370</v>
      </c>
      <c r="W153" s="1578" t="s">
        <v>1369</v>
      </c>
      <c r="X153" s="1578" t="s">
        <v>1368</v>
      </c>
      <c r="Y153" s="1578" t="s">
        <v>1367</v>
      </c>
      <c r="Z153" s="2208" t="s">
        <v>532</v>
      </c>
      <c r="AA153" s="2208" t="s">
        <v>530</v>
      </c>
      <c r="AB153" s="2208" t="s">
        <v>533</v>
      </c>
      <c r="AC153" s="2208" t="s">
        <v>531</v>
      </c>
      <c r="AD153" s="1039"/>
    </row>
    <row r="154" spans="1:30" ht="15.75" customHeight="1">
      <c r="A154" s="615">
        <f>ROW()</f>
        <v>154</v>
      </c>
      <c r="B154" s="560"/>
      <c r="C154" s="1635" t="s">
        <v>503</v>
      </c>
      <c r="D154" s="1635" t="s">
        <v>504</v>
      </c>
      <c r="E154" s="1635" t="s">
        <v>1421</v>
      </c>
      <c r="F154" s="1635" t="s">
        <v>1422</v>
      </c>
      <c r="G154" s="1635" t="s">
        <v>1423</v>
      </c>
      <c r="H154" s="1636" t="s">
        <v>1394</v>
      </c>
      <c r="I154" s="692" t="s">
        <v>1221</v>
      </c>
      <c r="J154" s="692" t="s">
        <v>1221</v>
      </c>
      <c r="K154" s="692" t="s">
        <v>1221</v>
      </c>
      <c r="L154" s="692" t="s">
        <v>1221</v>
      </c>
      <c r="M154" s="692" t="s">
        <v>1221</v>
      </c>
      <c r="N154" s="692" t="s">
        <v>1221</v>
      </c>
      <c r="O154" s="692" t="s">
        <v>1221</v>
      </c>
      <c r="P154" s="692" t="s">
        <v>1221</v>
      </c>
      <c r="Q154" s="692" t="s">
        <v>1221</v>
      </c>
      <c r="R154" s="692" t="s">
        <v>1221</v>
      </c>
      <c r="S154" s="692" t="s">
        <v>1221</v>
      </c>
      <c r="T154" s="692" t="s">
        <v>1221</v>
      </c>
      <c r="U154" s="692" t="s">
        <v>1221</v>
      </c>
      <c r="V154" s="692" t="s">
        <v>1221</v>
      </c>
      <c r="W154" s="692" t="s">
        <v>1221</v>
      </c>
      <c r="X154" s="692" t="s">
        <v>1221</v>
      </c>
      <c r="Y154" s="692" t="s">
        <v>1221</v>
      </c>
      <c r="Z154" s="2209"/>
      <c r="AA154" s="2209"/>
      <c r="AB154" s="2209"/>
      <c r="AC154" s="2209"/>
      <c r="AD154" s="1125"/>
    </row>
    <row r="155" spans="1:30" ht="45">
      <c r="A155" s="1331">
        <f>ROW()</f>
        <v>155</v>
      </c>
      <c r="B155" s="943"/>
      <c r="C155" s="1645" t="s">
        <v>391</v>
      </c>
      <c r="D155" s="1645" t="s">
        <v>1416</v>
      </c>
      <c r="E155" s="1645" t="s">
        <v>391</v>
      </c>
      <c r="F155" s="1645" t="s">
        <v>525</v>
      </c>
      <c r="G155" s="1645"/>
      <c r="H155" s="1645" t="s">
        <v>1373</v>
      </c>
      <c r="I155" s="1739"/>
      <c r="J155" s="1739"/>
      <c r="K155" s="1739"/>
      <c r="L155" s="1739"/>
      <c r="M155" s="1739"/>
      <c r="N155" s="1739"/>
      <c r="O155" s="1739"/>
      <c r="P155" s="1739"/>
      <c r="Q155" s="1739"/>
      <c r="R155" s="1739"/>
      <c r="S155" s="1739"/>
      <c r="T155" s="1739"/>
      <c r="U155" s="1739"/>
      <c r="V155" s="1739"/>
      <c r="W155" s="1739"/>
      <c r="X155" s="1739"/>
      <c r="Y155" s="1739"/>
      <c r="Z155" s="1187"/>
      <c r="AA155" s="1184">
        <f t="shared" ref="AA155:AA185" si="0">SUM(I155:Z155)</f>
        <v>0</v>
      </c>
      <c r="AB155" s="1187"/>
      <c r="AC155" s="1187"/>
      <c r="AD155" s="1179"/>
    </row>
    <row r="156" spans="1:30" ht="15">
      <c r="A156" s="1331">
        <f>ROW()</f>
        <v>156</v>
      </c>
      <c r="B156" s="943"/>
      <c r="C156" s="1645"/>
      <c r="D156" s="1645"/>
      <c r="E156" s="1645"/>
      <c r="F156" s="1645" t="s">
        <v>1523</v>
      </c>
      <c r="G156" s="1645"/>
      <c r="H156" s="1645" t="s">
        <v>1379</v>
      </c>
      <c r="I156" s="1739"/>
      <c r="J156" s="1739"/>
      <c r="K156" s="1739"/>
      <c r="L156" s="1739"/>
      <c r="M156" s="1739"/>
      <c r="N156" s="1739"/>
      <c r="O156" s="1739"/>
      <c r="P156" s="1739"/>
      <c r="Q156" s="1739"/>
      <c r="R156" s="1739"/>
      <c r="S156" s="1739"/>
      <c r="T156" s="1739"/>
      <c r="U156" s="1739"/>
      <c r="V156" s="1739"/>
      <c r="W156" s="1739"/>
      <c r="X156" s="1739"/>
      <c r="Y156" s="1739"/>
      <c r="Z156" s="1187"/>
      <c r="AA156" s="1184">
        <f>SUM(I156:Z156)</f>
        <v>0</v>
      </c>
      <c r="AB156" s="1187"/>
      <c r="AC156" s="1187"/>
      <c r="AD156" s="1179"/>
    </row>
    <row r="157" spans="1:30" ht="15">
      <c r="A157" s="1331">
        <f>ROW()</f>
        <v>157</v>
      </c>
      <c r="B157" s="943"/>
      <c r="C157" s="1645"/>
      <c r="D157" s="1645"/>
      <c r="E157" s="1645"/>
      <c r="F157" s="1645" t="s">
        <v>526</v>
      </c>
      <c r="G157" s="1645"/>
      <c r="H157" s="1645" t="s">
        <v>1532</v>
      </c>
      <c r="I157" s="1739"/>
      <c r="J157" s="1739"/>
      <c r="K157" s="1739"/>
      <c r="L157" s="1739"/>
      <c r="M157" s="1739"/>
      <c r="N157" s="1739"/>
      <c r="O157" s="1739"/>
      <c r="P157" s="1739"/>
      <c r="Q157" s="1739"/>
      <c r="R157" s="1739"/>
      <c r="S157" s="1739"/>
      <c r="T157" s="1739"/>
      <c r="U157" s="1739"/>
      <c r="V157" s="1739"/>
      <c r="W157" s="1739"/>
      <c r="X157" s="1739"/>
      <c r="Y157" s="1739"/>
      <c r="Z157" s="1187"/>
      <c r="AA157" s="1184">
        <f t="shared" si="0"/>
        <v>0</v>
      </c>
      <c r="AB157" s="1187"/>
      <c r="AC157" s="1187"/>
      <c r="AD157" s="1179"/>
    </row>
    <row r="158" spans="1:30" ht="30">
      <c r="A158" s="1331">
        <f>ROW()</f>
        <v>158</v>
      </c>
      <c r="B158" s="943"/>
      <c r="C158" s="1645"/>
      <c r="D158" s="1645"/>
      <c r="E158" s="1645"/>
      <c r="F158" s="1645" t="s">
        <v>527</v>
      </c>
      <c r="G158" s="1645"/>
      <c r="H158" s="1645" t="s">
        <v>1533</v>
      </c>
      <c r="I158" s="1739"/>
      <c r="J158" s="1739"/>
      <c r="K158" s="1739"/>
      <c r="L158" s="1739"/>
      <c r="M158" s="1739"/>
      <c r="N158" s="1739"/>
      <c r="O158" s="1739"/>
      <c r="P158" s="1739"/>
      <c r="Q158" s="1739"/>
      <c r="R158" s="1739"/>
      <c r="S158" s="1739"/>
      <c r="T158" s="1739"/>
      <c r="U158" s="1739"/>
      <c r="V158" s="1739"/>
      <c r="W158" s="1739"/>
      <c r="X158" s="1739"/>
      <c r="Y158" s="1739"/>
      <c r="Z158" s="1187"/>
      <c r="AA158" s="1184">
        <f t="shared" si="0"/>
        <v>0</v>
      </c>
      <c r="AB158" s="1187"/>
      <c r="AC158" s="1187"/>
      <c r="AD158" s="1179"/>
    </row>
    <row r="159" spans="1:30" ht="15">
      <c r="A159" s="1331">
        <f>ROW()</f>
        <v>159</v>
      </c>
      <c r="B159" s="943"/>
      <c r="C159" s="1645"/>
      <c r="D159" s="1645"/>
      <c r="E159" s="1645"/>
      <c r="F159" s="1645" t="s">
        <v>528</v>
      </c>
      <c r="G159" s="1645"/>
      <c r="H159" s="1645" t="s">
        <v>1534</v>
      </c>
      <c r="I159" s="1739"/>
      <c r="J159" s="1739"/>
      <c r="K159" s="1739"/>
      <c r="L159" s="1739"/>
      <c r="M159" s="1739"/>
      <c r="N159" s="1739"/>
      <c r="O159" s="1739"/>
      <c r="P159" s="1739"/>
      <c r="Q159" s="1739"/>
      <c r="R159" s="1739"/>
      <c r="S159" s="1739"/>
      <c r="T159" s="1739"/>
      <c r="U159" s="1739"/>
      <c r="V159" s="1739"/>
      <c r="W159" s="1739"/>
      <c r="X159" s="1739"/>
      <c r="Y159" s="1739"/>
      <c r="Z159" s="1187"/>
      <c r="AA159" s="1184">
        <f t="shared" si="0"/>
        <v>0</v>
      </c>
      <c r="AB159" s="1187"/>
      <c r="AC159" s="1187"/>
      <c r="AD159" s="1179"/>
    </row>
    <row r="160" spans="1:30" ht="15">
      <c r="A160" s="1331">
        <f>ROW()</f>
        <v>160</v>
      </c>
      <c r="B160" s="943"/>
      <c r="C160" s="1645"/>
      <c r="D160" s="1645"/>
      <c r="E160" s="1645"/>
      <c r="F160" s="1645" t="s">
        <v>1417</v>
      </c>
      <c r="G160" s="1645"/>
      <c r="H160" s="1645" t="s">
        <v>1535</v>
      </c>
      <c r="I160" s="1739"/>
      <c r="J160" s="1739"/>
      <c r="K160" s="1739"/>
      <c r="L160" s="1739"/>
      <c r="M160" s="1739"/>
      <c r="N160" s="1739"/>
      <c r="O160" s="1739"/>
      <c r="P160" s="1739"/>
      <c r="Q160" s="1739"/>
      <c r="R160" s="1739"/>
      <c r="S160" s="1739"/>
      <c r="T160" s="1739"/>
      <c r="U160" s="1739"/>
      <c r="V160" s="1739"/>
      <c r="W160" s="1739"/>
      <c r="X160" s="1739"/>
      <c r="Y160" s="1739"/>
      <c r="Z160" s="1187"/>
      <c r="AA160" s="1184">
        <f t="shared" si="0"/>
        <v>0</v>
      </c>
      <c r="AB160" s="1187"/>
      <c r="AC160" s="1187"/>
      <c r="AD160" s="1179"/>
    </row>
    <row r="161" spans="1:30" ht="15">
      <c r="A161" s="1331">
        <f>ROW()</f>
        <v>161</v>
      </c>
      <c r="B161" s="943"/>
      <c r="C161" s="1645"/>
      <c r="D161" s="1645"/>
      <c r="E161" s="1645"/>
      <c r="F161" s="1645" t="s">
        <v>1418</v>
      </c>
      <c r="G161" s="1645"/>
      <c r="H161" s="1645" t="s">
        <v>1376</v>
      </c>
      <c r="I161" s="1739"/>
      <c r="J161" s="1739"/>
      <c r="K161" s="1739"/>
      <c r="L161" s="1739"/>
      <c r="M161" s="1739"/>
      <c r="N161" s="1739"/>
      <c r="O161" s="1739"/>
      <c r="P161" s="1739"/>
      <c r="Q161" s="1739"/>
      <c r="R161" s="1739"/>
      <c r="S161" s="1739"/>
      <c r="T161" s="1739"/>
      <c r="U161" s="1739"/>
      <c r="V161" s="1739"/>
      <c r="W161" s="1739"/>
      <c r="X161" s="1739"/>
      <c r="Y161" s="1739"/>
      <c r="Z161" s="1187"/>
      <c r="AA161" s="1184">
        <f t="shared" si="0"/>
        <v>0</v>
      </c>
      <c r="AB161" s="1187"/>
      <c r="AC161" s="1187"/>
      <c r="AD161" s="1179"/>
    </row>
    <row r="162" spans="1:30" ht="15">
      <c r="A162" s="1331">
        <f>ROW()</f>
        <v>162</v>
      </c>
      <c r="B162" s="943"/>
      <c r="C162" s="1645"/>
      <c r="D162" s="1645"/>
      <c r="E162" s="1645"/>
      <c r="F162" s="1645" t="s">
        <v>1419</v>
      </c>
      <c r="G162" s="1645"/>
      <c r="H162" s="1645" t="s">
        <v>1377</v>
      </c>
      <c r="I162" s="1739"/>
      <c r="J162" s="1739"/>
      <c r="K162" s="1739"/>
      <c r="L162" s="1739"/>
      <c r="M162" s="1739"/>
      <c r="N162" s="1739"/>
      <c r="O162" s="1739"/>
      <c r="P162" s="1739"/>
      <c r="Q162" s="1739"/>
      <c r="R162" s="1739"/>
      <c r="S162" s="1739"/>
      <c r="T162" s="1739"/>
      <c r="U162" s="1739"/>
      <c r="V162" s="1739"/>
      <c r="W162" s="1739"/>
      <c r="X162" s="1739"/>
      <c r="Y162" s="1739"/>
      <c r="Z162" s="1187"/>
      <c r="AA162" s="1184">
        <f t="shared" si="0"/>
        <v>0</v>
      </c>
      <c r="AB162" s="1187"/>
      <c r="AC162" s="1187"/>
      <c r="AD162" s="1179"/>
    </row>
    <row r="163" spans="1:30" ht="30">
      <c r="A163" s="1331">
        <f>ROW()</f>
        <v>163</v>
      </c>
      <c r="B163" s="943"/>
      <c r="C163" s="1645"/>
      <c r="D163" s="1645"/>
      <c r="E163" s="1645"/>
      <c r="F163" s="1645" t="s">
        <v>1528</v>
      </c>
      <c r="G163" s="1645"/>
      <c r="H163" s="1645" t="s">
        <v>1373</v>
      </c>
      <c r="I163" s="1739"/>
      <c r="J163" s="1739"/>
      <c r="K163" s="1739"/>
      <c r="L163" s="1739"/>
      <c r="M163" s="1739"/>
      <c r="N163" s="1739"/>
      <c r="O163" s="1739"/>
      <c r="P163" s="1739"/>
      <c r="Q163" s="1739"/>
      <c r="R163" s="1739"/>
      <c r="S163" s="1739"/>
      <c r="T163" s="1739"/>
      <c r="U163" s="1739"/>
      <c r="V163" s="1739"/>
      <c r="W163" s="1739"/>
      <c r="X163" s="1739"/>
      <c r="Y163" s="1739"/>
      <c r="Z163" s="1187"/>
      <c r="AA163" s="1184">
        <f t="shared" si="0"/>
        <v>0</v>
      </c>
      <c r="AB163" s="1187"/>
      <c r="AC163" s="1187"/>
      <c r="AD163" s="1179"/>
    </row>
    <row r="164" spans="1:30" ht="30">
      <c r="A164" s="1331">
        <f>ROW()</f>
        <v>164</v>
      </c>
      <c r="B164" s="943"/>
      <c r="C164" s="1645"/>
      <c r="D164" s="1645"/>
      <c r="E164" s="1645"/>
      <c r="F164" s="1645" t="s">
        <v>1420</v>
      </c>
      <c r="G164" s="1645"/>
      <c r="H164" s="1645" t="s">
        <v>1373</v>
      </c>
      <c r="I164" s="1739"/>
      <c r="J164" s="1739"/>
      <c r="K164" s="1739"/>
      <c r="L164" s="1739"/>
      <c r="M164" s="1739"/>
      <c r="N164" s="1739"/>
      <c r="O164" s="1739"/>
      <c r="P164" s="1739"/>
      <c r="Q164" s="1739"/>
      <c r="R164" s="1739"/>
      <c r="S164" s="1739"/>
      <c r="T164" s="1739"/>
      <c r="U164" s="1739"/>
      <c r="V164" s="1739"/>
      <c r="W164" s="1739"/>
      <c r="X164" s="1739"/>
      <c r="Y164" s="1739"/>
      <c r="Z164" s="1187"/>
      <c r="AA164" s="1184">
        <f t="shared" si="0"/>
        <v>0</v>
      </c>
      <c r="AB164" s="1187"/>
      <c r="AC164" s="1187"/>
      <c r="AD164" s="1179"/>
    </row>
    <row r="165" spans="1:30" ht="15">
      <c r="A165" s="1331">
        <f>ROW()</f>
        <v>165</v>
      </c>
      <c r="B165" s="943"/>
      <c r="C165" s="1645"/>
      <c r="D165" s="1645"/>
      <c r="E165" s="1645"/>
      <c r="F165" s="1645" t="s">
        <v>663</v>
      </c>
      <c r="G165" s="1645"/>
      <c r="H165" s="1645" t="s">
        <v>486</v>
      </c>
      <c r="I165" s="1739"/>
      <c r="J165" s="1739"/>
      <c r="K165" s="1739"/>
      <c r="L165" s="1739"/>
      <c r="M165" s="1739"/>
      <c r="N165" s="1739"/>
      <c r="O165" s="1739"/>
      <c r="P165" s="1739"/>
      <c r="Q165" s="1739"/>
      <c r="R165" s="1739"/>
      <c r="S165" s="1739"/>
      <c r="T165" s="1739"/>
      <c r="U165" s="1739"/>
      <c r="V165" s="1739"/>
      <c r="W165" s="1739"/>
      <c r="X165" s="1739"/>
      <c r="Y165" s="1739"/>
      <c r="Z165" s="1187"/>
      <c r="AA165" s="1184">
        <f t="shared" si="0"/>
        <v>0</v>
      </c>
      <c r="AB165" s="1187"/>
      <c r="AC165" s="1187"/>
      <c r="AD165" s="1179"/>
    </row>
    <row r="166" spans="1:30" ht="15">
      <c r="A166" s="1331">
        <f>ROW()</f>
        <v>166</v>
      </c>
      <c r="B166" s="943"/>
      <c r="C166" s="1645"/>
      <c r="D166" s="1645"/>
      <c r="E166" s="1645"/>
      <c r="F166" s="1645" t="s">
        <v>659</v>
      </c>
      <c r="G166" s="1645"/>
      <c r="H166" s="1645" t="s">
        <v>1378</v>
      </c>
      <c r="I166" s="1739"/>
      <c r="J166" s="1739"/>
      <c r="K166" s="1739"/>
      <c r="L166" s="1739"/>
      <c r="M166" s="1739"/>
      <c r="N166" s="1739"/>
      <c r="O166" s="1739"/>
      <c r="P166" s="1739"/>
      <c r="Q166" s="1739"/>
      <c r="R166" s="1739"/>
      <c r="S166" s="1739"/>
      <c r="T166" s="1739"/>
      <c r="U166" s="1739"/>
      <c r="V166" s="1739"/>
      <c r="W166" s="1739"/>
      <c r="X166" s="1739"/>
      <c r="Y166" s="1739"/>
      <c r="Z166" s="1187"/>
      <c r="AA166" s="1184">
        <f t="shared" si="0"/>
        <v>0</v>
      </c>
      <c r="AB166" s="1187"/>
      <c r="AC166" s="1187"/>
      <c r="AD166" s="1179"/>
    </row>
    <row r="167" spans="1:30" ht="15">
      <c r="A167" s="1331">
        <f>ROW()</f>
        <v>167</v>
      </c>
      <c r="B167" s="943"/>
      <c r="C167" s="1645"/>
      <c r="D167" s="1645"/>
      <c r="E167" s="1645"/>
      <c r="F167" s="1645" t="s">
        <v>664</v>
      </c>
      <c r="G167" s="1645"/>
      <c r="H167" s="1645" t="s">
        <v>486</v>
      </c>
      <c r="I167" s="1739"/>
      <c r="J167" s="1739"/>
      <c r="K167" s="1739"/>
      <c r="L167" s="1739"/>
      <c r="M167" s="1739"/>
      <c r="N167" s="1739"/>
      <c r="O167" s="1739"/>
      <c r="P167" s="1739"/>
      <c r="Q167" s="1739"/>
      <c r="R167" s="1739"/>
      <c r="S167" s="1739"/>
      <c r="T167" s="1739"/>
      <c r="U167" s="1739"/>
      <c r="V167" s="1739"/>
      <c r="W167" s="1739"/>
      <c r="X167" s="1739"/>
      <c r="Y167" s="1739"/>
      <c r="Z167" s="1187"/>
      <c r="AA167" s="1184">
        <f t="shared" si="0"/>
        <v>0</v>
      </c>
      <c r="AB167" s="1187"/>
      <c r="AC167" s="1187"/>
      <c r="AD167" s="1179"/>
    </row>
    <row r="168" spans="1:30" ht="15">
      <c r="A168" s="1331">
        <f>ROW()</f>
        <v>168</v>
      </c>
      <c r="B168" s="943"/>
      <c r="C168" s="1645" t="s">
        <v>419</v>
      </c>
      <c r="D168" s="1645" t="s">
        <v>1424</v>
      </c>
      <c r="E168" s="1644">
        <v>220</v>
      </c>
      <c r="F168" s="1645" t="s">
        <v>1425</v>
      </c>
      <c r="G168" s="1645" t="s">
        <v>1426</v>
      </c>
      <c r="H168" s="1645" t="s">
        <v>1373</v>
      </c>
      <c r="I168" s="1739"/>
      <c r="J168" s="1739"/>
      <c r="K168" s="1739"/>
      <c r="L168" s="1739"/>
      <c r="M168" s="1739"/>
      <c r="N168" s="1739"/>
      <c r="O168" s="1739"/>
      <c r="P168" s="1739"/>
      <c r="Q168" s="1739"/>
      <c r="R168" s="1739"/>
      <c r="S168" s="1739"/>
      <c r="T168" s="1739"/>
      <c r="U168" s="1739"/>
      <c r="V168" s="1739"/>
      <c r="W168" s="1739"/>
      <c r="X168" s="1739"/>
      <c r="Y168" s="1739"/>
      <c r="Z168" s="1187"/>
      <c r="AA168" s="1184">
        <f t="shared" si="0"/>
        <v>0</v>
      </c>
      <c r="AB168" s="1187"/>
      <c r="AC168" s="1187"/>
      <c r="AD168" s="1179"/>
    </row>
    <row r="169" spans="1:30" ht="15">
      <c r="A169" s="1331">
        <f>ROW()</f>
        <v>169</v>
      </c>
      <c r="B169" s="943"/>
      <c r="C169" s="1645"/>
      <c r="D169" s="1645"/>
      <c r="E169" s="1644"/>
      <c r="F169" s="1645"/>
      <c r="G169" s="1645" t="s">
        <v>1427</v>
      </c>
      <c r="H169" s="1645" t="s">
        <v>1373</v>
      </c>
      <c r="I169" s="1739"/>
      <c r="J169" s="1739"/>
      <c r="K169" s="1739"/>
      <c r="L169" s="1739"/>
      <c r="M169" s="1739"/>
      <c r="N169" s="1739"/>
      <c r="O169" s="1739"/>
      <c r="P169" s="1739"/>
      <c r="Q169" s="1739"/>
      <c r="R169" s="1739"/>
      <c r="S169" s="1739"/>
      <c r="T169" s="1739"/>
      <c r="U169" s="1739"/>
      <c r="V169" s="1739"/>
      <c r="W169" s="1739"/>
      <c r="X169" s="1739"/>
      <c r="Y169" s="1739"/>
      <c r="Z169" s="1187"/>
      <c r="AA169" s="1184">
        <f t="shared" si="0"/>
        <v>0</v>
      </c>
      <c r="AB169" s="1187"/>
      <c r="AC169" s="1187"/>
      <c r="AD169" s="1179"/>
    </row>
    <row r="170" spans="1:30" ht="15">
      <c r="A170" s="1331">
        <f>ROW()</f>
        <v>170</v>
      </c>
      <c r="B170" s="943"/>
      <c r="C170" s="1645"/>
      <c r="D170" s="1645"/>
      <c r="E170" s="1644"/>
      <c r="F170" s="1645" t="s">
        <v>1428</v>
      </c>
      <c r="G170" s="1645" t="s">
        <v>1426</v>
      </c>
      <c r="H170" s="1645" t="s">
        <v>1373</v>
      </c>
      <c r="I170" s="1739"/>
      <c r="J170" s="1739"/>
      <c r="K170" s="1739"/>
      <c r="L170" s="1739"/>
      <c r="M170" s="1739"/>
      <c r="N170" s="1739"/>
      <c r="O170" s="1739"/>
      <c r="P170" s="1739"/>
      <c r="Q170" s="1739"/>
      <c r="R170" s="1739"/>
      <c r="S170" s="1739"/>
      <c r="T170" s="1739"/>
      <c r="U170" s="1739"/>
      <c r="V170" s="1739"/>
      <c r="W170" s="1739"/>
      <c r="X170" s="1739"/>
      <c r="Y170" s="1739"/>
      <c r="Z170" s="1187"/>
      <c r="AA170" s="1184">
        <f t="shared" si="0"/>
        <v>0</v>
      </c>
      <c r="AB170" s="1187"/>
      <c r="AC170" s="1187"/>
      <c r="AD170" s="1179"/>
    </row>
    <row r="171" spans="1:30" ht="15">
      <c r="A171" s="1331">
        <f>ROW()</f>
        <v>171</v>
      </c>
      <c r="B171" s="943"/>
      <c r="C171" s="1645"/>
      <c r="D171" s="1645"/>
      <c r="E171" s="1644"/>
      <c r="F171" s="1645"/>
      <c r="G171" s="1645" t="s">
        <v>1427</v>
      </c>
      <c r="H171" s="1645" t="s">
        <v>1373</v>
      </c>
      <c r="I171" s="1739"/>
      <c r="J171" s="1739"/>
      <c r="K171" s="1739"/>
      <c r="L171" s="1739"/>
      <c r="M171" s="1739"/>
      <c r="N171" s="1739"/>
      <c r="O171" s="1739"/>
      <c r="P171" s="1739"/>
      <c r="Q171" s="1739"/>
      <c r="R171" s="1739"/>
      <c r="S171" s="1739"/>
      <c r="T171" s="1739"/>
      <c r="U171" s="1739"/>
      <c r="V171" s="1739"/>
      <c r="W171" s="1739"/>
      <c r="X171" s="1739"/>
      <c r="Y171" s="1739"/>
      <c r="Z171" s="1187"/>
      <c r="AA171" s="1184">
        <f t="shared" si="0"/>
        <v>0</v>
      </c>
      <c r="AB171" s="1187"/>
      <c r="AC171" s="1187"/>
      <c r="AD171" s="1179"/>
    </row>
    <row r="172" spans="1:30" ht="15">
      <c r="A172" s="1331">
        <f>ROW()</f>
        <v>172</v>
      </c>
      <c r="B172" s="943"/>
      <c r="C172" s="1645"/>
      <c r="D172" s="1645"/>
      <c r="E172" s="1644">
        <v>110</v>
      </c>
      <c r="F172" s="1645" t="s">
        <v>1425</v>
      </c>
      <c r="G172" s="1645" t="s">
        <v>1426</v>
      </c>
      <c r="H172" s="1645" t="s">
        <v>1373</v>
      </c>
      <c r="I172" s="1739"/>
      <c r="J172" s="1739"/>
      <c r="K172" s="1739"/>
      <c r="L172" s="1739"/>
      <c r="M172" s="1739"/>
      <c r="N172" s="1739"/>
      <c r="O172" s="1739"/>
      <c r="P172" s="1739"/>
      <c r="Q172" s="1739"/>
      <c r="R172" s="1739"/>
      <c r="S172" s="1739"/>
      <c r="T172" s="1739"/>
      <c r="U172" s="1739"/>
      <c r="V172" s="1739"/>
      <c r="W172" s="1739"/>
      <c r="X172" s="1739"/>
      <c r="Y172" s="1739"/>
      <c r="Z172" s="1187"/>
      <c r="AA172" s="1184">
        <f t="shared" si="0"/>
        <v>0</v>
      </c>
      <c r="AB172" s="1187"/>
      <c r="AC172" s="1187"/>
      <c r="AD172" s="1179"/>
    </row>
    <row r="173" spans="1:30" ht="15">
      <c r="A173" s="1331">
        <f>ROW()</f>
        <v>173</v>
      </c>
      <c r="B173" s="943"/>
      <c r="C173" s="1645"/>
      <c r="D173" s="1645"/>
      <c r="E173" s="1644"/>
      <c r="F173" s="1645"/>
      <c r="G173" s="1645" t="s">
        <v>1427</v>
      </c>
      <c r="H173" s="1645" t="s">
        <v>1373</v>
      </c>
      <c r="I173" s="1739"/>
      <c r="J173" s="1739"/>
      <c r="K173" s="1739"/>
      <c r="L173" s="1739"/>
      <c r="M173" s="1739"/>
      <c r="N173" s="1739"/>
      <c r="O173" s="1739"/>
      <c r="P173" s="1739"/>
      <c r="Q173" s="1739"/>
      <c r="R173" s="1739"/>
      <c r="S173" s="1739"/>
      <c r="T173" s="1739"/>
      <c r="U173" s="1739"/>
      <c r="V173" s="1739"/>
      <c r="W173" s="1739"/>
      <c r="X173" s="1739"/>
      <c r="Y173" s="1739"/>
      <c r="Z173" s="1187"/>
      <c r="AA173" s="1184">
        <f t="shared" si="0"/>
        <v>0</v>
      </c>
      <c r="AB173" s="1187"/>
      <c r="AC173" s="1187"/>
      <c r="AD173" s="1179"/>
    </row>
    <row r="174" spans="1:30" ht="15">
      <c r="A174" s="1331">
        <f>ROW()</f>
        <v>174</v>
      </c>
      <c r="B174" s="943"/>
      <c r="C174" s="1645"/>
      <c r="D174" s="1645"/>
      <c r="E174" s="1644"/>
      <c r="F174" s="1645" t="s">
        <v>1428</v>
      </c>
      <c r="G174" s="1645" t="s">
        <v>1426</v>
      </c>
      <c r="H174" s="1645" t="s">
        <v>1373</v>
      </c>
      <c r="I174" s="1739"/>
      <c r="J174" s="1739"/>
      <c r="K174" s="1739"/>
      <c r="L174" s="1739"/>
      <c r="M174" s="1739"/>
      <c r="N174" s="1739"/>
      <c r="O174" s="1739"/>
      <c r="P174" s="1739"/>
      <c r="Q174" s="1739"/>
      <c r="R174" s="1739"/>
      <c r="S174" s="1739"/>
      <c r="T174" s="1739"/>
      <c r="U174" s="1739"/>
      <c r="V174" s="1739"/>
      <c r="W174" s="1739"/>
      <c r="X174" s="1739"/>
      <c r="Y174" s="1739"/>
      <c r="Z174" s="1187"/>
      <c r="AA174" s="1184">
        <f t="shared" si="0"/>
        <v>0</v>
      </c>
      <c r="AB174" s="1187"/>
      <c r="AC174" s="1187"/>
      <c r="AD174" s="1179"/>
    </row>
    <row r="175" spans="1:30" ht="15">
      <c r="A175" s="1331">
        <f>ROW()</f>
        <v>175</v>
      </c>
      <c r="B175" s="943"/>
      <c r="C175" s="1645"/>
      <c r="D175" s="1645"/>
      <c r="E175" s="1644"/>
      <c r="F175" s="1645"/>
      <c r="G175" s="1645" t="s">
        <v>1427</v>
      </c>
      <c r="H175" s="1645" t="s">
        <v>1373</v>
      </c>
      <c r="I175" s="1739"/>
      <c r="J175" s="1739"/>
      <c r="K175" s="1739"/>
      <c r="L175" s="1739"/>
      <c r="M175" s="1739"/>
      <c r="N175" s="1739"/>
      <c r="O175" s="1739"/>
      <c r="P175" s="1739"/>
      <c r="Q175" s="1739"/>
      <c r="R175" s="1739"/>
      <c r="S175" s="1739"/>
      <c r="T175" s="1739"/>
      <c r="U175" s="1739"/>
      <c r="V175" s="1739"/>
      <c r="W175" s="1739"/>
      <c r="X175" s="1739"/>
      <c r="Y175" s="1739"/>
      <c r="Z175" s="1187"/>
      <c r="AA175" s="1184">
        <f t="shared" si="0"/>
        <v>0</v>
      </c>
      <c r="AB175" s="1187"/>
      <c r="AC175" s="1187"/>
      <c r="AD175" s="1179"/>
    </row>
    <row r="176" spans="1:30" ht="15">
      <c r="A176" s="1331">
        <f>ROW()</f>
        <v>176</v>
      </c>
      <c r="B176" s="943"/>
      <c r="C176" s="1645"/>
      <c r="D176" s="1645"/>
      <c r="E176" s="1644" t="s">
        <v>1429</v>
      </c>
      <c r="F176" s="1645" t="s">
        <v>1425</v>
      </c>
      <c r="G176" s="1645" t="s">
        <v>1426</v>
      </c>
      <c r="H176" s="1645" t="s">
        <v>1373</v>
      </c>
      <c r="I176" s="1739"/>
      <c r="J176" s="1739"/>
      <c r="K176" s="1739"/>
      <c r="L176" s="1739"/>
      <c r="M176" s="1739"/>
      <c r="N176" s="1739"/>
      <c r="O176" s="1739"/>
      <c r="P176" s="1739"/>
      <c r="Q176" s="1739"/>
      <c r="R176" s="1739"/>
      <c r="S176" s="1739"/>
      <c r="T176" s="1739"/>
      <c r="U176" s="1739"/>
      <c r="V176" s="1739"/>
      <c r="W176" s="1739"/>
      <c r="X176" s="1739"/>
      <c r="Y176" s="1739"/>
      <c r="Z176" s="1187"/>
      <c r="AA176" s="1184">
        <f t="shared" si="0"/>
        <v>0</v>
      </c>
      <c r="AB176" s="1187"/>
      <c r="AC176" s="1187"/>
      <c r="AD176" s="1179"/>
    </row>
    <row r="177" spans="1:30" ht="15">
      <c r="A177" s="1331">
        <f>ROW()</f>
        <v>177</v>
      </c>
      <c r="B177" s="943"/>
      <c r="C177" s="1645"/>
      <c r="D177" s="1645"/>
      <c r="E177" s="1644"/>
      <c r="F177" s="1645"/>
      <c r="G177" s="1645" t="s">
        <v>1427</v>
      </c>
      <c r="H177" s="1645" t="s">
        <v>1373</v>
      </c>
      <c r="I177" s="1739"/>
      <c r="J177" s="1739"/>
      <c r="K177" s="1739"/>
      <c r="L177" s="1739"/>
      <c r="M177" s="1739"/>
      <c r="N177" s="1739"/>
      <c r="O177" s="1739"/>
      <c r="P177" s="1739"/>
      <c r="Q177" s="1739"/>
      <c r="R177" s="1739"/>
      <c r="S177" s="1739"/>
      <c r="T177" s="1739"/>
      <c r="U177" s="1739"/>
      <c r="V177" s="1739"/>
      <c r="W177" s="1739"/>
      <c r="X177" s="1739"/>
      <c r="Y177" s="1739"/>
      <c r="Z177" s="1187"/>
      <c r="AA177" s="1184">
        <f t="shared" si="0"/>
        <v>0</v>
      </c>
      <c r="AB177" s="1187"/>
      <c r="AC177" s="1187"/>
      <c r="AD177" s="1179"/>
    </row>
    <row r="178" spans="1:30" ht="15">
      <c r="A178" s="1331">
        <f>ROW()</f>
        <v>178</v>
      </c>
      <c r="B178" s="943"/>
      <c r="C178" s="1645"/>
      <c r="D178" s="1645"/>
      <c r="E178" s="1644"/>
      <c r="F178" s="1645" t="s">
        <v>1428</v>
      </c>
      <c r="G178" s="1645" t="s">
        <v>1426</v>
      </c>
      <c r="H178" s="1645" t="s">
        <v>1373</v>
      </c>
      <c r="I178" s="1739"/>
      <c r="J178" s="1739"/>
      <c r="K178" s="1739"/>
      <c r="L178" s="1739"/>
      <c r="M178" s="1739"/>
      <c r="N178" s="1739"/>
      <c r="O178" s="1739"/>
      <c r="P178" s="1739"/>
      <c r="Q178" s="1739"/>
      <c r="R178" s="1739"/>
      <c r="S178" s="1739"/>
      <c r="T178" s="1739"/>
      <c r="U178" s="1739"/>
      <c r="V178" s="1739"/>
      <c r="W178" s="1739"/>
      <c r="X178" s="1739"/>
      <c r="Y178" s="1739"/>
      <c r="Z178" s="1187"/>
      <c r="AA178" s="1184">
        <f t="shared" si="0"/>
        <v>0</v>
      </c>
      <c r="AB178" s="1187"/>
      <c r="AC178" s="1187"/>
      <c r="AD178" s="1179"/>
    </row>
    <row r="179" spans="1:30" ht="15">
      <c r="A179" s="1331">
        <f>ROW()</f>
        <v>179</v>
      </c>
      <c r="B179" s="943"/>
      <c r="C179" s="1645"/>
      <c r="D179" s="1645"/>
      <c r="E179" s="1644"/>
      <c r="F179" s="1645"/>
      <c r="G179" s="1645" t="s">
        <v>1427</v>
      </c>
      <c r="H179" s="1645" t="s">
        <v>1373</v>
      </c>
      <c r="I179" s="1739"/>
      <c r="J179" s="1739"/>
      <c r="K179" s="1739"/>
      <c r="L179" s="1739"/>
      <c r="M179" s="1739"/>
      <c r="N179" s="1739"/>
      <c r="O179" s="1739"/>
      <c r="P179" s="1739"/>
      <c r="Q179" s="1739"/>
      <c r="R179" s="1739"/>
      <c r="S179" s="1739"/>
      <c r="T179" s="1739"/>
      <c r="U179" s="1739"/>
      <c r="V179" s="1739"/>
      <c r="W179" s="1739"/>
      <c r="X179" s="1739"/>
      <c r="Y179" s="1739"/>
      <c r="Z179" s="1187"/>
      <c r="AA179" s="1184">
        <f t="shared" si="0"/>
        <v>0</v>
      </c>
      <c r="AB179" s="1187"/>
      <c r="AC179" s="1187"/>
      <c r="AD179" s="1179"/>
    </row>
    <row r="180" spans="1:30" ht="30">
      <c r="A180" s="1331">
        <f>ROW()</f>
        <v>180</v>
      </c>
      <c r="B180" s="943"/>
      <c r="C180" s="1645"/>
      <c r="D180" s="1645"/>
      <c r="E180" s="1644" t="s">
        <v>1430</v>
      </c>
      <c r="F180" s="1645" t="s">
        <v>1431</v>
      </c>
      <c r="G180" s="1645"/>
      <c r="H180" s="1645" t="s">
        <v>1373</v>
      </c>
      <c r="I180" s="1739"/>
      <c r="J180" s="1740"/>
      <c r="K180" s="1740"/>
      <c r="L180" s="1740"/>
      <c r="M180" s="1740"/>
      <c r="N180" s="1740"/>
      <c r="O180" s="1740"/>
      <c r="P180" s="1740"/>
      <c r="Q180" s="1740"/>
      <c r="R180" s="1740"/>
      <c r="S180" s="1740"/>
      <c r="T180" s="1740"/>
      <c r="U180" s="1740"/>
      <c r="V180" s="1740"/>
      <c r="W180" s="1740"/>
      <c r="X180" s="1740"/>
      <c r="Y180" s="1740"/>
      <c r="Z180" s="1188"/>
      <c r="AA180" s="1184">
        <f t="shared" si="0"/>
        <v>0</v>
      </c>
      <c r="AB180" s="1188"/>
      <c r="AC180" s="1188"/>
      <c r="AD180" s="1178"/>
    </row>
    <row r="181" spans="1:30" ht="15">
      <c r="A181" s="1331">
        <f>ROW()</f>
        <v>181</v>
      </c>
      <c r="B181" s="943"/>
      <c r="C181" s="1644" t="s">
        <v>419</v>
      </c>
      <c r="D181" s="1644" t="s">
        <v>1432</v>
      </c>
      <c r="E181" s="1644" t="s">
        <v>1433</v>
      </c>
      <c r="F181" s="1644" t="s">
        <v>1434</v>
      </c>
      <c r="G181" s="1644"/>
      <c r="H181" s="1644" t="s">
        <v>1536</v>
      </c>
      <c r="I181" s="1739"/>
      <c r="J181" s="1740"/>
      <c r="K181" s="1740"/>
      <c r="L181" s="1740"/>
      <c r="M181" s="1740"/>
      <c r="N181" s="1740"/>
      <c r="O181" s="1740"/>
      <c r="P181" s="1740"/>
      <c r="Q181" s="1740"/>
      <c r="R181" s="1740"/>
      <c r="S181" s="1740"/>
      <c r="T181" s="1740"/>
      <c r="U181" s="1740"/>
      <c r="V181" s="1740"/>
      <c r="W181" s="1740"/>
      <c r="X181" s="1740"/>
      <c r="Y181" s="1740"/>
      <c r="Z181" s="1188"/>
      <c r="AA181" s="1184">
        <f t="shared" si="0"/>
        <v>0</v>
      </c>
      <c r="AB181" s="1188"/>
      <c r="AC181" s="1188"/>
      <c r="AD181" s="1178"/>
    </row>
    <row r="182" spans="1:30" ht="15">
      <c r="A182" s="1331">
        <f>ROW()</f>
        <v>182</v>
      </c>
      <c r="B182" s="943"/>
      <c r="C182" s="1644"/>
      <c r="D182" s="1644"/>
      <c r="E182" s="1644"/>
      <c r="F182" s="1644" t="s">
        <v>1436</v>
      </c>
      <c r="G182" s="1644"/>
      <c r="H182" s="1644" t="s">
        <v>1536</v>
      </c>
      <c r="I182" s="1739"/>
      <c r="J182" s="1740"/>
      <c r="K182" s="1740"/>
      <c r="L182" s="1740"/>
      <c r="M182" s="1740"/>
      <c r="N182" s="1740"/>
      <c r="O182" s="1740"/>
      <c r="P182" s="1740"/>
      <c r="Q182" s="1740"/>
      <c r="R182" s="1740"/>
      <c r="S182" s="1740"/>
      <c r="T182" s="1740"/>
      <c r="U182" s="1740"/>
      <c r="V182" s="1740"/>
      <c r="W182" s="1740"/>
      <c r="X182" s="1740"/>
      <c r="Y182" s="1740"/>
      <c r="Z182" s="1188"/>
      <c r="AA182" s="1184">
        <f t="shared" si="0"/>
        <v>0</v>
      </c>
      <c r="AB182" s="1188"/>
      <c r="AC182" s="1188"/>
      <c r="AD182" s="1178"/>
    </row>
    <row r="183" spans="1:30" ht="15">
      <c r="A183" s="1331">
        <f>ROW()</f>
        <v>183</v>
      </c>
      <c r="B183" s="943"/>
      <c r="C183" s="1644"/>
      <c r="D183" s="1644"/>
      <c r="E183" s="1644"/>
      <c r="F183" s="1644" t="s">
        <v>1437</v>
      </c>
      <c r="G183" s="1644"/>
      <c r="H183" s="1644" t="s">
        <v>1536</v>
      </c>
      <c r="I183" s="1739"/>
      <c r="J183" s="1740"/>
      <c r="K183" s="1740"/>
      <c r="L183" s="1740"/>
      <c r="M183" s="1740"/>
      <c r="N183" s="1740"/>
      <c r="O183" s="1740"/>
      <c r="P183" s="1740"/>
      <c r="Q183" s="1740"/>
      <c r="R183" s="1740"/>
      <c r="S183" s="1740"/>
      <c r="T183" s="1740"/>
      <c r="U183" s="1740"/>
      <c r="V183" s="1740"/>
      <c r="W183" s="1740"/>
      <c r="X183" s="1740"/>
      <c r="Y183" s="1740"/>
      <c r="Z183" s="1188"/>
      <c r="AA183" s="1184">
        <f t="shared" si="0"/>
        <v>0</v>
      </c>
      <c r="AB183" s="1188"/>
      <c r="AC183" s="1188"/>
      <c r="AD183" s="1178"/>
    </row>
    <row r="184" spans="1:30" ht="15">
      <c r="A184" s="1331">
        <f>ROW()</f>
        <v>184</v>
      </c>
      <c r="B184" s="943"/>
      <c r="C184" s="1644"/>
      <c r="D184" s="1644"/>
      <c r="E184" s="1644"/>
      <c r="F184" s="1644" t="s">
        <v>1438</v>
      </c>
      <c r="G184" s="1644"/>
      <c r="H184" s="1644" t="s">
        <v>1536</v>
      </c>
      <c r="I184" s="1739"/>
      <c r="J184" s="1740"/>
      <c r="K184" s="1740"/>
      <c r="L184" s="1740"/>
      <c r="M184" s="1740"/>
      <c r="N184" s="1740"/>
      <c r="O184" s="1740"/>
      <c r="P184" s="1740"/>
      <c r="Q184" s="1740"/>
      <c r="R184" s="1740"/>
      <c r="S184" s="1740"/>
      <c r="T184" s="1740"/>
      <c r="U184" s="1740"/>
      <c r="V184" s="1740"/>
      <c r="W184" s="1740"/>
      <c r="X184" s="1740"/>
      <c r="Y184" s="1740"/>
      <c r="Z184" s="1188"/>
      <c r="AA184" s="1184">
        <f t="shared" si="0"/>
        <v>0</v>
      </c>
      <c r="AB184" s="1188"/>
      <c r="AC184" s="1188"/>
      <c r="AD184" s="1178"/>
    </row>
    <row r="185" spans="1:30" ht="15">
      <c r="A185" s="1331">
        <f>ROW()</f>
        <v>185</v>
      </c>
      <c r="B185" s="943"/>
      <c r="C185" s="1644"/>
      <c r="D185" s="1644"/>
      <c r="E185" s="1644"/>
      <c r="F185" s="1644" t="s">
        <v>1439</v>
      </c>
      <c r="G185" s="1644"/>
      <c r="H185" s="1644" t="s">
        <v>1536</v>
      </c>
      <c r="I185" s="1739"/>
      <c r="J185" s="1740"/>
      <c r="K185" s="1740"/>
      <c r="L185" s="1740"/>
      <c r="M185" s="1740"/>
      <c r="N185" s="1740"/>
      <c r="O185" s="1740"/>
      <c r="P185" s="1740"/>
      <c r="Q185" s="1740"/>
      <c r="R185" s="1740"/>
      <c r="S185" s="1740"/>
      <c r="T185" s="1740"/>
      <c r="U185" s="1740"/>
      <c r="V185" s="1740"/>
      <c r="W185" s="1740"/>
      <c r="X185" s="1740"/>
      <c r="Y185" s="1740"/>
      <c r="Z185" s="1188"/>
      <c r="AA185" s="1184">
        <f t="shared" si="0"/>
        <v>0</v>
      </c>
      <c r="AB185" s="1188"/>
      <c r="AC185" s="1188"/>
      <c r="AD185" s="1178"/>
    </row>
    <row r="186" spans="1:30" ht="15">
      <c r="A186" s="1331">
        <f>ROW()</f>
        <v>186</v>
      </c>
      <c r="B186" s="943"/>
      <c r="C186" s="1645" t="s">
        <v>419</v>
      </c>
      <c r="D186" s="1645" t="s">
        <v>1440</v>
      </c>
      <c r="E186" s="1644">
        <v>220</v>
      </c>
      <c r="F186" s="1645" t="s">
        <v>1441</v>
      </c>
      <c r="G186" s="1645" t="s">
        <v>1442</v>
      </c>
      <c r="H186" s="1645" t="s">
        <v>1379</v>
      </c>
      <c r="I186" s="1739"/>
      <c r="J186" s="1740"/>
      <c r="K186" s="1740"/>
      <c r="L186" s="1740"/>
      <c r="M186" s="1740"/>
      <c r="N186" s="1740"/>
      <c r="O186" s="1740"/>
      <c r="P186" s="1740"/>
      <c r="Q186" s="1740"/>
      <c r="R186" s="1740"/>
      <c r="S186" s="1740"/>
      <c r="T186" s="1740"/>
      <c r="U186" s="1740"/>
      <c r="V186" s="1740"/>
      <c r="W186" s="1740"/>
      <c r="X186" s="1740"/>
      <c r="Y186" s="1740"/>
      <c r="Z186" s="1188"/>
      <c r="AA186" s="1184">
        <f t="shared" ref="AA186:AA217" si="1">SUM(I186:Z186)</f>
        <v>0</v>
      </c>
      <c r="AB186" s="1188"/>
      <c r="AC186" s="1188"/>
      <c r="AD186" s="1178"/>
    </row>
    <row r="187" spans="1:30" ht="15">
      <c r="A187" s="1331">
        <f>ROW()</f>
        <v>187</v>
      </c>
      <c r="B187" s="943"/>
      <c r="C187" s="1645"/>
      <c r="D187" s="1645"/>
      <c r="E187" s="1645"/>
      <c r="F187" s="1645" t="s">
        <v>1443</v>
      </c>
      <c r="G187" s="1645" t="s">
        <v>1443</v>
      </c>
      <c r="H187" s="1645" t="s">
        <v>1379</v>
      </c>
      <c r="I187" s="1739"/>
      <c r="J187" s="1740"/>
      <c r="K187" s="1740"/>
      <c r="L187" s="1740"/>
      <c r="M187" s="1740"/>
      <c r="N187" s="1740"/>
      <c r="O187" s="1740"/>
      <c r="P187" s="1740"/>
      <c r="Q187" s="1740"/>
      <c r="R187" s="1740"/>
      <c r="S187" s="1740"/>
      <c r="T187" s="1740"/>
      <c r="U187" s="1740"/>
      <c r="V187" s="1740"/>
      <c r="W187" s="1740"/>
      <c r="X187" s="1740"/>
      <c r="Y187" s="1740"/>
      <c r="Z187" s="1188"/>
      <c r="AA187" s="1184">
        <f t="shared" si="1"/>
        <v>0</v>
      </c>
      <c r="AB187" s="1188"/>
      <c r="AC187" s="1188"/>
      <c r="AD187" s="1178"/>
    </row>
    <row r="188" spans="1:30" ht="15">
      <c r="A188" s="1331">
        <f>ROW()</f>
        <v>188</v>
      </c>
      <c r="B188" s="943"/>
      <c r="C188" s="1645"/>
      <c r="D188" s="1645"/>
      <c r="E188" s="1644">
        <v>110</v>
      </c>
      <c r="F188" s="1645" t="s">
        <v>1441</v>
      </c>
      <c r="G188" s="1645" t="s">
        <v>1442</v>
      </c>
      <c r="H188" s="1645" t="s">
        <v>1379</v>
      </c>
      <c r="I188" s="1739"/>
      <c r="J188" s="1740"/>
      <c r="K188" s="1740"/>
      <c r="L188" s="1740"/>
      <c r="M188" s="1740"/>
      <c r="N188" s="1740"/>
      <c r="O188" s="1740"/>
      <c r="P188" s="1740"/>
      <c r="Q188" s="1740"/>
      <c r="R188" s="1740"/>
      <c r="S188" s="1740"/>
      <c r="T188" s="1740"/>
      <c r="U188" s="1740"/>
      <c r="V188" s="1740"/>
      <c r="W188" s="1740"/>
      <c r="X188" s="1740"/>
      <c r="Y188" s="1740"/>
      <c r="Z188" s="1188"/>
      <c r="AA188" s="1184">
        <f t="shared" si="1"/>
        <v>0</v>
      </c>
      <c r="AB188" s="1188"/>
      <c r="AC188" s="1188"/>
      <c r="AD188" s="1178"/>
    </row>
    <row r="189" spans="1:30" ht="15">
      <c r="A189" s="1331">
        <f>ROW()</f>
        <v>189</v>
      </c>
      <c r="B189" s="943"/>
      <c r="C189" s="1645"/>
      <c r="D189" s="1645"/>
      <c r="E189" s="1645"/>
      <c r="F189" s="1645" t="s">
        <v>1444</v>
      </c>
      <c r="G189" s="1645" t="s">
        <v>1445</v>
      </c>
      <c r="H189" s="1645" t="s">
        <v>1379</v>
      </c>
      <c r="I189" s="1739"/>
      <c r="J189" s="1740"/>
      <c r="K189" s="1740"/>
      <c r="L189" s="1740"/>
      <c r="M189" s="1740"/>
      <c r="N189" s="1740"/>
      <c r="O189" s="1740"/>
      <c r="P189" s="1740"/>
      <c r="Q189" s="1740"/>
      <c r="R189" s="1740"/>
      <c r="S189" s="1740"/>
      <c r="T189" s="1740"/>
      <c r="U189" s="1740"/>
      <c r="V189" s="1740"/>
      <c r="W189" s="1740"/>
      <c r="X189" s="1740"/>
      <c r="Y189" s="1740"/>
      <c r="Z189" s="1188"/>
      <c r="AA189" s="1184">
        <f t="shared" si="1"/>
        <v>0</v>
      </c>
      <c r="AB189" s="1188"/>
      <c r="AC189" s="1188"/>
      <c r="AD189" s="1178"/>
    </row>
    <row r="190" spans="1:30" ht="15">
      <c r="A190" s="1331">
        <f>ROW()</f>
        <v>190</v>
      </c>
      <c r="B190" s="943"/>
      <c r="C190" s="1645"/>
      <c r="D190" s="1645"/>
      <c r="E190" s="1645"/>
      <c r="F190" s="1645" t="s">
        <v>1443</v>
      </c>
      <c r="G190" s="1645" t="s">
        <v>1443</v>
      </c>
      <c r="H190" s="1645" t="s">
        <v>1379</v>
      </c>
      <c r="I190" s="1739"/>
      <c r="J190" s="1740"/>
      <c r="K190" s="1740"/>
      <c r="L190" s="1740"/>
      <c r="M190" s="1740"/>
      <c r="N190" s="1740"/>
      <c r="O190" s="1740"/>
      <c r="P190" s="1740"/>
      <c r="Q190" s="1740"/>
      <c r="R190" s="1740"/>
      <c r="S190" s="1740"/>
      <c r="T190" s="1740"/>
      <c r="U190" s="1740"/>
      <c r="V190" s="1740"/>
      <c r="W190" s="1740"/>
      <c r="X190" s="1740"/>
      <c r="Y190" s="1740"/>
      <c r="Z190" s="1188"/>
      <c r="AA190" s="1184">
        <f t="shared" si="1"/>
        <v>0</v>
      </c>
      <c r="AB190" s="1188"/>
      <c r="AC190" s="1188"/>
      <c r="AD190" s="1178"/>
    </row>
    <row r="191" spans="1:30" ht="15">
      <c r="A191" s="1331">
        <f>ROW()</f>
        <v>191</v>
      </c>
      <c r="B191" s="943"/>
      <c r="C191" s="1645"/>
      <c r="D191" s="1645"/>
      <c r="E191" s="1644" t="s">
        <v>1429</v>
      </c>
      <c r="F191" s="1645" t="s">
        <v>1441</v>
      </c>
      <c r="G191" s="1645" t="s">
        <v>1442</v>
      </c>
      <c r="H191" s="1645" t="s">
        <v>1379</v>
      </c>
      <c r="I191" s="1739"/>
      <c r="J191" s="1740"/>
      <c r="K191" s="1740"/>
      <c r="L191" s="1740"/>
      <c r="M191" s="1740"/>
      <c r="N191" s="1740"/>
      <c r="O191" s="1740"/>
      <c r="P191" s="1740"/>
      <c r="Q191" s="1740"/>
      <c r="R191" s="1740"/>
      <c r="S191" s="1740"/>
      <c r="T191" s="1740"/>
      <c r="U191" s="1740"/>
      <c r="V191" s="1740"/>
      <c r="W191" s="1740"/>
      <c r="X191" s="1740"/>
      <c r="Y191" s="1740"/>
      <c r="Z191" s="1188"/>
      <c r="AA191" s="1184">
        <f t="shared" si="1"/>
        <v>0</v>
      </c>
      <c r="AB191" s="1188"/>
      <c r="AC191" s="1188"/>
      <c r="AD191" s="1178"/>
    </row>
    <row r="192" spans="1:30" ht="15">
      <c r="A192" s="1331">
        <f>ROW()</f>
        <v>192</v>
      </c>
      <c r="B192" s="943"/>
      <c r="C192" s="1645"/>
      <c r="D192" s="1645"/>
      <c r="E192" s="1645"/>
      <c r="F192" s="1645" t="s">
        <v>1444</v>
      </c>
      <c r="G192" s="1645" t="s">
        <v>1445</v>
      </c>
      <c r="H192" s="1645" t="s">
        <v>1379</v>
      </c>
      <c r="I192" s="1739"/>
      <c r="J192" s="1740"/>
      <c r="K192" s="1740"/>
      <c r="L192" s="1740"/>
      <c r="M192" s="1740"/>
      <c r="N192" s="1740"/>
      <c r="O192" s="1740"/>
      <c r="P192" s="1740"/>
      <c r="Q192" s="1740"/>
      <c r="R192" s="1740"/>
      <c r="S192" s="1740"/>
      <c r="T192" s="1740"/>
      <c r="U192" s="1740"/>
      <c r="V192" s="1740"/>
      <c r="W192" s="1740"/>
      <c r="X192" s="1740"/>
      <c r="Y192" s="1740"/>
      <c r="Z192" s="1188"/>
      <c r="AA192" s="1184">
        <f t="shared" si="1"/>
        <v>0</v>
      </c>
      <c r="AB192" s="1188"/>
      <c r="AC192" s="1188"/>
      <c r="AD192" s="1178"/>
    </row>
    <row r="193" spans="1:30" ht="15">
      <c r="A193" s="1331">
        <f>ROW()</f>
        <v>193</v>
      </c>
      <c r="B193" s="943"/>
      <c r="C193" s="1645"/>
      <c r="D193" s="1645"/>
      <c r="E193" s="1645"/>
      <c r="F193" s="1645" t="s">
        <v>1443</v>
      </c>
      <c r="G193" s="1645" t="s">
        <v>1443</v>
      </c>
      <c r="H193" s="1645" t="s">
        <v>1379</v>
      </c>
      <c r="I193" s="1739"/>
      <c r="J193" s="1740"/>
      <c r="K193" s="1740"/>
      <c r="L193" s="1740"/>
      <c r="M193" s="1740"/>
      <c r="N193" s="1740"/>
      <c r="O193" s="1740"/>
      <c r="P193" s="1740"/>
      <c r="Q193" s="1740"/>
      <c r="R193" s="1740"/>
      <c r="S193" s="1740"/>
      <c r="T193" s="1740"/>
      <c r="U193" s="1740"/>
      <c r="V193" s="1740"/>
      <c r="W193" s="1740"/>
      <c r="X193" s="1740"/>
      <c r="Y193" s="1740"/>
      <c r="Z193" s="1188"/>
      <c r="AA193" s="1184">
        <f t="shared" si="1"/>
        <v>0</v>
      </c>
      <c r="AB193" s="1188"/>
      <c r="AC193" s="1188"/>
      <c r="AD193" s="1178"/>
    </row>
    <row r="194" spans="1:30" ht="15">
      <c r="A194" s="1331">
        <f>ROW()</f>
        <v>194</v>
      </c>
      <c r="B194" s="943"/>
      <c r="C194" s="1645"/>
      <c r="D194" s="1645"/>
      <c r="E194" s="1644" t="s">
        <v>1446</v>
      </c>
      <c r="F194" s="1645" t="s">
        <v>1447</v>
      </c>
      <c r="G194" s="1645" t="s">
        <v>1448</v>
      </c>
      <c r="H194" s="1645" t="s">
        <v>1379</v>
      </c>
      <c r="I194" s="1739"/>
      <c r="J194" s="1740"/>
      <c r="K194" s="1740"/>
      <c r="L194" s="1740"/>
      <c r="M194" s="1740"/>
      <c r="N194" s="1740"/>
      <c r="O194" s="1740"/>
      <c r="P194" s="1740"/>
      <c r="Q194" s="1740"/>
      <c r="R194" s="1740"/>
      <c r="S194" s="1740"/>
      <c r="T194" s="1740"/>
      <c r="U194" s="1740"/>
      <c r="V194" s="1740"/>
      <c r="W194" s="1740"/>
      <c r="X194" s="1740"/>
      <c r="Y194" s="1740"/>
      <c r="Z194" s="1188"/>
      <c r="AA194" s="1184">
        <f t="shared" si="1"/>
        <v>0</v>
      </c>
      <c r="AB194" s="1188"/>
      <c r="AC194" s="1188"/>
      <c r="AD194" s="1178"/>
    </row>
    <row r="195" spans="1:30" ht="15">
      <c r="A195" s="1331">
        <f>ROW()</f>
        <v>195</v>
      </c>
      <c r="B195" s="943"/>
      <c r="C195" s="1645"/>
      <c r="D195" s="1645"/>
      <c r="E195" s="1644"/>
      <c r="F195" s="1645" t="s">
        <v>1441</v>
      </c>
      <c r="G195" s="1645" t="s">
        <v>1442</v>
      </c>
      <c r="H195" s="1645" t="s">
        <v>1379</v>
      </c>
      <c r="I195" s="1739"/>
      <c r="J195" s="1740"/>
      <c r="K195" s="1740"/>
      <c r="L195" s="1740"/>
      <c r="M195" s="1740"/>
      <c r="N195" s="1740"/>
      <c r="O195" s="1740"/>
      <c r="P195" s="1740"/>
      <c r="Q195" s="1740"/>
      <c r="R195" s="1740"/>
      <c r="S195" s="1740"/>
      <c r="T195" s="1740"/>
      <c r="U195" s="1740"/>
      <c r="V195" s="1740"/>
      <c r="W195" s="1740"/>
      <c r="X195" s="1740"/>
      <c r="Y195" s="1740"/>
      <c r="Z195" s="1188"/>
      <c r="AA195" s="1184">
        <f t="shared" si="1"/>
        <v>0</v>
      </c>
      <c r="AB195" s="1188"/>
      <c r="AC195" s="1188"/>
      <c r="AD195" s="1178"/>
    </row>
    <row r="196" spans="1:30" ht="15">
      <c r="A196" s="1331">
        <f>ROW()</f>
        <v>196</v>
      </c>
      <c r="B196" s="943"/>
      <c r="C196" s="1645"/>
      <c r="D196" s="1645"/>
      <c r="E196" s="1644"/>
      <c r="F196" s="1645" t="s">
        <v>1444</v>
      </c>
      <c r="G196" s="1645" t="s">
        <v>1445</v>
      </c>
      <c r="H196" s="1645" t="s">
        <v>1379</v>
      </c>
      <c r="I196" s="1739"/>
      <c r="J196" s="1740"/>
      <c r="K196" s="1740"/>
      <c r="L196" s="1740"/>
      <c r="M196" s="1740"/>
      <c r="N196" s="1740"/>
      <c r="O196" s="1740"/>
      <c r="P196" s="1740"/>
      <c r="Q196" s="1740"/>
      <c r="R196" s="1740"/>
      <c r="S196" s="1740"/>
      <c r="T196" s="1740"/>
      <c r="U196" s="1740"/>
      <c r="V196" s="1740"/>
      <c r="W196" s="1740"/>
      <c r="X196" s="1740"/>
      <c r="Y196" s="1740"/>
      <c r="Z196" s="1188"/>
      <c r="AA196" s="1184">
        <f t="shared" si="1"/>
        <v>0</v>
      </c>
      <c r="AB196" s="1188"/>
      <c r="AC196" s="1188"/>
      <c r="AD196" s="1178"/>
    </row>
    <row r="197" spans="1:30" ht="15">
      <c r="A197" s="1331">
        <f>ROW()</f>
        <v>197</v>
      </c>
      <c r="B197" s="943"/>
      <c r="C197" s="1645"/>
      <c r="D197" s="1645"/>
      <c r="E197" s="1645"/>
      <c r="F197" s="1645" t="s">
        <v>1443</v>
      </c>
      <c r="G197" s="1645" t="s">
        <v>1443</v>
      </c>
      <c r="H197" s="1645" t="s">
        <v>1379</v>
      </c>
      <c r="I197" s="1739"/>
      <c r="J197" s="1740"/>
      <c r="K197" s="1740"/>
      <c r="L197" s="1740"/>
      <c r="M197" s="1740"/>
      <c r="N197" s="1740"/>
      <c r="O197" s="1740"/>
      <c r="P197" s="1740"/>
      <c r="Q197" s="1740"/>
      <c r="R197" s="1740"/>
      <c r="S197" s="1740"/>
      <c r="T197" s="1740"/>
      <c r="U197" s="1740"/>
      <c r="V197" s="1740"/>
      <c r="W197" s="1740"/>
      <c r="X197" s="1740"/>
      <c r="Y197" s="1740"/>
      <c r="Z197" s="1188"/>
      <c r="AA197" s="1184">
        <f t="shared" si="1"/>
        <v>0</v>
      </c>
      <c r="AB197" s="1188"/>
      <c r="AC197" s="1188"/>
      <c r="AD197" s="1178"/>
    </row>
    <row r="198" spans="1:30" ht="15">
      <c r="A198" s="1331">
        <f>ROW()</f>
        <v>198</v>
      </c>
      <c r="B198" s="943"/>
      <c r="C198" s="1645" t="s">
        <v>419</v>
      </c>
      <c r="D198" s="1645" t="s">
        <v>1449</v>
      </c>
      <c r="E198" s="1644">
        <v>220</v>
      </c>
      <c r="F198" s="1645" t="s">
        <v>1443</v>
      </c>
      <c r="G198" s="1645"/>
      <c r="H198" s="1645" t="s">
        <v>1379</v>
      </c>
      <c r="I198" s="1739"/>
      <c r="J198" s="1740"/>
      <c r="K198" s="1740"/>
      <c r="L198" s="1740"/>
      <c r="M198" s="1740"/>
      <c r="N198" s="1740"/>
      <c r="O198" s="1740"/>
      <c r="P198" s="1740"/>
      <c r="Q198" s="1740"/>
      <c r="R198" s="1740"/>
      <c r="S198" s="1740"/>
      <c r="T198" s="1740"/>
      <c r="U198" s="1740"/>
      <c r="V198" s="1740"/>
      <c r="W198" s="1740"/>
      <c r="X198" s="1740"/>
      <c r="Y198" s="1740"/>
      <c r="Z198" s="1188"/>
      <c r="AA198" s="1184">
        <f t="shared" si="1"/>
        <v>0</v>
      </c>
      <c r="AB198" s="1188"/>
      <c r="AC198" s="1188"/>
      <c r="AD198" s="1178"/>
    </row>
    <row r="199" spans="1:30" ht="15">
      <c r="A199" s="1331">
        <f>ROW()</f>
        <v>199</v>
      </c>
      <c r="B199" s="943"/>
      <c r="C199" s="1645"/>
      <c r="D199" s="1645"/>
      <c r="E199" s="1644">
        <v>110</v>
      </c>
      <c r="F199" s="1645" t="s">
        <v>1443</v>
      </c>
      <c r="G199" s="1645"/>
      <c r="H199" s="1645" t="s">
        <v>1379</v>
      </c>
      <c r="I199" s="1739"/>
      <c r="J199" s="1740"/>
      <c r="K199" s="1740"/>
      <c r="L199" s="1740"/>
      <c r="M199" s="1740"/>
      <c r="N199" s="1740"/>
      <c r="O199" s="1740"/>
      <c r="P199" s="1740"/>
      <c r="Q199" s="1740"/>
      <c r="R199" s="1740"/>
      <c r="S199" s="1740"/>
      <c r="T199" s="1740"/>
      <c r="U199" s="1740"/>
      <c r="V199" s="1740"/>
      <c r="W199" s="1740"/>
      <c r="X199" s="1740"/>
      <c r="Y199" s="1740"/>
      <c r="Z199" s="1188"/>
      <c r="AA199" s="1184">
        <f t="shared" si="1"/>
        <v>0</v>
      </c>
      <c r="AB199" s="1188"/>
      <c r="AC199" s="1188"/>
      <c r="AD199" s="1178"/>
    </row>
    <row r="200" spans="1:30" ht="15">
      <c r="A200" s="1331">
        <f>ROW()</f>
        <v>200</v>
      </c>
      <c r="B200" s="943"/>
      <c r="C200" s="1645"/>
      <c r="D200" s="1645"/>
      <c r="E200" s="1644" t="s">
        <v>1446</v>
      </c>
      <c r="F200" s="1645" t="s">
        <v>1441</v>
      </c>
      <c r="G200" s="1645"/>
      <c r="H200" s="1645" t="s">
        <v>1379</v>
      </c>
      <c r="I200" s="1739"/>
      <c r="J200" s="1740"/>
      <c r="K200" s="1740"/>
      <c r="L200" s="1740"/>
      <c r="M200" s="1740"/>
      <c r="N200" s="1740"/>
      <c r="O200" s="1740"/>
      <c r="P200" s="1740"/>
      <c r="Q200" s="1740"/>
      <c r="R200" s="1740"/>
      <c r="S200" s="1740"/>
      <c r="T200" s="1740"/>
      <c r="U200" s="1740"/>
      <c r="V200" s="1740"/>
      <c r="W200" s="1740"/>
      <c r="X200" s="1740"/>
      <c r="Y200" s="1740"/>
      <c r="Z200" s="1188"/>
      <c r="AA200" s="1184">
        <f t="shared" si="1"/>
        <v>0</v>
      </c>
      <c r="AB200" s="1188"/>
      <c r="AC200" s="1188"/>
      <c r="AD200" s="1178"/>
    </row>
    <row r="201" spans="1:30" ht="15">
      <c r="A201" s="1331">
        <f>ROW()</f>
        <v>201</v>
      </c>
      <c r="B201" s="943"/>
      <c r="C201" s="1645"/>
      <c r="D201" s="1645"/>
      <c r="E201" s="1644"/>
      <c r="F201" s="1645" t="s">
        <v>1444</v>
      </c>
      <c r="G201" s="1645"/>
      <c r="H201" s="1645" t="s">
        <v>1379</v>
      </c>
      <c r="I201" s="1739"/>
      <c r="J201" s="1740"/>
      <c r="K201" s="1740"/>
      <c r="L201" s="1740"/>
      <c r="M201" s="1740"/>
      <c r="N201" s="1740"/>
      <c r="O201" s="1740"/>
      <c r="P201" s="1740"/>
      <c r="Q201" s="1740"/>
      <c r="R201" s="1740"/>
      <c r="S201" s="1740"/>
      <c r="T201" s="1740"/>
      <c r="U201" s="1740"/>
      <c r="V201" s="1740"/>
      <c r="W201" s="1740"/>
      <c r="X201" s="1740"/>
      <c r="Y201" s="1740"/>
      <c r="Z201" s="1188"/>
      <c r="AA201" s="1184">
        <f t="shared" si="1"/>
        <v>0</v>
      </c>
      <c r="AB201" s="1188"/>
      <c r="AC201" s="1188"/>
      <c r="AD201" s="1178"/>
    </row>
    <row r="202" spans="1:30" ht="15">
      <c r="A202" s="1331">
        <f>ROW()</f>
        <v>202</v>
      </c>
      <c r="B202" s="943"/>
      <c r="C202" s="1645"/>
      <c r="D202" s="1645"/>
      <c r="E202" s="1644"/>
      <c r="F202" s="1645" t="s">
        <v>1443</v>
      </c>
      <c r="G202" s="1645"/>
      <c r="H202" s="1645" t="s">
        <v>1379</v>
      </c>
      <c r="I202" s="1739"/>
      <c r="J202" s="1740"/>
      <c r="K202" s="1740"/>
      <c r="L202" s="1740"/>
      <c r="M202" s="1740"/>
      <c r="N202" s="1740"/>
      <c r="O202" s="1740"/>
      <c r="P202" s="1740"/>
      <c r="Q202" s="1740"/>
      <c r="R202" s="1740"/>
      <c r="S202" s="1740"/>
      <c r="T202" s="1740"/>
      <c r="U202" s="1740"/>
      <c r="V202" s="1740"/>
      <c r="W202" s="1740"/>
      <c r="X202" s="1740"/>
      <c r="Y202" s="1740"/>
      <c r="Z202" s="1188"/>
      <c r="AA202" s="1184">
        <f t="shared" si="1"/>
        <v>0</v>
      </c>
      <c r="AB202" s="1188"/>
      <c r="AC202" s="1188"/>
      <c r="AD202" s="1178"/>
    </row>
    <row r="203" spans="1:30" ht="15">
      <c r="A203" s="1331">
        <f>ROW()</f>
        <v>203</v>
      </c>
      <c r="B203" s="943"/>
      <c r="C203" s="1645"/>
      <c r="D203" s="1645"/>
      <c r="E203" s="1644"/>
      <c r="F203" s="1645" t="s">
        <v>1447</v>
      </c>
      <c r="G203" s="1645"/>
      <c r="H203" s="1645" t="s">
        <v>1379</v>
      </c>
      <c r="I203" s="1739"/>
      <c r="J203" s="1740"/>
      <c r="K203" s="1740"/>
      <c r="L203" s="1740"/>
      <c r="M203" s="1740"/>
      <c r="N203" s="1740"/>
      <c r="O203" s="1740"/>
      <c r="P203" s="1740"/>
      <c r="Q203" s="1740"/>
      <c r="R203" s="1740"/>
      <c r="S203" s="1740"/>
      <c r="T203" s="1740"/>
      <c r="U203" s="1740"/>
      <c r="V203" s="1740"/>
      <c r="W203" s="1740"/>
      <c r="X203" s="1740"/>
      <c r="Y203" s="1740"/>
      <c r="Z203" s="1188"/>
      <c r="AA203" s="1184">
        <f t="shared" si="1"/>
        <v>0</v>
      </c>
      <c r="AB203" s="1188"/>
      <c r="AC203" s="1188"/>
      <c r="AD203" s="1178"/>
    </row>
    <row r="204" spans="1:30" ht="15">
      <c r="A204" s="1331">
        <f>ROW()</f>
        <v>204</v>
      </c>
      <c r="B204" s="943"/>
      <c r="C204" s="1645"/>
      <c r="D204" s="1645"/>
      <c r="E204" s="1645" t="s">
        <v>1430</v>
      </c>
      <c r="F204" s="1645" t="s">
        <v>1450</v>
      </c>
      <c r="G204" s="1645"/>
      <c r="H204" s="1645" t="s">
        <v>1379</v>
      </c>
      <c r="I204" s="1739"/>
      <c r="J204" s="1740"/>
      <c r="K204" s="1740"/>
      <c r="L204" s="1740"/>
      <c r="M204" s="1740"/>
      <c r="N204" s="1740"/>
      <c r="O204" s="1740"/>
      <c r="P204" s="1740"/>
      <c r="Q204" s="1740"/>
      <c r="R204" s="1740"/>
      <c r="S204" s="1740"/>
      <c r="T204" s="1740"/>
      <c r="U204" s="1740"/>
      <c r="V204" s="1740"/>
      <c r="W204" s="1740"/>
      <c r="X204" s="1740"/>
      <c r="Y204" s="1740"/>
      <c r="Z204" s="1188"/>
      <c r="AA204" s="1184">
        <f t="shared" si="1"/>
        <v>0</v>
      </c>
      <c r="AB204" s="1188"/>
      <c r="AC204" s="1188"/>
      <c r="AD204" s="1178"/>
    </row>
    <row r="205" spans="1:30" ht="15">
      <c r="A205" s="1331">
        <f>ROW()</f>
        <v>205</v>
      </c>
      <c r="B205" s="943"/>
      <c r="C205" s="1645" t="s">
        <v>419</v>
      </c>
      <c r="D205" s="1645" t="s">
        <v>1451</v>
      </c>
      <c r="E205" s="1644"/>
      <c r="F205" s="1645" t="s">
        <v>1452</v>
      </c>
      <c r="G205" s="1645"/>
      <c r="H205" s="1645"/>
      <c r="I205" s="1739"/>
      <c r="J205" s="1740"/>
      <c r="K205" s="1740"/>
      <c r="L205" s="1740"/>
      <c r="M205" s="1740"/>
      <c r="N205" s="1741"/>
      <c r="O205" s="1741"/>
      <c r="P205" s="1741"/>
      <c r="Q205" s="1741"/>
      <c r="R205" s="1741"/>
      <c r="S205" s="1741"/>
      <c r="T205" s="1741"/>
      <c r="U205" s="1741"/>
      <c r="V205" s="1741"/>
      <c r="W205" s="1741"/>
      <c r="X205" s="1741"/>
      <c r="Y205" s="1741"/>
      <c r="Z205" s="1188"/>
      <c r="AA205" s="1184">
        <f t="shared" si="1"/>
        <v>0</v>
      </c>
      <c r="AB205" s="1188"/>
      <c r="AC205" s="1188"/>
      <c r="AD205" s="1178"/>
    </row>
    <row r="206" spans="1:30" ht="15">
      <c r="A206" s="1331">
        <f>ROW()</f>
        <v>206</v>
      </c>
      <c r="B206" s="943"/>
      <c r="C206" s="1645"/>
      <c r="D206" s="1644"/>
      <c r="E206" s="1644">
        <v>220</v>
      </c>
      <c r="F206" s="1645"/>
      <c r="G206" s="1645"/>
      <c r="H206" s="1645" t="s">
        <v>1376</v>
      </c>
      <c r="I206" s="1739"/>
      <c r="J206" s="1740"/>
      <c r="K206" s="1740"/>
      <c r="L206" s="1740"/>
      <c r="M206" s="1740"/>
      <c r="N206" s="1740"/>
      <c r="O206" s="1740"/>
      <c r="P206" s="1740"/>
      <c r="Q206" s="1740"/>
      <c r="R206" s="1740"/>
      <c r="S206" s="1740"/>
      <c r="T206" s="1740"/>
      <c r="U206" s="1740"/>
      <c r="V206" s="1740"/>
      <c r="W206" s="1740"/>
      <c r="X206" s="1740"/>
      <c r="Y206" s="1740"/>
      <c r="Z206" s="1188"/>
      <c r="AA206" s="1184">
        <f t="shared" si="1"/>
        <v>0</v>
      </c>
      <c r="AB206" s="1188"/>
      <c r="AC206" s="1188"/>
      <c r="AD206" s="1178"/>
    </row>
    <row r="207" spans="1:30" ht="15">
      <c r="A207" s="1331">
        <f>ROW()</f>
        <v>207</v>
      </c>
      <c r="B207" s="943"/>
      <c r="C207" s="1645"/>
      <c r="D207" s="1644"/>
      <c r="E207" s="1644">
        <v>110</v>
      </c>
      <c r="F207" s="1645"/>
      <c r="G207" s="1645"/>
      <c r="H207" s="1645" t="s">
        <v>1376</v>
      </c>
      <c r="I207" s="1739"/>
      <c r="J207" s="1740"/>
      <c r="K207" s="1740"/>
      <c r="L207" s="1740"/>
      <c r="M207" s="1740"/>
      <c r="N207" s="1740"/>
      <c r="O207" s="1740"/>
      <c r="P207" s="1740"/>
      <c r="Q207" s="1740"/>
      <c r="R207" s="1740"/>
      <c r="S207" s="1740"/>
      <c r="T207" s="1740"/>
      <c r="U207" s="1740"/>
      <c r="V207" s="1740"/>
      <c r="W207" s="1740"/>
      <c r="X207" s="1740"/>
      <c r="Y207" s="1740"/>
      <c r="Z207" s="1188"/>
      <c r="AA207" s="1184">
        <f t="shared" si="1"/>
        <v>0</v>
      </c>
      <c r="AB207" s="1188"/>
      <c r="AC207" s="1188"/>
      <c r="AD207" s="1178"/>
    </row>
    <row r="208" spans="1:30" ht="15">
      <c r="A208" s="1331">
        <f>ROW()</f>
        <v>208</v>
      </c>
      <c r="B208" s="943"/>
      <c r="C208" s="1645"/>
      <c r="D208" s="1644"/>
      <c r="E208" s="1644">
        <v>66</v>
      </c>
      <c r="F208" s="1645"/>
      <c r="G208" s="1645"/>
      <c r="H208" s="1645" t="s">
        <v>1376</v>
      </c>
      <c r="I208" s="1739"/>
      <c r="J208" s="1740"/>
      <c r="K208" s="1740"/>
      <c r="L208" s="1740"/>
      <c r="M208" s="1740"/>
      <c r="N208" s="1740"/>
      <c r="O208" s="1740"/>
      <c r="P208" s="1740"/>
      <c r="Q208" s="1740"/>
      <c r="R208" s="1740"/>
      <c r="S208" s="1740"/>
      <c r="T208" s="1740"/>
      <c r="U208" s="1740"/>
      <c r="V208" s="1740"/>
      <c r="W208" s="1740"/>
      <c r="X208" s="1740"/>
      <c r="Y208" s="1740"/>
      <c r="Z208" s="1188"/>
      <c r="AA208" s="1184">
        <f t="shared" si="1"/>
        <v>0</v>
      </c>
      <c r="AB208" s="1188"/>
      <c r="AC208" s="1188"/>
      <c r="AD208" s="1178"/>
    </row>
    <row r="209" spans="1:30" ht="15">
      <c r="A209" s="1331">
        <f>ROW()</f>
        <v>209</v>
      </c>
      <c r="B209" s="943"/>
      <c r="C209" s="1645"/>
      <c r="D209" s="1644"/>
      <c r="E209" s="1644" t="s">
        <v>1453</v>
      </c>
      <c r="F209" s="1645"/>
      <c r="G209" s="1645"/>
      <c r="H209" s="1645" t="s">
        <v>1376</v>
      </c>
      <c r="I209" s="1739"/>
      <c r="J209" s="1740"/>
      <c r="K209" s="1740"/>
      <c r="L209" s="1740"/>
      <c r="M209" s="1740"/>
      <c r="N209" s="1740"/>
      <c r="O209" s="1740"/>
      <c r="P209" s="1740"/>
      <c r="Q209" s="1740"/>
      <c r="R209" s="1740"/>
      <c r="S209" s="1740"/>
      <c r="T209" s="1740"/>
      <c r="U209" s="1740"/>
      <c r="V209" s="1740"/>
      <c r="W209" s="1740"/>
      <c r="X209" s="1740"/>
      <c r="Y209" s="1740"/>
      <c r="Z209" s="1188"/>
      <c r="AA209" s="1184">
        <f t="shared" si="1"/>
        <v>0</v>
      </c>
      <c r="AB209" s="1188"/>
      <c r="AC209" s="1188"/>
      <c r="AD209" s="1178"/>
    </row>
    <row r="210" spans="1:30" ht="15">
      <c r="A210" s="1331">
        <f>ROW()</f>
        <v>210</v>
      </c>
      <c r="B210" s="943"/>
      <c r="C210" s="1645"/>
      <c r="D210" s="1644"/>
      <c r="E210" s="1644"/>
      <c r="F210" s="1645" t="s">
        <v>1454</v>
      </c>
      <c r="G210" s="1645"/>
      <c r="H210" s="1645"/>
      <c r="I210" s="1739"/>
      <c r="J210" s="1740"/>
      <c r="K210" s="1740"/>
      <c r="L210" s="1740"/>
      <c r="M210" s="1740"/>
      <c r="N210" s="1740"/>
      <c r="O210" s="1740"/>
      <c r="P210" s="1740"/>
      <c r="Q210" s="1740"/>
      <c r="R210" s="1740"/>
      <c r="S210" s="1740"/>
      <c r="T210" s="1740"/>
      <c r="U210" s="1740"/>
      <c r="V210" s="1740"/>
      <c r="W210" s="1740"/>
      <c r="X210" s="1740"/>
      <c r="Y210" s="1740"/>
      <c r="Z210" s="1188"/>
      <c r="AA210" s="1184">
        <f t="shared" si="1"/>
        <v>0</v>
      </c>
      <c r="AB210" s="1188"/>
      <c r="AC210" s="1188"/>
      <c r="AD210" s="1178"/>
    </row>
    <row r="211" spans="1:30" ht="15">
      <c r="A211" s="1331">
        <f>ROW()</f>
        <v>211</v>
      </c>
      <c r="B211" s="943"/>
      <c r="C211" s="1645"/>
      <c r="D211" s="1644"/>
      <c r="E211" s="1644">
        <v>220</v>
      </c>
      <c r="F211" s="1645"/>
      <c r="G211" s="1645"/>
      <c r="H211" s="1645" t="s">
        <v>1375</v>
      </c>
      <c r="I211" s="1739"/>
      <c r="J211" s="1740"/>
      <c r="K211" s="1740"/>
      <c r="L211" s="1740"/>
      <c r="M211" s="1740"/>
      <c r="N211" s="1740"/>
      <c r="O211" s="1740"/>
      <c r="P211" s="1740"/>
      <c r="Q211" s="1740"/>
      <c r="R211" s="1740"/>
      <c r="S211" s="1740"/>
      <c r="T211" s="1740"/>
      <c r="U211" s="1740"/>
      <c r="V211" s="1740"/>
      <c r="W211" s="1740"/>
      <c r="X211" s="1740"/>
      <c r="Y211" s="1740"/>
      <c r="Z211" s="1188"/>
      <c r="AA211" s="1184">
        <f t="shared" si="1"/>
        <v>0</v>
      </c>
      <c r="AB211" s="1188"/>
      <c r="AC211" s="1188"/>
      <c r="AD211" s="1178"/>
    </row>
    <row r="212" spans="1:30" ht="15">
      <c r="A212" s="1331">
        <f>ROW()</f>
        <v>212</v>
      </c>
      <c r="B212" s="943"/>
      <c r="C212" s="1645"/>
      <c r="D212" s="1644"/>
      <c r="E212" s="1644">
        <v>110</v>
      </c>
      <c r="F212" s="1645"/>
      <c r="G212" s="1645"/>
      <c r="H212" s="1645" t="s">
        <v>1375</v>
      </c>
      <c r="I212" s="1739"/>
      <c r="J212" s="1740"/>
      <c r="K212" s="1740"/>
      <c r="L212" s="1740"/>
      <c r="M212" s="1740"/>
      <c r="N212" s="1740"/>
      <c r="O212" s="1740"/>
      <c r="P212" s="1740"/>
      <c r="Q212" s="1740"/>
      <c r="R212" s="1740"/>
      <c r="S212" s="1740"/>
      <c r="T212" s="1740"/>
      <c r="U212" s="1740"/>
      <c r="V212" s="1740"/>
      <c r="W212" s="1740"/>
      <c r="X212" s="1740"/>
      <c r="Y212" s="1740"/>
      <c r="Z212" s="1188"/>
      <c r="AA212" s="1184">
        <f t="shared" si="1"/>
        <v>0</v>
      </c>
      <c r="AB212" s="1188"/>
      <c r="AC212" s="1188"/>
      <c r="AD212" s="1178"/>
    </row>
    <row r="213" spans="1:30" ht="15">
      <c r="A213" s="1331">
        <f>ROW()</f>
        <v>213</v>
      </c>
      <c r="B213" s="943"/>
      <c r="C213" s="1645"/>
      <c r="D213" s="1644"/>
      <c r="E213" s="1644">
        <v>66</v>
      </c>
      <c r="F213" s="1645"/>
      <c r="G213" s="1645"/>
      <c r="H213" s="1645" t="s">
        <v>1375</v>
      </c>
      <c r="I213" s="1739"/>
      <c r="J213" s="1740"/>
      <c r="K213" s="1740"/>
      <c r="L213" s="1740"/>
      <c r="M213" s="1740"/>
      <c r="N213" s="1740"/>
      <c r="O213" s="1740"/>
      <c r="P213" s="1740"/>
      <c r="Q213" s="1740"/>
      <c r="R213" s="1740"/>
      <c r="S213" s="1740"/>
      <c r="T213" s="1740"/>
      <c r="U213" s="1740"/>
      <c r="V213" s="1740"/>
      <c r="W213" s="1740"/>
      <c r="X213" s="1740"/>
      <c r="Y213" s="1740"/>
      <c r="Z213" s="1188"/>
      <c r="AA213" s="1184">
        <f t="shared" si="1"/>
        <v>0</v>
      </c>
      <c r="AB213" s="1188"/>
      <c r="AC213" s="1188"/>
      <c r="AD213" s="1178"/>
    </row>
    <row r="214" spans="1:30" ht="15">
      <c r="A214" s="1331">
        <f>ROW()</f>
        <v>214</v>
      </c>
      <c r="B214" s="943"/>
      <c r="C214" s="1645"/>
      <c r="D214" s="1644"/>
      <c r="E214" s="1644" t="s">
        <v>1455</v>
      </c>
      <c r="F214" s="1645"/>
      <c r="G214" s="1645"/>
      <c r="H214" s="1645" t="s">
        <v>1375</v>
      </c>
      <c r="I214" s="1739"/>
      <c r="J214" s="1740"/>
      <c r="K214" s="1740"/>
      <c r="L214" s="1740"/>
      <c r="M214" s="1740"/>
      <c r="N214" s="1740"/>
      <c r="O214" s="1740"/>
      <c r="P214" s="1740"/>
      <c r="Q214" s="1740"/>
      <c r="R214" s="1740"/>
      <c r="S214" s="1740"/>
      <c r="T214" s="1740"/>
      <c r="U214" s="1740"/>
      <c r="V214" s="1740"/>
      <c r="W214" s="1740"/>
      <c r="X214" s="1740"/>
      <c r="Y214" s="1740"/>
      <c r="Z214" s="1188"/>
      <c r="AA214" s="1184">
        <f t="shared" si="1"/>
        <v>0</v>
      </c>
      <c r="AB214" s="1188"/>
      <c r="AC214" s="1188"/>
      <c r="AD214" s="1178"/>
    </row>
    <row r="215" spans="1:30" ht="15">
      <c r="A215" s="1331">
        <f>ROW()</f>
        <v>215</v>
      </c>
      <c r="B215" s="943"/>
      <c r="C215" s="1645"/>
      <c r="D215" s="1645"/>
      <c r="E215" s="1644"/>
      <c r="F215" s="1645" t="s">
        <v>1456</v>
      </c>
      <c r="G215" s="1645"/>
      <c r="H215" s="1645" t="s">
        <v>1537</v>
      </c>
      <c r="I215" s="1739"/>
      <c r="J215" s="1740"/>
      <c r="K215" s="1740"/>
      <c r="L215" s="1740"/>
      <c r="M215" s="1740"/>
      <c r="N215" s="1740"/>
      <c r="O215" s="1740"/>
      <c r="P215" s="1740"/>
      <c r="Q215" s="1740"/>
      <c r="R215" s="1740"/>
      <c r="S215" s="1740"/>
      <c r="T215" s="1740"/>
      <c r="U215" s="1740"/>
      <c r="V215" s="1740"/>
      <c r="W215" s="1740"/>
      <c r="X215" s="1740"/>
      <c r="Y215" s="1740"/>
      <c r="Z215" s="1188"/>
      <c r="AA215" s="1184">
        <f t="shared" si="1"/>
        <v>0</v>
      </c>
      <c r="AB215" s="1188"/>
      <c r="AC215" s="1188"/>
      <c r="AD215" s="1178"/>
    </row>
    <row r="216" spans="1:30" ht="15">
      <c r="A216" s="1331">
        <f>ROW()</f>
        <v>216</v>
      </c>
      <c r="B216" s="943"/>
      <c r="C216" s="1645"/>
      <c r="D216" s="1645"/>
      <c r="E216" s="1644"/>
      <c r="F216" s="1645" t="s">
        <v>1458</v>
      </c>
      <c r="G216" s="1645"/>
      <c r="H216" s="1645" t="s">
        <v>1380</v>
      </c>
      <c r="I216" s="1739"/>
      <c r="J216" s="1740"/>
      <c r="K216" s="1740"/>
      <c r="L216" s="1740"/>
      <c r="M216" s="1740"/>
      <c r="N216" s="1740"/>
      <c r="O216" s="1740"/>
      <c r="P216" s="1740"/>
      <c r="Q216" s="1740"/>
      <c r="R216" s="1740"/>
      <c r="S216" s="1740"/>
      <c r="T216" s="1740"/>
      <c r="U216" s="1740"/>
      <c r="V216" s="1740"/>
      <c r="W216" s="1740"/>
      <c r="X216" s="1740"/>
      <c r="Y216" s="1740"/>
      <c r="Z216" s="1188"/>
      <c r="AA216" s="1184">
        <f t="shared" si="1"/>
        <v>0</v>
      </c>
      <c r="AB216" s="1188"/>
      <c r="AC216" s="1188"/>
      <c r="AD216" s="1178"/>
    </row>
    <row r="217" spans="1:30" ht="15">
      <c r="A217" s="1331">
        <f>ROW()</f>
        <v>217</v>
      </c>
      <c r="B217" s="943"/>
      <c r="C217" s="1645"/>
      <c r="D217" s="1644"/>
      <c r="E217" s="1644"/>
      <c r="F217" s="1645" t="s">
        <v>1459</v>
      </c>
      <c r="G217" s="1645"/>
      <c r="H217" s="1645" t="s">
        <v>1381</v>
      </c>
      <c r="I217" s="1739"/>
      <c r="J217" s="1740"/>
      <c r="K217" s="1740"/>
      <c r="L217" s="1740"/>
      <c r="M217" s="1740"/>
      <c r="N217" s="1740"/>
      <c r="O217" s="1740"/>
      <c r="P217" s="1740"/>
      <c r="Q217" s="1740"/>
      <c r="R217" s="1740"/>
      <c r="S217" s="1740"/>
      <c r="T217" s="1740"/>
      <c r="U217" s="1740"/>
      <c r="V217" s="1740"/>
      <c r="W217" s="1740"/>
      <c r="X217" s="1740"/>
      <c r="Y217" s="1740"/>
      <c r="Z217" s="1188"/>
      <c r="AA217" s="1184">
        <f t="shared" si="1"/>
        <v>0</v>
      </c>
      <c r="AB217" s="1188"/>
      <c r="AC217" s="1188"/>
      <c r="AD217" s="1178"/>
    </row>
    <row r="218" spans="1:30" ht="30">
      <c r="A218" s="1331">
        <f>ROW()</f>
        <v>218</v>
      </c>
      <c r="B218" s="943"/>
      <c r="C218" s="1645" t="s">
        <v>419</v>
      </c>
      <c r="D218" s="1645" t="s">
        <v>1460</v>
      </c>
      <c r="E218" s="1644">
        <v>220</v>
      </c>
      <c r="F218" s="1645" t="s">
        <v>1461</v>
      </c>
      <c r="G218" s="1645"/>
      <c r="H218" s="1645" t="s">
        <v>1382</v>
      </c>
      <c r="I218" s="1739"/>
      <c r="J218" s="1740"/>
      <c r="K218" s="1740"/>
      <c r="L218" s="1740"/>
      <c r="M218" s="1740"/>
      <c r="N218" s="1742"/>
      <c r="O218" s="1742"/>
      <c r="P218" s="1742"/>
      <c r="Q218" s="1742"/>
      <c r="R218" s="1742"/>
      <c r="S218" s="1742"/>
      <c r="T218" s="1742"/>
      <c r="U218" s="1742"/>
      <c r="V218" s="1742"/>
      <c r="W218" s="1742"/>
      <c r="X218" s="1742"/>
      <c r="Y218" s="1742"/>
      <c r="Z218" s="1188"/>
      <c r="AA218" s="1184">
        <f t="shared" ref="AA218:AA249" si="2">SUM(I218:Z218)</f>
        <v>0</v>
      </c>
      <c r="AB218" s="1188"/>
      <c r="AC218" s="1188"/>
      <c r="AD218" s="1178"/>
    </row>
    <row r="219" spans="1:30" ht="15">
      <c r="A219" s="1331">
        <f>ROW()</f>
        <v>219</v>
      </c>
      <c r="B219" s="943"/>
      <c r="C219" s="1645"/>
      <c r="D219" s="1645"/>
      <c r="E219" s="1644"/>
      <c r="F219" s="1645" t="s">
        <v>1462</v>
      </c>
      <c r="G219" s="1645"/>
      <c r="H219" s="1645" t="s">
        <v>1382</v>
      </c>
      <c r="I219" s="1739"/>
      <c r="J219" s="1740"/>
      <c r="K219" s="1740"/>
      <c r="L219" s="1740"/>
      <c r="M219" s="1740"/>
      <c r="N219" s="1742"/>
      <c r="O219" s="1742"/>
      <c r="P219" s="1742"/>
      <c r="Q219" s="1742"/>
      <c r="R219" s="1742"/>
      <c r="S219" s="1742"/>
      <c r="T219" s="1742"/>
      <c r="U219" s="1742"/>
      <c r="V219" s="1742"/>
      <c r="W219" s="1742"/>
      <c r="X219" s="1742"/>
      <c r="Y219" s="1742"/>
      <c r="Z219" s="1188"/>
      <c r="AA219" s="1184">
        <f t="shared" si="2"/>
        <v>0</v>
      </c>
      <c r="AB219" s="1188"/>
      <c r="AC219" s="1188"/>
      <c r="AD219" s="1178"/>
    </row>
    <row r="220" spans="1:30" ht="15">
      <c r="A220" s="1331">
        <f>ROW()</f>
        <v>220</v>
      </c>
      <c r="B220" s="943"/>
      <c r="C220" s="1645"/>
      <c r="D220" s="1645"/>
      <c r="E220" s="1644"/>
      <c r="F220" s="1645" t="s">
        <v>1463</v>
      </c>
      <c r="G220" s="1645"/>
      <c r="H220" s="1645" t="s">
        <v>1382</v>
      </c>
      <c r="I220" s="1739"/>
      <c r="J220" s="1740"/>
      <c r="K220" s="1740"/>
      <c r="L220" s="1740"/>
      <c r="M220" s="1740"/>
      <c r="N220" s="1742"/>
      <c r="O220" s="1742"/>
      <c r="P220" s="1742"/>
      <c r="Q220" s="1742"/>
      <c r="R220" s="1742"/>
      <c r="S220" s="1742"/>
      <c r="T220" s="1742"/>
      <c r="U220" s="1742"/>
      <c r="V220" s="1742"/>
      <c r="W220" s="1742"/>
      <c r="X220" s="1742"/>
      <c r="Y220" s="1742"/>
      <c r="Z220" s="1188"/>
      <c r="AA220" s="1184">
        <f t="shared" si="2"/>
        <v>0</v>
      </c>
      <c r="AB220" s="1188"/>
      <c r="AC220" s="1188"/>
      <c r="AD220" s="1178"/>
    </row>
    <row r="221" spans="1:30" ht="15">
      <c r="A221" s="1331">
        <f>ROW()</f>
        <v>221</v>
      </c>
      <c r="B221" s="943"/>
      <c r="C221" s="1645"/>
      <c r="D221" s="1645"/>
      <c r="E221" s="1644">
        <v>110</v>
      </c>
      <c r="F221" s="1645" t="s">
        <v>1461</v>
      </c>
      <c r="G221" s="1645"/>
      <c r="H221" s="1645" t="s">
        <v>1382</v>
      </c>
      <c r="I221" s="1739"/>
      <c r="J221" s="1740"/>
      <c r="K221" s="1740"/>
      <c r="L221" s="1740"/>
      <c r="M221" s="1740"/>
      <c r="N221" s="1741"/>
      <c r="O221" s="1741"/>
      <c r="P221" s="1741"/>
      <c r="Q221" s="1741"/>
      <c r="R221" s="1741"/>
      <c r="S221" s="1741"/>
      <c r="T221" s="1741"/>
      <c r="U221" s="1741"/>
      <c r="V221" s="1741"/>
      <c r="W221" s="1741"/>
      <c r="X221" s="1741"/>
      <c r="Y221" s="1741"/>
      <c r="Z221" s="1188"/>
      <c r="AA221" s="1184">
        <f t="shared" si="2"/>
        <v>0</v>
      </c>
      <c r="AB221" s="1188"/>
      <c r="AC221" s="1188"/>
      <c r="AD221" s="1178"/>
    </row>
    <row r="222" spans="1:30" ht="15">
      <c r="A222" s="1331">
        <f>ROW()</f>
        <v>222</v>
      </c>
      <c r="B222" s="943"/>
      <c r="C222" s="1645"/>
      <c r="D222" s="1645"/>
      <c r="E222" s="1644"/>
      <c r="F222" s="1645" t="s">
        <v>1462</v>
      </c>
      <c r="G222" s="1645"/>
      <c r="H222" s="1645" t="s">
        <v>1382</v>
      </c>
      <c r="I222" s="1739"/>
      <c r="J222" s="1740"/>
      <c r="K222" s="1740"/>
      <c r="L222" s="1740"/>
      <c r="M222" s="1740"/>
      <c r="N222" s="1741"/>
      <c r="O222" s="1741"/>
      <c r="P222" s="1741"/>
      <c r="Q222" s="1741"/>
      <c r="R222" s="1741"/>
      <c r="S222" s="1741"/>
      <c r="T222" s="1741"/>
      <c r="U222" s="1741"/>
      <c r="V222" s="1741"/>
      <c r="W222" s="1741"/>
      <c r="X222" s="1741"/>
      <c r="Y222" s="1741"/>
      <c r="Z222" s="1188"/>
      <c r="AA222" s="1184">
        <f t="shared" si="2"/>
        <v>0</v>
      </c>
      <c r="AB222" s="1188"/>
      <c r="AC222" s="1188"/>
      <c r="AD222" s="1178"/>
    </row>
    <row r="223" spans="1:30" ht="15">
      <c r="A223" s="1331">
        <f>ROW()</f>
        <v>223</v>
      </c>
      <c r="B223" s="943"/>
      <c r="C223" s="1645"/>
      <c r="D223" s="1645"/>
      <c r="E223" s="1644"/>
      <c r="F223" s="1645" t="s">
        <v>1463</v>
      </c>
      <c r="G223" s="1645"/>
      <c r="H223" s="1645" t="s">
        <v>1382</v>
      </c>
      <c r="I223" s="1739"/>
      <c r="J223" s="1740"/>
      <c r="K223" s="1740"/>
      <c r="L223" s="1740"/>
      <c r="M223" s="1740"/>
      <c r="N223" s="1741"/>
      <c r="O223" s="1741"/>
      <c r="P223" s="1741"/>
      <c r="Q223" s="1741"/>
      <c r="R223" s="1741"/>
      <c r="S223" s="1741"/>
      <c r="T223" s="1741"/>
      <c r="U223" s="1741"/>
      <c r="V223" s="1741"/>
      <c r="W223" s="1741"/>
      <c r="X223" s="1741"/>
      <c r="Y223" s="1741"/>
      <c r="Z223" s="1188"/>
      <c r="AA223" s="1184">
        <f t="shared" si="2"/>
        <v>0</v>
      </c>
      <c r="AB223" s="1188"/>
      <c r="AC223" s="1188"/>
      <c r="AD223" s="1178"/>
    </row>
    <row r="224" spans="1:30" ht="15">
      <c r="A224" s="1331">
        <f>ROW()</f>
        <v>224</v>
      </c>
      <c r="B224" s="943"/>
      <c r="C224" s="1645"/>
      <c r="D224" s="1645"/>
      <c r="E224" s="1644" t="s">
        <v>1429</v>
      </c>
      <c r="F224" s="1645" t="s">
        <v>1461</v>
      </c>
      <c r="G224" s="1645"/>
      <c r="H224" s="1645" t="s">
        <v>1382</v>
      </c>
      <c r="I224" s="1739"/>
      <c r="J224" s="1740"/>
      <c r="K224" s="1740"/>
      <c r="L224" s="1740"/>
      <c r="M224" s="1740"/>
      <c r="N224" s="1741"/>
      <c r="O224" s="1741"/>
      <c r="P224" s="1741"/>
      <c r="Q224" s="1741"/>
      <c r="R224" s="1741"/>
      <c r="S224" s="1741"/>
      <c r="T224" s="1741"/>
      <c r="U224" s="1741"/>
      <c r="V224" s="1741"/>
      <c r="W224" s="1741"/>
      <c r="X224" s="1741"/>
      <c r="Y224" s="1741"/>
      <c r="Z224" s="1188"/>
      <c r="AA224" s="1184">
        <f t="shared" si="2"/>
        <v>0</v>
      </c>
      <c r="AB224" s="1188"/>
      <c r="AC224" s="1188"/>
      <c r="AD224" s="1178"/>
    </row>
    <row r="225" spans="1:30" ht="15">
      <c r="A225" s="1331">
        <f>ROW()</f>
        <v>225</v>
      </c>
      <c r="B225" s="943"/>
      <c r="C225" s="1645"/>
      <c r="D225" s="1645"/>
      <c r="E225" s="1644"/>
      <c r="F225" s="1645" t="s">
        <v>1462</v>
      </c>
      <c r="G225" s="1645"/>
      <c r="H225" s="1645" t="s">
        <v>1382</v>
      </c>
      <c r="I225" s="1739"/>
      <c r="J225" s="1740"/>
      <c r="K225" s="1740"/>
      <c r="L225" s="1740"/>
      <c r="M225" s="1740"/>
      <c r="N225" s="1741"/>
      <c r="O225" s="1741"/>
      <c r="P225" s="1741"/>
      <c r="Q225" s="1741"/>
      <c r="R225" s="1741"/>
      <c r="S225" s="1741"/>
      <c r="T225" s="1741"/>
      <c r="U225" s="1741"/>
      <c r="V225" s="1741"/>
      <c r="W225" s="1741"/>
      <c r="X225" s="1741"/>
      <c r="Y225" s="1741"/>
      <c r="Z225" s="1188"/>
      <c r="AA225" s="1184">
        <f t="shared" si="2"/>
        <v>0</v>
      </c>
      <c r="AB225" s="1188"/>
      <c r="AC225" s="1188"/>
      <c r="AD225" s="1178"/>
    </row>
    <row r="226" spans="1:30" ht="15">
      <c r="A226" s="1331">
        <f>ROW()</f>
        <v>226</v>
      </c>
      <c r="B226" s="943"/>
      <c r="C226" s="1645"/>
      <c r="D226" s="1645"/>
      <c r="E226" s="1645" t="s">
        <v>1446</v>
      </c>
      <c r="F226" s="1645" t="s">
        <v>1461</v>
      </c>
      <c r="G226" s="1645"/>
      <c r="H226" s="1645" t="s">
        <v>1382</v>
      </c>
      <c r="I226" s="1739"/>
      <c r="J226" s="1740"/>
      <c r="K226" s="1740"/>
      <c r="L226" s="1740"/>
      <c r="M226" s="1740"/>
      <c r="N226" s="1741"/>
      <c r="O226" s="1741"/>
      <c r="P226" s="1741"/>
      <c r="Q226" s="1741"/>
      <c r="R226" s="1741"/>
      <c r="S226" s="1741"/>
      <c r="T226" s="1741"/>
      <c r="U226" s="1741"/>
      <c r="V226" s="1741"/>
      <c r="W226" s="1741"/>
      <c r="X226" s="1741"/>
      <c r="Y226" s="1741"/>
      <c r="Z226" s="1188"/>
      <c r="AA226" s="1184">
        <f t="shared" si="2"/>
        <v>0</v>
      </c>
      <c r="AB226" s="1188"/>
      <c r="AC226" s="1188"/>
      <c r="AD226" s="1178"/>
    </row>
    <row r="227" spans="1:30" ht="15">
      <c r="A227" s="1331">
        <f>ROW()</f>
        <v>227</v>
      </c>
      <c r="B227" s="943"/>
      <c r="C227" s="1645"/>
      <c r="D227" s="1645"/>
      <c r="E227" s="1645"/>
      <c r="F227" s="1645" t="s">
        <v>1462</v>
      </c>
      <c r="G227" s="1645"/>
      <c r="H227" s="1645" t="s">
        <v>1382</v>
      </c>
      <c r="I227" s="1739"/>
      <c r="J227" s="1740"/>
      <c r="K227" s="1740"/>
      <c r="L227" s="1740"/>
      <c r="M227" s="1740"/>
      <c r="N227" s="1741"/>
      <c r="O227" s="1741"/>
      <c r="P227" s="1741"/>
      <c r="Q227" s="1741"/>
      <c r="R227" s="1741"/>
      <c r="S227" s="1741"/>
      <c r="T227" s="1741"/>
      <c r="U227" s="1741"/>
      <c r="V227" s="1741"/>
      <c r="W227" s="1741"/>
      <c r="X227" s="1741"/>
      <c r="Y227" s="1741"/>
      <c r="Z227" s="1188"/>
      <c r="AA227" s="1184">
        <f t="shared" si="2"/>
        <v>0</v>
      </c>
      <c r="AB227" s="1188"/>
      <c r="AC227" s="1188"/>
      <c r="AD227" s="1178"/>
    </row>
    <row r="228" spans="1:30" ht="30">
      <c r="A228" s="1331">
        <f>ROW()</f>
        <v>228</v>
      </c>
      <c r="B228" s="943"/>
      <c r="C228" s="1645" t="s">
        <v>419</v>
      </c>
      <c r="D228" s="1645" t="s">
        <v>1464</v>
      </c>
      <c r="E228" s="1644">
        <v>220</v>
      </c>
      <c r="F228" s="1645"/>
      <c r="G228" s="1645"/>
      <c r="H228" s="1645" t="s">
        <v>1538</v>
      </c>
      <c r="I228" s="1739"/>
      <c r="J228" s="1740"/>
      <c r="K228" s="1740"/>
      <c r="L228" s="1740"/>
      <c r="M228" s="1740"/>
      <c r="N228" s="1741"/>
      <c r="O228" s="1741"/>
      <c r="P228" s="1741"/>
      <c r="Q228" s="1741"/>
      <c r="R228" s="1741"/>
      <c r="S228" s="1741"/>
      <c r="T228" s="1741"/>
      <c r="U228" s="1741"/>
      <c r="V228" s="1741"/>
      <c r="W228" s="1741"/>
      <c r="X228" s="1741"/>
      <c r="Y228" s="1741"/>
      <c r="Z228" s="1188"/>
      <c r="AA228" s="1184">
        <f t="shared" si="2"/>
        <v>0</v>
      </c>
      <c r="AB228" s="1188"/>
      <c r="AC228" s="1188"/>
      <c r="AD228" s="1178"/>
    </row>
    <row r="229" spans="1:30" ht="15">
      <c r="A229" s="1331">
        <f>ROW()</f>
        <v>229</v>
      </c>
      <c r="B229" s="943"/>
      <c r="C229" s="1645"/>
      <c r="D229" s="1645"/>
      <c r="E229" s="1644">
        <v>110</v>
      </c>
      <c r="F229" s="1645"/>
      <c r="G229" s="1645"/>
      <c r="H229" s="1645" t="s">
        <v>1538</v>
      </c>
      <c r="I229" s="1739"/>
      <c r="J229" s="1740"/>
      <c r="K229" s="1740"/>
      <c r="L229" s="1740"/>
      <c r="M229" s="1740"/>
      <c r="N229" s="1741"/>
      <c r="O229" s="1741"/>
      <c r="P229" s="1741"/>
      <c r="Q229" s="1741"/>
      <c r="R229" s="1741"/>
      <c r="S229" s="1741"/>
      <c r="T229" s="1741"/>
      <c r="U229" s="1741"/>
      <c r="V229" s="1741"/>
      <c r="W229" s="1741"/>
      <c r="X229" s="1741"/>
      <c r="Y229" s="1741"/>
      <c r="Z229" s="1188"/>
      <c r="AA229" s="1184">
        <f t="shared" si="2"/>
        <v>0</v>
      </c>
      <c r="AB229" s="1188"/>
      <c r="AC229" s="1188"/>
      <c r="AD229" s="1178"/>
    </row>
    <row r="230" spans="1:30" ht="15">
      <c r="A230" s="1331">
        <f>ROW()</f>
        <v>230</v>
      </c>
      <c r="B230" s="943"/>
      <c r="C230" s="1645"/>
      <c r="D230" s="1645"/>
      <c r="E230" s="1644" t="s">
        <v>1429</v>
      </c>
      <c r="F230" s="1645"/>
      <c r="G230" s="1645"/>
      <c r="H230" s="1645" t="s">
        <v>1538</v>
      </c>
      <c r="I230" s="1739"/>
      <c r="J230" s="1740"/>
      <c r="K230" s="1740"/>
      <c r="L230" s="1740"/>
      <c r="M230" s="1740"/>
      <c r="N230" s="1740"/>
      <c r="O230" s="1740"/>
      <c r="P230" s="1740"/>
      <c r="Q230" s="1740"/>
      <c r="R230" s="1740"/>
      <c r="S230" s="1740"/>
      <c r="T230" s="1740"/>
      <c r="U230" s="1740"/>
      <c r="V230" s="1740"/>
      <c r="W230" s="1740"/>
      <c r="X230" s="1740"/>
      <c r="Y230" s="1740"/>
      <c r="Z230" s="1188"/>
      <c r="AA230" s="1184">
        <f t="shared" si="2"/>
        <v>0</v>
      </c>
      <c r="AB230" s="1188"/>
      <c r="AC230" s="1188"/>
      <c r="AD230" s="1178"/>
    </row>
    <row r="231" spans="1:30" ht="15">
      <c r="A231" s="1331">
        <f>ROW()</f>
        <v>231</v>
      </c>
      <c r="B231" s="943"/>
      <c r="C231" s="1645"/>
      <c r="D231" s="1645"/>
      <c r="E231" s="1644" t="s">
        <v>1446</v>
      </c>
      <c r="F231" s="1645"/>
      <c r="G231" s="1645"/>
      <c r="H231" s="1645" t="s">
        <v>1538</v>
      </c>
      <c r="I231" s="1739"/>
      <c r="J231" s="1740"/>
      <c r="K231" s="1740"/>
      <c r="L231" s="1740"/>
      <c r="M231" s="1740"/>
      <c r="N231" s="1740"/>
      <c r="O231" s="1740"/>
      <c r="P231" s="1740"/>
      <c r="Q231" s="1740"/>
      <c r="R231" s="1740"/>
      <c r="S231" s="1740"/>
      <c r="T231" s="1740"/>
      <c r="U231" s="1740"/>
      <c r="V231" s="1740"/>
      <c r="W231" s="1740"/>
      <c r="X231" s="1740"/>
      <c r="Y231" s="1740"/>
      <c r="Z231" s="1188"/>
      <c r="AA231" s="1184">
        <f t="shared" si="2"/>
        <v>0</v>
      </c>
      <c r="AB231" s="1188"/>
      <c r="AC231" s="1188"/>
      <c r="AD231" s="1178"/>
    </row>
    <row r="232" spans="1:30" ht="15">
      <c r="A232" s="1331">
        <f>ROW()</f>
        <v>232</v>
      </c>
      <c r="B232" s="943"/>
      <c r="C232" s="1645" t="s">
        <v>419</v>
      </c>
      <c r="D232" s="1645" t="s">
        <v>1466</v>
      </c>
      <c r="E232" s="1644">
        <v>220</v>
      </c>
      <c r="F232" s="1645" t="s">
        <v>1467</v>
      </c>
      <c r="G232" s="1645"/>
      <c r="H232" s="1645" t="s">
        <v>1541</v>
      </c>
      <c r="I232" s="1739"/>
      <c r="J232" s="1740"/>
      <c r="K232" s="1740"/>
      <c r="L232" s="1740"/>
      <c r="M232" s="1740"/>
      <c r="N232" s="1740"/>
      <c r="O232" s="1740"/>
      <c r="P232" s="1740"/>
      <c r="Q232" s="1740"/>
      <c r="R232" s="1740"/>
      <c r="S232" s="1740"/>
      <c r="T232" s="1740"/>
      <c r="U232" s="1740"/>
      <c r="V232" s="1740"/>
      <c r="W232" s="1740"/>
      <c r="X232" s="1740"/>
      <c r="Y232" s="1740"/>
      <c r="Z232" s="1188"/>
      <c r="AA232" s="1184">
        <f t="shared" si="2"/>
        <v>0</v>
      </c>
      <c r="AB232" s="1188"/>
      <c r="AC232" s="1188"/>
      <c r="AD232" s="1178"/>
    </row>
    <row r="233" spans="1:30" ht="15">
      <c r="A233" s="1331">
        <f>ROW()</f>
        <v>233</v>
      </c>
      <c r="B233" s="943"/>
      <c r="C233" s="1645"/>
      <c r="D233" s="1645"/>
      <c r="E233" s="1644"/>
      <c r="F233" s="1645" t="s">
        <v>1469</v>
      </c>
      <c r="G233" s="1645"/>
      <c r="H233" s="1645" t="s">
        <v>1541</v>
      </c>
      <c r="I233" s="1739"/>
      <c r="J233" s="1740"/>
      <c r="K233" s="1740"/>
      <c r="L233" s="1740"/>
      <c r="M233" s="1740"/>
      <c r="N233" s="1740"/>
      <c r="O233" s="1740"/>
      <c r="P233" s="1740"/>
      <c r="Q233" s="1740"/>
      <c r="R233" s="1740"/>
      <c r="S233" s="1740"/>
      <c r="T233" s="1740"/>
      <c r="U233" s="1740"/>
      <c r="V233" s="1740"/>
      <c r="W233" s="1740"/>
      <c r="X233" s="1740"/>
      <c r="Y233" s="1740"/>
      <c r="Z233" s="1188"/>
      <c r="AA233" s="1184">
        <f t="shared" si="2"/>
        <v>0</v>
      </c>
      <c r="AB233" s="1188"/>
      <c r="AC233" s="1188"/>
      <c r="AD233" s="1178"/>
    </row>
    <row r="234" spans="1:30" ht="15">
      <c r="A234" s="1331">
        <f>ROW()</f>
        <v>234</v>
      </c>
      <c r="B234" s="943"/>
      <c r="C234" s="1645"/>
      <c r="D234" s="1645"/>
      <c r="E234" s="1644">
        <v>110</v>
      </c>
      <c r="F234" s="1645" t="s">
        <v>1467</v>
      </c>
      <c r="G234" s="1645"/>
      <c r="H234" s="1645" t="s">
        <v>1541</v>
      </c>
      <c r="I234" s="1739"/>
      <c r="J234" s="1740"/>
      <c r="K234" s="1740"/>
      <c r="L234" s="1740"/>
      <c r="M234" s="1740"/>
      <c r="N234" s="1740"/>
      <c r="O234" s="1740"/>
      <c r="P234" s="1740"/>
      <c r="Q234" s="1740"/>
      <c r="R234" s="1740"/>
      <c r="S234" s="1740"/>
      <c r="T234" s="1740"/>
      <c r="U234" s="1740"/>
      <c r="V234" s="1740"/>
      <c r="W234" s="1740"/>
      <c r="X234" s="1740"/>
      <c r="Y234" s="1740"/>
      <c r="Z234" s="1188"/>
      <c r="AA234" s="1184">
        <f t="shared" si="2"/>
        <v>0</v>
      </c>
      <c r="AB234" s="1188"/>
      <c r="AC234" s="1188"/>
      <c r="AD234" s="1178"/>
    </row>
    <row r="235" spans="1:30" ht="15">
      <c r="A235" s="1331">
        <f>ROW()</f>
        <v>235</v>
      </c>
      <c r="B235" s="943"/>
      <c r="C235" s="1645"/>
      <c r="D235" s="1645"/>
      <c r="E235" s="1644"/>
      <c r="F235" s="1645" t="s">
        <v>1469</v>
      </c>
      <c r="G235" s="1645"/>
      <c r="H235" s="1645" t="s">
        <v>1541</v>
      </c>
      <c r="I235" s="1739"/>
      <c r="J235" s="1740"/>
      <c r="K235" s="1740"/>
      <c r="L235" s="1740"/>
      <c r="M235" s="1740"/>
      <c r="N235" s="1740"/>
      <c r="O235" s="1740"/>
      <c r="P235" s="1740"/>
      <c r="Q235" s="1740"/>
      <c r="R235" s="1740"/>
      <c r="S235" s="1740"/>
      <c r="T235" s="1740"/>
      <c r="U235" s="1740"/>
      <c r="V235" s="1740"/>
      <c r="W235" s="1740"/>
      <c r="X235" s="1740"/>
      <c r="Y235" s="1740"/>
      <c r="Z235" s="1188"/>
      <c r="AA235" s="1184">
        <f t="shared" si="2"/>
        <v>0</v>
      </c>
      <c r="AB235" s="1188"/>
      <c r="AC235" s="1188"/>
      <c r="AD235" s="1178"/>
    </row>
    <row r="236" spans="1:30" ht="15">
      <c r="A236" s="1331">
        <f>ROW()</f>
        <v>236</v>
      </c>
      <c r="B236" s="943"/>
      <c r="C236" s="1645"/>
      <c r="D236" s="1645"/>
      <c r="E236" s="1644" t="s">
        <v>1429</v>
      </c>
      <c r="F236" s="1645" t="s">
        <v>1469</v>
      </c>
      <c r="G236" s="1645"/>
      <c r="H236" s="1645" t="s">
        <v>1541</v>
      </c>
      <c r="I236" s="1739"/>
      <c r="J236" s="1740"/>
      <c r="K236" s="1740"/>
      <c r="L236" s="1740"/>
      <c r="M236" s="1740"/>
      <c r="N236" s="1740"/>
      <c r="O236" s="1740"/>
      <c r="P236" s="1740"/>
      <c r="Q236" s="1740"/>
      <c r="R236" s="1740"/>
      <c r="S236" s="1740"/>
      <c r="T236" s="1740"/>
      <c r="U236" s="1740"/>
      <c r="V236" s="1740"/>
      <c r="W236" s="1740"/>
      <c r="X236" s="1740"/>
      <c r="Y236" s="1740"/>
      <c r="Z236" s="1188"/>
      <c r="AA236" s="1184">
        <f t="shared" si="2"/>
        <v>0</v>
      </c>
      <c r="AB236" s="1188"/>
      <c r="AC236" s="1188"/>
      <c r="AD236" s="1178"/>
    </row>
    <row r="237" spans="1:30" ht="15">
      <c r="A237" s="1331">
        <f>ROW()</f>
        <v>237</v>
      </c>
      <c r="B237" s="943"/>
      <c r="C237" s="1645"/>
      <c r="D237" s="1645"/>
      <c r="E237" s="1644" t="s">
        <v>1446</v>
      </c>
      <c r="F237" s="1645" t="s">
        <v>1470</v>
      </c>
      <c r="G237" s="1645"/>
      <c r="H237" s="1645" t="s">
        <v>1541</v>
      </c>
      <c r="I237" s="1739"/>
      <c r="J237" s="1740"/>
      <c r="K237" s="1740"/>
      <c r="L237" s="1740"/>
      <c r="M237" s="1740"/>
      <c r="N237" s="1740"/>
      <c r="O237" s="1740"/>
      <c r="P237" s="1740"/>
      <c r="Q237" s="1740"/>
      <c r="R237" s="1740"/>
      <c r="S237" s="1740"/>
      <c r="T237" s="1740"/>
      <c r="U237" s="1740"/>
      <c r="V237" s="1740"/>
      <c r="W237" s="1740"/>
      <c r="X237" s="1740"/>
      <c r="Y237" s="1740"/>
      <c r="Z237" s="1188"/>
      <c r="AA237" s="1184">
        <f t="shared" si="2"/>
        <v>0</v>
      </c>
      <c r="AB237" s="1188"/>
      <c r="AC237" s="1188"/>
      <c r="AD237" s="1178"/>
    </row>
    <row r="238" spans="1:30" ht="15">
      <c r="A238" s="1331">
        <f>ROW()</f>
        <v>238</v>
      </c>
      <c r="B238" s="943"/>
      <c r="C238" s="1642"/>
      <c r="D238" s="1645"/>
      <c r="E238" s="1645"/>
      <c r="F238" s="1645" t="s">
        <v>1469</v>
      </c>
      <c r="G238" s="1645"/>
      <c r="H238" s="1645" t="s">
        <v>1541</v>
      </c>
      <c r="I238" s="1739"/>
      <c r="J238" s="1740"/>
      <c r="K238" s="1740"/>
      <c r="L238" s="1740"/>
      <c r="M238" s="1740"/>
      <c r="N238" s="1740"/>
      <c r="O238" s="1740"/>
      <c r="P238" s="1740"/>
      <c r="Q238" s="1740"/>
      <c r="R238" s="1740"/>
      <c r="S238" s="1740"/>
      <c r="T238" s="1740"/>
      <c r="U238" s="1740"/>
      <c r="V238" s="1740"/>
      <c r="W238" s="1740"/>
      <c r="X238" s="1740"/>
      <c r="Y238" s="1740"/>
      <c r="Z238" s="1188"/>
      <c r="AA238" s="1184">
        <f t="shared" si="2"/>
        <v>0</v>
      </c>
      <c r="AB238" s="1188"/>
      <c r="AC238" s="1188"/>
      <c r="AD238" s="1178"/>
    </row>
    <row r="239" spans="1:30" ht="15">
      <c r="A239" s="1331">
        <f>ROW()</f>
        <v>239</v>
      </c>
      <c r="B239" s="943"/>
      <c r="C239" s="1645"/>
      <c r="D239" s="1645"/>
      <c r="E239" s="1644"/>
      <c r="F239" s="1645" t="s">
        <v>1471</v>
      </c>
      <c r="G239" s="1645"/>
      <c r="H239" s="1645" t="s">
        <v>1541</v>
      </c>
      <c r="I239" s="1739"/>
      <c r="J239" s="1740"/>
      <c r="K239" s="1740"/>
      <c r="L239" s="1740"/>
      <c r="M239" s="1740"/>
      <c r="N239" s="1740"/>
      <c r="O239" s="1740"/>
      <c r="P239" s="1740"/>
      <c r="Q239" s="1740"/>
      <c r="R239" s="1740"/>
      <c r="S239" s="1740"/>
      <c r="T239" s="1740"/>
      <c r="U239" s="1740"/>
      <c r="V239" s="1740"/>
      <c r="W239" s="1740"/>
      <c r="X239" s="1740"/>
      <c r="Y239" s="1740"/>
      <c r="Z239" s="1188"/>
      <c r="AA239" s="1184">
        <f t="shared" si="2"/>
        <v>0</v>
      </c>
      <c r="AB239" s="1188"/>
      <c r="AC239" s="1188"/>
      <c r="AD239" s="1178"/>
    </row>
    <row r="240" spans="1:30" ht="30">
      <c r="A240" s="1331">
        <f>ROW()</f>
        <v>240</v>
      </c>
      <c r="B240" s="943"/>
      <c r="C240" s="1645" t="s">
        <v>420</v>
      </c>
      <c r="D240" s="1645" t="s">
        <v>1472</v>
      </c>
      <c r="E240" s="1645"/>
      <c r="F240" s="1645"/>
      <c r="G240" s="1645"/>
      <c r="H240" s="1645" t="s">
        <v>1383</v>
      </c>
      <c r="I240" s="1739"/>
      <c r="J240" s="1740"/>
      <c r="K240" s="1740"/>
      <c r="L240" s="1740"/>
      <c r="M240" s="1740"/>
      <c r="N240" s="1740"/>
      <c r="O240" s="1740"/>
      <c r="P240" s="1740"/>
      <c r="Q240" s="1740"/>
      <c r="R240" s="1740"/>
      <c r="S240" s="1740"/>
      <c r="T240" s="1740"/>
      <c r="U240" s="1740"/>
      <c r="V240" s="1740"/>
      <c r="W240" s="1740"/>
      <c r="X240" s="1740"/>
      <c r="Y240" s="1740"/>
      <c r="Z240" s="1188"/>
      <c r="AA240" s="1184">
        <f t="shared" si="2"/>
        <v>0</v>
      </c>
      <c r="AB240" s="1188"/>
      <c r="AC240" s="1188"/>
      <c r="AD240" s="1178"/>
    </row>
    <row r="241" spans="1:30" ht="30">
      <c r="A241" s="1331">
        <f>ROW()</f>
        <v>241</v>
      </c>
      <c r="B241" s="943"/>
      <c r="C241" s="1645" t="s">
        <v>420</v>
      </c>
      <c r="D241" s="1645" t="s">
        <v>1473</v>
      </c>
      <c r="E241" s="1645" t="s">
        <v>1474</v>
      </c>
      <c r="F241" s="1645" t="s">
        <v>1475</v>
      </c>
      <c r="G241" s="1645" t="s">
        <v>1476</v>
      </c>
      <c r="H241" s="1645" t="s">
        <v>1384</v>
      </c>
      <c r="I241" s="1739"/>
      <c r="J241" s="1740"/>
      <c r="K241" s="1740"/>
      <c r="L241" s="1740"/>
      <c r="M241" s="1740"/>
      <c r="N241" s="1740"/>
      <c r="O241" s="1740"/>
      <c r="P241" s="1740"/>
      <c r="Q241" s="1740"/>
      <c r="R241" s="1740"/>
      <c r="S241" s="1740"/>
      <c r="T241" s="1740"/>
      <c r="U241" s="1740"/>
      <c r="V241" s="1740"/>
      <c r="W241" s="1740"/>
      <c r="X241" s="1740"/>
      <c r="Y241" s="1740"/>
      <c r="Z241" s="1188"/>
      <c r="AA241" s="1184">
        <f t="shared" si="2"/>
        <v>0</v>
      </c>
      <c r="AB241" s="1188"/>
      <c r="AC241" s="1188"/>
      <c r="AD241" s="1178"/>
    </row>
    <row r="242" spans="1:30" ht="15">
      <c r="A242" s="1331">
        <f>ROW()</f>
        <v>242</v>
      </c>
      <c r="B242" s="943"/>
      <c r="C242" s="1645"/>
      <c r="D242" s="1645"/>
      <c r="E242" s="1645"/>
      <c r="F242" s="1645"/>
      <c r="G242" s="1645" t="s">
        <v>1477</v>
      </c>
      <c r="H242" s="1645" t="s">
        <v>1384</v>
      </c>
      <c r="I242" s="1739"/>
      <c r="J242" s="1740"/>
      <c r="K242" s="1740"/>
      <c r="L242" s="1740"/>
      <c r="M242" s="1740"/>
      <c r="N242" s="1740"/>
      <c r="O242" s="1740"/>
      <c r="P242" s="1740"/>
      <c r="Q242" s="1740"/>
      <c r="R242" s="1740"/>
      <c r="S242" s="1740"/>
      <c r="T242" s="1740"/>
      <c r="U242" s="1740"/>
      <c r="V242" s="1740"/>
      <c r="W242" s="1740"/>
      <c r="X242" s="1740"/>
      <c r="Y242" s="1740"/>
      <c r="Z242" s="1188"/>
      <c r="AA242" s="1184">
        <f t="shared" si="2"/>
        <v>0</v>
      </c>
      <c r="AB242" s="1188"/>
      <c r="AC242" s="1188"/>
      <c r="AD242" s="1178"/>
    </row>
    <row r="243" spans="1:30" ht="15">
      <c r="A243" s="1331">
        <f>ROW()</f>
        <v>243</v>
      </c>
      <c r="B243" s="943"/>
      <c r="C243" s="1645"/>
      <c r="D243" s="1645"/>
      <c r="E243" s="1645"/>
      <c r="F243" s="1645"/>
      <c r="G243" s="1645" t="s">
        <v>1478</v>
      </c>
      <c r="H243" s="1645" t="s">
        <v>1384</v>
      </c>
      <c r="I243" s="1739"/>
      <c r="J243" s="1740"/>
      <c r="K243" s="1740"/>
      <c r="L243" s="1740"/>
      <c r="M243" s="1740"/>
      <c r="N243" s="1740"/>
      <c r="O243" s="1740"/>
      <c r="P243" s="1740"/>
      <c r="Q243" s="1740"/>
      <c r="R243" s="1740"/>
      <c r="S243" s="1740"/>
      <c r="T243" s="1740"/>
      <c r="U243" s="1740"/>
      <c r="V243" s="1740"/>
      <c r="W243" s="1740"/>
      <c r="X243" s="1740"/>
      <c r="Y243" s="1740"/>
      <c r="Z243" s="1188"/>
      <c r="AA243" s="1184">
        <f t="shared" si="2"/>
        <v>0</v>
      </c>
      <c r="AB243" s="1188"/>
      <c r="AC243" s="1188"/>
      <c r="AD243" s="1178"/>
    </row>
    <row r="244" spans="1:30" ht="15">
      <c r="A244" s="1331">
        <f>ROW()</f>
        <v>244</v>
      </c>
      <c r="B244" s="943"/>
      <c r="C244" s="1645"/>
      <c r="D244" s="1645"/>
      <c r="E244" s="1645"/>
      <c r="F244" s="1645"/>
      <c r="G244" s="1645" t="s">
        <v>1479</v>
      </c>
      <c r="H244" s="1645" t="s">
        <v>1384</v>
      </c>
      <c r="I244" s="1739"/>
      <c r="J244" s="1740"/>
      <c r="K244" s="1740"/>
      <c r="L244" s="1740"/>
      <c r="M244" s="1740"/>
      <c r="N244" s="1740"/>
      <c r="O244" s="1740"/>
      <c r="P244" s="1740"/>
      <c r="Q244" s="1740"/>
      <c r="R244" s="1740"/>
      <c r="S244" s="1740"/>
      <c r="T244" s="1740"/>
      <c r="U244" s="1740"/>
      <c r="V244" s="1740"/>
      <c r="W244" s="1740"/>
      <c r="X244" s="1740"/>
      <c r="Y244" s="1740"/>
      <c r="Z244" s="1188"/>
      <c r="AA244" s="1184">
        <f t="shared" si="2"/>
        <v>0</v>
      </c>
      <c r="AB244" s="1188"/>
      <c r="AC244" s="1188"/>
      <c r="AD244" s="1178"/>
    </row>
    <row r="245" spans="1:30" ht="15">
      <c r="A245" s="1331">
        <f>ROW()</f>
        <v>245</v>
      </c>
      <c r="B245" s="943"/>
      <c r="C245" s="1645"/>
      <c r="D245" s="1645"/>
      <c r="E245" s="1645"/>
      <c r="F245" s="1645" t="s">
        <v>1480</v>
      </c>
      <c r="G245" s="1645" t="s">
        <v>1476</v>
      </c>
      <c r="H245" s="1645" t="s">
        <v>1384</v>
      </c>
      <c r="I245" s="1739"/>
      <c r="J245" s="1740"/>
      <c r="K245" s="1740"/>
      <c r="L245" s="1740"/>
      <c r="M245" s="1740"/>
      <c r="N245" s="1740"/>
      <c r="O245" s="1740"/>
      <c r="P245" s="1740"/>
      <c r="Q245" s="1740"/>
      <c r="R245" s="1740"/>
      <c r="S245" s="1740"/>
      <c r="T245" s="1740"/>
      <c r="U245" s="1740"/>
      <c r="V245" s="1740"/>
      <c r="W245" s="1740"/>
      <c r="X245" s="1740"/>
      <c r="Y245" s="1740"/>
      <c r="Z245" s="1188"/>
      <c r="AA245" s="1184">
        <f t="shared" si="2"/>
        <v>0</v>
      </c>
      <c r="AB245" s="1188"/>
      <c r="AC245" s="1188"/>
      <c r="AD245" s="1178"/>
    </row>
    <row r="246" spans="1:30" ht="15">
      <c r="A246" s="1331">
        <f>ROW()</f>
        <v>246</v>
      </c>
      <c r="B246" s="943"/>
      <c r="C246" s="1645"/>
      <c r="D246" s="1645"/>
      <c r="E246" s="1645"/>
      <c r="F246" s="1645"/>
      <c r="G246" s="1645" t="s">
        <v>1477</v>
      </c>
      <c r="H246" s="1645" t="s">
        <v>1384</v>
      </c>
      <c r="I246" s="1739"/>
      <c r="J246" s="1740"/>
      <c r="K246" s="1740"/>
      <c r="L246" s="1740"/>
      <c r="M246" s="1740"/>
      <c r="N246" s="1740"/>
      <c r="O246" s="1740"/>
      <c r="P246" s="1740"/>
      <c r="Q246" s="1740"/>
      <c r="R246" s="1740"/>
      <c r="S246" s="1740"/>
      <c r="T246" s="1740"/>
      <c r="U246" s="1740"/>
      <c r="V246" s="1740"/>
      <c r="W246" s="1740"/>
      <c r="X246" s="1740"/>
      <c r="Y246" s="1740"/>
      <c r="Z246" s="1188"/>
      <c r="AA246" s="1184">
        <f t="shared" si="2"/>
        <v>0</v>
      </c>
      <c r="AB246" s="1188"/>
      <c r="AC246" s="1188"/>
      <c r="AD246" s="1178"/>
    </row>
    <row r="247" spans="1:30" ht="15">
      <c r="A247" s="1331">
        <f>ROW()</f>
        <v>247</v>
      </c>
      <c r="B247" s="943"/>
      <c r="C247" s="1645"/>
      <c r="D247" s="1645"/>
      <c r="E247" s="1645"/>
      <c r="F247" s="1645"/>
      <c r="G247" s="1645" t="s">
        <v>1478</v>
      </c>
      <c r="H247" s="1645" t="s">
        <v>1384</v>
      </c>
      <c r="I247" s="1739"/>
      <c r="J247" s="1740"/>
      <c r="K247" s="1740"/>
      <c r="L247" s="1740"/>
      <c r="M247" s="1740"/>
      <c r="N247" s="1740"/>
      <c r="O247" s="1740"/>
      <c r="P247" s="1740"/>
      <c r="Q247" s="1740"/>
      <c r="R247" s="1740"/>
      <c r="S247" s="1740"/>
      <c r="T247" s="1740"/>
      <c r="U247" s="1740"/>
      <c r="V247" s="1740"/>
      <c r="W247" s="1740"/>
      <c r="X247" s="1740"/>
      <c r="Y247" s="1740"/>
      <c r="Z247" s="1188"/>
      <c r="AA247" s="1184">
        <f t="shared" si="2"/>
        <v>0</v>
      </c>
      <c r="AB247" s="1188"/>
      <c r="AC247" s="1188"/>
      <c r="AD247" s="1178"/>
    </row>
    <row r="248" spans="1:30" ht="15">
      <c r="A248" s="1331">
        <f>ROW()</f>
        <v>248</v>
      </c>
      <c r="B248" s="943"/>
      <c r="C248" s="1645"/>
      <c r="D248" s="1645"/>
      <c r="E248" s="1645"/>
      <c r="F248" s="1645"/>
      <c r="G248" s="1645" t="s">
        <v>1479</v>
      </c>
      <c r="H248" s="1645" t="s">
        <v>1384</v>
      </c>
      <c r="I248" s="1739"/>
      <c r="J248" s="1740"/>
      <c r="K248" s="1740"/>
      <c r="L248" s="1740"/>
      <c r="M248" s="1740"/>
      <c r="N248" s="1740"/>
      <c r="O248" s="1740"/>
      <c r="P248" s="1740"/>
      <c r="Q248" s="1740"/>
      <c r="R248" s="1740"/>
      <c r="S248" s="1740"/>
      <c r="T248" s="1740"/>
      <c r="U248" s="1740"/>
      <c r="V248" s="1740"/>
      <c r="W248" s="1740"/>
      <c r="X248" s="1740"/>
      <c r="Y248" s="1740"/>
      <c r="Z248" s="1188"/>
      <c r="AA248" s="1184">
        <f t="shared" si="2"/>
        <v>0</v>
      </c>
      <c r="AB248" s="1188"/>
      <c r="AC248" s="1188"/>
      <c r="AD248" s="1178"/>
    </row>
    <row r="249" spans="1:30" ht="15">
      <c r="A249" s="1331">
        <f>ROW()</f>
        <v>249</v>
      </c>
      <c r="B249" s="943"/>
      <c r="C249" s="1645"/>
      <c r="D249" s="1645"/>
      <c r="E249" s="1645"/>
      <c r="F249" s="1645" t="s">
        <v>1481</v>
      </c>
      <c r="G249" s="1645"/>
      <c r="H249" s="1645" t="s">
        <v>1539</v>
      </c>
      <c r="I249" s="1739"/>
      <c r="J249" s="1740"/>
      <c r="K249" s="1740"/>
      <c r="L249" s="1740"/>
      <c r="M249" s="1740"/>
      <c r="N249" s="1740"/>
      <c r="O249" s="1740"/>
      <c r="P249" s="1740"/>
      <c r="Q249" s="1740"/>
      <c r="R249" s="1740"/>
      <c r="S249" s="1740"/>
      <c r="T249" s="1740"/>
      <c r="U249" s="1740"/>
      <c r="V249" s="1740"/>
      <c r="W249" s="1740"/>
      <c r="X249" s="1740"/>
      <c r="Y249" s="1740"/>
      <c r="Z249" s="1188"/>
      <c r="AA249" s="1184">
        <f t="shared" si="2"/>
        <v>0</v>
      </c>
      <c r="AB249" s="1188"/>
      <c r="AC249" s="1188"/>
      <c r="AD249" s="1178"/>
    </row>
    <row r="250" spans="1:30" ht="15">
      <c r="A250" s="1331">
        <f>ROW()</f>
        <v>250</v>
      </c>
      <c r="B250" s="943"/>
      <c r="C250" s="1645"/>
      <c r="D250" s="1645"/>
      <c r="E250" s="1645"/>
      <c r="F250" s="1645"/>
      <c r="G250" s="1645"/>
      <c r="H250" s="1645"/>
      <c r="I250" s="1739"/>
      <c r="J250" s="1740"/>
      <c r="K250" s="1740"/>
      <c r="L250" s="1740"/>
      <c r="M250" s="1740"/>
      <c r="N250" s="1740"/>
      <c r="O250" s="1740"/>
      <c r="P250" s="1740"/>
      <c r="Q250" s="1740"/>
      <c r="R250" s="1740"/>
      <c r="S250" s="1740"/>
      <c r="T250" s="1740"/>
      <c r="U250" s="1740"/>
      <c r="V250" s="1740"/>
      <c r="W250" s="1740"/>
      <c r="X250" s="1740"/>
      <c r="Y250" s="1740"/>
      <c r="Z250" s="1188"/>
      <c r="AA250" s="1184">
        <f t="shared" ref="AA250:AA281" si="3">SUM(I250:Z250)</f>
        <v>0</v>
      </c>
      <c r="AB250" s="1188"/>
      <c r="AC250" s="1188"/>
      <c r="AD250" s="1178"/>
    </row>
    <row r="251" spans="1:30" ht="30">
      <c r="A251" s="1331">
        <f>ROW()</f>
        <v>251</v>
      </c>
      <c r="B251" s="943"/>
      <c r="C251" s="1645" t="s">
        <v>420</v>
      </c>
      <c r="D251" s="1645" t="s">
        <v>1483</v>
      </c>
      <c r="E251" s="1645" t="s">
        <v>1474</v>
      </c>
      <c r="F251" s="1645" t="s">
        <v>1476</v>
      </c>
      <c r="G251" s="1645"/>
      <c r="H251" s="1645" t="s">
        <v>1384</v>
      </c>
      <c r="I251" s="1739"/>
      <c r="J251" s="1740"/>
      <c r="K251" s="1740"/>
      <c r="L251" s="1740"/>
      <c r="M251" s="1740"/>
      <c r="N251" s="1740"/>
      <c r="O251" s="1740"/>
      <c r="P251" s="1740"/>
      <c r="Q251" s="1740"/>
      <c r="R251" s="1740"/>
      <c r="S251" s="1740"/>
      <c r="T251" s="1740"/>
      <c r="U251" s="1740"/>
      <c r="V251" s="1740"/>
      <c r="W251" s="1740"/>
      <c r="X251" s="1740"/>
      <c r="Y251" s="1740"/>
      <c r="Z251" s="1188"/>
      <c r="AA251" s="1184">
        <f t="shared" si="3"/>
        <v>0</v>
      </c>
      <c r="AB251" s="1188"/>
      <c r="AC251" s="1188"/>
      <c r="AD251" s="1178"/>
    </row>
    <row r="252" spans="1:30" ht="15">
      <c r="A252" s="1331">
        <f>ROW()</f>
        <v>252</v>
      </c>
      <c r="B252" s="943"/>
      <c r="C252" s="1645"/>
      <c r="D252" s="1645"/>
      <c r="E252" s="1645"/>
      <c r="F252" s="1645" t="s">
        <v>1477</v>
      </c>
      <c r="G252" s="1645"/>
      <c r="H252" s="1645" t="s">
        <v>1384</v>
      </c>
      <c r="I252" s="1739"/>
      <c r="J252" s="1740"/>
      <c r="K252" s="1740"/>
      <c r="L252" s="1740"/>
      <c r="M252" s="1740"/>
      <c r="N252" s="1740"/>
      <c r="O252" s="1740"/>
      <c r="P252" s="1740"/>
      <c r="Q252" s="1740"/>
      <c r="R252" s="1740"/>
      <c r="S252" s="1740"/>
      <c r="T252" s="1740"/>
      <c r="U252" s="1740"/>
      <c r="V252" s="1740"/>
      <c r="W252" s="1740"/>
      <c r="X252" s="1740"/>
      <c r="Y252" s="1740"/>
      <c r="Z252" s="1188"/>
      <c r="AA252" s="1184">
        <f t="shared" si="3"/>
        <v>0</v>
      </c>
      <c r="AB252" s="1188"/>
      <c r="AC252" s="1188"/>
      <c r="AD252" s="1178"/>
    </row>
    <row r="253" spans="1:30" ht="15">
      <c r="A253" s="1331">
        <f>ROW()</f>
        <v>253</v>
      </c>
      <c r="B253" s="943"/>
      <c r="C253" s="1645"/>
      <c r="D253" s="1645"/>
      <c r="E253" s="1645"/>
      <c r="F253" s="1645" t="s">
        <v>1478</v>
      </c>
      <c r="G253" s="1645"/>
      <c r="H253" s="1645" t="s">
        <v>1384</v>
      </c>
      <c r="I253" s="1739"/>
      <c r="J253" s="1740"/>
      <c r="K253" s="1740"/>
      <c r="L253" s="1740"/>
      <c r="M253" s="1740"/>
      <c r="N253" s="1740"/>
      <c r="O253" s="1740"/>
      <c r="P253" s="1740"/>
      <c r="Q253" s="1740"/>
      <c r="R253" s="1740"/>
      <c r="S253" s="1740"/>
      <c r="T253" s="1740"/>
      <c r="U253" s="1740"/>
      <c r="V253" s="1740"/>
      <c r="W253" s="1740"/>
      <c r="X253" s="1740"/>
      <c r="Y253" s="1740"/>
      <c r="Z253" s="1188"/>
      <c r="AA253" s="1184">
        <f t="shared" si="3"/>
        <v>0</v>
      </c>
      <c r="AB253" s="1188"/>
      <c r="AC253" s="1188"/>
      <c r="AD253" s="1178"/>
    </row>
    <row r="254" spans="1:30" ht="15">
      <c r="A254" s="1331">
        <f>ROW()</f>
        <v>254</v>
      </c>
      <c r="B254" s="943"/>
      <c r="C254" s="1645"/>
      <c r="D254" s="1645"/>
      <c r="E254" s="1645"/>
      <c r="F254" s="1645" t="s">
        <v>1479</v>
      </c>
      <c r="G254" s="1645"/>
      <c r="H254" s="1645" t="s">
        <v>1384</v>
      </c>
      <c r="I254" s="1739"/>
      <c r="J254" s="1740"/>
      <c r="K254" s="1740"/>
      <c r="L254" s="1740"/>
      <c r="M254" s="1740"/>
      <c r="N254" s="1740"/>
      <c r="O254" s="1740"/>
      <c r="P254" s="1740"/>
      <c r="Q254" s="1740"/>
      <c r="R254" s="1740"/>
      <c r="S254" s="1740"/>
      <c r="T254" s="1740"/>
      <c r="U254" s="1740"/>
      <c r="V254" s="1740"/>
      <c r="W254" s="1740"/>
      <c r="X254" s="1740"/>
      <c r="Y254" s="1740"/>
      <c r="Z254" s="1188"/>
      <c r="AA254" s="1184">
        <f t="shared" si="3"/>
        <v>0</v>
      </c>
      <c r="AB254" s="1188"/>
      <c r="AC254" s="1188"/>
      <c r="AD254" s="1178"/>
    </row>
    <row r="255" spans="1:30" ht="30">
      <c r="A255" s="1331">
        <f>ROW()</f>
        <v>255</v>
      </c>
      <c r="B255" s="943"/>
      <c r="C255" s="1645" t="s">
        <v>420</v>
      </c>
      <c r="D255" s="1645" t="s">
        <v>1484</v>
      </c>
      <c r="E255" s="1645" t="s">
        <v>1485</v>
      </c>
      <c r="F255" s="1645" t="s">
        <v>1476</v>
      </c>
      <c r="G255" s="1645"/>
      <c r="H255" s="1645" t="s">
        <v>1384</v>
      </c>
      <c r="I255" s="1739"/>
      <c r="J255" s="1740"/>
      <c r="K255" s="1740"/>
      <c r="L255" s="1740"/>
      <c r="M255" s="1740"/>
      <c r="N255" s="1740"/>
      <c r="O255" s="1740"/>
      <c r="P255" s="1740"/>
      <c r="Q255" s="1740"/>
      <c r="R255" s="1740"/>
      <c r="S255" s="1740"/>
      <c r="T255" s="1740"/>
      <c r="U255" s="1740"/>
      <c r="V255" s="1740"/>
      <c r="W255" s="1740"/>
      <c r="X255" s="1740"/>
      <c r="Y255" s="1740"/>
      <c r="Z255" s="1188"/>
      <c r="AA255" s="1184">
        <f t="shared" si="3"/>
        <v>0</v>
      </c>
      <c r="AB255" s="1188"/>
      <c r="AC255" s="1188"/>
      <c r="AD255" s="1178"/>
    </row>
    <row r="256" spans="1:30" ht="15">
      <c r="A256" s="1331">
        <f>ROW()</f>
        <v>256</v>
      </c>
      <c r="B256" s="943"/>
      <c r="C256" s="1645"/>
      <c r="D256" s="1645"/>
      <c r="E256" s="1645"/>
      <c r="F256" s="1645" t="s">
        <v>1477</v>
      </c>
      <c r="G256" s="1645"/>
      <c r="H256" s="1645" t="s">
        <v>1384</v>
      </c>
      <c r="I256" s="1739"/>
      <c r="J256" s="1740"/>
      <c r="K256" s="1740"/>
      <c r="L256" s="1740"/>
      <c r="M256" s="1740"/>
      <c r="N256" s="1740"/>
      <c r="O256" s="1740"/>
      <c r="P256" s="1740"/>
      <c r="Q256" s="1740"/>
      <c r="R256" s="1740"/>
      <c r="S256" s="1740"/>
      <c r="T256" s="1740"/>
      <c r="U256" s="1740"/>
      <c r="V256" s="1740"/>
      <c r="W256" s="1740"/>
      <c r="X256" s="1740"/>
      <c r="Y256" s="1740"/>
      <c r="Z256" s="1188"/>
      <c r="AA256" s="1184">
        <f t="shared" si="3"/>
        <v>0</v>
      </c>
      <c r="AB256" s="1188"/>
      <c r="AC256" s="1188"/>
      <c r="AD256" s="1178"/>
    </row>
    <row r="257" spans="1:30" ht="15">
      <c r="A257" s="1331">
        <f>ROW()</f>
        <v>257</v>
      </c>
      <c r="B257" s="943"/>
      <c r="C257" s="1645"/>
      <c r="D257" s="1645"/>
      <c r="E257" s="1645"/>
      <c r="F257" s="1645" t="s">
        <v>1478</v>
      </c>
      <c r="G257" s="1645"/>
      <c r="H257" s="1645" t="s">
        <v>1384</v>
      </c>
      <c r="I257" s="1739"/>
      <c r="J257" s="1740"/>
      <c r="K257" s="1740"/>
      <c r="L257" s="1740"/>
      <c r="M257" s="1740"/>
      <c r="N257" s="1740"/>
      <c r="O257" s="1740"/>
      <c r="P257" s="1740"/>
      <c r="Q257" s="1740"/>
      <c r="R257" s="1740"/>
      <c r="S257" s="1740"/>
      <c r="T257" s="1740"/>
      <c r="U257" s="1740"/>
      <c r="V257" s="1740"/>
      <c r="W257" s="1740"/>
      <c r="X257" s="1740"/>
      <c r="Y257" s="1740"/>
      <c r="Z257" s="1188"/>
      <c r="AA257" s="1184">
        <f t="shared" si="3"/>
        <v>0</v>
      </c>
      <c r="AB257" s="1188"/>
      <c r="AC257" s="1188"/>
      <c r="AD257" s="1178"/>
    </row>
    <row r="258" spans="1:30" ht="15">
      <c r="A258" s="1331">
        <f>ROW()</f>
        <v>258</v>
      </c>
      <c r="B258" s="943"/>
      <c r="C258" s="1645"/>
      <c r="D258" s="1645"/>
      <c r="E258" s="1645"/>
      <c r="F258" s="1645" t="s">
        <v>1479</v>
      </c>
      <c r="G258" s="1645"/>
      <c r="H258" s="1645" t="s">
        <v>1384</v>
      </c>
      <c r="I258" s="1739"/>
      <c r="J258" s="1740"/>
      <c r="K258" s="1740"/>
      <c r="L258" s="1740"/>
      <c r="M258" s="1740"/>
      <c r="N258" s="1740"/>
      <c r="O258" s="1740"/>
      <c r="P258" s="1740"/>
      <c r="Q258" s="1740"/>
      <c r="R258" s="1740"/>
      <c r="S258" s="1740"/>
      <c r="T258" s="1740"/>
      <c r="U258" s="1740"/>
      <c r="V258" s="1740"/>
      <c r="W258" s="1740"/>
      <c r="X258" s="1740"/>
      <c r="Y258" s="1740"/>
      <c r="Z258" s="1188"/>
      <c r="AA258" s="1184">
        <f t="shared" si="3"/>
        <v>0</v>
      </c>
      <c r="AB258" s="1188"/>
      <c r="AC258" s="1188"/>
      <c r="AD258" s="1178"/>
    </row>
    <row r="259" spans="1:30" ht="30">
      <c r="A259" s="1331">
        <f>ROW()</f>
        <v>259</v>
      </c>
      <c r="B259" s="943"/>
      <c r="C259" s="1645" t="s">
        <v>420</v>
      </c>
      <c r="D259" s="1645" t="s">
        <v>1486</v>
      </c>
      <c r="E259" s="1645" t="s">
        <v>1487</v>
      </c>
      <c r="F259" s="1645" t="s">
        <v>1476</v>
      </c>
      <c r="G259" s="1645"/>
      <c r="H259" s="1645" t="s">
        <v>1384</v>
      </c>
      <c r="I259" s="1739"/>
      <c r="J259" s="1740"/>
      <c r="K259" s="1740"/>
      <c r="L259" s="1740"/>
      <c r="M259" s="1740"/>
      <c r="N259" s="1740"/>
      <c r="O259" s="1740"/>
      <c r="P259" s="1740"/>
      <c r="Q259" s="1740"/>
      <c r="R259" s="1740"/>
      <c r="S259" s="1740"/>
      <c r="T259" s="1740"/>
      <c r="U259" s="1740"/>
      <c r="V259" s="1740"/>
      <c r="W259" s="1740"/>
      <c r="X259" s="1740"/>
      <c r="Y259" s="1740"/>
      <c r="Z259" s="1188"/>
      <c r="AA259" s="1184">
        <f t="shared" si="3"/>
        <v>0</v>
      </c>
      <c r="AB259" s="1188"/>
      <c r="AC259" s="1188"/>
      <c r="AD259" s="1178"/>
    </row>
    <row r="260" spans="1:30" ht="15">
      <c r="A260" s="1331">
        <f>ROW()</f>
        <v>260</v>
      </c>
      <c r="B260" s="943"/>
      <c r="C260" s="1645"/>
      <c r="D260" s="1645"/>
      <c r="E260" s="1645"/>
      <c r="F260" s="1645" t="s">
        <v>1477</v>
      </c>
      <c r="G260" s="1645"/>
      <c r="H260" s="1645" t="s">
        <v>1384</v>
      </c>
      <c r="I260" s="1739"/>
      <c r="J260" s="1740"/>
      <c r="K260" s="1740"/>
      <c r="L260" s="1740"/>
      <c r="M260" s="1740"/>
      <c r="N260" s="1740"/>
      <c r="O260" s="1740"/>
      <c r="P260" s="1740"/>
      <c r="Q260" s="1740"/>
      <c r="R260" s="1740"/>
      <c r="S260" s="1740"/>
      <c r="T260" s="1740"/>
      <c r="U260" s="1740"/>
      <c r="V260" s="1740"/>
      <c r="W260" s="1740"/>
      <c r="X260" s="1740"/>
      <c r="Y260" s="1740"/>
      <c r="Z260" s="1188"/>
      <c r="AA260" s="1184">
        <f t="shared" si="3"/>
        <v>0</v>
      </c>
      <c r="AB260" s="1188"/>
      <c r="AC260" s="1188"/>
      <c r="AD260" s="1178"/>
    </row>
    <row r="261" spans="1:30" ht="15">
      <c r="A261" s="1331">
        <f>ROW()</f>
        <v>261</v>
      </c>
      <c r="B261" s="943"/>
      <c r="C261" s="1645"/>
      <c r="D261" s="1645"/>
      <c r="E261" s="1645"/>
      <c r="F261" s="1645" t="s">
        <v>1478</v>
      </c>
      <c r="G261" s="1645"/>
      <c r="H261" s="1645" t="s">
        <v>1384</v>
      </c>
      <c r="I261" s="1739"/>
      <c r="J261" s="1740"/>
      <c r="K261" s="1740"/>
      <c r="L261" s="1740"/>
      <c r="M261" s="1740"/>
      <c r="N261" s="1740"/>
      <c r="O261" s="1740"/>
      <c r="P261" s="1740"/>
      <c r="Q261" s="1740"/>
      <c r="R261" s="1740"/>
      <c r="S261" s="1740"/>
      <c r="T261" s="1740"/>
      <c r="U261" s="1740"/>
      <c r="V261" s="1740"/>
      <c r="W261" s="1740"/>
      <c r="X261" s="1740"/>
      <c r="Y261" s="1740"/>
      <c r="Z261" s="1188"/>
      <c r="AA261" s="1184">
        <f t="shared" si="3"/>
        <v>0</v>
      </c>
      <c r="AB261" s="1188"/>
      <c r="AC261" s="1188"/>
      <c r="AD261" s="1178"/>
    </row>
    <row r="262" spans="1:30" ht="15">
      <c r="A262" s="1331">
        <f>ROW()</f>
        <v>262</v>
      </c>
      <c r="B262" s="943" t="s">
        <v>534</v>
      </c>
      <c r="C262" s="1645"/>
      <c r="D262" s="1645"/>
      <c r="E262" s="1645"/>
      <c r="F262" s="1645" t="s">
        <v>1479</v>
      </c>
      <c r="G262" s="1645"/>
      <c r="H262" s="1645" t="s">
        <v>1384</v>
      </c>
      <c r="I262" s="1739"/>
      <c r="J262" s="1740"/>
      <c r="K262" s="1740"/>
      <c r="L262" s="1740"/>
      <c r="M262" s="1740"/>
      <c r="N262" s="1740"/>
      <c r="O262" s="1740"/>
      <c r="P262" s="1740"/>
      <c r="Q262" s="1740"/>
      <c r="R262" s="1740"/>
      <c r="S262" s="1740"/>
      <c r="T262" s="1740"/>
      <c r="U262" s="1740"/>
      <c r="V262" s="1740"/>
      <c r="W262" s="1740"/>
      <c r="X262" s="1740"/>
      <c r="Y262" s="1740"/>
      <c r="Z262" s="1188"/>
      <c r="AA262" s="1184">
        <f t="shared" si="3"/>
        <v>0</v>
      </c>
      <c r="AB262" s="1188"/>
      <c r="AC262" s="1188"/>
      <c r="AD262" s="1178"/>
    </row>
    <row r="263" spans="1:30" ht="30">
      <c r="A263" s="1331">
        <f>ROW()</f>
        <v>263</v>
      </c>
      <c r="B263" s="943"/>
      <c r="C263" s="1645" t="s">
        <v>420</v>
      </c>
      <c r="D263" s="1645" t="s">
        <v>1488</v>
      </c>
      <c r="E263" s="1645"/>
      <c r="F263" s="1645"/>
      <c r="G263" s="1645"/>
      <c r="H263" s="1645"/>
      <c r="I263" s="1739"/>
      <c r="J263" s="1740"/>
      <c r="K263" s="1740"/>
      <c r="L263" s="1740"/>
      <c r="M263" s="1740"/>
      <c r="N263" s="1740"/>
      <c r="O263" s="1740"/>
      <c r="P263" s="1740"/>
      <c r="Q263" s="1740"/>
      <c r="R263" s="1740"/>
      <c r="S263" s="1740"/>
      <c r="T263" s="1740"/>
      <c r="U263" s="1740"/>
      <c r="V263" s="1740"/>
      <c r="W263" s="1740"/>
      <c r="X263" s="1740"/>
      <c r="Y263" s="1740"/>
      <c r="Z263" s="1188"/>
      <c r="AA263" s="1184">
        <f t="shared" si="3"/>
        <v>0</v>
      </c>
      <c r="AB263" s="1188"/>
      <c r="AC263" s="1188"/>
      <c r="AD263" s="1178"/>
    </row>
    <row r="264" spans="1:30" ht="15">
      <c r="A264" s="1331">
        <f>ROW()</f>
        <v>264</v>
      </c>
      <c r="B264" s="943"/>
      <c r="C264" s="1645"/>
      <c r="D264" s="1644" t="s">
        <v>1489</v>
      </c>
      <c r="E264" s="1645" t="s">
        <v>1490</v>
      </c>
      <c r="F264" s="1645"/>
      <c r="G264" s="1645"/>
      <c r="H264" s="1645" t="s">
        <v>1385</v>
      </c>
      <c r="I264" s="1739"/>
      <c r="J264" s="1740"/>
      <c r="K264" s="1740"/>
      <c r="L264" s="1740"/>
      <c r="M264" s="1740"/>
      <c r="N264" s="1740"/>
      <c r="O264" s="1740"/>
      <c r="P264" s="1740"/>
      <c r="Q264" s="1740"/>
      <c r="R264" s="1740"/>
      <c r="S264" s="1740"/>
      <c r="T264" s="1740"/>
      <c r="U264" s="1740"/>
      <c r="V264" s="1740"/>
      <c r="W264" s="1740"/>
      <c r="X264" s="1740"/>
      <c r="Y264" s="1740"/>
      <c r="Z264" s="1188"/>
      <c r="AA264" s="1184">
        <f t="shared" si="3"/>
        <v>0</v>
      </c>
      <c r="AB264" s="1188"/>
      <c r="AC264" s="1188"/>
      <c r="AD264" s="1178"/>
    </row>
    <row r="265" spans="1:30" ht="15">
      <c r="A265" s="1331">
        <f>ROW()</f>
        <v>265</v>
      </c>
      <c r="B265" s="943"/>
      <c r="C265" s="1645"/>
      <c r="D265" s="1644" t="s">
        <v>1491</v>
      </c>
      <c r="E265" s="1645" t="s">
        <v>1490</v>
      </c>
      <c r="F265" s="1645"/>
      <c r="G265" s="1645"/>
      <c r="H265" s="1645" t="s">
        <v>1386</v>
      </c>
      <c r="I265" s="1739"/>
      <c r="J265" s="1740"/>
      <c r="K265" s="1740"/>
      <c r="L265" s="1740"/>
      <c r="M265" s="1740"/>
      <c r="N265" s="1740"/>
      <c r="O265" s="1740"/>
      <c r="P265" s="1740"/>
      <c r="Q265" s="1740"/>
      <c r="R265" s="1740"/>
      <c r="S265" s="1740"/>
      <c r="T265" s="1740"/>
      <c r="U265" s="1740"/>
      <c r="V265" s="1740"/>
      <c r="W265" s="1740"/>
      <c r="X265" s="1740"/>
      <c r="Y265" s="1740"/>
      <c r="Z265" s="1188"/>
      <c r="AA265" s="1184">
        <f t="shared" si="3"/>
        <v>0</v>
      </c>
      <c r="AB265" s="1188"/>
      <c r="AC265" s="1188"/>
      <c r="AD265" s="1178"/>
    </row>
    <row r="266" spans="1:30" ht="15">
      <c r="A266" s="1331">
        <f>ROW()</f>
        <v>266</v>
      </c>
      <c r="B266" s="943"/>
      <c r="C266" s="1645"/>
      <c r="D266" s="1644" t="s">
        <v>1492</v>
      </c>
      <c r="E266" s="1645" t="s">
        <v>1490</v>
      </c>
      <c r="F266" s="1645"/>
      <c r="G266" s="1645"/>
      <c r="H266" s="1645" t="s">
        <v>1387</v>
      </c>
      <c r="I266" s="1739"/>
      <c r="J266" s="1740"/>
      <c r="K266" s="1740"/>
      <c r="L266" s="1740"/>
      <c r="M266" s="1740"/>
      <c r="N266" s="1740"/>
      <c r="O266" s="1740"/>
      <c r="P266" s="1740"/>
      <c r="Q266" s="1740"/>
      <c r="R266" s="1740"/>
      <c r="S266" s="1740"/>
      <c r="T266" s="1740"/>
      <c r="U266" s="1740"/>
      <c r="V266" s="1740"/>
      <c r="W266" s="1740"/>
      <c r="X266" s="1740"/>
      <c r="Y266" s="1740"/>
      <c r="Z266" s="1188"/>
      <c r="AA266" s="1184">
        <f t="shared" si="3"/>
        <v>0</v>
      </c>
      <c r="AB266" s="1188"/>
      <c r="AC266" s="1188"/>
      <c r="AD266" s="1178"/>
    </row>
    <row r="267" spans="1:30" ht="30">
      <c r="A267" s="1331">
        <f>ROW()</f>
        <v>267</v>
      </c>
      <c r="B267" s="943"/>
      <c r="C267" s="1645" t="s">
        <v>420</v>
      </c>
      <c r="D267" s="1644" t="s">
        <v>1493</v>
      </c>
      <c r="E267" s="1645"/>
      <c r="F267" s="1645" t="s">
        <v>1494</v>
      </c>
      <c r="G267" s="1645"/>
      <c r="H267" s="1645" t="s">
        <v>1388</v>
      </c>
      <c r="I267" s="1739"/>
      <c r="J267" s="1740"/>
      <c r="K267" s="1740"/>
      <c r="L267" s="1740"/>
      <c r="M267" s="1740"/>
      <c r="N267" s="1740"/>
      <c r="O267" s="1740"/>
      <c r="P267" s="1740"/>
      <c r="Q267" s="1740"/>
      <c r="R267" s="1740"/>
      <c r="S267" s="1740"/>
      <c r="T267" s="1740"/>
      <c r="U267" s="1740"/>
      <c r="V267" s="1740"/>
      <c r="W267" s="1740"/>
      <c r="X267" s="1740"/>
      <c r="Y267" s="1740"/>
      <c r="Z267" s="1188"/>
      <c r="AA267" s="1184">
        <f t="shared" si="3"/>
        <v>0</v>
      </c>
      <c r="AB267" s="1188"/>
      <c r="AC267" s="1188"/>
      <c r="AD267" s="1178"/>
    </row>
    <row r="268" spans="1:30" ht="15">
      <c r="A268" s="1331">
        <f>ROW()</f>
        <v>268</v>
      </c>
      <c r="B268" s="943"/>
      <c r="C268" s="1645"/>
      <c r="D268" s="1644"/>
      <c r="E268" s="1645"/>
      <c r="F268" s="1645" t="s">
        <v>1495</v>
      </c>
      <c r="G268" s="1645"/>
      <c r="H268" s="1645" t="s">
        <v>1389</v>
      </c>
      <c r="I268" s="1739"/>
      <c r="J268" s="1740"/>
      <c r="K268" s="1740"/>
      <c r="L268" s="1740"/>
      <c r="M268" s="1740"/>
      <c r="N268" s="1740"/>
      <c r="O268" s="1740"/>
      <c r="P268" s="1740"/>
      <c r="Q268" s="1740"/>
      <c r="R268" s="1740"/>
      <c r="S268" s="1740"/>
      <c r="T268" s="1740"/>
      <c r="U268" s="1740"/>
      <c r="V268" s="1740"/>
      <c r="W268" s="1740"/>
      <c r="X268" s="1740"/>
      <c r="Y268" s="1740"/>
      <c r="Z268" s="1188"/>
      <c r="AA268" s="1184">
        <f t="shared" si="3"/>
        <v>0</v>
      </c>
      <c r="AB268" s="1188"/>
      <c r="AC268" s="1188"/>
      <c r="AD268" s="1178"/>
    </row>
    <row r="269" spans="1:30" ht="15">
      <c r="A269" s="1331">
        <f>ROW()</f>
        <v>269</v>
      </c>
      <c r="B269" s="943"/>
      <c r="C269" s="1645"/>
      <c r="D269" s="1644"/>
      <c r="E269" s="1645"/>
      <c r="F269" s="1645" t="s">
        <v>1496</v>
      </c>
      <c r="G269" s="1645"/>
      <c r="H269" s="1645" t="s">
        <v>1390</v>
      </c>
      <c r="I269" s="1739"/>
      <c r="J269" s="1740"/>
      <c r="K269" s="1740"/>
      <c r="L269" s="1740"/>
      <c r="M269" s="1740"/>
      <c r="N269" s="1740"/>
      <c r="O269" s="1740"/>
      <c r="P269" s="1740"/>
      <c r="Q269" s="1740"/>
      <c r="R269" s="1740"/>
      <c r="S269" s="1740"/>
      <c r="T269" s="1740"/>
      <c r="U269" s="1740"/>
      <c r="V269" s="1740"/>
      <c r="W269" s="1740"/>
      <c r="X269" s="1740"/>
      <c r="Y269" s="1740"/>
      <c r="Z269" s="1188"/>
      <c r="AA269" s="1184">
        <f t="shared" si="3"/>
        <v>0</v>
      </c>
      <c r="AB269" s="1188"/>
      <c r="AC269" s="1188"/>
      <c r="AD269" s="1178"/>
    </row>
    <row r="270" spans="1:30" ht="30">
      <c r="A270" s="1331">
        <f>ROW()</f>
        <v>270</v>
      </c>
      <c r="B270" s="943"/>
      <c r="C270" s="1645" t="s">
        <v>422</v>
      </c>
      <c r="D270" s="1645" t="s">
        <v>1497</v>
      </c>
      <c r="E270" s="1644">
        <v>220</v>
      </c>
      <c r="F270" s="1645" t="s">
        <v>1498</v>
      </c>
      <c r="G270" s="1645" t="s">
        <v>1499</v>
      </c>
      <c r="H270" s="1645" t="s">
        <v>1391</v>
      </c>
      <c r="I270" s="1739"/>
      <c r="J270" s="1740"/>
      <c r="K270" s="1740"/>
      <c r="L270" s="1740"/>
      <c r="M270" s="1740"/>
      <c r="N270" s="1740"/>
      <c r="O270" s="1740"/>
      <c r="P270" s="1740"/>
      <c r="Q270" s="1740"/>
      <c r="R270" s="1740"/>
      <c r="S270" s="1740"/>
      <c r="T270" s="1740"/>
      <c r="U270" s="1740"/>
      <c r="V270" s="1740"/>
      <c r="W270" s="1740"/>
      <c r="X270" s="1740"/>
      <c r="Y270" s="1740"/>
      <c r="Z270" s="1188"/>
      <c r="AA270" s="1184">
        <f t="shared" si="3"/>
        <v>0</v>
      </c>
      <c r="AB270" s="1188"/>
      <c r="AC270" s="1188"/>
      <c r="AD270" s="1178"/>
    </row>
    <row r="271" spans="1:30" ht="15">
      <c r="A271" s="1331">
        <f>ROW()</f>
        <v>271</v>
      </c>
      <c r="B271" s="943"/>
      <c r="C271" s="1645"/>
      <c r="D271" s="1645"/>
      <c r="E271" s="1644"/>
      <c r="F271" s="1645"/>
      <c r="G271" s="1645" t="s">
        <v>1500</v>
      </c>
      <c r="H271" s="1645" t="s">
        <v>1391</v>
      </c>
      <c r="I271" s="1739"/>
      <c r="J271" s="1740"/>
      <c r="K271" s="1740"/>
      <c r="L271" s="1740"/>
      <c r="M271" s="1740"/>
      <c r="N271" s="1740"/>
      <c r="O271" s="1740"/>
      <c r="P271" s="1740"/>
      <c r="Q271" s="1740"/>
      <c r="R271" s="1740"/>
      <c r="S271" s="1740"/>
      <c r="T271" s="1740"/>
      <c r="U271" s="1740"/>
      <c r="V271" s="1740"/>
      <c r="W271" s="1740"/>
      <c r="X271" s="1740"/>
      <c r="Y271" s="1740"/>
      <c r="Z271" s="1188"/>
      <c r="AA271" s="1184">
        <f t="shared" si="3"/>
        <v>0</v>
      </c>
      <c r="AB271" s="1188"/>
      <c r="AC271" s="1188"/>
      <c r="AD271" s="1178"/>
    </row>
    <row r="272" spans="1:30" ht="15">
      <c r="A272" s="1331">
        <f>ROW()</f>
        <v>272</v>
      </c>
      <c r="B272" s="943"/>
      <c r="C272" s="1645"/>
      <c r="D272" s="1645"/>
      <c r="E272" s="1644"/>
      <c r="F272" s="1645" t="s">
        <v>1501</v>
      </c>
      <c r="G272" s="1645" t="s">
        <v>1499</v>
      </c>
      <c r="H272" s="1645" t="s">
        <v>1391</v>
      </c>
      <c r="I272" s="1739"/>
      <c r="J272" s="1740"/>
      <c r="K272" s="1740"/>
      <c r="L272" s="1740"/>
      <c r="M272" s="1740"/>
      <c r="N272" s="1740"/>
      <c r="O272" s="1740"/>
      <c r="P272" s="1740"/>
      <c r="Q272" s="1740"/>
      <c r="R272" s="1740"/>
      <c r="S272" s="1740"/>
      <c r="T272" s="1740"/>
      <c r="U272" s="1740"/>
      <c r="V272" s="1740"/>
      <c r="W272" s="1740"/>
      <c r="X272" s="1740"/>
      <c r="Y272" s="1740"/>
      <c r="Z272" s="1188"/>
      <c r="AA272" s="1184">
        <f t="shared" si="3"/>
        <v>0</v>
      </c>
      <c r="AB272" s="1188"/>
      <c r="AC272" s="1188"/>
      <c r="AD272" s="1178"/>
    </row>
    <row r="273" spans="1:30" ht="15">
      <c r="A273" s="1331">
        <f>ROW()</f>
        <v>273</v>
      </c>
      <c r="B273" s="943"/>
      <c r="C273" s="1645"/>
      <c r="D273" s="1645"/>
      <c r="E273" s="1644"/>
      <c r="F273" s="1645"/>
      <c r="G273" s="1645" t="s">
        <v>1500</v>
      </c>
      <c r="H273" s="1645" t="s">
        <v>1391</v>
      </c>
      <c r="I273" s="1739"/>
      <c r="J273" s="1740"/>
      <c r="K273" s="1740"/>
      <c r="L273" s="1740"/>
      <c r="M273" s="1740"/>
      <c r="N273" s="1740"/>
      <c r="O273" s="1740"/>
      <c r="P273" s="1740"/>
      <c r="Q273" s="1740"/>
      <c r="R273" s="1740"/>
      <c r="S273" s="1740"/>
      <c r="T273" s="1740"/>
      <c r="U273" s="1740"/>
      <c r="V273" s="1740"/>
      <c r="W273" s="1740"/>
      <c r="X273" s="1740"/>
      <c r="Y273" s="1740"/>
      <c r="Z273" s="1188"/>
      <c r="AA273" s="1184">
        <f t="shared" si="3"/>
        <v>0</v>
      </c>
      <c r="AB273" s="1188"/>
      <c r="AC273" s="1188"/>
      <c r="AD273" s="1178"/>
    </row>
    <row r="274" spans="1:30" ht="15">
      <c r="A274" s="1331">
        <f>ROW()</f>
        <v>274</v>
      </c>
      <c r="B274" s="943"/>
      <c r="C274" s="1645"/>
      <c r="D274" s="1645"/>
      <c r="E274" s="1644" t="s">
        <v>1502</v>
      </c>
      <c r="F274" s="1645" t="s">
        <v>1498</v>
      </c>
      <c r="G274" s="1645" t="s">
        <v>1499</v>
      </c>
      <c r="H274" s="1645" t="s">
        <v>1391</v>
      </c>
      <c r="I274" s="1739"/>
      <c r="J274" s="1740"/>
      <c r="K274" s="1740"/>
      <c r="L274" s="1740"/>
      <c r="M274" s="1740"/>
      <c r="N274" s="1740"/>
      <c r="O274" s="1740"/>
      <c r="P274" s="1740"/>
      <c r="Q274" s="1740"/>
      <c r="R274" s="1740"/>
      <c r="S274" s="1740"/>
      <c r="T274" s="1740"/>
      <c r="U274" s="1740"/>
      <c r="V274" s="1740"/>
      <c r="W274" s="1740"/>
      <c r="X274" s="1740"/>
      <c r="Y274" s="1740"/>
      <c r="Z274" s="1188"/>
      <c r="AA274" s="1184">
        <f t="shared" si="3"/>
        <v>0</v>
      </c>
      <c r="AB274" s="1188"/>
      <c r="AC274" s="1188"/>
      <c r="AD274" s="1178"/>
    </row>
    <row r="275" spans="1:30" ht="15">
      <c r="A275" s="1331">
        <f>ROW()</f>
        <v>275</v>
      </c>
      <c r="B275" s="943"/>
      <c r="C275" s="1645"/>
      <c r="D275" s="1645"/>
      <c r="E275" s="1644"/>
      <c r="F275" s="1645"/>
      <c r="G275" s="1645" t="s">
        <v>1500</v>
      </c>
      <c r="H275" s="1645" t="s">
        <v>1391</v>
      </c>
      <c r="I275" s="1739"/>
      <c r="J275" s="1740"/>
      <c r="K275" s="1740"/>
      <c r="L275" s="1740"/>
      <c r="M275" s="1740"/>
      <c r="N275" s="1740"/>
      <c r="O275" s="1740"/>
      <c r="P275" s="1740"/>
      <c r="Q275" s="1740"/>
      <c r="R275" s="1740"/>
      <c r="S275" s="1740"/>
      <c r="T275" s="1740"/>
      <c r="U275" s="1740"/>
      <c r="V275" s="1740"/>
      <c r="W275" s="1740"/>
      <c r="X275" s="1740"/>
      <c r="Y275" s="1740"/>
      <c r="Z275" s="1188"/>
      <c r="AA275" s="1184">
        <f t="shared" si="3"/>
        <v>0</v>
      </c>
      <c r="AB275" s="1188"/>
      <c r="AC275" s="1188"/>
      <c r="AD275" s="1178"/>
    </row>
    <row r="276" spans="1:30" ht="15">
      <c r="A276" s="1331">
        <f>ROW()</f>
        <v>276</v>
      </c>
      <c r="B276" s="943"/>
      <c r="C276" s="1645"/>
      <c r="D276" s="1645"/>
      <c r="E276" s="1644"/>
      <c r="F276" s="1645" t="s">
        <v>1501</v>
      </c>
      <c r="G276" s="1645" t="s">
        <v>1499</v>
      </c>
      <c r="H276" s="1645" t="s">
        <v>1391</v>
      </c>
      <c r="I276" s="1739"/>
      <c r="J276" s="1740"/>
      <c r="K276" s="1740"/>
      <c r="L276" s="1740"/>
      <c r="M276" s="1740"/>
      <c r="N276" s="1740"/>
      <c r="O276" s="1740"/>
      <c r="P276" s="1740"/>
      <c r="Q276" s="1740"/>
      <c r="R276" s="1740"/>
      <c r="S276" s="1740"/>
      <c r="T276" s="1740"/>
      <c r="U276" s="1740"/>
      <c r="V276" s="1740"/>
      <c r="W276" s="1740"/>
      <c r="X276" s="1740"/>
      <c r="Y276" s="1740"/>
      <c r="Z276" s="1188"/>
      <c r="AA276" s="1184">
        <f t="shared" si="3"/>
        <v>0</v>
      </c>
      <c r="AB276" s="1188"/>
      <c r="AC276" s="1188"/>
      <c r="AD276" s="1178"/>
    </row>
    <row r="277" spans="1:30" ht="15">
      <c r="A277" s="1331">
        <f>ROW()</f>
        <v>277</v>
      </c>
      <c r="B277" s="943"/>
      <c r="C277" s="1645"/>
      <c r="D277" s="1645"/>
      <c r="E277" s="1644"/>
      <c r="F277" s="1645"/>
      <c r="G277" s="1645" t="s">
        <v>1500</v>
      </c>
      <c r="H277" s="1645" t="s">
        <v>1391</v>
      </c>
      <c r="I277" s="1739"/>
      <c r="J277" s="1740"/>
      <c r="K277" s="1740"/>
      <c r="L277" s="1740"/>
      <c r="M277" s="1740"/>
      <c r="N277" s="1740"/>
      <c r="O277" s="1740"/>
      <c r="P277" s="1740"/>
      <c r="Q277" s="1740"/>
      <c r="R277" s="1740"/>
      <c r="S277" s="1740"/>
      <c r="T277" s="1740"/>
      <c r="U277" s="1740"/>
      <c r="V277" s="1740"/>
      <c r="W277" s="1740"/>
      <c r="X277" s="1740"/>
      <c r="Y277" s="1740"/>
      <c r="Z277" s="1188"/>
      <c r="AA277" s="1184">
        <f t="shared" si="3"/>
        <v>0</v>
      </c>
      <c r="AB277" s="1188"/>
      <c r="AC277" s="1188"/>
      <c r="AD277" s="1178"/>
    </row>
    <row r="278" spans="1:30" ht="15">
      <c r="A278" s="1331">
        <f>ROW()</f>
        <v>278</v>
      </c>
      <c r="B278" s="943"/>
      <c r="C278" s="1645"/>
      <c r="D278" s="1645"/>
      <c r="E278" s="1644" t="s">
        <v>1503</v>
      </c>
      <c r="F278" s="1645" t="s">
        <v>1529</v>
      </c>
      <c r="G278" s="1645" t="s">
        <v>1499</v>
      </c>
      <c r="H278" s="1645" t="s">
        <v>1391</v>
      </c>
      <c r="I278" s="1739"/>
      <c r="J278" s="1740"/>
      <c r="K278" s="1740"/>
      <c r="L278" s="1740"/>
      <c r="M278" s="1740"/>
      <c r="N278" s="1740"/>
      <c r="O278" s="1740"/>
      <c r="P278" s="1740"/>
      <c r="Q278" s="1740"/>
      <c r="R278" s="1740"/>
      <c r="S278" s="1740"/>
      <c r="T278" s="1740"/>
      <c r="U278" s="1740"/>
      <c r="V278" s="1740"/>
      <c r="W278" s="1740"/>
      <c r="X278" s="1740"/>
      <c r="Y278" s="1740"/>
      <c r="Z278" s="1188"/>
      <c r="AA278" s="1184">
        <f t="shared" si="3"/>
        <v>0</v>
      </c>
      <c r="AB278" s="1188"/>
      <c r="AC278" s="1188"/>
      <c r="AD278" s="1178"/>
    </row>
    <row r="279" spans="1:30" ht="15">
      <c r="A279" s="1331">
        <f>ROW()</f>
        <v>279</v>
      </c>
      <c r="B279" s="943"/>
      <c r="C279" s="1645"/>
      <c r="D279" s="1645"/>
      <c r="E279" s="1644"/>
      <c r="F279" s="1645"/>
      <c r="G279" s="1645" t="s">
        <v>1500</v>
      </c>
      <c r="H279" s="1645" t="s">
        <v>1391</v>
      </c>
      <c r="I279" s="1739"/>
      <c r="J279" s="1740"/>
      <c r="K279" s="1740"/>
      <c r="L279" s="1740"/>
      <c r="M279" s="1740"/>
      <c r="N279" s="1740"/>
      <c r="O279" s="1740"/>
      <c r="P279" s="1740"/>
      <c r="Q279" s="1740"/>
      <c r="R279" s="1740"/>
      <c r="S279" s="1740"/>
      <c r="T279" s="1740"/>
      <c r="U279" s="1740"/>
      <c r="V279" s="1740"/>
      <c r="W279" s="1740"/>
      <c r="X279" s="1740"/>
      <c r="Y279" s="1740"/>
      <c r="Z279" s="1188"/>
      <c r="AA279" s="1184">
        <f t="shared" si="3"/>
        <v>0</v>
      </c>
      <c r="AB279" s="1188"/>
      <c r="AC279" s="1188"/>
      <c r="AD279" s="1178"/>
    </row>
    <row r="280" spans="1:30" ht="30">
      <c r="A280" s="1331">
        <f>ROW()</f>
        <v>280</v>
      </c>
      <c r="B280" s="943"/>
      <c r="C280" s="1645" t="s">
        <v>422</v>
      </c>
      <c r="D280" s="1645" t="s">
        <v>1504</v>
      </c>
      <c r="E280" s="1644"/>
      <c r="F280" s="1645" t="s">
        <v>1505</v>
      </c>
      <c r="G280" s="1645"/>
      <c r="H280" s="1645" t="s">
        <v>1392</v>
      </c>
      <c r="I280" s="1739"/>
      <c r="J280" s="1740"/>
      <c r="K280" s="1740"/>
      <c r="L280" s="1740"/>
      <c r="M280" s="1740"/>
      <c r="N280" s="1740"/>
      <c r="O280" s="1740"/>
      <c r="P280" s="1740"/>
      <c r="Q280" s="1740"/>
      <c r="R280" s="1740"/>
      <c r="S280" s="1740"/>
      <c r="T280" s="1740"/>
      <c r="U280" s="1740"/>
      <c r="V280" s="1740"/>
      <c r="W280" s="1740"/>
      <c r="X280" s="1740"/>
      <c r="Y280" s="1740"/>
      <c r="Z280" s="1188"/>
      <c r="AA280" s="1184">
        <f t="shared" si="3"/>
        <v>0</v>
      </c>
      <c r="AB280" s="1188"/>
      <c r="AC280" s="1188"/>
      <c r="AD280" s="1178"/>
    </row>
    <row r="281" spans="1:30" ht="15">
      <c r="A281" s="1331">
        <f>ROW()</f>
        <v>281</v>
      </c>
      <c r="B281" s="943"/>
      <c r="C281" s="1645"/>
      <c r="D281" s="1645"/>
      <c r="E281" s="1644"/>
      <c r="F281" s="1645" t="s">
        <v>1506</v>
      </c>
      <c r="G281" s="1645"/>
      <c r="H281" s="1645" t="s">
        <v>1392</v>
      </c>
      <c r="I281" s="1739"/>
      <c r="J281" s="1740"/>
      <c r="K281" s="1740"/>
      <c r="L281" s="1740"/>
      <c r="M281" s="1740"/>
      <c r="N281" s="1740"/>
      <c r="O281" s="1740"/>
      <c r="P281" s="1740"/>
      <c r="Q281" s="1740"/>
      <c r="R281" s="1740"/>
      <c r="S281" s="1740"/>
      <c r="T281" s="1740"/>
      <c r="U281" s="1740"/>
      <c r="V281" s="1740"/>
      <c r="W281" s="1740"/>
      <c r="X281" s="1740"/>
      <c r="Y281" s="1740"/>
      <c r="Z281" s="1188"/>
      <c r="AA281" s="1184">
        <f t="shared" si="3"/>
        <v>0</v>
      </c>
      <c r="AB281" s="1188"/>
      <c r="AC281" s="1188"/>
      <c r="AD281" s="1178"/>
    </row>
    <row r="282" spans="1:30" ht="15">
      <c r="A282" s="1331">
        <f>ROW()</f>
        <v>282</v>
      </c>
      <c r="B282" s="943"/>
      <c r="C282" s="1645"/>
      <c r="D282" s="1645"/>
      <c r="E282" s="1644"/>
      <c r="F282" s="1645" t="s">
        <v>1507</v>
      </c>
      <c r="G282" s="1645"/>
      <c r="H282" s="1645" t="s">
        <v>1392</v>
      </c>
      <c r="I282" s="1739"/>
      <c r="J282" s="1740"/>
      <c r="K282" s="1740"/>
      <c r="L282" s="1740"/>
      <c r="M282" s="1740"/>
      <c r="N282" s="1740"/>
      <c r="O282" s="1740"/>
      <c r="P282" s="1740"/>
      <c r="Q282" s="1740"/>
      <c r="R282" s="1740"/>
      <c r="S282" s="1740"/>
      <c r="T282" s="1740"/>
      <c r="U282" s="1740"/>
      <c r="V282" s="1740"/>
      <c r="W282" s="1740"/>
      <c r="X282" s="1740"/>
      <c r="Y282" s="1740"/>
      <c r="Z282" s="1188"/>
      <c r="AA282" s="1184">
        <f t="shared" ref="AA282:AA291" si="4">SUM(I282:Z282)</f>
        <v>0</v>
      </c>
      <c r="AB282" s="1188"/>
      <c r="AC282" s="1188"/>
      <c r="AD282" s="1178"/>
    </row>
    <row r="283" spans="1:30" ht="30">
      <c r="A283" s="1331">
        <f>ROW()</f>
        <v>283</v>
      </c>
      <c r="B283" s="943"/>
      <c r="C283" s="1645" t="s">
        <v>422</v>
      </c>
      <c r="D283" s="1645" t="s">
        <v>1508</v>
      </c>
      <c r="E283" s="1644"/>
      <c r="F283" s="1645" t="s">
        <v>1509</v>
      </c>
      <c r="G283" s="1645"/>
      <c r="H283" s="1645" t="s">
        <v>1542</v>
      </c>
      <c r="I283" s="1739"/>
      <c r="J283" s="1740"/>
      <c r="K283" s="1740"/>
      <c r="L283" s="1740"/>
      <c r="M283" s="1740"/>
      <c r="N283" s="1740"/>
      <c r="O283" s="1740"/>
      <c r="P283" s="1740"/>
      <c r="Q283" s="1740"/>
      <c r="R283" s="1740"/>
      <c r="S283" s="1740"/>
      <c r="T283" s="1740"/>
      <c r="U283" s="1740"/>
      <c r="V283" s="1740"/>
      <c r="W283" s="1740"/>
      <c r="X283" s="1740"/>
      <c r="Y283" s="1740"/>
      <c r="Z283" s="1188"/>
      <c r="AA283" s="1184">
        <f t="shared" si="4"/>
        <v>0</v>
      </c>
      <c r="AB283" s="1188"/>
      <c r="AC283" s="1188"/>
      <c r="AD283" s="1178"/>
    </row>
    <row r="284" spans="1:30" ht="15">
      <c r="A284" s="1331">
        <f>ROW()</f>
        <v>284</v>
      </c>
      <c r="B284" s="943"/>
      <c r="C284" s="1645"/>
      <c r="D284" s="1645"/>
      <c r="E284" s="1644"/>
      <c r="F284" s="1645" t="s">
        <v>1510</v>
      </c>
      <c r="G284" s="1645"/>
      <c r="H284" s="1645" t="s">
        <v>1542</v>
      </c>
      <c r="I284" s="1739"/>
      <c r="J284" s="1740"/>
      <c r="K284" s="1740"/>
      <c r="L284" s="1740"/>
      <c r="M284" s="1740"/>
      <c r="N284" s="1740"/>
      <c r="O284" s="1740"/>
      <c r="P284" s="1740"/>
      <c r="Q284" s="1740"/>
      <c r="R284" s="1740"/>
      <c r="S284" s="1740"/>
      <c r="T284" s="1740"/>
      <c r="U284" s="1740"/>
      <c r="V284" s="1740"/>
      <c r="W284" s="1740"/>
      <c r="X284" s="1740"/>
      <c r="Y284" s="1740"/>
      <c r="Z284" s="1188"/>
      <c r="AA284" s="1184">
        <f t="shared" si="4"/>
        <v>0</v>
      </c>
      <c r="AB284" s="1188"/>
      <c r="AC284" s="1188"/>
      <c r="AD284" s="1178"/>
    </row>
    <row r="285" spans="1:30" ht="15">
      <c r="A285" s="1331">
        <f>ROW()</f>
        <v>285</v>
      </c>
      <c r="B285" s="943"/>
      <c r="C285" s="1645"/>
      <c r="D285" s="1645"/>
      <c r="E285" s="1644"/>
      <c r="F285" s="1645" t="s">
        <v>1511</v>
      </c>
      <c r="G285" s="1645"/>
      <c r="H285" s="1645" t="s">
        <v>1542</v>
      </c>
      <c r="I285" s="1739"/>
      <c r="J285" s="1740"/>
      <c r="K285" s="1740"/>
      <c r="L285" s="1740"/>
      <c r="M285" s="1740"/>
      <c r="N285" s="1740"/>
      <c r="O285" s="1740"/>
      <c r="P285" s="1740"/>
      <c r="Q285" s="1740"/>
      <c r="R285" s="1740"/>
      <c r="S285" s="1740"/>
      <c r="T285" s="1740"/>
      <c r="U285" s="1740"/>
      <c r="V285" s="1740"/>
      <c r="W285" s="1740"/>
      <c r="X285" s="1740"/>
      <c r="Y285" s="1740"/>
      <c r="Z285" s="1188"/>
      <c r="AA285" s="1184">
        <f t="shared" si="4"/>
        <v>0</v>
      </c>
      <c r="AB285" s="1188"/>
      <c r="AC285" s="1188"/>
      <c r="AD285" s="1178"/>
    </row>
    <row r="286" spans="1:30" ht="15">
      <c r="A286" s="1331">
        <f>ROW()</f>
        <v>286</v>
      </c>
      <c r="B286" s="943"/>
      <c r="C286" s="1645"/>
      <c r="D286" s="1645"/>
      <c r="E286" s="1644"/>
      <c r="F286" s="1645" t="s">
        <v>1512</v>
      </c>
      <c r="G286" s="1645"/>
      <c r="H286" s="1645" t="s">
        <v>1542</v>
      </c>
      <c r="I286" s="1739"/>
      <c r="J286" s="1740"/>
      <c r="K286" s="1740"/>
      <c r="L286" s="1740"/>
      <c r="M286" s="1740"/>
      <c r="N286" s="1740"/>
      <c r="O286" s="1740"/>
      <c r="P286" s="1740"/>
      <c r="Q286" s="1740"/>
      <c r="R286" s="1740"/>
      <c r="S286" s="1740"/>
      <c r="T286" s="1740"/>
      <c r="U286" s="1740"/>
      <c r="V286" s="1740"/>
      <c r="W286" s="1740"/>
      <c r="X286" s="1740"/>
      <c r="Y286" s="1740"/>
      <c r="Z286" s="1188"/>
      <c r="AA286" s="1184">
        <f t="shared" si="4"/>
        <v>0</v>
      </c>
      <c r="AB286" s="1188"/>
      <c r="AC286" s="1188"/>
      <c r="AD286" s="1178"/>
    </row>
    <row r="287" spans="1:30" ht="30">
      <c r="A287" s="1331">
        <f>ROW()</f>
        <v>287</v>
      </c>
      <c r="B287" s="943"/>
      <c r="C287" s="1645" t="s">
        <v>422</v>
      </c>
      <c r="D287" s="1645" t="s">
        <v>1513</v>
      </c>
      <c r="E287" s="1641"/>
      <c r="F287" s="1645" t="s">
        <v>1514</v>
      </c>
      <c r="G287" s="1645" t="s">
        <v>1515</v>
      </c>
      <c r="H287" s="1645" t="s">
        <v>1393</v>
      </c>
      <c r="I287" s="1739"/>
      <c r="J287" s="1740"/>
      <c r="K287" s="1740"/>
      <c r="L287" s="1740"/>
      <c r="M287" s="1740"/>
      <c r="N287" s="1740"/>
      <c r="O287" s="1740"/>
      <c r="P287" s="1740"/>
      <c r="Q287" s="1740"/>
      <c r="R287" s="1740"/>
      <c r="S287" s="1740"/>
      <c r="T287" s="1740"/>
      <c r="U287" s="1740"/>
      <c r="V287" s="1740"/>
      <c r="W287" s="1740"/>
      <c r="X287" s="1740"/>
      <c r="Y287" s="1740"/>
      <c r="Z287" s="1188"/>
      <c r="AA287" s="1184">
        <f t="shared" si="4"/>
        <v>0</v>
      </c>
      <c r="AB287" s="1188"/>
      <c r="AC287" s="1188"/>
      <c r="AD287" s="1178"/>
    </row>
    <row r="288" spans="1:30" ht="15">
      <c r="A288" s="1331">
        <f>ROW()</f>
        <v>288</v>
      </c>
      <c r="B288" s="943"/>
      <c r="C288" s="1645"/>
      <c r="D288" s="1645"/>
      <c r="E288" s="1641"/>
      <c r="F288" s="1645" t="s">
        <v>1516</v>
      </c>
      <c r="G288" s="1645" t="s">
        <v>1517</v>
      </c>
      <c r="H288" s="1645" t="s">
        <v>1393</v>
      </c>
      <c r="I288" s="1739"/>
      <c r="J288" s="1740"/>
      <c r="K288" s="1740"/>
      <c r="L288" s="1740"/>
      <c r="M288" s="1740"/>
      <c r="N288" s="1740"/>
      <c r="O288" s="1740"/>
      <c r="P288" s="1740"/>
      <c r="Q288" s="1740"/>
      <c r="R288" s="1740"/>
      <c r="S288" s="1740"/>
      <c r="T288" s="1740"/>
      <c r="U288" s="1740"/>
      <c r="V288" s="1740"/>
      <c r="W288" s="1740"/>
      <c r="X288" s="1740"/>
      <c r="Y288" s="1740"/>
      <c r="Z288" s="1188"/>
      <c r="AA288" s="1184">
        <f t="shared" si="4"/>
        <v>0</v>
      </c>
      <c r="AB288" s="1188"/>
      <c r="AC288" s="1188"/>
      <c r="AD288" s="1178"/>
    </row>
    <row r="289" spans="1:31" ht="15">
      <c r="A289" s="1331">
        <f>ROW()</f>
        <v>289</v>
      </c>
      <c r="B289" s="943"/>
      <c r="C289" s="1645"/>
      <c r="D289" s="1645"/>
      <c r="E289" s="1641"/>
      <c r="F289" s="1645" t="s">
        <v>1530</v>
      </c>
      <c r="G289" s="1645" t="s">
        <v>1518</v>
      </c>
      <c r="H289" s="1645" t="s">
        <v>1393</v>
      </c>
      <c r="I289" s="1739"/>
      <c r="J289" s="1740"/>
      <c r="K289" s="1740"/>
      <c r="L289" s="1740"/>
      <c r="M289" s="1740"/>
      <c r="N289" s="1740"/>
      <c r="O289" s="1740"/>
      <c r="P289" s="1740"/>
      <c r="Q289" s="1740"/>
      <c r="R289" s="1740"/>
      <c r="S289" s="1740"/>
      <c r="T289" s="1740"/>
      <c r="U289" s="1740"/>
      <c r="V289" s="1740"/>
      <c r="W289" s="1740"/>
      <c r="X289" s="1740"/>
      <c r="Y289" s="1740"/>
      <c r="Z289" s="1188"/>
      <c r="AA289" s="1184">
        <f t="shared" si="4"/>
        <v>0</v>
      </c>
      <c r="AB289" s="1188"/>
      <c r="AC289" s="1188"/>
      <c r="AD289" s="1178"/>
    </row>
    <row r="290" spans="1:31" ht="30">
      <c r="A290" s="1331">
        <f>ROW()</f>
        <v>290</v>
      </c>
      <c r="B290" s="943"/>
      <c r="C290" s="1645" t="s">
        <v>422</v>
      </c>
      <c r="D290" s="1645" t="s">
        <v>1519</v>
      </c>
      <c r="E290" s="1644"/>
      <c r="F290" s="1645" t="s">
        <v>1520</v>
      </c>
      <c r="G290" s="1645"/>
      <c r="H290" s="1645" t="s">
        <v>1540</v>
      </c>
      <c r="I290" s="1739"/>
      <c r="J290" s="1740"/>
      <c r="K290" s="1740"/>
      <c r="L290" s="1740"/>
      <c r="M290" s="1740"/>
      <c r="N290" s="1740"/>
      <c r="O290" s="1740"/>
      <c r="P290" s="1740"/>
      <c r="Q290" s="1740"/>
      <c r="R290" s="1740"/>
      <c r="S290" s="1740"/>
      <c r="T290" s="1740"/>
      <c r="U290" s="1740"/>
      <c r="V290" s="1740"/>
      <c r="W290" s="1740"/>
      <c r="X290" s="1740"/>
      <c r="Y290" s="1740"/>
      <c r="Z290" s="1188"/>
      <c r="AA290" s="1184">
        <f t="shared" si="4"/>
        <v>0</v>
      </c>
      <c r="AB290" s="1188"/>
      <c r="AC290" s="1188"/>
      <c r="AD290" s="1178"/>
    </row>
    <row r="291" spans="1:31" ht="15">
      <c r="A291" s="1331">
        <f>ROW()</f>
        <v>291</v>
      </c>
      <c r="B291" s="943"/>
      <c r="C291" s="559"/>
      <c r="D291" s="559"/>
      <c r="E291" s="559"/>
      <c r="F291" s="1645" t="s">
        <v>1522</v>
      </c>
      <c r="G291" s="1645"/>
      <c r="H291" s="1645" t="s">
        <v>1540</v>
      </c>
      <c r="I291" s="1739"/>
      <c r="J291" s="1743"/>
      <c r="K291" s="1743"/>
      <c r="L291" s="1743"/>
      <c r="M291" s="1743"/>
      <c r="N291" s="1743"/>
      <c r="O291" s="1743"/>
      <c r="P291" s="1743"/>
      <c r="Q291" s="1743"/>
      <c r="R291" s="1743"/>
      <c r="S291" s="1743"/>
      <c r="T291" s="1743"/>
      <c r="U291" s="1743"/>
      <c r="V291" s="1743"/>
      <c r="W291" s="1743"/>
      <c r="X291" s="1743"/>
      <c r="Y291" s="1743"/>
      <c r="Z291" s="1018"/>
      <c r="AA291" s="1184">
        <f t="shared" si="4"/>
        <v>0</v>
      </c>
      <c r="AB291" s="1186"/>
      <c r="AC291" s="1186"/>
      <c r="AD291" s="1039"/>
    </row>
    <row r="292" spans="1:31" s="70" customFormat="1" ht="15.95" customHeight="1">
      <c r="A292" s="1331">
        <f>ROW()</f>
        <v>292</v>
      </c>
      <c r="B292" s="1194"/>
      <c r="C292" s="1585" t="s">
        <v>451</v>
      </c>
      <c r="D292" s="1585"/>
      <c r="E292" s="1585"/>
      <c r="F292" s="1585"/>
      <c r="G292" s="1585" t="s">
        <v>529</v>
      </c>
      <c r="H292" s="1585"/>
      <c r="I292" s="1743"/>
      <c r="J292" s="1743"/>
      <c r="K292" s="1743"/>
      <c r="L292" s="1743"/>
      <c r="M292" s="1743"/>
      <c r="N292" s="1743"/>
      <c r="O292" s="1743"/>
      <c r="P292" s="1743"/>
      <c r="Q292" s="1743"/>
      <c r="R292" s="1743"/>
      <c r="S292" s="1743"/>
      <c r="T292" s="1743"/>
      <c r="U292" s="1743"/>
      <c r="V292" s="1743"/>
      <c r="W292" s="1743"/>
      <c r="X292" s="1743"/>
      <c r="Y292" s="1743"/>
      <c r="Z292" s="1018"/>
      <c r="AA292" s="1184">
        <f t="shared" ref="AA292:AA293" si="5">SUM(I292:Z292)</f>
        <v>0</v>
      </c>
      <c r="AB292" s="1186"/>
      <c r="AC292" s="1186"/>
      <c r="AD292" s="1039"/>
    </row>
    <row r="293" spans="1:31" s="937" customFormat="1" ht="15.95" customHeight="1" thickBot="1">
      <c r="A293" s="1331">
        <f>ROW()</f>
        <v>293</v>
      </c>
      <c r="B293" s="1572"/>
      <c r="C293" s="1577" t="s">
        <v>1281</v>
      </c>
      <c r="D293" s="1577"/>
      <c r="E293" s="1577"/>
      <c r="F293" s="1182"/>
      <c r="G293" s="1182"/>
      <c r="H293" s="1182"/>
      <c r="I293" s="1744"/>
      <c r="J293" s="1744"/>
      <c r="K293" s="1744"/>
      <c r="L293" s="1744"/>
      <c r="M293" s="1744"/>
      <c r="N293" s="1744"/>
      <c r="O293" s="1744"/>
      <c r="P293" s="1744"/>
      <c r="Q293" s="1744"/>
      <c r="R293" s="1744"/>
      <c r="S293" s="1744"/>
      <c r="T293" s="1744"/>
      <c r="U293" s="1744"/>
      <c r="V293" s="1744"/>
      <c r="W293" s="1744"/>
      <c r="X293" s="1744"/>
      <c r="Y293" s="1744"/>
      <c r="Z293" s="1623"/>
      <c r="AA293" s="1624">
        <f t="shared" si="5"/>
        <v>0</v>
      </c>
      <c r="AB293" s="1186"/>
      <c r="AC293" s="1186"/>
      <c r="AD293" s="1039"/>
    </row>
    <row r="294" spans="1:31" s="70" customFormat="1" ht="15.95" customHeight="1" thickBot="1">
      <c r="A294" s="615">
        <f>ROW()</f>
        <v>294</v>
      </c>
      <c r="B294" s="604"/>
      <c r="C294" s="1621" t="s">
        <v>1374</v>
      </c>
      <c r="D294" s="1621"/>
      <c r="E294" s="1621"/>
      <c r="F294" s="1182"/>
      <c r="G294" s="1182" t="s">
        <v>529</v>
      </c>
      <c r="H294" s="1182"/>
      <c r="I294" s="1745">
        <f>SUM(I155:I292)</f>
        <v>0</v>
      </c>
      <c r="J294" s="1745">
        <f t="shared" ref="J294:AA294" si="6">SUM(J155:J292)</f>
        <v>0</v>
      </c>
      <c r="K294" s="1745">
        <f t="shared" si="6"/>
        <v>0</v>
      </c>
      <c r="L294" s="1745">
        <f t="shared" si="6"/>
        <v>0</v>
      </c>
      <c r="M294" s="1745">
        <f t="shared" si="6"/>
        <v>0</v>
      </c>
      <c r="N294" s="1745">
        <f t="shared" si="6"/>
        <v>0</v>
      </c>
      <c r="O294" s="1745">
        <f t="shared" si="6"/>
        <v>0</v>
      </c>
      <c r="P294" s="1745">
        <f t="shared" si="6"/>
        <v>0</v>
      </c>
      <c r="Q294" s="1745">
        <f t="shared" si="6"/>
        <v>0</v>
      </c>
      <c r="R294" s="1745">
        <f t="shared" si="6"/>
        <v>0</v>
      </c>
      <c r="S294" s="1745">
        <f t="shared" si="6"/>
        <v>0</v>
      </c>
      <c r="T294" s="1745">
        <f t="shared" si="6"/>
        <v>0</v>
      </c>
      <c r="U294" s="1745">
        <f t="shared" si="6"/>
        <v>0</v>
      </c>
      <c r="V294" s="1745">
        <f t="shared" si="6"/>
        <v>0</v>
      </c>
      <c r="W294" s="1745">
        <f t="shared" si="6"/>
        <v>0</v>
      </c>
      <c r="X294" s="1745">
        <f t="shared" si="6"/>
        <v>0</v>
      </c>
      <c r="Y294" s="1745">
        <f t="shared" si="6"/>
        <v>0</v>
      </c>
      <c r="Z294" s="1625">
        <f t="shared" si="6"/>
        <v>0</v>
      </c>
      <c r="AA294" s="1625">
        <f t="shared" si="6"/>
        <v>0</v>
      </c>
      <c r="AB294" s="1622"/>
      <c r="AC294" s="1189"/>
      <c r="AD294" s="540"/>
    </row>
    <row r="295" spans="1:31" s="937" customFormat="1" ht="15.95" customHeight="1">
      <c r="A295" s="615"/>
      <c r="B295" s="943"/>
      <c r="C295" s="1621"/>
      <c r="D295" s="1621"/>
      <c r="E295" s="1621"/>
      <c r="F295" s="1182"/>
      <c r="G295" s="1182"/>
      <c r="H295" s="1182"/>
      <c r="I295" s="2210" t="s">
        <v>1395</v>
      </c>
      <c r="J295" s="2210"/>
      <c r="K295" s="2210"/>
      <c r="L295" s="2210"/>
      <c r="M295" s="2210"/>
      <c r="N295" s="2210"/>
      <c r="O295" s="2210"/>
      <c r="P295" s="2210"/>
      <c r="Q295" s="2210"/>
      <c r="R295" s="2210"/>
      <c r="S295" s="2210"/>
      <c r="T295" s="2210"/>
      <c r="U295" s="2210"/>
      <c r="V295" s="2210"/>
      <c r="W295" s="2210"/>
      <c r="X295" s="2210"/>
      <c r="Y295" s="2210"/>
      <c r="Z295" s="2210"/>
      <c r="AA295" s="2210"/>
      <c r="AB295" s="1626"/>
      <c r="AC295" s="1626"/>
      <c r="AD295" s="540"/>
    </row>
    <row r="296" spans="1:31" s="70" customFormat="1" ht="15.95" customHeight="1">
      <c r="A296" s="615">
        <f>ROW()</f>
        <v>296</v>
      </c>
      <c r="B296" s="541"/>
      <c r="C296" s="1183"/>
      <c r="D296" s="1183"/>
      <c r="E296" s="1183"/>
      <c r="F296" s="1183"/>
      <c r="G296" s="1183"/>
      <c r="H296" s="1183"/>
      <c r="I296" s="1175"/>
      <c r="J296" s="1175"/>
      <c r="K296" s="1175"/>
      <c r="L296" s="1175"/>
      <c r="M296" s="1175"/>
      <c r="N296" s="1175"/>
      <c r="O296" s="1175"/>
      <c r="P296" s="1175"/>
      <c r="Q296" s="1175"/>
      <c r="R296" s="1175"/>
      <c r="S296" s="1175"/>
      <c r="T296" s="1175"/>
      <c r="U296" s="1175"/>
      <c r="V296" s="1175"/>
      <c r="W296" s="1175"/>
      <c r="X296" s="1175"/>
      <c r="Y296" s="1175"/>
      <c r="Z296" s="1175"/>
      <c r="AA296" s="423"/>
      <c r="AB296" s="423"/>
      <c r="AC296" s="423"/>
      <c r="AD296" s="542"/>
      <c r="AE296" s="603"/>
    </row>
    <row r="297" spans="1:31" s="70" customFormat="1" ht="18" customHeight="1">
      <c r="A297" s="633"/>
      <c r="B297" s="604"/>
      <c r="C297" s="604"/>
      <c r="D297" s="943"/>
      <c r="E297" s="943"/>
      <c r="F297" s="604"/>
      <c r="G297" s="604"/>
      <c r="H297" s="604"/>
      <c r="I297" s="634"/>
      <c r="J297" s="634"/>
      <c r="K297" s="634"/>
      <c r="L297" s="634"/>
      <c r="M297" s="634"/>
      <c r="N297" s="634"/>
      <c r="O297" s="634"/>
      <c r="P297" s="634"/>
      <c r="Q297" s="634"/>
      <c r="R297" s="634"/>
      <c r="S297" s="634"/>
      <c r="T297" s="634"/>
      <c r="U297" s="634"/>
      <c r="V297" s="634"/>
      <c r="W297" s="634"/>
      <c r="X297" s="634"/>
      <c r="Y297" s="634"/>
      <c r="Z297" s="634"/>
      <c r="AA297" s="604"/>
      <c r="AB297" s="604"/>
      <c r="AC297" s="604"/>
      <c r="AD297" s="943"/>
    </row>
  </sheetData>
  <mergeCells count="13">
    <mergeCell ref="A5:H5"/>
    <mergeCell ref="I152:Y152"/>
    <mergeCell ref="I295:AA295"/>
    <mergeCell ref="A6:Y6"/>
    <mergeCell ref="I10:Y10"/>
    <mergeCell ref="Z10:Z11"/>
    <mergeCell ref="AA10:AA11"/>
    <mergeCell ref="AB10:AB11"/>
    <mergeCell ref="AC10:AC11"/>
    <mergeCell ref="Z153:Z154"/>
    <mergeCell ref="AA153:AA154"/>
    <mergeCell ref="AB153:AB154"/>
    <mergeCell ref="AC153:AC154"/>
  </mergeCells>
  <pageMargins left="0.70866141732283472" right="0.70866141732283472" top="0.74803149606299213" bottom="0.74803149606299213" header="0.31496062992125984" footer="0.31496062992125984"/>
  <pageSetup paperSize="9" scale="65" fitToWidth="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6" tint="-9.9978637043366805E-2"/>
    <pageSetUpPr fitToPage="1"/>
  </sheetPr>
  <dimension ref="A1:ID153"/>
  <sheetViews>
    <sheetView showGridLines="0" zoomScaleNormal="100" workbookViewId="0">
      <pane xSplit="8" ySplit="12" topLeftCell="I13" activePane="bottomRight" state="frozen"/>
      <selection pane="topRight" activeCell="F1" sqref="F1"/>
      <selection pane="bottomLeft" activeCell="A13" sqref="A13"/>
      <selection pane="bottomRight" activeCell="A5" sqref="A5:O5"/>
    </sheetView>
  </sheetViews>
  <sheetFormatPr defaultRowHeight="12.75"/>
  <cols>
    <col min="1" max="1" width="3.7109375" style="407" customWidth="1"/>
    <col min="2" max="2" width="3.7109375" style="70" customWidth="1"/>
    <col min="3" max="3" width="23.5703125" style="70" customWidth="1"/>
    <col min="4" max="4" width="23.5703125" style="937" customWidth="1"/>
    <col min="5" max="5" width="16.28515625" style="937" customWidth="1"/>
    <col min="6" max="6" width="33.85546875" style="70" customWidth="1"/>
    <col min="7" max="7" width="25.85546875" style="70" customWidth="1"/>
    <col min="8" max="8" width="32.140625" style="70" customWidth="1"/>
    <col min="9" max="9" width="9.140625" style="1"/>
    <col min="10" max="10" width="9.140625" style="800"/>
    <col min="11" max="16" width="9.140625" style="70"/>
    <col min="17" max="17" width="9.140625" style="937"/>
    <col min="18" max="23" width="9.140625" style="70"/>
    <col min="24" max="24" width="9.140625" style="937"/>
    <col min="25" max="30" width="9.140625" style="70"/>
    <col min="31" max="31" width="9.140625" style="937"/>
    <col min="32" max="36" width="9.140625" style="70"/>
    <col min="37" max="37" width="9.140625" style="937"/>
    <col min="38" max="16384" width="9.140625" style="70"/>
  </cols>
  <sheetData>
    <row r="1" spans="1:38" ht="13.5" thickBot="1">
      <c r="A1" s="409"/>
      <c r="B1" s="131"/>
      <c r="C1" s="131"/>
      <c r="D1" s="131"/>
      <c r="E1" s="131"/>
      <c r="F1" s="131"/>
      <c r="G1" s="131"/>
      <c r="H1" s="131"/>
      <c r="I1" s="131"/>
      <c r="J1" s="131"/>
      <c r="K1" s="131"/>
      <c r="L1" s="131"/>
      <c r="M1" s="131"/>
      <c r="N1" s="131"/>
      <c r="O1" s="131"/>
      <c r="P1" s="131"/>
      <c r="Q1" s="131"/>
      <c r="R1" s="131"/>
      <c r="S1" s="131"/>
      <c r="T1" s="131"/>
      <c r="U1" s="131"/>
      <c r="V1" s="131"/>
      <c r="W1" s="131"/>
      <c r="X1" s="131"/>
      <c r="Y1" s="221"/>
      <c r="Z1" s="221"/>
      <c r="AA1" s="221"/>
      <c r="AB1" s="221"/>
      <c r="AC1" s="221"/>
      <c r="AD1" s="221"/>
      <c r="AE1" s="221"/>
      <c r="AF1" s="221"/>
      <c r="AG1" s="221"/>
      <c r="AH1" s="221"/>
      <c r="AI1" s="221"/>
      <c r="AJ1" s="221"/>
      <c r="AK1" s="170"/>
    </row>
    <row r="2" spans="1:38" ht="17.25" customHeight="1">
      <c r="A2" s="410"/>
      <c r="B2" s="124"/>
      <c r="C2" s="124"/>
      <c r="D2" s="124"/>
      <c r="E2" s="124"/>
      <c r="F2" s="124"/>
      <c r="G2" s="760" t="s">
        <v>5</v>
      </c>
      <c r="H2" s="1200" t="str">
        <f>IF(NOT(ISBLANK(CoverSheet!$C$8)),CoverSheet!$C$8,"")</f>
        <v>Transpower New Zealand Limited</v>
      </c>
      <c r="I2" s="124"/>
      <c r="J2" s="124"/>
      <c r="K2" s="124"/>
      <c r="L2" s="124"/>
      <c r="M2" s="124"/>
      <c r="N2" s="124"/>
      <c r="O2" s="124"/>
      <c r="P2" s="124"/>
      <c r="Q2" s="124"/>
      <c r="R2" s="124"/>
      <c r="S2" s="124"/>
      <c r="T2" s="124"/>
      <c r="U2" s="124"/>
      <c r="V2" s="124"/>
      <c r="W2" s="124"/>
      <c r="X2" s="124"/>
      <c r="Y2" s="296"/>
      <c r="Z2" s="296"/>
      <c r="AA2" s="296"/>
      <c r="AB2" s="296"/>
      <c r="AC2" s="296"/>
      <c r="AD2" s="154"/>
      <c r="AE2" s="760"/>
      <c r="AF2" s="760"/>
      <c r="AG2" s="760"/>
      <c r="AH2" s="760"/>
      <c r="AI2" s="760"/>
      <c r="AJ2" s="1152"/>
      <c r="AK2" s="170"/>
    </row>
    <row r="3" spans="1:38" ht="18" thickBot="1">
      <c r="A3" s="410"/>
      <c r="B3" s="124"/>
      <c r="C3" s="124"/>
      <c r="D3" s="124"/>
      <c r="E3" s="124"/>
      <c r="F3" s="124"/>
      <c r="G3" s="760" t="s">
        <v>628</v>
      </c>
      <c r="H3" s="1174">
        <f>IF(ISNUMBER(CoverSheet!$C$12),CoverSheet!$C$12,"")</f>
        <v>42185</v>
      </c>
      <c r="I3" s="124"/>
      <c r="J3" s="124"/>
      <c r="K3" s="124"/>
      <c r="L3" s="124"/>
      <c r="M3" s="124"/>
      <c r="N3" s="124"/>
      <c r="O3" s="124"/>
      <c r="P3" s="124"/>
      <c r="Q3" s="124"/>
      <c r="R3" s="124"/>
      <c r="S3" s="124"/>
      <c r="T3" s="124"/>
      <c r="U3" s="124"/>
      <c r="V3" s="124"/>
      <c r="W3" s="124"/>
      <c r="X3" s="124"/>
      <c r="Y3" s="296"/>
      <c r="Z3" s="296"/>
      <c r="AA3" s="296"/>
      <c r="AB3" s="296"/>
      <c r="AC3" s="296"/>
      <c r="AD3" s="154"/>
      <c r="AE3" s="760"/>
      <c r="AF3" s="760"/>
      <c r="AG3" s="760"/>
      <c r="AH3" s="760"/>
      <c r="AI3" s="760"/>
      <c r="AJ3" s="1152"/>
      <c r="AK3" s="170"/>
    </row>
    <row r="4" spans="1:38" ht="21">
      <c r="A4" s="411" t="s">
        <v>1139</v>
      </c>
      <c r="B4" s="192"/>
      <c r="C4" s="124"/>
      <c r="D4" s="124"/>
      <c r="E4" s="124"/>
      <c r="F4" s="124"/>
      <c r="G4" s="124"/>
      <c r="H4" s="124"/>
      <c r="I4" s="124"/>
      <c r="J4" s="124"/>
      <c r="K4" s="124"/>
      <c r="L4" s="124"/>
      <c r="M4" s="124"/>
      <c r="N4" s="124"/>
      <c r="O4" s="124"/>
      <c r="P4" s="124"/>
      <c r="Q4" s="124"/>
      <c r="R4" s="124"/>
      <c r="S4" s="124"/>
      <c r="T4" s="124"/>
      <c r="U4" s="124"/>
      <c r="V4" s="124"/>
      <c r="W4" s="124"/>
      <c r="X4" s="124"/>
      <c r="Y4" s="296"/>
      <c r="Z4" s="296"/>
      <c r="AA4" s="296"/>
      <c r="AB4" s="296"/>
      <c r="AC4" s="296"/>
      <c r="AD4" s="296"/>
      <c r="AE4" s="1054"/>
      <c r="AF4" s="296"/>
      <c r="AG4" s="296"/>
      <c r="AH4" s="296"/>
      <c r="AI4" s="296"/>
      <c r="AJ4" s="1152"/>
      <c r="AK4" s="170"/>
    </row>
    <row r="5" spans="1:38" ht="15" customHeight="1">
      <c r="A5" s="2113" t="s">
        <v>1567</v>
      </c>
      <c r="B5" s="2114"/>
      <c r="C5" s="2114"/>
      <c r="D5" s="2114"/>
      <c r="E5" s="2114"/>
      <c r="F5" s="2114"/>
      <c r="G5" s="2114"/>
      <c r="H5" s="2114"/>
      <c r="I5" s="2114"/>
      <c r="J5" s="2114"/>
      <c r="K5" s="2114"/>
      <c r="L5" s="2114"/>
      <c r="M5" s="2114"/>
      <c r="N5" s="2114"/>
      <c r="O5" s="2114"/>
      <c r="P5" s="332"/>
      <c r="Q5" s="1050"/>
      <c r="R5" s="332"/>
      <c r="S5" s="332"/>
      <c r="T5" s="332"/>
      <c r="U5" s="332"/>
      <c r="V5" s="332"/>
      <c r="W5" s="332"/>
      <c r="X5" s="1050"/>
      <c r="Y5" s="295"/>
      <c r="Z5" s="295"/>
      <c r="AA5" s="295"/>
      <c r="AB5" s="295"/>
      <c r="AC5" s="295"/>
      <c r="AD5" s="295"/>
      <c r="AE5" s="1049"/>
      <c r="AF5" s="295"/>
      <c r="AG5" s="295"/>
      <c r="AH5" s="295"/>
      <c r="AI5" s="295"/>
      <c r="AJ5" s="1148"/>
      <c r="AK5" s="1151"/>
    </row>
    <row r="6" spans="1:38" ht="15" customHeight="1">
      <c r="A6" s="2113" t="s">
        <v>439</v>
      </c>
      <c r="B6" s="2114"/>
      <c r="C6" s="2114"/>
      <c r="D6" s="2114"/>
      <c r="E6" s="2114"/>
      <c r="F6" s="2114"/>
      <c r="G6" s="2114"/>
      <c r="H6" s="2114"/>
      <c r="I6" s="2114"/>
      <c r="J6" s="2114"/>
      <c r="K6" s="2114"/>
      <c r="L6" s="2114"/>
      <c r="M6" s="2114"/>
      <c r="N6" s="2114"/>
      <c r="O6" s="2114"/>
      <c r="P6" s="2114"/>
      <c r="Q6" s="2114"/>
      <c r="R6" s="2114"/>
      <c r="S6" s="2114"/>
      <c r="T6" s="2114"/>
      <c r="U6" s="2114"/>
      <c r="V6" s="2114"/>
      <c r="W6" s="2114"/>
      <c r="X6" s="1050"/>
      <c r="Y6" s="545"/>
      <c r="Z6" s="545"/>
      <c r="AA6" s="545"/>
      <c r="AB6" s="545"/>
      <c r="AC6" s="545"/>
      <c r="AD6" s="545"/>
      <c r="AE6" s="1049"/>
      <c r="AF6" s="545"/>
      <c r="AG6" s="545"/>
      <c r="AH6" s="545"/>
      <c r="AI6" s="545"/>
      <c r="AJ6" s="1148"/>
      <c r="AK6" s="1151"/>
    </row>
    <row r="7" spans="1:38" ht="15" customHeight="1">
      <c r="A7" s="571" t="s">
        <v>6</v>
      </c>
      <c r="B7" s="572"/>
      <c r="C7" s="570" t="s">
        <v>393</v>
      </c>
      <c r="D7" s="570"/>
      <c r="E7" s="570"/>
      <c r="F7" s="570"/>
      <c r="G7" s="137"/>
      <c r="H7" s="137"/>
      <c r="I7" s="137"/>
      <c r="J7" s="137"/>
      <c r="K7" s="137"/>
      <c r="L7" s="137"/>
      <c r="M7" s="137"/>
      <c r="N7" s="137"/>
      <c r="O7" s="137"/>
      <c r="P7" s="137"/>
      <c r="Q7" s="137"/>
      <c r="R7" s="137"/>
      <c r="S7" s="137"/>
      <c r="T7" s="137"/>
      <c r="U7" s="137"/>
      <c r="V7" s="137"/>
      <c r="W7" s="137"/>
      <c r="X7" s="137"/>
      <c r="Y7" s="226"/>
      <c r="Z7" s="226"/>
      <c r="AA7" s="226"/>
      <c r="AB7" s="226"/>
      <c r="AC7" s="226"/>
      <c r="AD7" s="226"/>
      <c r="AE7" s="226"/>
      <c r="AF7" s="226"/>
      <c r="AG7" s="226"/>
      <c r="AH7" s="226"/>
      <c r="AI7" s="226"/>
      <c r="AJ7" s="226"/>
      <c r="AK7" s="227"/>
    </row>
    <row r="8" spans="1:38" ht="15.95" customHeight="1">
      <c r="A8" s="616">
        <f>ROW()</f>
        <v>8</v>
      </c>
      <c r="B8" s="162"/>
      <c r="C8" s="404"/>
      <c r="D8" s="404"/>
      <c r="E8" s="404"/>
      <c r="F8" s="404"/>
      <c r="G8" s="404"/>
      <c r="H8" s="554"/>
      <c r="I8" s="554"/>
      <c r="J8" s="554"/>
      <c r="K8" s="554"/>
      <c r="L8" s="554"/>
      <c r="M8" s="554"/>
      <c r="N8" s="554"/>
      <c r="O8" s="554"/>
      <c r="P8" s="554"/>
      <c r="Q8" s="554"/>
      <c r="R8" s="554"/>
      <c r="S8" s="554"/>
      <c r="T8" s="554"/>
      <c r="U8" s="554"/>
      <c r="V8" s="554"/>
      <c r="W8" s="554"/>
      <c r="X8" s="554"/>
      <c r="Y8" s="554"/>
      <c r="Z8" s="554"/>
      <c r="AA8" s="554"/>
      <c r="AB8" s="554"/>
      <c r="AC8" s="554"/>
      <c r="AD8" s="538"/>
      <c r="AE8" s="538"/>
      <c r="AF8" s="538"/>
      <c r="AG8" s="538"/>
      <c r="AH8" s="538"/>
      <c r="AI8" s="538"/>
      <c r="AJ8" s="538"/>
      <c r="AK8" s="539"/>
    </row>
    <row r="9" spans="1:38" ht="15.95" customHeight="1">
      <c r="A9" s="616">
        <f>ROW()</f>
        <v>9</v>
      </c>
      <c r="C9" s="562" t="s">
        <v>1063</v>
      </c>
      <c r="D9" s="562"/>
      <c r="E9" s="562"/>
      <c r="F9" s="562"/>
      <c r="G9" s="404"/>
      <c r="H9" s="405"/>
      <c r="I9" s="405"/>
      <c r="J9" s="405"/>
      <c r="K9" s="405"/>
      <c r="L9" s="405"/>
      <c r="M9" s="405"/>
      <c r="N9" s="405"/>
      <c r="O9" s="405"/>
      <c r="P9" s="405"/>
      <c r="Q9" s="405"/>
      <c r="R9" s="405"/>
      <c r="S9" s="405"/>
      <c r="T9" s="405"/>
      <c r="U9" s="405"/>
      <c r="V9" s="405"/>
      <c r="W9" s="405"/>
      <c r="X9" s="405"/>
      <c r="Y9" s="405"/>
      <c r="Z9" s="405"/>
      <c r="AA9" s="405"/>
      <c r="AB9" s="405"/>
      <c r="AC9" s="405"/>
      <c r="AD9" s="604"/>
      <c r="AE9" s="943"/>
      <c r="AF9" s="604"/>
      <c r="AG9" s="604"/>
      <c r="AH9" s="604"/>
      <c r="AI9" s="604"/>
      <c r="AJ9" s="943"/>
      <c r="AK9" s="540"/>
    </row>
    <row r="10" spans="1:38" ht="15.95" customHeight="1">
      <c r="A10" s="616">
        <f>ROW()</f>
        <v>10</v>
      </c>
      <c r="B10" s="162"/>
      <c r="C10" s="404"/>
      <c r="D10" s="404"/>
      <c r="E10" s="404"/>
      <c r="F10" s="404"/>
      <c r="G10" s="404"/>
      <c r="H10" s="555"/>
      <c r="I10" s="2211" t="s">
        <v>502</v>
      </c>
      <c r="J10" s="2212"/>
      <c r="K10" s="2212"/>
      <c r="L10" s="2212"/>
      <c r="M10" s="2212"/>
      <c r="N10" s="2212"/>
      <c r="O10" s="2213"/>
      <c r="P10" s="2211" t="s">
        <v>505</v>
      </c>
      <c r="Q10" s="2212"/>
      <c r="R10" s="2212"/>
      <c r="S10" s="2212"/>
      <c r="T10" s="2212"/>
      <c r="U10" s="2212"/>
      <c r="V10" s="2213"/>
      <c r="W10" s="2212" t="s">
        <v>506</v>
      </c>
      <c r="X10" s="2212"/>
      <c r="Y10" s="2212"/>
      <c r="Z10" s="2212"/>
      <c r="AA10" s="2212"/>
      <c r="AB10" s="2212"/>
      <c r="AC10" s="2213"/>
      <c r="AD10" s="2211" t="s">
        <v>535</v>
      </c>
      <c r="AE10" s="2212"/>
      <c r="AF10" s="2212"/>
      <c r="AG10" s="2212"/>
      <c r="AH10" s="2212"/>
      <c r="AI10" s="2212"/>
      <c r="AJ10" s="2213"/>
      <c r="AK10" s="1206"/>
    </row>
    <row r="11" spans="1:38" s="937" customFormat="1" ht="15.95" customHeight="1">
      <c r="A11" s="616">
        <f>ROW()</f>
        <v>11</v>
      </c>
      <c r="B11" s="943"/>
      <c r="C11" s="404"/>
      <c r="D11" s="404"/>
      <c r="E11" s="404"/>
      <c r="F11" s="404"/>
      <c r="G11" s="404"/>
      <c r="H11" s="555"/>
      <c r="I11" s="1241" t="s">
        <v>416</v>
      </c>
      <c r="J11" s="1242" t="s">
        <v>415</v>
      </c>
      <c r="K11" s="2212" t="s">
        <v>416</v>
      </c>
      <c r="L11" s="2212"/>
      <c r="M11" s="2212"/>
      <c r="N11" s="2212"/>
      <c r="O11" s="2213"/>
      <c r="P11" s="1243" t="s">
        <v>416</v>
      </c>
      <c r="Q11" s="1243" t="s">
        <v>867</v>
      </c>
      <c r="R11" s="2211" t="s">
        <v>416</v>
      </c>
      <c r="S11" s="2212"/>
      <c r="T11" s="2212"/>
      <c r="U11" s="2212"/>
      <c r="V11" s="2213"/>
      <c r="W11" s="1243" t="s">
        <v>416</v>
      </c>
      <c r="X11" s="1242" t="s">
        <v>867</v>
      </c>
      <c r="Y11" s="2211" t="s">
        <v>416</v>
      </c>
      <c r="Z11" s="2212"/>
      <c r="AA11" s="2212"/>
      <c r="AB11" s="2212"/>
      <c r="AC11" s="2213"/>
      <c r="AD11" s="1241" t="s">
        <v>416</v>
      </c>
      <c r="AE11" s="1243" t="s">
        <v>867</v>
      </c>
      <c r="AF11" s="2211" t="s">
        <v>416</v>
      </c>
      <c r="AG11" s="2212"/>
      <c r="AH11" s="2212"/>
      <c r="AI11" s="2212"/>
      <c r="AJ11" s="2213"/>
      <c r="AK11" s="1206"/>
      <c r="AL11" s="1205"/>
    </row>
    <row r="12" spans="1:38" ht="15.75">
      <c r="A12" s="616">
        <f>ROW()</f>
        <v>12</v>
      </c>
      <c r="B12" s="162"/>
      <c r="C12" s="1631" t="s">
        <v>503</v>
      </c>
      <c r="D12" s="1631" t="s">
        <v>504</v>
      </c>
      <c r="E12" s="1631" t="s">
        <v>1421</v>
      </c>
      <c r="F12" s="1631" t="s">
        <v>1422</v>
      </c>
      <c r="G12" s="1631" t="s">
        <v>1423</v>
      </c>
      <c r="H12" s="1631" t="s">
        <v>28</v>
      </c>
      <c r="I12" s="1241" t="s">
        <v>205</v>
      </c>
      <c r="J12" s="1242" t="s">
        <v>205</v>
      </c>
      <c r="K12" s="1244" t="s">
        <v>559</v>
      </c>
      <c r="L12" s="1244" t="s">
        <v>560</v>
      </c>
      <c r="M12" s="1244" t="s">
        <v>561</v>
      </c>
      <c r="N12" s="1244" t="s">
        <v>562</v>
      </c>
      <c r="O12" s="1201" t="s">
        <v>563</v>
      </c>
      <c r="P12" s="1245" t="s">
        <v>205</v>
      </c>
      <c r="Q12" s="1246" t="s">
        <v>205</v>
      </c>
      <c r="R12" s="1245" t="s">
        <v>559</v>
      </c>
      <c r="S12" s="1247" t="s">
        <v>560</v>
      </c>
      <c r="T12" s="1247" t="s">
        <v>561</v>
      </c>
      <c r="U12" s="1247" t="s">
        <v>562</v>
      </c>
      <c r="V12" s="1246" t="s">
        <v>563</v>
      </c>
      <c r="W12" s="1247" t="s">
        <v>205</v>
      </c>
      <c r="X12" s="1201" t="s">
        <v>205</v>
      </c>
      <c r="Y12" s="1245" t="s">
        <v>559</v>
      </c>
      <c r="Z12" s="1247" t="s">
        <v>560</v>
      </c>
      <c r="AA12" s="1247" t="s">
        <v>561</v>
      </c>
      <c r="AB12" s="1247" t="s">
        <v>562</v>
      </c>
      <c r="AC12" s="1246" t="s">
        <v>563</v>
      </c>
      <c r="AD12" s="1248" t="s">
        <v>205</v>
      </c>
      <c r="AE12" s="1244" t="s">
        <v>205</v>
      </c>
      <c r="AF12" s="1248" t="s">
        <v>559</v>
      </c>
      <c r="AG12" s="1244" t="s">
        <v>560</v>
      </c>
      <c r="AH12" s="1244" t="s">
        <v>561</v>
      </c>
      <c r="AI12" s="1244" t="s">
        <v>562</v>
      </c>
      <c r="AJ12" s="1201" t="s">
        <v>563</v>
      </c>
      <c r="AK12" s="1202"/>
    </row>
    <row r="13" spans="1:38" ht="45">
      <c r="A13" s="616">
        <f>ROW()</f>
        <v>13</v>
      </c>
      <c r="B13" s="162"/>
      <c r="C13" s="1645" t="s">
        <v>391</v>
      </c>
      <c r="D13" s="1645" t="s">
        <v>1416</v>
      </c>
      <c r="E13" s="1645" t="s">
        <v>391</v>
      </c>
      <c r="F13" s="1645" t="s">
        <v>525</v>
      </c>
      <c r="G13" s="1645"/>
      <c r="H13" s="1645" t="s">
        <v>482</v>
      </c>
      <c r="I13" s="1212"/>
      <c r="J13" s="1211"/>
      <c r="K13" s="1212"/>
      <c r="L13" s="1212"/>
      <c r="M13" s="1212"/>
      <c r="N13" s="1212"/>
      <c r="O13" s="1212"/>
      <c r="P13" s="1204"/>
      <c r="Q13" s="1203"/>
      <c r="R13" s="1204"/>
      <c r="S13" s="1204"/>
      <c r="T13" s="1204"/>
      <c r="U13" s="1204"/>
      <c r="V13" s="1204"/>
      <c r="W13" s="1203"/>
      <c r="X13" s="1203"/>
      <c r="Y13" s="1204"/>
      <c r="Z13" s="1204"/>
      <c r="AA13" s="1204"/>
      <c r="AB13" s="1204"/>
      <c r="AC13" s="1043"/>
      <c r="AD13" s="1203"/>
      <c r="AE13" s="1203"/>
      <c r="AF13" s="1204"/>
      <c r="AG13" s="1204"/>
      <c r="AH13" s="1204"/>
      <c r="AI13" s="1204"/>
      <c r="AJ13" s="1204"/>
      <c r="AK13" s="1207"/>
    </row>
    <row r="14" spans="1:38" ht="30">
      <c r="A14" s="616">
        <f>ROW()</f>
        <v>14</v>
      </c>
      <c r="B14" s="162"/>
      <c r="C14" s="1645"/>
      <c r="D14" s="1645"/>
      <c r="E14" s="1645"/>
      <c r="F14" s="1645" t="s">
        <v>1523</v>
      </c>
      <c r="G14" s="1645"/>
      <c r="H14" s="1645" t="s">
        <v>483</v>
      </c>
      <c r="I14" s="1040"/>
      <c r="J14" s="1091"/>
      <c r="K14" s="1040"/>
      <c r="L14" s="1040"/>
      <c r="M14" s="1040"/>
      <c r="N14" s="1040"/>
      <c r="O14" s="1040"/>
      <c r="P14" s="1043"/>
      <c r="Q14" s="1089"/>
      <c r="R14" s="1043"/>
      <c r="S14" s="1043"/>
      <c r="T14" s="1043"/>
      <c r="U14" s="1043"/>
      <c r="V14" s="1043"/>
      <c r="W14" s="1089"/>
      <c r="X14" s="1089"/>
      <c r="Y14" s="1043"/>
      <c r="Z14" s="1043"/>
      <c r="AA14" s="1043"/>
      <c r="AB14" s="1043"/>
      <c r="AC14" s="1043"/>
      <c r="AD14" s="1089"/>
      <c r="AE14" s="1089"/>
      <c r="AF14" s="1043"/>
      <c r="AG14" s="1043"/>
      <c r="AH14" s="1043"/>
      <c r="AI14" s="1043"/>
      <c r="AJ14" s="1043"/>
      <c r="AK14" s="1207"/>
    </row>
    <row r="15" spans="1:38" ht="15">
      <c r="A15" s="616">
        <f>ROW()</f>
        <v>15</v>
      </c>
      <c r="B15" s="162"/>
      <c r="C15" s="1645"/>
      <c r="D15" s="1645"/>
      <c r="E15" s="1645"/>
      <c r="F15" s="1645" t="s">
        <v>526</v>
      </c>
      <c r="G15" s="1645"/>
      <c r="H15" s="1645" t="s">
        <v>1524</v>
      </c>
      <c r="I15" s="1040"/>
      <c r="J15" s="1091"/>
      <c r="K15" s="1040"/>
      <c r="L15" s="1040"/>
      <c r="M15" s="1040"/>
      <c r="N15" s="1040"/>
      <c r="O15" s="1040"/>
      <c r="P15" s="1043"/>
      <c r="Q15" s="1089"/>
      <c r="R15" s="1043"/>
      <c r="S15" s="1043"/>
      <c r="T15" s="1043"/>
      <c r="U15" s="1043"/>
      <c r="V15" s="1043"/>
      <c r="W15" s="1089"/>
      <c r="X15" s="1089"/>
      <c r="Y15" s="1043"/>
      <c r="Z15" s="1043"/>
      <c r="AA15" s="1043"/>
      <c r="AB15" s="1043"/>
      <c r="AC15" s="1043"/>
      <c r="AD15" s="1089"/>
      <c r="AE15" s="1089"/>
      <c r="AF15" s="1043"/>
      <c r="AG15" s="1043"/>
      <c r="AH15" s="1043"/>
      <c r="AI15" s="1043"/>
      <c r="AJ15" s="1043"/>
      <c r="AK15" s="1207"/>
    </row>
    <row r="16" spans="1:38" ht="30">
      <c r="A16" s="616">
        <f>ROW()</f>
        <v>16</v>
      </c>
      <c r="B16" s="162"/>
      <c r="C16" s="1645"/>
      <c r="D16" s="1645"/>
      <c r="E16" s="1645"/>
      <c r="F16" s="1645" t="s">
        <v>527</v>
      </c>
      <c r="G16" s="1645"/>
      <c r="H16" s="1645" t="s">
        <v>1525</v>
      </c>
      <c r="I16" s="1040"/>
      <c r="J16" s="1091"/>
      <c r="K16" s="1040"/>
      <c r="L16" s="1040"/>
      <c r="M16" s="1040"/>
      <c r="N16" s="1040"/>
      <c r="O16" s="1040"/>
      <c r="P16" s="1043"/>
      <c r="Q16" s="1089"/>
      <c r="R16" s="1043"/>
      <c r="S16" s="1043"/>
      <c r="T16" s="1043"/>
      <c r="U16" s="1043"/>
      <c r="V16" s="1043"/>
      <c r="W16" s="1089"/>
      <c r="X16" s="1089"/>
      <c r="Y16" s="1043"/>
      <c r="Z16" s="1043"/>
      <c r="AA16" s="1043"/>
      <c r="AB16" s="1043"/>
      <c r="AC16" s="1043"/>
      <c r="AD16" s="1089"/>
      <c r="AE16" s="1089"/>
      <c r="AF16" s="1043"/>
      <c r="AG16" s="1043"/>
      <c r="AH16" s="1043"/>
      <c r="AI16" s="1043"/>
      <c r="AJ16" s="1043"/>
      <c r="AK16" s="1207"/>
    </row>
    <row r="17" spans="1:37" ht="15">
      <c r="A17" s="616">
        <f>ROW()</f>
        <v>17</v>
      </c>
      <c r="B17" s="162"/>
      <c r="C17" s="1645"/>
      <c r="D17" s="1645"/>
      <c r="E17" s="1645"/>
      <c r="F17" s="1645" t="s">
        <v>528</v>
      </c>
      <c r="G17" s="1645"/>
      <c r="H17" s="1645" t="s">
        <v>1526</v>
      </c>
      <c r="I17" s="1040"/>
      <c r="J17" s="1091"/>
      <c r="K17" s="1040"/>
      <c r="L17" s="1040"/>
      <c r="M17" s="1040"/>
      <c r="N17" s="1040"/>
      <c r="O17" s="1040"/>
      <c r="P17" s="1043"/>
      <c r="Q17" s="1089"/>
      <c r="R17" s="1043"/>
      <c r="S17" s="1043"/>
      <c r="T17" s="1043"/>
      <c r="U17" s="1043"/>
      <c r="V17" s="1043"/>
      <c r="W17" s="1089"/>
      <c r="X17" s="1089"/>
      <c r="Y17" s="1043"/>
      <c r="Z17" s="1043"/>
      <c r="AA17" s="1043"/>
      <c r="AB17" s="1043"/>
      <c r="AC17" s="1043"/>
      <c r="AD17" s="1089"/>
      <c r="AE17" s="1089"/>
      <c r="AF17" s="1043"/>
      <c r="AG17" s="1043"/>
      <c r="AH17" s="1043"/>
      <c r="AI17" s="1043"/>
      <c r="AJ17" s="1043"/>
      <c r="AK17" s="1207"/>
    </row>
    <row r="18" spans="1:37" ht="15">
      <c r="A18" s="616">
        <f>ROW()</f>
        <v>18</v>
      </c>
      <c r="B18" s="162"/>
      <c r="C18" s="1645"/>
      <c r="D18" s="1645"/>
      <c r="E18" s="1645"/>
      <c r="F18" s="1645" t="s">
        <v>1417</v>
      </c>
      <c r="G18" s="1645"/>
      <c r="H18" s="1645" t="s">
        <v>1527</v>
      </c>
      <c r="I18" s="1040"/>
      <c r="J18" s="1091"/>
      <c r="K18" s="1040"/>
      <c r="L18" s="1040"/>
      <c r="M18" s="1040"/>
      <c r="N18" s="1040"/>
      <c r="O18" s="1040"/>
      <c r="P18" s="1043"/>
      <c r="Q18" s="1089"/>
      <c r="R18" s="1043"/>
      <c r="S18" s="1043"/>
      <c r="T18" s="1043"/>
      <c r="U18" s="1043"/>
      <c r="V18" s="1043"/>
      <c r="W18" s="1089"/>
      <c r="X18" s="1089"/>
      <c r="Y18" s="1043"/>
      <c r="Z18" s="1043"/>
      <c r="AA18" s="1043"/>
      <c r="AB18" s="1043"/>
      <c r="AC18" s="1043"/>
      <c r="AD18" s="1089"/>
      <c r="AE18" s="1089"/>
      <c r="AF18" s="1043"/>
      <c r="AG18" s="1043"/>
      <c r="AH18" s="1043"/>
      <c r="AI18" s="1043"/>
      <c r="AJ18" s="1043"/>
      <c r="AK18" s="1207"/>
    </row>
    <row r="19" spans="1:37" ht="15">
      <c r="A19" s="616">
        <f>ROW()</f>
        <v>19</v>
      </c>
      <c r="B19" s="162"/>
      <c r="C19" s="1645"/>
      <c r="D19" s="1645"/>
      <c r="E19" s="1645"/>
      <c r="F19" s="1645" t="s">
        <v>1418</v>
      </c>
      <c r="G19" s="1645"/>
      <c r="H19" s="1645" t="s">
        <v>485</v>
      </c>
      <c r="I19" s="1040"/>
      <c r="J19" s="1091"/>
      <c r="K19" s="1040"/>
      <c r="L19" s="1040"/>
      <c r="M19" s="1040"/>
      <c r="N19" s="1040"/>
      <c r="O19" s="1040"/>
      <c r="P19" s="1043"/>
      <c r="Q19" s="1089"/>
      <c r="R19" s="1043"/>
      <c r="S19" s="1043"/>
      <c r="T19" s="1043"/>
      <c r="U19" s="1043"/>
      <c r="V19" s="1043"/>
      <c r="W19" s="1089"/>
      <c r="X19" s="1089"/>
      <c r="Y19" s="1043"/>
      <c r="Z19" s="1043"/>
      <c r="AA19" s="1043"/>
      <c r="AB19" s="1043"/>
      <c r="AC19" s="1043"/>
      <c r="AD19" s="1089"/>
      <c r="AE19" s="1089"/>
      <c r="AF19" s="1043"/>
      <c r="AG19" s="1043"/>
      <c r="AH19" s="1043"/>
      <c r="AI19" s="1043"/>
      <c r="AJ19" s="1043"/>
      <c r="AK19" s="1207"/>
    </row>
    <row r="20" spans="1:37" ht="30">
      <c r="A20" s="616">
        <f>ROW()</f>
        <v>20</v>
      </c>
      <c r="B20" s="162"/>
      <c r="C20" s="1645"/>
      <c r="D20" s="1645"/>
      <c r="E20" s="1645"/>
      <c r="F20" s="1645" t="s">
        <v>1419</v>
      </c>
      <c r="G20" s="1645"/>
      <c r="H20" s="1645" t="s">
        <v>665</v>
      </c>
      <c r="I20" s="1040"/>
      <c r="J20" s="1091"/>
      <c r="K20" s="1040"/>
      <c r="L20" s="1040"/>
      <c r="M20" s="1040"/>
      <c r="N20" s="1040"/>
      <c r="O20" s="1040"/>
      <c r="P20" s="1043"/>
      <c r="Q20" s="1089"/>
      <c r="R20" s="1043"/>
      <c r="S20" s="1043"/>
      <c r="T20" s="1043"/>
      <c r="U20" s="1043"/>
      <c r="V20" s="1043"/>
      <c r="W20" s="1089"/>
      <c r="X20" s="1089"/>
      <c r="Y20" s="1043"/>
      <c r="Z20" s="1043"/>
      <c r="AA20" s="1043"/>
      <c r="AB20" s="1043"/>
      <c r="AC20" s="1043"/>
      <c r="AD20" s="1089"/>
      <c r="AE20" s="1089"/>
      <c r="AF20" s="1043"/>
      <c r="AG20" s="1043"/>
      <c r="AH20" s="1043"/>
      <c r="AI20" s="1043"/>
      <c r="AJ20" s="1043"/>
      <c r="AK20" s="1207"/>
    </row>
    <row r="21" spans="1:37" ht="45">
      <c r="A21" s="616">
        <f>ROW()</f>
        <v>21</v>
      </c>
      <c r="B21" s="162"/>
      <c r="C21" s="1645"/>
      <c r="D21" s="1645"/>
      <c r="E21" s="1645"/>
      <c r="F21" s="1645" t="s">
        <v>1528</v>
      </c>
      <c r="G21" s="1645"/>
      <c r="H21" s="1645" t="s">
        <v>482</v>
      </c>
      <c r="I21" s="1040"/>
      <c r="J21" s="1091"/>
      <c r="K21" s="1040"/>
      <c r="L21" s="1040"/>
      <c r="M21" s="1040"/>
      <c r="N21" s="1040"/>
      <c r="O21" s="1040"/>
      <c r="P21" s="1043"/>
      <c r="Q21" s="1089"/>
      <c r="R21" s="1043"/>
      <c r="S21" s="1043"/>
      <c r="T21" s="1043"/>
      <c r="U21" s="1043"/>
      <c r="V21" s="1043"/>
      <c r="W21" s="1089"/>
      <c r="X21" s="1089"/>
      <c r="Y21" s="1043"/>
      <c r="Z21" s="1043"/>
      <c r="AA21" s="1043"/>
      <c r="AB21" s="1043"/>
      <c r="AC21" s="1043"/>
      <c r="AD21" s="1089"/>
      <c r="AE21" s="1089"/>
      <c r="AF21" s="1043"/>
      <c r="AG21" s="1043"/>
      <c r="AH21" s="1043"/>
      <c r="AI21" s="1043"/>
      <c r="AJ21" s="1043"/>
      <c r="AK21" s="1207"/>
    </row>
    <row r="22" spans="1:37" ht="30">
      <c r="A22" s="616">
        <f>ROW()</f>
        <v>22</v>
      </c>
      <c r="B22" s="162"/>
      <c r="C22" s="1645"/>
      <c r="D22" s="1645"/>
      <c r="E22" s="1645"/>
      <c r="F22" s="1645" t="s">
        <v>1420</v>
      </c>
      <c r="G22" s="1645"/>
      <c r="H22" s="1645" t="s">
        <v>482</v>
      </c>
      <c r="I22" s="1040"/>
      <c r="J22" s="1091"/>
      <c r="K22" s="1040"/>
      <c r="L22" s="1040"/>
      <c r="M22" s="1040"/>
      <c r="N22" s="1040"/>
      <c r="O22" s="1040"/>
      <c r="P22" s="1043"/>
      <c r="Q22" s="1089"/>
      <c r="R22" s="1043"/>
      <c r="S22" s="1043"/>
      <c r="T22" s="1043"/>
      <c r="U22" s="1043"/>
      <c r="V22" s="1043"/>
      <c r="W22" s="1089"/>
      <c r="X22" s="1089"/>
      <c r="Y22" s="1043"/>
      <c r="Z22" s="1043"/>
      <c r="AA22" s="1043"/>
      <c r="AB22" s="1043"/>
      <c r="AC22" s="1043"/>
      <c r="AD22" s="1089"/>
      <c r="AE22" s="1089"/>
      <c r="AF22" s="1043"/>
      <c r="AG22" s="1043"/>
      <c r="AH22" s="1043"/>
      <c r="AI22" s="1043"/>
      <c r="AJ22" s="1043"/>
      <c r="AK22" s="1207"/>
    </row>
    <row r="23" spans="1:37" ht="15">
      <c r="A23" s="616">
        <f>ROW()</f>
        <v>23</v>
      </c>
      <c r="B23" s="162"/>
      <c r="C23" s="1645"/>
      <c r="D23" s="1645"/>
      <c r="E23" s="1645"/>
      <c r="F23" s="1645" t="s">
        <v>663</v>
      </c>
      <c r="G23" s="1645"/>
      <c r="H23" s="1645" t="s">
        <v>486</v>
      </c>
      <c r="I23" s="1040"/>
      <c r="J23" s="1091"/>
      <c r="K23" s="1040"/>
      <c r="L23" s="1040"/>
      <c r="M23" s="1040"/>
      <c r="N23" s="1040"/>
      <c r="O23" s="1040"/>
      <c r="P23" s="1043"/>
      <c r="Q23" s="1089"/>
      <c r="R23" s="1043"/>
      <c r="S23" s="1043"/>
      <c r="T23" s="1043"/>
      <c r="U23" s="1043"/>
      <c r="V23" s="1043"/>
      <c r="W23" s="1089"/>
      <c r="X23" s="1089"/>
      <c r="Y23" s="1043"/>
      <c r="Z23" s="1043"/>
      <c r="AA23" s="1043"/>
      <c r="AB23" s="1043"/>
      <c r="AC23" s="1043"/>
      <c r="AD23" s="1089"/>
      <c r="AE23" s="1089"/>
      <c r="AF23" s="1043"/>
      <c r="AG23" s="1043"/>
      <c r="AH23" s="1043"/>
      <c r="AI23" s="1043"/>
      <c r="AJ23" s="1043"/>
      <c r="AK23" s="1207"/>
    </row>
    <row r="24" spans="1:37" ht="15">
      <c r="A24" s="616">
        <f>ROW()</f>
        <v>24</v>
      </c>
      <c r="B24" s="162"/>
      <c r="C24" s="1645"/>
      <c r="D24" s="1645"/>
      <c r="E24" s="1645"/>
      <c r="F24" s="1645" t="s">
        <v>659</v>
      </c>
      <c r="G24" s="1645"/>
      <c r="H24" s="1645" t="s">
        <v>487</v>
      </c>
      <c r="I24" s="1040"/>
      <c r="J24" s="1091"/>
      <c r="K24" s="1040"/>
      <c r="L24" s="1040"/>
      <c r="M24" s="1040"/>
      <c r="N24" s="1040"/>
      <c r="O24" s="1040"/>
      <c r="P24" s="1043"/>
      <c r="Q24" s="1089"/>
      <c r="R24" s="1043"/>
      <c r="S24" s="1043"/>
      <c r="T24" s="1043"/>
      <c r="U24" s="1043"/>
      <c r="V24" s="1043"/>
      <c r="W24" s="1089"/>
      <c r="X24" s="1089"/>
      <c r="Y24" s="1043"/>
      <c r="Z24" s="1043"/>
      <c r="AA24" s="1043"/>
      <c r="AB24" s="1043"/>
      <c r="AC24" s="1043"/>
      <c r="AD24" s="1089"/>
      <c r="AE24" s="1089"/>
      <c r="AF24" s="1043"/>
      <c r="AG24" s="1043"/>
      <c r="AH24" s="1043"/>
      <c r="AI24" s="1043"/>
      <c r="AJ24" s="1043"/>
      <c r="AK24" s="1207"/>
    </row>
    <row r="25" spans="1:37" ht="15">
      <c r="A25" s="616">
        <f>ROW()</f>
        <v>25</v>
      </c>
      <c r="B25" s="162"/>
      <c r="C25" s="1645"/>
      <c r="D25" s="1645"/>
      <c r="E25" s="1645"/>
      <c r="F25" s="1645" t="s">
        <v>664</v>
      </c>
      <c r="G25" s="1645"/>
      <c r="H25" s="1645" t="s">
        <v>486</v>
      </c>
      <c r="I25" s="1040"/>
      <c r="J25" s="1091"/>
      <c r="K25" s="1040"/>
      <c r="L25" s="1040"/>
      <c r="M25" s="1040"/>
      <c r="N25" s="1040"/>
      <c r="O25" s="1040"/>
      <c r="P25" s="1043"/>
      <c r="Q25" s="1089"/>
      <c r="R25" s="1043"/>
      <c r="S25" s="1043"/>
      <c r="T25" s="1043"/>
      <c r="U25" s="1043"/>
      <c r="V25" s="1043"/>
      <c r="W25" s="1089"/>
      <c r="X25" s="1089"/>
      <c r="Y25" s="1043"/>
      <c r="Z25" s="1043"/>
      <c r="AA25" s="1043"/>
      <c r="AB25" s="1043"/>
      <c r="AC25" s="1043"/>
      <c r="AD25" s="1089"/>
      <c r="AE25" s="1089"/>
      <c r="AF25" s="1043"/>
      <c r="AG25" s="1043"/>
      <c r="AH25" s="1043"/>
      <c r="AI25" s="1043"/>
      <c r="AJ25" s="1043"/>
      <c r="AK25" s="1207"/>
    </row>
    <row r="26" spans="1:37" ht="15">
      <c r="A26" s="616">
        <f>ROW()</f>
        <v>26</v>
      </c>
      <c r="B26" s="162"/>
      <c r="C26" s="1645" t="s">
        <v>419</v>
      </c>
      <c r="D26" s="1645" t="s">
        <v>1424</v>
      </c>
      <c r="E26" s="1644">
        <v>220</v>
      </c>
      <c r="F26" s="1645" t="s">
        <v>1425</v>
      </c>
      <c r="G26" s="1645" t="s">
        <v>1426</v>
      </c>
      <c r="H26" s="1645" t="s">
        <v>482</v>
      </c>
      <c r="I26" s="1040"/>
      <c r="J26" s="1091"/>
      <c r="K26" s="1040"/>
      <c r="L26" s="1040"/>
      <c r="M26" s="1040"/>
      <c r="N26" s="1040"/>
      <c r="O26" s="1040"/>
      <c r="P26" s="1043"/>
      <c r="Q26" s="1089"/>
      <c r="R26" s="1043"/>
      <c r="S26" s="1043"/>
      <c r="T26" s="1043"/>
      <c r="U26" s="1043"/>
      <c r="V26" s="1043"/>
      <c r="W26" s="1089"/>
      <c r="X26" s="1089"/>
      <c r="Y26" s="1043"/>
      <c r="Z26" s="1043"/>
      <c r="AA26" s="1043"/>
      <c r="AB26" s="1043"/>
      <c r="AC26" s="1043"/>
      <c r="AD26" s="1089"/>
      <c r="AE26" s="1089"/>
      <c r="AF26" s="1043"/>
      <c r="AG26" s="1043"/>
      <c r="AH26" s="1043"/>
      <c r="AI26" s="1043"/>
      <c r="AJ26" s="1043"/>
      <c r="AK26" s="1207"/>
    </row>
    <row r="27" spans="1:37" ht="15">
      <c r="A27" s="616">
        <f>ROW()</f>
        <v>27</v>
      </c>
      <c r="B27" s="162"/>
      <c r="C27" s="1645"/>
      <c r="D27" s="1645"/>
      <c r="E27" s="1644"/>
      <c r="F27" s="1645"/>
      <c r="G27" s="1645" t="s">
        <v>1427</v>
      </c>
      <c r="H27" s="1645" t="s">
        <v>482</v>
      </c>
      <c r="I27" s="1040"/>
      <c r="J27" s="1091"/>
      <c r="K27" s="1040"/>
      <c r="L27" s="1040"/>
      <c r="M27" s="1040"/>
      <c r="N27" s="1040"/>
      <c r="O27" s="1040"/>
      <c r="P27" s="1043"/>
      <c r="Q27" s="1089"/>
      <c r="R27" s="1043"/>
      <c r="S27" s="1043"/>
      <c r="T27" s="1043"/>
      <c r="U27" s="1043"/>
      <c r="V27" s="1043"/>
      <c r="W27" s="1089"/>
      <c r="X27" s="1089"/>
      <c r="Y27" s="1043"/>
      <c r="Z27" s="1043"/>
      <c r="AA27" s="1043"/>
      <c r="AB27" s="1043"/>
      <c r="AC27" s="1043"/>
      <c r="AD27" s="1089"/>
      <c r="AE27" s="1089"/>
      <c r="AF27" s="1043"/>
      <c r="AG27" s="1043"/>
      <c r="AH27" s="1043"/>
      <c r="AI27" s="1043"/>
      <c r="AJ27" s="1043"/>
      <c r="AK27" s="1207"/>
    </row>
    <row r="28" spans="1:37" ht="15">
      <c r="A28" s="616">
        <f>ROW()</f>
        <v>28</v>
      </c>
      <c r="B28" s="162"/>
      <c r="C28" s="1645"/>
      <c r="D28" s="1645"/>
      <c r="E28" s="1644"/>
      <c r="F28" s="1645" t="s">
        <v>1428</v>
      </c>
      <c r="G28" s="1645" t="s">
        <v>1426</v>
      </c>
      <c r="H28" s="1645" t="s">
        <v>482</v>
      </c>
      <c r="I28" s="1040"/>
      <c r="J28" s="1091"/>
      <c r="K28" s="1040"/>
      <c r="L28" s="1040"/>
      <c r="M28" s="1040"/>
      <c r="N28" s="1040"/>
      <c r="O28" s="1040"/>
      <c r="P28" s="1043"/>
      <c r="Q28" s="1089"/>
      <c r="R28" s="1043"/>
      <c r="S28" s="1043"/>
      <c r="T28" s="1043"/>
      <c r="U28" s="1043"/>
      <c r="V28" s="1043"/>
      <c r="W28" s="1089"/>
      <c r="X28" s="1089"/>
      <c r="Y28" s="1043"/>
      <c r="Z28" s="1043"/>
      <c r="AA28" s="1043"/>
      <c r="AB28" s="1043"/>
      <c r="AC28" s="1043"/>
      <c r="AD28" s="1089"/>
      <c r="AE28" s="1089"/>
      <c r="AF28" s="1043"/>
      <c r="AG28" s="1043"/>
      <c r="AH28" s="1043"/>
      <c r="AI28" s="1043"/>
      <c r="AJ28" s="1043"/>
      <c r="AK28" s="1207"/>
    </row>
    <row r="29" spans="1:37" ht="15">
      <c r="A29" s="616">
        <f>ROW()</f>
        <v>29</v>
      </c>
      <c r="B29" s="162"/>
      <c r="C29" s="1645"/>
      <c r="D29" s="1645"/>
      <c r="E29" s="1644"/>
      <c r="F29" s="1645"/>
      <c r="G29" s="1645" t="s">
        <v>1427</v>
      </c>
      <c r="H29" s="1645" t="s">
        <v>482</v>
      </c>
      <c r="I29" s="1040"/>
      <c r="J29" s="1091"/>
      <c r="K29" s="1040"/>
      <c r="L29" s="1040"/>
      <c r="M29" s="1040"/>
      <c r="N29" s="1040"/>
      <c r="O29" s="1040"/>
      <c r="P29" s="1043"/>
      <c r="Q29" s="1089"/>
      <c r="R29" s="1043"/>
      <c r="S29" s="1043"/>
      <c r="T29" s="1043"/>
      <c r="U29" s="1043"/>
      <c r="V29" s="1043"/>
      <c r="W29" s="1089"/>
      <c r="X29" s="1089"/>
      <c r="Y29" s="1043"/>
      <c r="Z29" s="1043"/>
      <c r="AA29" s="1043"/>
      <c r="AB29" s="1043"/>
      <c r="AC29" s="1043"/>
      <c r="AD29" s="1089"/>
      <c r="AE29" s="1089"/>
      <c r="AF29" s="1043"/>
      <c r="AG29" s="1043"/>
      <c r="AH29" s="1043"/>
      <c r="AI29" s="1043"/>
      <c r="AJ29" s="1043"/>
      <c r="AK29" s="1207"/>
    </row>
    <row r="30" spans="1:37" ht="15">
      <c r="A30" s="616">
        <f>ROW()</f>
        <v>30</v>
      </c>
      <c r="B30" s="162"/>
      <c r="C30" s="1645"/>
      <c r="D30" s="1645"/>
      <c r="E30" s="1644">
        <v>110</v>
      </c>
      <c r="F30" s="1645" t="s">
        <v>1425</v>
      </c>
      <c r="G30" s="1645" t="s">
        <v>1426</v>
      </c>
      <c r="H30" s="1645" t="s">
        <v>482</v>
      </c>
      <c r="I30" s="1040"/>
      <c r="J30" s="1091"/>
      <c r="K30" s="1040"/>
      <c r="L30" s="1040"/>
      <c r="M30" s="1040"/>
      <c r="N30" s="1040"/>
      <c r="O30" s="1040"/>
      <c r="P30" s="1043"/>
      <c r="Q30" s="1089"/>
      <c r="R30" s="1043"/>
      <c r="S30" s="1043"/>
      <c r="T30" s="1043"/>
      <c r="U30" s="1043"/>
      <c r="V30" s="1043"/>
      <c r="W30" s="1089"/>
      <c r="X30" s="1089"/>
      <c r="Y30" s="1043"/>
      <c r="Z30" s="1043"/>
      <c r="AA30" s="1043"/>
      <c r="AB30" s="1043"/>
      <c r="AC30" s="1043"/>
      <c r="AD30" s="1089"/>
      <c r="AE30" s="1089"/>
      <c r="AF30" s="1043"/>
      <c r="AG30" s="1043"/>
      <c r="AH30" s="1043"/>
      <c r="AI30" s="1043"/>
      <c r="AJ30" s="1043"/>
      <c r="AK30" s="1207"/>
    </row>
    <row r="31" spans="1:37" ht="15">
      <c r="A31" s="616">
        <f>ROW()</f>
        <v>31</v>
      </c>
      <c r="B31" s="162"/>
      <c r="C31" s="1645"/>
      <c r="D31" s="1645"/>
      <c r="E31" s="1644"/>
      <c r="F31" s="1645"/>
      <c r="G31" s="1645" t="s">
        <v>1427</v>
      </c>
      <c r="H31" s="1645" t="s">
        <v>482</v>
      </c>
      <c r="I31" s="1040"/>
      <c r="J31" s="1091"/>
      <c r="K31" s="1040"/>
      <c r="L31" s="1040"/>
      <c r="M31" s="1040"/>
      <c r="N31" s="1040"/>
      <c r="O31" s="1040"/>
      <c r="P31" s="1043"/>
      <c r="Q31" s="1089"/>
      <c r="R31" s="1043"/>
      <c r="S31" s="1043"/>
      <c r="T31" s="1043"/>
      <c r="U31" s="1043"/>
      <c r="V31" s="1043"/>
      <c r="W31" s="1089"/>
      <c r="X31" s="1089"/>
      <c r="Y31" s="1043"/>
      <c r="Z31" s="1043"/>
      <c r="AA31" s="1043"/>
      <c r="AB31" s="1043"/>
      <c r="AC31" s="1043"/>
      <c r="AD31" s="1089"/>
      <c r="AE31" s="1089"/>
      <c r="AF31" s="1043"/>
      <c r="AG31" s="1043"/>
      <c r="AH31" s="1043"/>
      <c r="AI31" s="1043"/>
      <c r="AJ31" s="1043"/>
      <c r="AK31" s="1207"/>
    </row>
    <row r="32" spans="1:37" ht="15">
      <c r="A32" s="616">
        <f>ROW()</f>
        <v>32</v>
      </c>
      <c r="B32" s="162"/>
      <c r="C32" s="1645"/>
      <c r="D32" s="1645"/>
      <c r="E32" s="1644"/>
      <c r="F32" s="1645" t="s">
        <v>1428</v>
      </c>
      <c r="G32" s="1645" t="s">
        <v>1426</v>
      </c>
      <c r="H32" s="1645" t="s">
        <v>482</v>
      </c>
      <c r="I32" s="1040"/>
      <c r="J32" s="1091"/>
      <c r="K32" s="1040"/>
      <c r="L32" s="1040"/>
      <c r="M32" s="1040"/>
      <c r="N32" s="1040"/>
      <c r="O32" s="1040"/>
      <c r="P32" s="1043"/>
      <c r="Q32" s="1089"/>
      <c r="R32" s="1043"/>
      <c r="S32" s="1043"/>
      <c r="T32" s="1043"/>
      <c r="U32" s="1043"/>
      <c r="V32" s="1043"/>
      <c r="W32" s="1089"/>
      <c r="X32" s="1089"/>
      <c r="Y32" s="1043"/>
      <c r="Z32" s="1043"/>
      <c r="AA32" s="1043"/>
      <c r="AB32" s="1043"/>
      <c r="AC32" s="1043"/>
      <c r="AD32" s="1089"/>
      <c r="AE32" s="1089"/>
      <c r="AF32" s="1043"/>
      <c r="AG32" s="1043"/>
      <c r="AH32" s="1043"/>
      <c r="AI32" s="1043"/>
      <c r="AJ32" s="1043"/>
      <c r="AK32" s="1207"/>
    </row>
    <row r="33" spans="1:37" ht="15">
      <c r="A33" s="616">
        <f>ROW()</f>
        <v>33</v>
      </c>
      <c r="B33" s="162"/>
      <c r="C33" s="1645"/>
      <c r="D33" s="1645"/>
      <c r="E33" s="1644"/>
      <c r="F33" s="1645"/>
      <c r="G33" s="1645" t="s">
        <v>1427</v>
      </c>
      <c r="H33" s="1645" t="s">
        <v>482</v>
      </c>
      <c r="I33" s="1040"/>
      <c r="J33" s="1091"/>
      <c r="K33" s="1040"/>
      <c r="L33" s="1040"/>
      <c r="M33" s="1040"/>
      <c r="N33" s="1040"/>
      <c r="O33" s="1040"/>
      <c r="P33" s="1043"/>
      <c r="Q33" s="1089"/>
      <c r="R33" s="1043"/>
      <c r="S33" s="1043"/>
      <c r="T33" s="1043"/>
      <c r="U33" s="1043"/>
      <c r="V33" s="1043"/>
      <c r="W33" s="1089"/>
      <c r="X33" s="1089"/>
      <c r="Y33" s="1043"/>
      <c r="Z33" s="1043"/>
      <c r="AA33" s="1043"/>
      <c r="AB33" s="1043"/>
      <c r="AC33" s="1043"/>
      <c r="AD33" s="1089"/>
      <c r="AE33" s="1089"/>
      <c r="AF33" s="1043"/>
      <c r="AG33" s="1043"/>
      <c r="AH33" s="1043"/>
      <c r="AI33" s="1043"/>
      <c r="AJ33" s="1043"/>
      <c r="AK33" s="1207"/>
    </row>
    <row r="34" spans="1:37" ht="15">
      <c r="A34" s="616">
        <f>ROW()</f>
        <v>34</v>
      </c>
      <c r="B34" s="162"/>
      <c r="C34" s="1645"/>
      <c r="D34" s="1645"/>
      <c r="E34" s="1644" t="s">
        <v>1429</v>
      </c>
      <c r="F34" s="1645" t="s">
        <v>1425</v>
      </c>
      <c r="G34" s="1645" t="s">
        <v>1426</v>
      </c>
      <c r="H34" s="1645" t="s">
        <v>482</v>
      </c>
      <c r="I34" s="1040"/>
      <c r="J34" s="1091"/>
      <c r="K34" s="1040"/>
      <c r="L34" s="1040"/>
      <c r="M34" s="1040"/>
      <c r="N34" s="1040"/>
      <c r="O34" s="1040"/>
      <c r="P34" s="1043"/>
      <c r="Q34" s="1089"/>
      <c r="R34" s="1043"/>
      <c r="S34" s="1043"/>
      <c r="T34" s="1043"/>
      <c r="U34" s="1043"/>
      <c r="V34" s="1043"/>
      <c r="W34" s="1089"/>
      <c r="X34" s="1089"/>
      <c r="Y34" s="1043"/>
      <c r="Z34" s="1043"/>
      <c r="AA34" s="1043"/>
      <c r="AB34" s="1043"/>
      <c r="AC34" s="1043"/>
      <c r="AD34" s="1089"/>
      <c r="AE34" s="1089"/>
      <c r="AF34" s="1043"/>
      <c r="AG34" s="1043"/>
      <c r="AH34" s="1043"/>
      <c r="AI34" s="1043"/>
      <c r="AJ34" s="1043"/>
      <c r="AK34" s="1207"/>
    </row>
    <row r="35" spans="1:37" ht="15">
      <c r="A35" s="616">
        <f>ROW()</f>
        <v>35</v>
      </c>
      <c r="B35" s="162"/>
      <c r="C35" s="1645"/>
      <c r="D35" s="1645"/>
      <c r="E35" s="1644"/>
      <c r="F35" s="1645"/>
      <c r="G35" s="1645" t="s">
        <v>1427</v>
      </c>
      <c r="H35" s="1645" t="s">
        <v>482</v>
      </c>
      <c r="I35" s="1040"/>
      <c r="J35" s="1091"/>
      <c r="K35" s="1040"/>
      <c r="L35" s="1040"/>
      <c r="M35" s="1040"/>
      <c r="N35" s="1040"/>
      <c r="O35" s="1040"/>
      <c r="P35" s="1043"/>
      <c r="Q35" s="1089"/>
      <c r="R35" s="1043"/>
      <c r="S35" s="1043"/>
      <c r="T35" s="1043"/>
      <c r="U35" s="1043"/>
      <c r="V35" s="1043"/>
      <c r="W35" s="1089"/>
      <c r="X35" s="1089"/>
      <c r="Y35" s="1043"/>
      <c r="Z35" s="1043"/>
      <c r="AA35" s="1043"/>
      <c r="AB35" s="1043"/>
      <c r="AC35" s="1043"/>
      <c r="AD35" s="1089"/>
      <c r="AE35" s="1089"/>
      <c r="AF35" s="1043"/>
      <c r="AG35" s="1043"/>
      <c r="AH35" s="1043"/>
      <c r="AI35" s="1043"/>
      <c r="AJ35" s="1043"/>
      <c r="AK35" s="1207"/>
    </row>
    <row r="36" spans="1:37" ht="15">
      <c r="A36" s="616">
        <f>ROW()</f>
        <v>36</v>
      </c>
      <c r="B36" s="162"/>
      <c r="C36" s="1645"/>
      <c r="D36" s="1645"/>
      <c r="E36" s="1644"/>
      <c r="F36" s="1645" t="s">
        <v>1428</v>
      </c>
      <c r="G36" s="1645" t="s">
        <v>1426</v>
      </c>
      <c r="H36" s="1645" t="s">
        <v>482</v>
      </c>
      <c r="I36" s="1040"/>
      <c r="J36" s="1091"/>
      <c r="K36" s="1040"/>
      <c r="L36" s="1040"/>
      <c r="M36" s="1040"/>
      <c r="N36" s="1040"/>
      <c r="O36" s="1040"/>
      <c r="P36" s="1043"/>
      <c r="Q36" s="1089"/>
      <c r="R36" s="1043"/>
      <c r="S36" s="1043"/>
      <c r="T36" s="1043"/>
      <c r="U36" s="1043"/>
      <c r="V36" s="1043"/>
      <c r="W36" s="1089"/>
      <c r="X36" s="1089"/>
      <c r="Y36" s="1043"/>
      <c r="Z36" s="1043"/>
      <c r="AA36" s="1043"/>
      <c r="AB36" s="1043"/>
      <c r="AC36" s="1043"/>
      <c r="AD36" s="1089"/>
      <c r="AE36" s="1089"/>
      <c r="AF36" s="1043"/>
      <c r="AG36" s="1043"/>
      <c r="AH36" s="1043"/>
      <c r="AI36" s="1043"/>
      <c r="AJ36" s="1043"/>
      <c r="AK36" s="1207"/>
    </row>
    <row r="37" spans="1:37" ht="15">
      <c r="A37" s="616">
        <f>ROW()</f>
        <v>37</v>
      </c>
      <c r="B37" s="162"/>
      <c r="C37" s="1645"/>
      <c r="D37" s="1645"/>
      <c r="E37" s="1644"/>
      <c r="F37" s="1645"/>
      <c r="G37" s="1645" t="s">
        <v>1427</v>
      </c>
      <c r="H37" s="1645" t="s">
        <v>482</v>
      </c>
      <c r="I37" s="1040"/>
      <c r="J37" s="1091"/>
      <c r="K37" s="1040"/>
      <c r="L37" s="1040"/>
      <c r="M37" s="1040"/>
      <c r="N37" s="1040"/>
      <c r="O37" s="1040"/>
      <c r="P37" s="1043"/>
      <c r="Q37" s="1089"/>
      <c r="R37" s="1043"/>
      <c r="S37" s="1043"/>
      <c r="T37" s="1043"/>
      <c r="U37" s="1043"/>
      <c r="V37" s="1043"/>
      <c r="W37" s="1089"/>
      <c r="X37" s="1089"/>
      <c r="Y37" s="1043"/>
      <c r="Z37" s="1043"/>
      <c r="AA37" s="1043"/>
      <c r="AB37" s="1043"/>
      <c r="AC37" s="1043"/>
      <c r="AD37" s="1089"/>
      <c r="AE37" s="1089"/>
      <c r="AF37" s="1043"/>
      <c r="AG37" s="1043"/>
      <c r="AH37" s="1043"/>
      <c r="AI37" s="1043"/>
      <c r="AJ37" s="1043"/>
      <c r="AK37" s="1207"/>
    </row>
    <row r="38" spans="1:37" ht="30">
      <c r="A38" s="616">
        <f>ROW()</f>
        <v>38</v>
      </c>
      <c r="B38" s="162"/>
      <c r="C38" s="1645"/>
      <c r="D38" s="1645"/>
      <c r="E38" s="1644" t="s">
        <v>1430</v>
      </c>
      <c r="F38" s="1645" t="s">
        <v>1431</v>
      </c>
      <c r="G38" s="1645"/>
      <c r="H38" s="1645" t="s">
        <v>482</v>
      </c>
      <c r="I38" s="1040"/>
      <c r="J38" s="1091"/>
      <c r="K38" s="1040"/>
      <c r="L38" s="1040"/>
      <c r="M38" s="1040"/>
      <c r="N38" s="1040"/>
      <c r="O38" s="1040"/>
      <c r="P38" s="1043"/>
      <c r="Q38" s="1089"/>
      <c r="R38" s="1043"/>
      <c r="S38" s="1043"/>
      <c r="T38" s="1043"/>
      <c r="U38" s="1043"/>
      <c r="V38" s="1043"/>
      <c r="W38" s="1089"/>
      <c r="X38" s="1089"/>
      <c r="Y38" s="1043"/>
      <c r="Z38" s="1043"/>
      <c r="AA38" s="1043"/>
      <c r="AB38" s="1043"/>
      <c r="AC38" s="1043"/>
      <c r="AD38" s="1089"/>
      <c r="AE38" s="1089"/>
      <c r="AF38" s="1043"/>
      <c r="AG38" s="1043"/>
      <c r="AH38" s="1043"/>
      <c r="AI38" s="1043"/>
      <c r="AJ38" s="1043"/>
      <c r="AK38" s="1207"/>
    </row>
    <row r="39" spans="1:37" ht="15">
      <c r="A39" s="616">
        <f>ROW()</f>
        <v>39</v>
      </c>
      <c r="B39" s="162"/>
      <c r="C39" s="1644" t="s">
        <v>419</v>
      </c>
      <c r="D39" s="1644" t="s">
        <v>1432</v>
      </c>
      <c r="E39" s="1644" t="s">
        <v>1433</v>
      </c>
      <c r="F39" s="1644" t="s">
        <v>1434</v>
      </c>
      <c r="G39" s="1644"/>
      <c r="H39" s="1644" t="s">
        <v>1435</v>
      </c>
      <c r="I39" s="1041"/>
      <c r="J39" s="1090"/>
      <c r="K39" s="1041"/>
      <c r="L39" s="1041"/>
      <c r="M39" s="1041"/>
      <c r="N39" s="1041"/>
      <c r="O39" s="1041"/>
      <c r="P39" s="1044"/>
      <c r="Q39" s="1088"/>
      <c r="R39" s="1044"/>
      <c r="S39" s="1044"/>
      <c r="T39" s="1044"/>
      <c r="U39" s="1044"/>
      <c r="V39" s="1044"/>
      <c r="W39" s="1088"/>
      <c r="X39" s="1088"/>
      <c r="Y39" s="1044"/>
      <c r="Z39" s="1044"/>
      <c r="AA39" s="1044"/>
      <c r="AB39" s="1044"/>
      <c r="AC39" s="1044"/>
      <c r="AD39" s="1088"/>
      <c r="AE39" s="1088"/>
      <c r="AF39" s="1044"/>
      <c r="AG39" s="1044"/>
      <c r="AH39" s="1044"/>
      <c r="AI39" s="1044"/>
      <c r="AJ39" s="1044"/>
      <c r="AK39" s="1208"/>
    </row>
    <row r="40" spans="1:37" ht="15">
      <c r="A40" s="616">
        <f>ROW()</f>
        <v>40</v>
      </c>
      <c r="B40" s="162"/>
      <c r="C40" s="1644"/>
      <c r="D40" s="1644"/>
      <c r="E40" s="1644"/>
      <c r="F40" s="1644" t="s">
        <v>1436</v>
      </c>
      <c r="G40" s="1644"/>
      <c r="H40" s="1644" t="s">
        <v>1435</v>
      </c>
      <c r="I40" s="1041"/>
      <c r="J40" s="1090"/>
      <c r="K40" s="1041"/>
      <c r="L40" s="1041"/>
      <c r="M40" s="1041"/>
      <c r="N40" s="1041"/>
      <c r="O40" s="1041"/>
      <c r="P40" s="1044"/>
      <c r="Q40" s="1088"/>
      <c r="R40" s="1044"/>
      <c r="S40" s="1044"/>
      <c r="T40" s="1044"/>
      <c r="U40" s="1044"/>
      <c r="V40" s="1044"/>
      <c r="W40" s="1088"/>
      <c r="X40" s="1088"/>
      <c r="Y40" s="1044"/>
      <c r="Z40" s="1044"/>
      <c r="AA40" s="1044"/>
      <c r="AB40" s="1044"/>
      <c r="AC40" s="1044"/>
      <c r="AD40" s="1088"/>
      <c r="AE40" s="1088"/>
      <c r="AF40" s="1044"/>
      <c r="AG40" s="1044"/>
      <c r="AH40" s="1044"/>
      <c r="AI40" s="1044"/>
      <c r="AJ40" s="1044"/>
      <c r="AK40" s="1208"/>
    </row>
    <row r="41" spans="1:37" ht="15">
      <c r="A41" s="616">
        <f>ROW()</f>
        <v>41</v>
      </c>
      <c r="B41" s="162"/>
      <c r="C41" s="1644"/>
      <c r="D41" s="1644"/>
      <c r="E41" s="1644"/>
      <c r="F41" s="1644" t="s">
        <v>1437</v>
      </c>
      <c r="G41" s="1644"/>
      <c r="H41" s="1644" t="s">
        <v>1435</v>
      </c>
      <c r="I41" s="1041"/>
      <c r="J41" s="1090"/>
      <c r="K41" s="1041"/>
      <c r="L41" s="1041"/>
      <c r="M41" s="1041"/>
      <c r="N41" s="1041"/>
      <c r="O41" s="1041"/>
      <c r="P41" s="1044"/>
      <c r="Q41" s="1088"/>
      <c r="R41" s="1044"/>
      <c r="S41" s="1044"/>
      <c r="T41" s="1044"/>
      <c r="U41" s="1044"/>
      <c r="V41" s="1044"/>
      <c r="W41" s="1088"/>
      <c r="X41" s="1088"/>
      <c r="Y41" s="1044"/>
      <c r="Z41" s="1044"/>
      <c r="AA41" s="1044"/>
      <c r="AB41" s="1044"/>
      <c r="AC41" s="1044"/>
      <c r="AD41" s="1088"/>
      <c r="AE41" s="1088"/>
      <c r="AF41" s="1044"/>
      <c r="AG41" s="1044"/>
      <c r="AH41" s="1044"/>
      <c r="AI41" s="1044"/>
      <c r="AJ41" s="1044"/>
      <c r="AK41" s="1208"/>
    </row>
    <row r="42" spans="1:37" ht="15">
      <c r="A42" s="616">
        <f>ROW()</f>
        <v>42</v>
      </c>
      <c r="B42" s="162"/>
      <c r="C42" s="1644"/>
      <c r="D42" s="1644"/>
      <c r="E42" s="1644"/>
      <c r="F42" s="1644" t="s">
        <v>1438</v>
      </c>
      <c r="G42" s="1644"/>
      <c r="H42" s="1644" t="s">
        <v>1435</v>
      </c>
      <c r="I42" s="1041"/>
      <c r="J42" s="1090"/>
      <c r="K42" s="1041"/>
      <c r="L42" s="1041"/>
      <c r="M42" s="1041"/>
      <c r="N42" s="1041"/>
      <c r="O42" s="1041"/>
      <c r="P42" s="1044"/>
      <c r="Q42" s="1088"/>
      <c r="R42" s="1044"/>
      <c r="S42" s="1044"/>
      <c r="T42" s="1044"/>
      <c r="U42" s="1044"/>
      <c r="V42" s="1044"/>
      <c r="W42" s="1088"/>
      <c r="X42" s="1088"/>
      <c r="Y42" s="1044"/>
      <c r="Z42" s="1044"/>
      <c r="AA42" s="1044"/>
      <c r="AB42" s="1044"/>
      <c r="AC42" s="1044"/>
      <c r="AD42" s="1088"/>
      <c r="AE42" s="1088"/>
      <c r="AF42" s="1044"/>
      <c r="AG42" s="1044"/>
      <c r="AH42" s="1044"/>
      <c r="AI42" s="1044"/>
      <c r="AJ42" s="1044"/>
      <c r="AK42" s="1208"/>
    </row>
    <row r="43" spans="1:37" ht="15">
      <c r="A43" s="616">
        <f>ROW()</f>
        <v>43</v>
      </c>
      <c r="B43" s="162"/>
      <c r="C43" s="1644"/>
      <c r="D43" s="1644"/>
      <c r="E43" s="1644"/>
      <c r="F43" s="1644" t="s">
        <v>1439</v>
      </c>
      <c r="G43" s="1644"/>
      <c r="H43" s="1644" t="s">
        <v>1435</v>
      </c>
      <c r="I43" s="1041"/>
      <c r="J43" s="1090"/>
      <c r="K43" s="1041"/>
      <c r="L43" s="1041"/>
      <c r="M43" s="1041"/>
      <c r="N43" s="1041"/>
      <c r="O43" s="1041"/>
      <c r="P43" s="1044"/>
      <c r="Q43" s="1088"/>
      <c r="R43" s="1044"/>
      <c r="S43" s="1044"/>
      <c r="T43" s="1044"/>
      <c r="U43" s="1044"/>
      <c r="V43" s="1044"/>
      <c r="W43" s="1088"/>
      <c r="X43" s="1088"/>
      <c r="Y43" s="1044"/>
      <c r="Z43" s="1044"/>
      <c r="AA43" s="1044"/>
      <c r="AB43" s="1044"/>
      <c r="AC43" s="1044"/>
      <c r="AD43" s="1088"/>
      <c r="AE43" s="1088"/>
      <c r="AF43" s="1044"/>
      <c r="AG43" s="1044"/>
      <c r="AH43" s="1044"/>
      <c r="AI43" s="1044"/>
      <c r="AJ43" s="1044"/>
      <c r="AK43" s="1208"/>
    </row>
    <row r="44" spans="1:37" ht="15">
      <c r="A44" s="616">
        <f>ROW()</f>
        <v>44</v>
      </c>
      <c r="B44" s="162"/>
      <c r="C44" s="1645" t="s">
        <v>419</v>
      </c>
      <c r="D44" s="1645" t="s">
        <v>1440</v>
      </c>
      <c r="E44" s="1644">
        <v>220</v>
      </c>
      <c r="F44" s="1645" t="s">
        <v>1441</v>
      </c>
      <c r="G44" s="1645" t="s">
        <v>1442</v>
      </c>
      <c r="H44" s="1645" t="s">
        <v>483</v>
      </c>
      <c r="I44" s="1041"/>
      <c r="J44" s="1090"/>
      <c r="K44" s="1041"/>
      <c r="L44" s="1041"/>
      <c r="M44" s="1041"/>
      <c r="N44" s="1041"/>
      <c r="O44" s="1041"/>
      <c r="P44" s="1042"/>
      <c r="Q44" s="1087"/>
      <c r="R44" s="1042"/>
      <c r="S44" s="1042"/>
      <c r="T44" s="1042"/>
      <c r="U44" s="1042"/>
      <c r="V44" s="1042"/>
      <c r="W44" s="1087"/>
      <c r="X44" s="1087"/>
      <c r="Y44" s="1042"/>
      <c r="Z44" s="1042"/>
      <c r="AA44" s="1042"/>
      <c r="AB44" s="1042"/>
      <c r="AC44" s="1042"/>
      <c r="AD44" s="1087"/>
      <c r="AE44" s="1087"/>
      <c r="AF44" s="1042"/>
      <c r="AG44" s="1042"/>
      <c r="AH44" s="1042"/>
      <c r="AI44" s="1042"/>
      <c r="AJ44" s="1042"/>
      <c r="AK44" s="1209"/>
    </row>
    <row r="45" spans="1:37" ht="15">
      <c r="A45" s="616">
        <f>ROW()</f>
        <v>45</v>
      </c>
      <c r="B45" s="162"/>
      <c r="C45" s="1645"/>
      <c r="D45" s="1645"/>
      <c r="E45" s="1645"/>
      <c r="F45" s="1645" t="s">
        <v>1443</v>
      </c>
      <c r="G45" s="1645" t="s">
        <v>1443</v>
      </c>
      <c r="H45" s="1645" t="s">
        <v>483</v>
      </c>
      <c r="I45" s="1041"/>
      <c r="J45" s="1090"/>
      <c r="K45" s="1041"/>
      <c r="L45" s="1041"/>
      <c r="M45" s="1041"/>
      <c r="N45" s="1041"/>
      <c r="O45" s="1041"/>
      <c r="P45" s="1044"/>
      <c r="Q45" s="1088"/>
      <c r="R45" s="1044"/>
      <c r="S45" s="1044"/>
      <c r="T45" s="1044"/>
      <c r="U45" s="1044"/>
      <c r="V45" s="1044"/>
      <c r="W45" s="1088"/>
      <c r="X45" s="1088"/>
      <c r="Y45" s="1044"/>
      <c r="Z45" s="1044"/>
      <c r="AA45" s="1044"/>
      <c r="AB45" s="1044"/>
      <c r="AC45" s="1044"/>
      <c r="AD45" s="1088"/>
      <c r="AE45" s="1088"/>
      <c r="AF45" s="1044"/>
      <c r="AG45" s="1044"/>
      <c r="AH45" s="1044"/>
      <c r="AI45" s="1044"/>
      <c r="AJ45" s="1044"/>
      <c r="AK45" s="1208"/>
    </row>
    <row r="46" spans="1:37" ht="15">
      <c r="A46" s="616">
        <f>ROW()</f>
        <v>46</v>
      </c>
      <c r="B46" s="162"/>
      <c r="C46" s="1645"/>
      <c r="D46" s="1645"/>
      <c r="E46" s="1644">
        <v>110</v>
      </c>
      <c r="F46" s="1645" t="s">
        <v>1441</v>
      </c>
      <c r="G46" s="1645" t="s">
        <v>1442</v>
      </c>
      <c r="H46" s="1645" t="s">
        <v>483</v>
      </c>
      <c r="I46" s="1041"/>
      <c r="J46" s="1090"/>
      <c r="K46" s="1041"/>
      <c r="L46" s="1041"/>
      <c r="M46" s="1041"/>
      <c r="N46" s="1041"/>
      <c r="O46" s="1041"/>
      <c r="P46" s="1044"/>
      <c r="Q46" s="1088"/>
      <c r="R46" s="1044"/>
      <c r="S46" s="1044"/>
      <c r="T46" s="1044"/>
      <c r="U46" s="1044"/>
      <c r="V46" s="1044"/>
      <c r="W46" s="1088"/>
      <c r="X46" s="1088"/>
      <c r="Y46" s="1044"/>
      <c r="Z46" s="1044"/>
      <c r="AA46" s="1044"/>
      <c r="AB46" s="1044"/>
      <c r="AC46" s="1044"/>
      <c r="AD46" s="1088"/>
      <c r="AE46" s="1088"/>
      <c r="AF46" s="1044"/>
      <c r="AG46" s="1044"/>
      <c r="AH46" s="1044"/>
      <c r="AI46" s="1044"/>
      <c r="AJ46" s="1044"/>
      <c r="AK46" s="1208"/>
    </row>
    <row r="47" spans="1:37" ht="15">
      <c r="A47" s="616">
        <f>ROW()</f>
        <v>47</v>
      </c>
      <c r="B47" s="162"/>
      <c r="C47" s="1645"/>
      <c r="D47" s="1645"/>
      <c r="E47" s="1645"/>
      <c r="F47" s="1645" t="s">
        <v>1444</v>
      </c>
      <c r="G47" s="1645" t="s">
        <v>1445</v>
      </c>
      <c r="H47" s="1645" t="s">
        <v>483</v>
      </c>
      <c r="I47" s="1041"/>
      <c r="J47" s="1090"/>
      <c r="K47" s="1041"/>
      <c r="L47" s="1041"/>
      <c r="M47" s="1041"/>
      <c r="N47" s="1041"/>
      <c r="O47" s="1041"/>
      <c r="P47" s="1044"/>
      <c r="Q47" s="1088"/>
      <c r="R47" s="1044"/>
      <c r="S47" s="1044"/>
      <c r="T47" s="1044"/>
      <c r="U47" s="1044"/>
      <c r="V47" s="1044"/>
      <c r="W47" s="1088"/>
      <c r="X47" s="1088"/>
      <c r="Y47" s="1044"/>
      <c r="Z47" s="1044"/>
      <c r="AA47" s="1044"/>
      <c r="AB47" s="1044"/>
      <c r="AC47" s="1044"/>
      <c r="AD47" s="1088"/>
      <c r="AE47" s="1088"/>
      <c r="AF47" s="1044"/>
      <c r="AG47" s="1044"/>
      <c r="AH47" s="1044"/>
      <c r="AI47" s="1044"/>
      <c r="AJ47" s="1044"/>
      <c r="AK47" s="1208"/>
    </row>
    <row r="48" spans="1:37" ht="15">
      <c r="A48" s="616">
        <f>ROW()</f>
        <v>48</v>
      </c>
      <c r="B48" s="162"/>
      <c r="C48" s="1645"/>
      <c r="D48" s="1645"/>
      <c r="E48" s="1645"/>
      <c r="F48" s="1645" t="s">
        <v>1443</v>
      </c>
      <c r="G48" s="1645" t="s">
        <v>1443</v>
      </c>
      <c r="H48" s="1645" t="s">
        <v>483</v>
      </c>
      <c r="I48" s="1041"/>
      <c r="J48" s="1090"/>
      <c r="K48" s="1041"/>
      <c r="L48" s="1041"/>
      <c r="M48" s="1041"/>
      <c r="N48" s="1041"/>
      <c r="O48" s="1041"/>
      <c r="P48" s="1044"/>
      <c r="Q48" s="1088"/>
      <c r="R48" s="1044"/>
      <c r="S48" s="1044"/>
      <c r="T48" s="1044"/>
      <c r="U48" s="1044"/>
      <c r="V48" s="1044"/>
      <c r="W48" s="1088"/>
      <c r="X48" s="1088"/>
      <c r="Y48" s="1044"/>
      <c r="Z48" s="1044"/>
      <c r="AA48" s="1044"/>
      <c r="AB48" s="1044"/>
      <c r="AC48" s="1044"/>
      <c r="AD48" s="1088"/>
      <c r="AE48" s="1088"/>
      <c r="AF48" s="1044"/>
      <c r="AG48" s="1044"/>
      <c r="AH48" s="1044"/>
      <c r="AI48" s="1044"/>
      <c r="AJ48" s="1044"/>
      <c r="AK48" s="1208"/>
    </row>
    <row r="49" spans="1:37" ht="15">
      <c r="A49" s="616">
        <f>ROW()</f>
        <v>49</v>
      </c>
      <c r="B49" s="162"/>
      <c r="C49" s="1645"/>
      <c r="D49" s="1645"/>
      <c r="E49" s="1644" t="s">
        <v>1429</v>
      </c>
      <c r="F49" s="1645" t="s">
        <v>1441</v>
      </c>
      <c r="G49" s="1645" t="s">
        <v>1442</v>
      </c>
      <c r="H49" s="1645" t="s">
        <v>483</v>
      </c>
      <c r="I49" s="1041"/>
      <c r="J49" s="1090"/>
      <c r="K49" s="1041"/>
      <c r="L49" s="1041"/>
      <c r="M49" s="1041"/>
      <c r="N49" s="1041"/>
      <c r="O49" s="1041"/>
      <c r="P49" s="1044"/>
      <c r="Q49" s="1088"/>
      <c r="R49" s="1044"/>
      <c r="S49" s="1044"/>
      <c r="T49" s="1044"/>
      <c r="U49" s="1044"/>
      <c r="V49" s="1044"/>
      <c r="W49" s="1088"/>
      <c r="X49" s="1088"/>
      <c r="Y49" s="1044"/>
      <c r="Z49" s="1044"/>
      <c r="AA49" s="1044"/>
      <c r="AB49" s="1044"/>
      <c r="AC49" s="1044"/>
      <c r="AD49" s="1088"/>
      <c r="AE49" s="1088"/>
      <c r="AF49" s="1044"/>
      <c r="AG49" s="1044"/>
      <c r="AH49" s="1044"/>
      <c r="AI49" s="1044"/>
      <c r="AJ49" s="1044"/>
      <c r="AK49" s="1208"/>
    </row>
    <row r="50" spans="1:37" ht="15">
      <c r="A50" s="616">
        <f>ROW()</f>
        <v>50</v>
      </c>
      <c r="B50" s="162"/>
      <c r="C50" s="1645"/>
      <c r="D50" s="1645"/>
      <c r="E50" s="1645"/>
      <c r="F50" s="1645" t="s">
        <v>1444</v>
      </c>
      <c r="G50" s="1645" t="s">
        <v>1445</v>
      </c>
      <c r="H50" s="1645" t="s">
        <v>483</v>
      </c>
      <c r="I50" s="1041"/>
      <c r="J50" s="1090"/>
      <c r="K50" s="1041"/>
      <c r="L50" s="1041"/>
      <c r="M50" s="1041"/>
      <c r="N50" s="1041"/>
      <c r="O50" s="1041"/>
      <c r="P50" s="1044"/>
      <c r="Q50" s="1088"/>
      <c r="R50" s="1044"/>
      <c r="S50" s="1044"/>
      <c r="T50" s="1044"/>
      <c r="U50" s="1044"/>
      <c r="V50" s="1044"/>
      <c r="W50" s="1088"/>
      <c r="X50" s="1088"/>
      <c r="Y50" s="1044"/>
      <c r="Z50" s="1044"/>
      <c r="AA50" s="1044"/>
      <c r="AB50" s="1044"/>
      <c r="AC50" s="1044"/>
      <c r="AD50" s="1088"/>
      <c r="AE50" s="1088"/>
      <c r="AF50" s="1044"/>
      <c r="AG50" s="1044"/>
      <c r="AH50" s="1044"/>
      <c r="AI50" s="1044"/>
      <c r="AJ50" s="1044"/>
      <c r="AK50" s="1208"/>
    </row>
    <row r="51" spans="1:37" ht="15">
      <c r="A51" s="616">
        <f>ROW()</f>
        <v>51</v>
      </c>
      <c r="B51" s="162"/>
      <c r="C51" s="1645"/>
      <c r="D51" s="1645"/>
      <c r="E51" s="1645"/>
      <c r="F51" s="1645" t="s">
        <v>1443</v>
      </c>
      <c r="G51" s="1645" t="s">
        <v>1443</v>
      </c>
      <c r="H51" s="1645" t="s">
        <v>483</v>
      </c>
      <c r="I51" s="1041"/>
      <c r="J51" s="1090"/>
      <c r="K51" s="1041"/>
      <c r="L51" s="1041"/>
      <c r="M51" s="1041"/>
      <c r="N51" s="1041"/>
      <c r="O51" s="1041"/>
      <c r="P51" s="1044"/>
      <c r="Q51" s="1088"/>
      <c r="R51" s="1044"/>
      <c r="S51" s="1044"/>
      <c r="T51" s="1044"/>
      <c r="U51" s="1044"/>
      <c r="V51" s="1044"/>
      <c r="W51" s="1088"/>
      <c r="X51" s="1088"/>
      <c r="Y51" s="1044"/>
      <c r="Z51" s="1044"/>
      <c r="AA51" s="1044"/>
      <c r="AB51" s="1044"/>
      <c r="AC51" s="1044"/>
      <c r="AD51" s="1088"/>
      <c r="AE51" s="1088"/>
      <c r="AF51" s="1044"/>
      <c r="AG51" s="1044"/>
      <c r="AH51" s="1044"/>
      <c r="AI51" s="1044"/>
      <c r="AJ51" s="1044"/>
      <c r="AK51" s="1208"/>
    </row>
    <row r="52" spans="1:37" ht="15">
      <c r="A52" s="616">
        <f>ROW()</f>
        <v>52</v>
      </c>
      <c r="B52" s="162"/>
      <c r="C52" s="1645"/>
      <c r="D52" s="1645"/>
      <c r="E52" s="1644" t="s">
        <v>1446</v>
      </c>
      <c r="F52" s="1645" t="s">
        <v>1447</v>
      </c>
      <c r="G52" s="1645" t="s">
        <v>1448</v>
      </c>
      <c r="H52" s="1645" t="s">
        <v>483</v>
      </c>
      <c r="I52" s="1041"/>
      <c r="J52" s="1090"/>
      <c r="K52" s="1041"/>
      <c r="L52" s="1041"/>
      <c r="M52" s="1041"/>
      <c r="N52" s="1041"/>
      <c r="O52" s="1041"/>
      <c r="P52" s="1044"/>
      <c r="Q52" s="1088"/>
      <c r="R52" s="1044"/>
      <c r="S52" s="1044"/>
      <c r="T52" s="1044"/>
      <c r="U52" s="1044"/>
      <c r="V52" s="1044"/>
      <c r="W52" s="1088"/>
      <c r="X52" s="1088"/>
      <c r="Y52" s="1044"/>
      <c r="Z52" s="1044"/>
      <c r="AA52" s="1044"/>
      <c r="AB52" s="1044"/>
      <c r="AC52" s="1044"/>
      <c r="AD52" s="1088"/>
      <c r="AE52" s="1088"/>
      <c r="AF52" s="1044"/>
      <c r="AG52" s="1044"/>
      <c r="AH52" s="1044"/>
      <c r="AI52" s="1044"/>
      <c r="AJ52" s="1044"/>
      <c r="AK52" s="1208"/>
    </row>
    <row r="53" spans="1:37" ht="15">
      <c r="A53" s="616">
        <f>ROW()</f>
        <v>53</v>
      </c>
      <c r="B53" s="162"/>
      <c r="C53" s="1645"/>
      <c r="D53" s="1645"/>
      <c r="E53" s="1644"/>
      <c r="F53" s="1645" t="s">
        <v>1441</v>
      </c>
      <c r="G53" s="1645" t="s">
        <v>1442</v>
      </c>
      <c r="H53" s="1645" t="s">
        <v>483</v>
      </c>
      <c r="I53" s="1041"/>
      <c r="J53" s="1090"/>
      <c r="K53" s="1041"/>
      <c r="L53" s="1041"/>
      <c r="M53" s="1041"/>
      <c r="N53" s="1041"/>
      <c r="O53" s="1041"/>
      <c r="P53" s="1044"/>
      <c r="Q53" s="1088"/>
      <c r="R53" s="1044"/>
      <c r="S53" s="1044"/>
      <c r="T53" s="1044"/>
      <c r="U53" s="1044"/>
      <c r="V53" s="1044"/>
      <c r="W53" s="1088"/>
      <c r="X53" s="1088"/>
      <c r="Y53" s="1044"/>
      <c r="Z53" s="1044"/>
      <c r="AA53" s="1044"/>
      <c r="AB53" s="1044"/>
      <c r="AC53" s="1044"/>
      <c r="AD53" s="1088"/>
      <c r="AE53" s="1088"/>
      <c r="AF53" s="1044"/>
      <c r="AG53" s="1044"/>
      <c r="AH53" s="1044"/>
      <c r="AI53" s="1044"/>
      <c r="AJ53" s="1044"/>
      <c r="AK53" s="1208"/>
    </row>
    <row r="54" spans="1:37" ht="15">
      <c r="A54" s="616">
        <f>ROW()</f>
        <v>54</v>
      </c>
      <c r="B54" s="162"/>
      <c r="C54" s="1645"/>
      <c r="D54" s="1645"/>
      <c r="E54" s="1644"/>
      <c r="F54" s="1645" t="s">
        <v>1444</v>
      </c>
      <c r="G54" s="1645" t="s">
        <v>1445</v>
      </c>
      <c r="H54" s="1645" t="s">
        <v>483</v>
      </c>
      <c r="I54" s="1041"/>
      <c r="J54" s="1090"/>
      <c r="K54" s="1041"/>
      <c r="L54" s="1041"/>
      <c r="M54" s="1041"/>
      <c r="N54" s="1041"/>
      <c r="O54" s="1041"/>
      <c r="P54" s="1044"/>
      <c r="Q54" s="1088"/>
      <c r="R54" s="1044"/>
      <c r="S54" s="1044"/>
      <c r="T54" s="1044"/>
      <c r="U54" s="1044"/>
      <c r="V54" s="1044"/>
      <c r="W54" s="1088"/>
      <c r="X54" s="1088"/>
      <c r="Y54" s="1044"/>
      <c r="Z54" s="1044"/>
      <c r="AA54" s="1044"/>
      <c r="AB54" s="1044"/>
      <c r="AC54" s="1044"/>
      <c r="AD54" s="1088"/>
      <c r="AE54" s="1088"/>
      <c r="AF54" s="1044"/>
      <c r="AG54" s="1044"/>
      <c r="AH54" s="1044"/>
      <c r="AI54" s="1044"/>
      <c r="AJ54" s="1044"/>
      <c r="AK54" s="1208"/>
    </row>
    <row r="55" spans="1:37" ht="15">
      <c r="A55" s="616">
        <f>ROW()</f>
        <v>55</v>
      </c>
      <c r="B55" s="162"/>
      <c r="C55" s="1645"/>
      <c r="D55" s="1645"/>
      <c r="E55" s="1645"/>
      <c r="F55" s="1645" t="s">
        <v>1443</v>
      </c>
      <c r="G55" s="1645" t="s">
        <v>1443</v>
      </c>
      <c r="H55" s="1645" t="s">
        <v>483</v>
      </c>
      <c r="I55" s="1041"/>
      <c r="J55" s="1090"/>
      <c r="K55" s="1041"/>
      <c r="L55" s="1041"/>
      <c r="M55" s="1041"/>
      <c r="N55" s="1041"/>
      <c r="O55" s="1041"/>
      <c r="P55" s="1044"/>
      <c r="Q55" s="1088"/>
      <c r="R55" s="1044"/>
      <c r="S55" s="1044"/>
      <c r="T55" s="1044"/>
      <c r="U55" s="1044"/>
      <c r="V55" s="1044"/>
      <c r="W55" s="1088"/>
      <c r="X55" s="1088"/>
      <c r="Y55" s="1044"/>
      <c r="Z55" s="1044"/>
      <c r="AA55" s="1044"/>
      <c r="AB55" s="1044"/>
      <c r="AC55" s="1044"/>
      <c r="AD55" s="1088"/>
      <c r="AE55" s="1088"/>
      <c r="AF55" s="1044"/>
      <c r="AG55" s="1044"/>
      <c r="AH55" s="1044"/>
      <c r="AI55" s="1044"/>
      <c r="AJ55" s="1044"/>
      <c r="AK55" s="1208"/>
    </row>
    <row r="56" spans="1:37" ht="15">
      <c r="A56" s="616">
        <f>ROW()</f>
        <v>56</v>
      </c>
      <c r="B56" s="162"/>
      <c r="C56" s="1645" t="s">
        <v>419</v>
      </c>
      <c r="D56" s="1645" t="s">
        <v>1449</v>
      </c>
      <c r="E56" s="1644">
        <v>220</v>
      </c>
      <c r="F56" s="1645" t="s">
        <v>1443</v>
      </c>
      <c r="G56" s="1645"/>
      <c r="H56" s="1645" t="s">
        <v>483</v>
      </c>
      <c r="I56" s="1041"/>
      <c r="J56" s="1090"/>
      <c r="K56" s="1041"/>
      <c r="L56" s="1041"/>
      <c r="M56" s="1041"/>
      <c r="N56" s="1041"/>
      <c r="O56" s="1041"/>
      <c r="P56" s="1044"/>
      <c r="Q56" s="1088"/>
      <c r="R56" s="1044"/>
      <c r="S56" s="1044"/>
      <c r="T56" s="1044"/>
      <c r="U56" s="1044"/>
      <c r="V56" s="1044"/>
      <c r="W56" s="1088"/>
      <c r="X56" s="1088"/>
      <c r="Y56" s="1044"/>
      <c r="Z56" s="1044"/>
      <c r="AA56" s="1044"/>
      <c r="AB56" s="1044"/>
      <c r="AC56" s="1044"/>
      <c r="AD56" s="1088"/>
      <c r="AE56" s="1088"/>
      <c r="AF56" s="1044"/>
      <c r="AG56" s="1044"/>
      <c r="AH56" s="1044"/>
      <c r="AI56" s="1044"/>
      <c r="AJ56" s="1044"/>
      <c r="AK56" s="1208"/>
    </row>
    <row r="57" spans="1:37" ht="15">
      <c r="A57" s="616">
        <f>ROW()</f>
        <v>57</v>
      </c>
      <c r="B57" s="162"/>
      <c r="C57" s="1645"/>
      <c r="D57" s="1645"/>
      <c r="E57" s="1644">
        <v>110</v>
      </c>
      <c r="F57" s="1645" t="s">
        <v>1443</v>
      </c>
      <c r="G57" s="1645"/>
      <c r="H57" s="1645" t="s">
        <v>483</v>
      </c>
      <c r="I57" s="1041"/>
      <c r="J57" s="1090"/>
      <c r="K57" s="1041"/>
      <c r="L57" s="1041"/>
      <c r="M57" s="1041"/>
      <c r="N57" s="1041"/>
      <c r="O57" s="1041"/>
      <c r="P57" s="1044"/>
      <c r="Q57" s="1088"/>
      <c r="R57" s="1044"/>
      <c r="S57" s="1044"/>
      <c r="T57" s="1044"/>
      <c r="U57" s="1044"/>
      <c r="V57" s="1044"/>
      <c r="W57" s="1088"/>
      <c r="X57" s="1088"/>
      <c r="Y57" s="1044"/>
      <c r="Z57" s="1044"/>
      <c r="AA57" s="1044"/>
      <c r="AB57" s="1044"/>
      <c r="AC57" s="1044"/>
      <c r="AD57" s="1088"/>
      <c r="AE57" s="1088"/>
      <c r="AF57" s="1044"/>
      <c r="AG57" s="1044"/>
      <c r="AH57" s="1044"/>
      <c r="AI57" s="1044"/>
      <c r="AJ57" s="1044"/>
      <c r="AK57" s="1208"/>
    </row>
    <row r="58" spans="1:37" ht="15">
      <c r="A58" s="616">
        <f>ROW()</f>
        <v>58</v>
      </c>
      <c r="B58" s="162"/>
      <c r="C58" s="1645"/>
      <c r="D58" s="1645"/>
      <c r="E58" s="1644" t="s">
        <v>1446</v>
      </c>
      <c r="F58" s="1645" t="s">
        <v>1441</v>
      </c>
      <c r="G58" s="1645"/>
      <c r="H58" s="1645" t="s">
        <v>483</v>
      </c>
      <c r="I58" s="1041"/>
      <c r="J58" s="1090"/>
      <c r="K58" s="1041"/>
      <c r="L58" s="1041"/>
      <c r="M58" s="1041"/>
      <c r="N58" s="1041"/>
      <c r="O58" s="1041"/>
      <c r="P58" s="1044"/>
      <c r="Q58" s="1088"/>
      <c r="R58" s="1044"/>
      <c r="S58" s="1044"/>
      <c r="T58" s="1044"/>
      <c r="U58" s="1044"/>
      <c r="V58" s="1044"/>
      <c r="W58" s="1088"/>
      <c r="X58" s="1088"/>
      <c r="Y58" s="1044"/>
      <c r="Z58" s="1044"/>
      <c r="AA58" s="1044"/>
      <c r="AB58" s="1044"/>
      <c r="AC58" s="1044"/>
      <c r="AD58" s="1088"/>
      <c r="AE58" s="1088"/>
      <c r="AF58" s="1044"/>
      <c r="AG58" s="1044"/>
      <c r="AH58" s="1044"/>
      <c r="AI58" s="1044"/>
      <c r="AJ58" s="1044"/>
      <c r="AK58" s="1208"/>
    </row>
    <row r="59" spans="1:37" ht="15">
      <c r="A59" s="616">
        <f>ROW()</f>
        <v>59</v>
      </c>
      <c r="B59" s="162"/>
      <c r="C59" s="1645"/>
      <c r="D59" s="1645"/>
      <c r="E59" s="1644"/>
      <c r="F59" s="1645" t="s">
        <v>1444</v>
      </c>
      <c r="G59" s="1645"/>
      <c r="H59" s="1645" t="s">
        <v>483</v>
      </c>
      <c r="I59" s="1041"/>
      <c r="J59" s="1090"/>
      <c r="K59" s="1041"/>
      <c r="L59" s="1041"/>
      <c r="M59" s="1041"/>
      <c r="N59" s="1041"/>
      <c r="O59" s="1041"/>
      <c r="P59" s="1044"/>
      <c r="Q59" s="1088"/>
      <c r="R59" s="1044"/>
      <c r="S59" s="1044"/>
      <c r="T59" s="1044"/>
      <c r="U59" s="1044"/>
      <c r="V59" s="1044"/>
      <c r="W59" s="1088"/>
      <c r="X59" s="1088"/>
      <c r="Y59" s="1044"/>
      <c r="Z59" s="1044"/>
      <c r="AA59" s="1044"/>
      <c r="AB59" s="1044"/>
      <c r="AC59" s="1044"/>
      <c r="AD59" s="1088"/>
      <c r="AE59" s="1088"/>
      <c r="AF59" s="1044"/>
      <c r="AG59" s="1044"/>
      <c r="AH59" s="1044"/>
      <c r="AI59" s="1044"/>
      <c r="AJ59" s="1044"/>
      <c r="AK59" s="1208"/>
    </row>
    <row r="60" spans="1:37" ht="15">
      <c r="A60" s="616">
        <f>ROW()</f>
        <v>60</v>
      </c>
      <c r="B60" s="162"/>
      <c r="C60" s="1645"/>
      <c r="D60" s="1645"/>
      <c r="E60" s="1644"/>
      <c r="F60" s="1645" t="s">
        <v>1443</v>
      </c>
      <c r="G60" s="1645"/>
      <c r="H60" s="1645" t="s">
        <v>483</v>
      </c>
      <c r="I60" s="1041"/>
      <c r="J60" s="1090"/>
      <c r="K60" s="1041"/>
      <c r="L60" s="1041"/>
      <c r="M60" s="1041"/>
      <c r="N60" s="1041"/>
      <c r="O60" s="1041"/>
      <c r="P60" s="1044"/>
      <c r="Q60" s="1088"/>
      <c r="R60" s="1044"/>
      <c r="S60" s="1044"/>
      <c r="T60" s="1044"/>
      <c r="U60" s="1044"/>
      <c r="V60" s="1044"/>
      <c r="W60" s="1088"/>
      <c r="X60" s="1088"/>
      <c r="Y60" s="1044"/>
      <c r="Z60" s="1044"/>
      <c r="AA60" s="1044"/>
      <c r="AB60" s="1044"/>
      <c r="AC60" s="1044"/>
      <c r="AD60" s="1088"/>
      <c r="AE60" s="1088"/>
      <c r="AF60" s="1044"/>
      <c r="AG60" s="1044"/>
      <c r="AH60" s="1044"/>
      <c r="AI60" s="1044"/>
      <c r="AJ60" s="1044"/>
      <c r="AK60" s="1208"/>
    </row>
    <row r="61" spans="1:37" ht="15">
      <c r="A61" s="616">
        <f>ROW()</f>
        <v>61</v>
      </c>
      <c r="B61" s="162"/>
      <c r="C61" s="1645"/>
      <c r="D61" s="1645"/>
      <c r="E61" s="1644"/>
      <c r="F61" s="1645" t="s">
        <v>1447</v>
      </c>
      <c r="G61" s="1645"/>
      <c r="H61" s="1645" t="s">
        <v>483</v>
      </c>
      <c r="I61" s="1041"/>
      <c r="J61" s="1090"/>
      <c r="K61" s="1041"/>
      <c r="L61" s="1041"/>
      <c r="M61" s="1041"/>
      <c r="N61" s="1041"/>
      <c r="O61" s="1041"/>
      <c r="P61" s="1044"/>
      <c r="Q61" s="1088"/>
      <c r="R61" s="1044"/>
      <c r="S61" s="1044"/>
      <c r="T61" s="1044"/>
      <c r="U61" s="1044"/>
      <c r="V61" s="1044"/>
      <c r="W61" s="1088"/>
      <c r="X61" s="1088"/>
      <c r="Y61" s="1044"/>
      <c r="Z61" s="1044"/>
      <c r="AA61" s="1044"/>
      <c r="AB61" s="1044"/>
      <c r="AC61" s="1044"/>
      <c r="AD61" s="1088"/>
      <c r="AE61" s="1088"/>
      <c r="AF61" s="1044"/>
      <c r="AG61" s="1044"/>
      <c r="AH61" s="1044"/>
      <c r="AI61" s="1044"/>
      <c r="AJ61" s="1044"/>
      <c r="AK61" s="1208"/>
    </row>
    <row r="62" spans="1:37" ht="15">
      <c r="A62" s="616">
        <f>ROW()</f>
        <v>62</v>
      </c>
      <c r="B62" s="162"/>
      <c r="C62" s="1645"/>
      <c r="D62" s="1645"/>
      <c r="E62" s="1645" t="s">
        <v>1430</v>
      </c>
      <c r="F62" s="1645" t="s">
        <v>1450</v>
      </c>
      <c r="G62" s="1645"/>
      <c r="H62" s="1645" t="s">
        <v>483</v>
      </c>
      <c r="I62" s="1041"/>
      <c r="J62" s="1090"/>
      <c r="K62" s="1041"/>
      <c r="L62" s="1041"/>
      <c r="M62" s="1041"/>
      <c r="N62" s="1041"/>
      <c r="O62" s="1041"/>
      <c r="P62" s="1044"/>
      <c r="Q62" s="1088"/>
      <c r="R62" s="1044"/>
      <c r="S62" s="1044"/>
      <c r="T62" s="1044"/>
      <c r="U62" s="1044"/>
      <c r="V62" s="1044"/>
      <c r="W62" s="1088"/>
      <c r="X62" s="1088"/>
      <c r="Y62" s="1044"/>
      <c r="Z62" s="1044"/>
      <c r="AA62" s="1044"/>
      <c r="AB62" s="1044"/>
      <c r="AC62" s="1044"/>
      <c r="AD62" s="1088"/>
      <c r="AE62" s="1088"/>
      <c r="AF62" s="1044"/>
      <c r="AG62" s="1044"/>
      <c r="AH62" s="1044"/>
      <c r="AI62" s="1044"/>
      <c r="AJ62" s="1044"/>
      <c r="AK62" s="1208"/>
    </row>
    <row r="63" spans="1:37" ht="15">
      <c r="A63" s="616">
        <f>ROW()</f>
        <v>63</v>
      </c>
      <c r="B63" s="162"/>
      <c r="C63" s="1645" t="s">
        <v>419</v>
      </c>
      <c r="D63" s="1645" t="s">
        <v>1451</v>
      </c>
      <c r="E63" s="1644"/>
      <c r="F63" s="1645" t="s">
        <v>1452</v>
      </c>
      <c r="G63" s="1645"/>
      <c r="H63" s="1645"/>
      <c r="I63" s="1041"/>
      <c r="J63" s="1090"/>
      <c r="K63" s="1041"/>
      <c r="L63" s="1041"/>
      <c r="M63" s="1041"/>
      <c r="N63" s="1041"/>
      <c r="O63" s="1041"/>
      <c r="P63" s="1044"/>
      <c r="Q63" s="1088"/>
      <c r="R63" s="1044"/>
      <c r="S63" s="1044"/>
      <c r="T63" s="1044"/>
      <c r="U63" s="1044"/>
      <c r="V63" s="1044"/>
      <c r="W63" s="1088"/>
      <c r="X63" s="1088"/>
      <c r="Y63" s="1044"/>
      <c r="Z63" s="1044"/>
      <c r="AA63" s="1044"/>
      <c r="AB63" s="1044"/>
      <c r="AC63" s="1044"/>
      <c r="AD63" s="1088"/>
      <c r="AE63" s="1088"/>
      <c r="AF63" s="1044"/>
      <c r="AG63" s="1044"/>
      <c r="AH63" s="1044"/>
      <c r="AI63" s="1044"/>
      <c r="AJ63" s="1044"/>
      <c r="AK63" s="1208"/>
    </row>
    <row r="64" spans="1:37" ht="15">
      <c r="A64" s="616">
        <f>ROW()</f>
        <v>64</v>
      </c>
      <c r="B64" s="162"/>
      <c r="C64" s="1645"/>
      <c r="D64" s="1644"/>
      <c r="E64" s="1644">
        <v>220</v>
      </c>
      <c r="F64" s="1645"/>
      <c r="G64" s="1645"/>
      <c r="H64" s="1645" t="s">
        <v>485</v>
      </c>
      <c r="I64" s="1041"/>
      <c r="J64" s="1090"/>
      <c r="K64" s="1041"/>
      <c r="L64" s="1041"/>
      <c r="M64" s="1041"/>
      <c r="N64" s="1041"/>
      <c r="O64" s="1041"/>
      <c r="P64" s="1044"/>
      <c r="Q64" s="1088"/>
      <c r="R64" s="1044"/>
      <c r="S64" s="1044"/>
      <c r="T64" s="1044"/>
      <c r="U64" s="1044"/>
      <c r="V64" s="1044"/>
      <c r="W64" s="1088"/>
      <c r="X64" s="1088"/>
      <c r="Y64" s="1044"/>
      <c r="Z64" s="1044"/>
      <c r="AA64" s="1044"/>
      <c r="AB64" s="1044"/>
      <c r="AC64" s="1044"/>
      <c r="AD64" s="1088"/>
      <c r="AE64" s="1088"/>
      <c r="AF64" s="1044"/>
      <c r="AG64" s="1044"/>
      <c r="AH64" s="1044"/>
      <c r="AI64" s="1044"/>
      <c r="AJ64" s="1044"/>
      <c r="AK64" s="1208"/>
    </row>
    <row r="65" spans="1:37" ht="15">
      <c r="A65" s="616">
        <f>ROW()</f>
        <v>65</v>
      </c>
      <c r="B65" s="162"/>
      <c r="C65" s="1645"/>
      <c r="D65" s="1644"/>
      <c r="E65" s="1644">
        <v>110</v>
      </c>
      <c r="F65" s="1645"/>
      <c r="G65" s="1645"/>
      <c r="H65" s="1645" t="s">
        <v>485</v>
      </c>
      <c r="I65" s="1041"/>
      <c r="J65" s="1090"/>
      <c r="K65" s="1041"/>
      <c r="L65" s="1041"/>
      <c r="M65" s="1041"/>
      <c r="N65" s="1041"/>
      <c r="O65" s="1041"/>
      <c r="P65" s="1044"/>
      <c r="Q65" s="1088"/>
      <c r="R65" s="1044"/>
      <c r="S65" s="1044"/>
      <c r="T65" s="1044"/>
      <c r="U65" s="1044"/>
      <c r="V65" s="1044"/>
      <c r="W65" s="1088"/>
      <c r="X65" s="1088"/>
      <c r="Y65" s="1044"/>
      <c r="Z65" s="1044"/>
      <c r="AA65" s="1044"/>
      <c r="AB65" s="1044"/>
      <c r="AC65" s="1044"/>
      <c r="AD65" s="1088"/>
      <c r="AE65" s="1088"/>
      <c r="AF65" s="1044"/>
      <c r="AG65" s="1044"/>
      <c r="AH65" s="1044"/>
      <c r="AI65" s="1044"/>
      <c r="AJ65" s="1044"/>
      <c r="AK65" s="1208"/>
    </row>
    <row r="66" spans="1:37" ht="15">
      <c r="A66" s="616">
        <f>ROW()</f>
        <v>66</v>
      </c>
      <c r="B66" s="162"/>
      <c r="C66" s="1645"/>
      <c r="D66" s="1644"/>
      <c r="E66" s="1644">
        <v>66</v>
      </c>
      <c r="F66" s="1645"/>
      <c r="G66" s="1645"/>
      <c r="H66" s="1645" t="s">
        <v>485</v>
      </c>
      <c r="I66" s="1041"/>
      <c r="J66" s="1090"/>
      <c r="K66" s="1041"/>
      <c r="L66" s="1041"/>
      <c r="M66" s="1041"/>
      <c r="N66" s="1041"/>
      <c r="O66" s="1041"/>
      <c r="P66" s="1044"/>
      <c r="Q66" s="1088"/>
      <c r="R66" s="1044"/>
      <c r="S66" s="1044"/>
      <c r="T66" s="1044"/>
      <c r="U66" s="1044"/>
      <c r="V66" s="1044"/>
      <c r="W66" s="1088"/>
      <c r="X66" s="1088"/>
      <c r="Y66" s="1044"/>
      <c r="Z66" s="1044"/>
      <c r="AA66" s="1044"/>
      <c r="AB66" s="1044"/>
      <c r="AC66" s="1044"/>
      <c r="AD66" s="1088"/>
      <c r="AE66" s="1088"/>
      <c r="AF66" s="1044"/>
      <c r="AG66" s="1044"/>
      <c r="AH66" s="1044"/>
      <c r="AI66" s="1044"/>
      <c r="AJ66" s="1044"/>
      <c r="AK66" s="1208"/>
    </row>
    <row r="67" spans="1:37" ht="15">
      <c r="A67" s="616">
        <f>ROW()</f>
        <v>67</v>
      </c>
      <c r="B67" s="162"/>
      <c r="C67" s="1645"/>
      <c r="D67" s="1644"/>
      <c r="E67" s="1644" t="s">
        <v>1453</v>
      </c>
      <c r="F67" s="1645"/>
      <c r="G67" s="1645"/>
      <c r="H67" s="1645" t="s">
        <v>485</v>
      </c>
      <c r="I67" s="1041"/>
      <c r="J67" s="1090"/>
      <c r="K67" s="1041"/>
      <c r="L67" s="1041"/>
      <c r="M67" s="1041"/>
      <c r="N67" s="1041"/>
      <c r="O67" s="1041"/>
      <c r="P67" s="1044"/>
      <c r="Q67" s="1088"/>
      <c r="R67" s="1044"/>
      <c r="S67" s="1044"/>
      <c r="T67" s="1044"/>
      <c r="U67" s="1044"/>
      <c r="V67" s="1044"/>
      <c r="W67" s="1088"/>
      <c r="X67" s="1088"/>
      <c r="Y67" s="1044"/>
      <c r="Z67" s="1044"/>
      <c r="AA67" s="1044"/>
      <c r="AB67" s="1044"/>
      <c r="AC67" s="1044"/>
      <c r="AD67" s="1088"/>
      <c r="AE67" s="1088"/>
      <c r="AF67" s="1044"/>
      <c r="AG67" s="1044"/>
      <c r="AH67" s="1044"/>
      <c r="AI67" s="1044"/>
      <c r="AJ67" s="1044"/>
      <c r="AK67" s="1208"/>
    </row>
    <row r="68" spans="1:37" ht="15">
      <c r="A68" s="616">
        <f>ROW()</f>
        <v>68</v>
      </c>
      <c r="B68" s="162"/>
      <c r="C68" s="1645"/>
      <c r="D68" s="1644"/>
      <c r="E68" s="1644"/>
      <c r="F68" s="1645" t="s">
        <v>1454</v>
      </c>
      <c r="G68" s="1645"/>
      <c r="H68" s="1645"/>
      <c r="I68" s="1041"/>
      <c r="J68" s="1090"/>
      <c r="K68" s="1041"/>
      <c r="L68" s="1041"/>
      <c r="M68" s="1041"/>
      <c r="N68" s="1041"/>
      <c r="O68" s="1041"/>
      <c r="P68" s="1044"/>
      <c r="Q68" s="1088"/>
      <c r="R68" s="1044"/>
      <c r="S68" s="1044"/>
      <c r="T68" s="1044"/>
      <c r="U68" s="1044"/>
      <c r="V68" s="1044"/>
      <c r="W68" s="1088"/>
      <c r="X68" s="1088"/>
      <c r="Y68" s="1044"/>
      <c r="Z68" s="1044"/>
      <c r="AA68" s="1044"/>
      <c r="AB68" s="1044"/>
      <c r="AC68" s="1044"/>
      <c r="AD68" s="1088"/>
      <c r="AE68" s="1088"/>
      <c r="AF68" s="1044"/>
      <c r="AG68" s="1044"/>
      <c r="AH68" s="1044"/>
      <c r="AI68" s="1044"/>
      <c r="AJ68" s="1044"/>
      <c r="AK68" s="1208"/>
    </row>
    <row r="69" spans="1:37" ht="15">
      <c r="A69" s="616">
        <f>ROW()</f>
        <v>69</v>
      </c>
      <c r="B69" s="162"/>
      <c r="C69" s="1645"/>
      <c r="D69" s="1644"/>
      <c r="E69" s="1644">
        <v>220</v>
      </c>
      <c r="F69" s="1645"/>
      <c r="G69" s="1645"/>
      <c r="H69" s="1645" t="s">
        <v>484</v>
      </c>
      <c r="I69" s="1041"/>
      <c r="J69" s="1090"/>
      <c r="K69" s="1041"/>
      <c r="L69" s="1041"/>
      <c r="M69" s="1041"/>
      <c r="N69" s="1041"/>
      <c r="O69" s="1041"/>
      <c r="P69" s="1044"/>
      <c r="Q69" s="1088"/>
      <c r="R69" s="1044"/>
      <c r="S69" s="1044"/>
      <c r="T69" s="1044"/>
      <c r="U69" s="1044"/>
      <c r="V69" s="1044"/>
      <c r="W69" s="1088"/>
      <c r="X69" s="1088"/>
      <c r="Y69" s="1044"/>
      <c r="Z69" s="1044"/>
      <c r="AA69" s="1044"/>
      <c r="AB69" s="1044"/>
      <c r="AC69" s="1044"/>
      <c r="AD69" s="1088"/>
      <c r="AE69" s="1088"/>
      <c r="AF69" s="1044"/>
      <c r="AG69" s="1044"/>
      <c r="AH69" s="1044"/>
      <c r="AI69" s="1044"/>
      <c r="AJ69" s="1044"/>
      <c r="AK69" s="1208"/>
    </row>
    <row r="70" spans="1:37" ht="15">
      <c r="A70" s="616">
        <f>ROW()</f>
        <v>70</v>
      </c>
      <c r="B70" s="162"/>
      <c r="C70" s="1645"/>
      <c r="D70" s="1644"/>
      <c r="E70" s="1644">
        <v>110</v>
      </c>
      <c r="F70" s="1645"/>
      <c r="G70" s="1645"/>
      <c r="H70" s="1645" t="s">
        <v>484</v>
      </c>
      <c r="I70" s="1041"/>
      <c r="J70" s="1090"/>
      <c r="K70" s="1041"/>
      <c r="L70" s="1041"/>
      <c r="M70" s="1041"/>
      <c r="N70" s="1041"/>
      <c r="O70" s="1041"/>
      <c r="P70" s="1044"/>
      <c r="Q70" s="1088"/>
      <c r="R70" s="1044"/>
      <c r="S70" s="1044"/>
      <c r="T70" s="1044"/>
      <c r="U70" s="1044"/>
      <c r="V70" s="1044"/>
      <c r="W70" s="1088"/>
      <c r="X70" s="1088"/>
      <c r="Y70" s="1044"/>
      <c r="Z70" s="1044"/>
      <c r="AA70" s="1044"/>
      <c r="AB70" s="1044"/>
      <c r="AC70" s="1044"/>
      <c r="AD70" s="1088"/>
      <c r="AE70" s="1088"/>
      <c r="AF70" s="1044"/>
      <c r="AG70" s="1044"/>
      <c r="AH70" s="1044"/>
      <c r="AI70" s="1044"/>
      <c r="AJ70" s="1044"/>
      <c r="AK70" s="1208"/>
    </row>
    <row r="71" spans="1:37" ht="15">
      <c r="A71" s="616">
        <f>ROW()</f>
        <v>71</v>
      </c>
      <c r="B71" s="162"/>
      <c r="C71" s="1645"/>
      <c r="D71" s="1644"/>
      <c r="E71" s="1644">
        <v>66</v>
      </c>
      <c r="F71" s="1645"/>
      <c r="G71" s="1645"/>
      <c r="H71" s="1645" t="s">
        <v>484</v>
      </c>
      <c r="I71" s="1041"/>
      <c r="J71" s="1090"/>
      <c r="K71" s="1041"/>
      <c r="L71" s="1041"/>
      <c r="M71" s="1041"/>
      <c r="N71" s="1041"/>
      <c r="O71" s="1041"/>
      <c r="P71" s="1044"/>
      <c r="Q71" s="1088"/>
      <c r="R71" s="1044"/>
      <c r="S71" s="1044"/>
      <c r="T71" s="1044"/>
      <c r="U71" s="1044"/>
      <c r="V71" s="1044"/>
      <c r="W71" s="1088"/>
      <c r="X71" s="1088"/>
      <c r="Y71" s="1044"/>
      <c r="Z71" s="1044"/>
      <c r="AA71" s="1044"/>
      <c r="AB71" s="1044"/>
      <c r="AC71" s="1044"/>
      <c r="AD71" s="1088"/>
      <c r="AE71" s="1088"/>
      <c r="AF71" s="1044"/>
      <c r="AG71" s="1044"/>
      <c r="AH71" s="1044"/>
      <c r="AI71" s="1044"/>
      <c r="AJ71" s="1044"/>
      <c r="AK71" s="1208"/>
    </row>
    <row r="72" spans="1:37" ht="15">
      <c r="A72" s="616">
        <f>ROW()</f>
        <v>72</v>
      </c>
      <c r="B72" s="162"/>
      <c r="C72" s="1645"/>
      <c r="D72" s="1644"/>
      <c r="E72" s="1644" t="s">
        <v>1455</v>
      </c>
      <c r="F72" s="1645"/>
      <c r="G72" s="1645"/>
      <c r="H72" s="1645" t="s">
        <v>484</v>
      </c>
      <c r="I72" s="1041"/>
      <c r="J72" s="1090"/>
      <c r="K72" s="1041"/>
      <c r="L72" s="1041"/>
      <c r="M72" s="1041"/>
      <c r="N72" s="1041"/>
      <c r="O72" s="1041"/>
      <c r="P72" s="1044"/>
      <c r="Q72" s="1088"/>
      <c r="R72" s="1044"/>
      <c r="S72" s="1044"/>
      <c r="T72" s="1044"/>
      <c r="U72" s="1044"/>
      <c r="V72" s="1044"/>
      <c r="W72" s="1088"/>
      <c r="X72" s="1088"/>
      <c r="Y72" s="1044"/>
      <c r="Z72" s="1044"/>
      <c r="AA72" s="1044"/>
      <c r="AB72" s="1044"/>
      <c r="AC72" s="1044"/>
      <c r="AD72" s="1088"/>
      <c r="AE72" s="1088"/>
      <c r="AF72" s="1044"/>
      <c r="AG72" s="1044"/>
      <c r="AH72" s="1044"/>
      <c r="AI72" s="1044"/>
      <c r="AJ72" s="1044"/>
      <c r="AK72" s="1208"/>
    </row>
    <row r="73" spans="1:37" ht="15">
      <c r="A73" s="616">
        <f>ROW()</f>
        <v>73</v>
      </c>
      <c r="B73" s="162"/>
      <c r="C73" s="1645"/>
      <c r="D73" s="1645"/>
      <c r="E73" s="1644"/>
      <c r="F73" s="1645" t="s">
        <v>1456</v>
      </c>
      <c r="G73" s="1645"/>
      <c r="H73" s="1645" t="s">
        <v>1457</v>
      </c>
      <c r="I73" s="1041"/>
      <c r="J73" s="1090"/>
      <c r="K73" s="1041"/>
      <c r="L73" s="1041"/>
      <c r="M73" s="1041"/>
      <c r="N73" s="1041"/>
      <c r="O73" s="1041"/>
      <c r="P73" s="1044"/>
      <c r="Q73" s="1088"/>
      <c r="R73" s="1044"/>
      <c r="S73" s="1044"/>
      <c r="T73" s="1044"/>
      <c r="U73" s="1044"/>
      <c r="V73" s="1044"/>
      <c r="W73" s="1088"/>
      <c r="X73" s="1088"/>
      <c r="Y73" s="1044"/>
      <c r="Z73" s="1044"/>
      <c r="AA73" s="1044"/>
      <c r="AB73" s="1044"/>
      <c r="AC73" s="1044"/>
      <c r="AD73" s="1088"/>
      <c r="AE73" s="1088"/>
      <c r="AF73" s="1044"/>
      <c r="AG73" s="1044"/>
      <c r="AH73" s="1044"/>
      <c r="AI73" s="1044"/>
      <c r="AJ73" s="1044"/>
      <c r="AK73" s="1208"/>
    </row>
    <row r="74" spans="1:37" ht="15">
      <c r="A74" s="616">
        <f>ROW()</f>
        <v>74</v>
      </c>
      <c r="B74" s="162"/>
      <c r="C74" s="1645"/>
      <c r="D74" s="1645"/>
      <c r="E74" s="1644"/>
      <c r="F74" s="1645" t="s">
        <v>1458</v>
      </c>
      <c r="G74" s="1645"/>
      <c r="H74" s="1645" t="s">
        <v>488</v>
      </c>
      <c r="I74" s="1041"/>
      <c r="J74" s="1090"/>
      <c r="K74" s="1041"/>
      <c r="L74" s="1041"/>
      <c r="M74" s="1041"/>
      <c r="N74" s="1041"/>
      <c r="O74" s="1041"/>
      <c r="P74" s="1044"/>
      <c r="Q74" s="1088"/>
      <c r="R74" s="1044"/>
      <c r="S74" s="1044"/>
      <c r="T74" s="1044"/>
      <c r="U74" s="1044"/>
      <c r="V74" s="1044"/>
      <c r="W74" s="1088"/>
      <c r="X74" s="1088"/>
      <c r="Y74" s="1044"/>
      <c r="Z74" s="1044"/>
      <c r="AA74" s="1044"/>
      <c r="AB74" s="1044"/>
      <c r="AC74" s="1044"/>
      <c r="AD74" s="1088"/>
      <c r="AE74" s="1088"/>
      <c r="AF74" s="1044"/>
      <c r="AG74" s="1044"/>
      <c r="AH74" s="1044"/>
      <c r="AI74" s="1044"/>
      <c r="AJ74" s="1044"/>
      <c r="AK74" s="1208"/>
    </row>
    <row r="75" spans="1:37" ht="15">
      <c r="A75" s="616">
        <f>ROW()</f>
        <v>75</v>
      </c>
      <c r="B75" s="162"/>
      <c r="C75" s="1645"/>
      <c r="D75" s="1644"/>
      <c r="E75" s="1644"/>
      <c r="F75" s="1645" t="s">
        <v>1459</v>
      </c>
      <c r="G75" s="1645"/>
      <c r="H75" s="1645" t="s">
        <v>489</v>
      </c>
      <c r="I75" s="1041"/>
      <c r="J75" s="1090"/>
      <c r="K75" s="1041"/>
      <c r="L75" s="1041"/>
      <c r="M75" s="1041"/>
      <c r="N75" s="1041"/>
      <c r="O75" s="1041"/>
      <c r="P75" s="1044"/>
      <c r="Q75" s="1088"/>
      <c r="R75" s="1044"/>
      <c r="S75" s="1044"/>
      <c r="T75" s="1044"/>
      <c r="U75" s="1044"/>
      <c r="V75" s="1044"/>
      <c r="W75" s="1088"/>
      <c r="X75" s="1088"/>
      <c r="Y75" s="1044"/>
      <c r="Z75" s="1044"/>
      <c r="AA75" s="1044"/>
      <c r="AB75" s="1044"/>
      <c r="AC75" s="1044"/>
      <c r="AD75" s="1088"/>
      <c r="AE75" s="1088"/>
      <c r="AF75" s="1044"/>
      <c r="AG75" s="1044"/>
      <c r="AH75" s="1044"/>
      <c r="AI75" s="1044"/>
      <c r="AJ75" s="1044"/>
      <c r="AK75" s="1208"/>
    </row>
    <row r="76" spans="1:37" ht="30">
      <c r="A76" s="616">
        <f>ROW()</f>
        <v>76</v>
      </c>
      <c r="B76" s="162"/>
      <c r="C76" s="1645" t="s">
        <v>419</v>
      </c>
      <c r="D76" s="1645" t="s">
        <v>1460</v>
      </c>
      <c r="E76" s="1644">
        <v>220</v>
      </c>
      <c r="F76" s="1645" t="s">
        <v>1461</v>
      </c>
      <c r="G76" s="1645"/>
      <c r="H76" s="1645" t="s">
        <v>490</v>
      </c>
      <c r="I76" s="1041"/>
      <c r="J76" s="1090"/>
      <c r="K76" s="1041"/>
      <c r="L76" s="1041"/>
      <c r="M76" s="1041"/>
      <c r="N76" s="1041"/>
      <c r="O76" s="1041"/>
      <c r="P76" s="1044"/>
      <c r="Q76" s="1088"/>
      <c r="R76" s="1044"/>
      <c r="S76" s="1044"/>
      <c r="T76" s="1044"/>
      <c r="U76" s="1044"/>
      <c r="V76" s="1044"/>
      <c r="W76" s="1088"/>
      <c r="X76" s="1088"/>
      <c r="Y76" s="1044"/>
      <c r="Z76" s="1044"/>
      <c r="AA76" s="1044"/>
      <c r="AB76" s="1044"/>
      <c r="AC76" s="1044"/>
      <c r="AD76" s="1088"/>
      <c r="AE76" s="1088"/>
      <c r="AF76" s="1044"/>
      <c r="AG76" s="1044"/>
      <c r="AH76" s="1044"/>
      <c r="AI76" s="1044"/>
      <c r="AJ76" s="1044"/>
      <c r="AK76" s="1208"/>
    </row>
    <row r="77" spans="1:37" ht="15">
      <c r="A77" s="616">
        <f>ROW()</f>
        <v>77</v>
      </c>
      <c r="B77" s="162"/>
      <c r="C77" s="1645"/>
      <c r="D77" s="1645"/>
      <c r="E77" s="1644"/>
      <c r="F77" s="1645" t="s">
        <v>1462</v>
      </c>
      <c r="G77" s="1645"/>
      <c r="H77" s="1645" t="s">
        <v>490</v>
      </c>
      <c r="I77" s="1041"/>
      <c r="J77" s="1090"/>
      <c r="K77" s="1041"/>
      <c r="L77" s="1041"/>
      <c r="M77" s="1041"/>
      <c r="N77" s="1041"/>
      <c r="O77" s="1041"/>
      <c r="P77" s="1044"/>
      <c r="Q77" s="1088"/>
      <c r="R77" s="1044"/>
      <c r="S77" s="1044"/>
      <c r="T77" s="1044"/>
      <c r="U77" s="1044"/>
      <c r="V77" s="1044"/>
      <c r="W77" s="1088"/>
      <c r="X77" s="1088"/>
      <c r="Y77" s="1044"/>
      <c r="Z77" s="1044"/>
      <c r="AA77" s="1044"/>
      <c r="AB77" s="1044"/>
      <c r="AC77" s="1044"/>
      <c r="AD77" s="1088"/>
      <c r="AE77" s="1088"/>
      <c r="AF77" s="1044"/>
      <c r="AG77" s="1044"/>
      <c r="AH77" s="1044"/>
      <c r="AI77" s="1044"/>
      <c r="AJ77" s="1044"/>
      <c r="AK77" s="1208"/>
    </row>
    <row r="78" spans="1:37" ht="15">
      <c r="A78" s="616">
        <f>ROW()</f>
        <v>78</v>
      </c>
      <c r="B78" s="162"/>
      <c r="C78" s="1645"/>
      <c r="D78" s="1645"/>
      <c r="E78" s="1644"/>
      <c r="F78" s="1645" t="s">
        <v>1463</v>
      </c>
      <c r="G78" s="1645"/>
      <c r="H78" s="1645" t="s">
        <v>490</v>
      </c>
      <c r="I78" s="1041"/>
      <c r="J78" s="1090"/>
      <c r="K78" s="1041"/>
      <c r="L78" s="1041"/>
      <c r="M78" s="1041"/>
      <c r="N78" s="1041"/>
      <c r="O78" s="1041"/>
      <c r="P78" s="1044"/>
      <c r="Q78" s="1088"/>
      <c r="R78" s="1044"/>
      <c r="S78" s="1044"/>
      <c r="T78" s="1044"/>
      <c r="U78" s="1044"/>
      <c r="V78" s="1044"/>
      <c r="W78" s="1088"/>
      <c r="X78" s="1088"/>
      <c r="Y78" s="1044"/>
      <c r="Z78" s="1044"/>
      <c r="AA78" s="1044"/>
      <c r="AB78" s="1044"/>
      <c r="AC78" s="1044"/>
      <c r="AD78" s="1088"/>
      <c r="AE78" s="1088"/>
      <c r="AF78" s="1044"/>
      <c r="AG78" s="1044"/>
      <c r="AH78" s="1044"/>
      <c r="AI78" s="1044"/>
      <c r="AJ78" s="1044"/>
      <c r="AK78" s="1208"/>
    </row>
    <row r="79" spans="1:37" ht="15">
      <c r="A79" s="616">
        <f>ROW()</f>
        <v>79</v>
      </c>
      <c r="B79" s="162"/>
      <c r="C79" s="1645"/>
      <c r="D79" s="1645"/>
      <c r="E79" s="1644">
        <v>110</v>
      </c>
      <c r="F79" s="1645" t="s">
        <v>1461</v>
      </c>
      <c r="G79" s="1645"/>
      <c r="H79" s="1645" t="s">
        <v>490</v>
      </c>
      <c r="I79" s="1041"/>
      <c r="J79" s="1090"/>
      <c r="K79" s="1041"/>
      <c r="L79" s="1041"/>
      <c r="M79" s="1041"/>
      <c r="N79" s="1041"/>
      <c r="O79" s="1041"/>
      <c r="P79" s="1044"/>
      <c r="Q79" s="1088"/>
      <c r="R79" s="1044"/>
      <c r="S79" s="1044"/>
      <c r="T79" s="1044"/>
      <c r="U79" s="1044"/>
      <c r="V79" s="1044"/>
      <c r="W79" s="1088"/>
      <c r="X79" s="1088"/>
      <c r="Y79" s="1044"/>
      <c r="Z79" s="1044"/>
      <c r="AA79" s="1044"/>
      <c r="AB79" s="1044"/>
      <c r="AC79" s="1044"/>
      <c r="AD79" s="1088"/>
      <c r="AE79" s="1088"/>
      <c r="AF79" s="1044"/>
      <c r="AG79" s="1044"/>
      <c r="AH79" s="1044"/>
      <c r="AI79" s="1044"/>
      <c r="AJ79" s="1044"/>
      <c r="AK79" s="1208"/>
    </row>
    <row r="80" spans="1:37" ht="15">
      <c r="A80" s="616">
        <f>ROW()</f>
        <v>80</v>
      </c>
      <c r="B80" s="162"/>
      <c r="C80" s="1645"/>
      <c r="D80" s="1645"/>
      <c r="E80" s="1644"/>
      <c r="F80" s="1645" t="s">
        <v>1462</v>
      </c>
      <c r="G80" s="1645"/>
      <c r="H80" s="1645" t="s">
        <v>490</v>
      </c>
      <c r="I80" s="1041"/>
      <c r="J80" s="1090"/>
      <c r="K80" s="1041"/>
      <c r="L80" s="1041"/>
      <c r="M80" s="1041"/>
      <c r="N80" s="1041"/>
      <c r="O80" s="1041"/>
      <c r="P80" s="1044"/>
      <c r="Q80" s="1088"/>
      <c r="R80" s="1044"/>
      <c r="S80" s="1044"/>
      <c r="T80" s="1044"/>
      <c r="U80" s="1044"/>
      <c r="V80" s="1044"/>
      <c r="W80" s="1088"/>
      <c r="X80" s="1088"/>
      <c r="Y80" s="1044"/>
      <c r="Z80" s="1044"/>
      <c r="AA80" s="1044"/>
      <c r="AB80" s="1044"/>
      <c r="AC80" s="1044"/>
      <c r="AD80" s="1088"/>
      <c r="AE80" s="1088"/>
      <c r="AF80" s="1044"/>
      <c r="AG80" s="1044"/>
      <c r="AH80" s="1044"/>
      <c r="AI80" s="1044"/>
      <c r="AJ80" s="1044"/>
      <c r="AK80" s="1208"/>
    </row>
    <row r="81" spans="1:37" ht="15">
      <c r="A81" s="616">
        <f>ROW()</f>
        <v>81</v>
      </c>
      <c r="B81" s="162"/>
      <c r="C81" s="1645"/>
      <c r="D81" s="1645"/>
      <c r="E81" s="1644"/>
      <c r="F81" s="1645" t="s">
        <v>1463</v>
      </c>
      <c r="G81" s="1645"/>
      <c r="H81" s="1645" t="s">
        <v>490</v>
      </c>
      <c r="I81" s="1041"/>
      <c r="J81" s="1090"/>
      <c r="K81" s="1041"/>
      <c r="L81" s="1041"/>
      <c r="M81" s="1041"/>
      <c r="N81" s="1041"/>
      <c r="O81" s="1041"/>
      <c r="P81" s="1044"/>
      <c r="Q81" s="1088"/>
      <c r="R81" s="1044"/>
      <c r="S81" s="1044"/>
      <c r="T81" s="1044"/>
      <c r="U81" s="1044"/>
      <c r="V81" s="1044"/>
      <c r="W81" s="1088"/>
      <c r="X81" s="1088"/>
      <c r="Y81" s="1044"/>
      <c r="Z81" s="1044"/>
      <c r="AA81" s="1044"/>
      <c r="AB81" s="1044"/>
      <c r="AC81" s="1044"/>
      <c r="AD81" s="1088"/>
      <c r="AE81" s="1088"/>
      <c r="AF81" s="1044"/>
      <c r="AG81" s="1044"/>
      <c r="AH81" s="1044"/>
      <c r="AI81" s="1044"/>
      <c r="AJ81" s="1044"/>
      <c r="AK81" s="1208"/>
    </row>
    <row r="82" spans="1:37" ht="15">
      <c r="A82" s="616">
        <f>ROW()</f>
        <v>82</v>
      </c>
      <c r="B82" s="162"/>
      <c r="C82" s="1645"/>
      <c r="D82" s="1645"/>
      <c r="E82" s="1644" t="s">
        <v>1429</v>
      </c>
      <c r="F82" s="1645" t="s">
        <v>1461</v>
      </c>
      <c r="G82" s="1645"/>
      <c r="H82" s="1645" t="s">
        <v>490</v>
      </c>
      <c r="I82" s="1041"/>
      <c r="J82" s="1090"/>
      <c r="K82" s="1041"/>
      <c r="L82" s="1041"/>
      <c r="M82" s="1041"/>
      <c r="N82" s="1041"/>
      <c r="O82" s="1041"/>
      <c r="P82" s="1044"/>
      <c r="Q82" s="1088"/>
      <c r="R82" s="1044"/>
      <c r="S82" s="1044"/>
      <c r="T82" s="1044"/>
      <c r="U82" s="1044"/>
      <c r="V82" s="1044"/>
      <c r="W82" s="1088"/>
      <c r="X82" s="1088"/>
      <c r="Y82" s="1044"/>
      <c r="Z82" s="1044"/>
      <c r="AA82" s="1044"/>
      <c r="AB82" s="1044"/>
      <c r="AC82" s="1044"/>
      <c r="AD82" s="1088"/>
      <c r="AE82" s="1088"/>
      <c r="AF82" s="1044"/>
      <c r="AG82" s="1044"/>
      <c r="AH82" s="1044"/>
      <c r="AI82" s="1044"/>
      <c r="AJ82" s="1044"/>
      <c r="AK82" s="1208"/>
    </row>
    <row r="83" spans="1:37" ht="15">
      <c r="A83" s="616">
        <f>ROW()</f>
        <v>83</v>
      </c>
      <c r="B83" s="162"/>
      <c r="C83" s="1645"/>
      <c r="D83" s="1645"/>
      <c r="E83" s="1644"/>
      <c r="F83" s="1645" t="s">
        <v>1462</v>
      </c>
      <c r="G83" s="1645"/>
      <c r="H83" s="1645" t="s">
        <v>490</v>
      </c>
      <c r="I83" s="1041"/>
      <c r="J83" s="1090"/>
      <c r="K83" s="1041"/>
      <c r="L83" s="1041"/>
      <c r="M83" s="1041"/>
      <c r="N83" s="1041"/>
      <c r="O83" s="1041"/>
      <c r="P83" s="1044"/>
      <c r="Q83" s="1088"/>
      <c r="R83" s="1044"/>
      <c r="S83" s="1044"/>
      <c r="T83" s="1044"/>
      <c r="U83" s="1044"/>
      <c r="V83" s="1044"/>
      <c r="W83" s="1088"/>
      <c r="X83" s="1088"/>
      <c r="Y83" s="1044"/>
      <c r="Z83" s="1044"/>
      <c r="AA83" s="1044"/>
      <c r="AB83" s="1044"/>
      <c r="AC83" s="1044"/>
      <c r="AD83" s="1088"/>
      <c r="AE83" s="1088"/>
      <c r="AF83" s="1044"/>
      <c r="AG83" s="1044"/>
      <c r="AH83" s="1044"/>
      <c r="AI83" s="1044"/>
      <c r="AJ83" s="1044"/>
      <c r="AK83" s="1208"/>
    </row>
    <row r="84" spans="1:37" ht="15">
      <c r="A84" s="616">
        <f>ROW()</f>
        <v>84</v>
      </c>
      <c r="B84" s="162"/>
      <c r="C84" s="1645"/>
      <c r="D84" s="1645"/>
      <c r="E84" s="1645" t="s">
        <v>1446</v>
      </c>
      <c r="F84" s="1645" t="s">
        <v>1461</v>
      </c>
      <c r="G84" s="1645"/>
      <c r="H84" s="1645" t="s">
        <v>490</v>
      </c>
      <c r="I84" s="1041"/>
      <c r="J84" s="1090"/>
      <c r="K84" s="1041"/>
      <c r="L84" s="1041"/>
      <c r="M84" s="1041"/>
      <c r="N84" s="1041"/>
      <c r="O84" s="1041"/>
      <c r="P84" s="1044"/>
      <c r="Q84" s="1088"/>
      <c r="R84" s="1044"/>
      <c r="S84" s="1044"/>
      <c r="T84" s="1044"/>
      <c r="U84" s="1044"/>
      <c r="V84" s="1044"/>
      <c r="W84" s="1088"/>
      <c r="X84" s="1088"/>
      <c r="Y84" s="1044"/>
      <c r="Z84" s="1044"/>
      <c r="AA84" s="1044"/>
      <c r="AB84" s="1044"/>
      <c r="AC84" s="1044"/>
      <c r="AD84" s="1088"/>
      <c r="AE84" s="1088"/>
      <c r="AF84" s="1044"/>
      <c r="AG84" s="1044"/>
      <c r="AH84" s="1044"/>
      <c r="AI84" s="1044"/>
      <c r="AJ84" s="1044"/>
      <c r="AK84" s="1208"/>
    </row>
    <row r="85" spans="1:37" ht="15">
      <c r="A85" s="616">
        <f>ROW()</f>
        <v>85</v>
      </c>
      <c r="B85" s="162"/>
      <c r="C85" s="1645"/>
      <c r="D85" s="1645"/>
      <c r="E85" s="1645"/>
      <c r="F85" s="1645" t="s">
        <v>1462</v>
      </c>
      <c r="G85" s="1645"/>
      <c r="H85" s="1645" t="s">
        <v>490</v>
      </c>
      <c r="I85" s="1041"/>
      <c r="J85" s="1090"/>
      <c r="K85" s="1041"/>
      <c r="L85" s="1041"/>
      <c r="M85" s="1041"/>
      <c r="N85" s="1041"/>
      <c r="O85" s="1041"/>
      <c r="P85" s="1044"/>
      <c r="Q85" s="1088"/>
      <c r="R85" s="1044"/>
      <c r="S85" s="1044"/>
      <c r="T85" s="1044"/>
      <c r="U85" s="1044"/>
      <c r="V85" s="1044"/>
      <c r="W85" s="1088"/>
      <c r="X85" s="1088"/>
      <c r="Y85" s="1044"/>
      <c r="Z85" s="1044"/>
      <c r="AA85" s="1044"/>
      <c r="AB85" s="1044"/>
      <c r="AC85" s="1044"/>
      <c r="AD85" s="1088"/>
      <c r="AE85" s="1088"/>
      <c r="AF85" s="1044"/>
      <c r="AG85" s="1044"/>
      <c r="AH85" s="1044"/>
      <c r="AI85" s="1044"/>
      <c r="AJ85" s="1044"/>
      <c r="AK85" s="1208"/>
    </row>
    <row r="86" spans="1:37" ht="30">
      <c r="A86" s="616">
        <f>ROW()</f>
        <v>86</v>
      </c>
      <c r="B86" s="162"/>
      <c r="C86" s="1645" t="s">
        <v>419</v>
      </c>
      <c r="D86" s="1645" t="s">
        <v>1464</v>
      </c>
      <c r="E86" s="1644">
        <v>220</v>
      </c>
      <c r="F86" s="1645"/>
      <c r="G86" s="1645"/>
      <c r="H86" s="1645" t="s">
        <v>1465</v>
      </c>
      <c r="I86" s="1041"/>
      <c r="J86" s="1090"/>
      <c r="K86" s="1041"/>
      <c r="L86" s="1041"/>
      <c r="M86" s="1041"/>
      <c r="N86" s="1041"/>
      <c r="O86" s="1041"/>
      <c r="P86" s="1044"/>
      <c r="Q86" s="1088"/>
      <c r="R86" s="1044"/>
      <c r="S86" s="1044"/>
      <c r="T86" s="1044"/>
      <c r="U86" s="1044"/>
      <c r="V86" s="1044"/>
      <c r="W86" s="1088"/>
      <c r="X86" s="1088"/>
      <c r="Y86" s="1044"/>
      <c r="Z86" s="1044"/>
      <c r="AA86" s="1044"/>
      <c r="AB86" s="1044"/>
      <c r="AC86" s="1044"/>
      <c r="AD86" s="1088"/>
      <c r="AE86" s="1088"/>
      <c r="AF86" s="1044"/>
      <c r="AG86" s="1044"/>
      <c r="AH86" s="1044"/>
      <c r="AI86" s="1044"/>
      <c r="AJ86" s="1044"/>
      <c r="AK86" s="1208"/>
    </row>
    <row r="87" spans="1:37" ht="15">
      <c r="A87" s="616">
        <f>ROW()</f>
        <v>87</v>
      </c>
      <c r="B87" s="162"/>
      <c r="C87" s="1645"/>
      <c r="D87" s="1645"/>
      <c r="E87" s="1644">
        <v>110</v>
      </c>
      <c r="F87" s="1645"/>
      <c r="G87" s="1645"/>
      <c r="H87" s="1645" t="s">
        <v>1465</v>
      </c>
      <c r="I87" s="1041"/>
      <c r="J87" s="1090"/>
      <c r="K87" s="1041"/>
      <c r="L87" s="1041"/>
      <c r="M87" s="1041"/>
      <c r="N87" s="1041"/>
      <c r="O87" s="1041"/>
      <c r="P87" s="1044"/>
      <c r="Q87" s="1088"/>
      <c r="R87" s="1044"/>
      <c r="S87" s="1044"/>
      <c r="T87" s="1044"/>
      <c r="U87" s="1044"/>
      <c r="V87" s="1044"/>
      <c r="W87" s="1088"/>
      <c r="X87" s="1088"/>
      <c r="Y87" s="1044"/>
      <c r="Z87" s="1044"/>
      <c r="AA87" s="1044"/>
      <c r="AB87" s="1044"/>
      <c r="AC87" s="1044"/>
      <c r="AD87" s="1088"/>
      <c r="AE87" s="1088"/>
      <c r="AF87" s="1044"/>
      <c r="AG87" s="1044"/>
      <c r="AH87" s="1044"/>
      <c r="AI87" s="1044"/>
      <c r="AJ87" s="1044"/>
      <c r="AK87" s="1208"/>
    </row>
    <row r="88" spans="1:37" ht="15">
      <c r="A88" s="616">
        <f>ROW()</f>
        <v>88</v>
      </c>
      <c r="B88" s="162"/>
      <c r="C88" s="1645"/>
      <c r="D88" s="1645"/>
      <c r="E88" s="1644" t="s">
        <v>1429</v>
      </c>
      <c r="F88" s="1645"/>
      <c r="G88" s="1645"/>
      <c r="H88" s="1645" t="s">
        <v>1465</v>
      </c>
      <c r="I88" s="1041"/>
      <c r="J88" s="1090"/>
      <c r="K88" s="1041"/>
      <c r="L88" s="1041"/>
      <c r="M88" s="1041"/>
      <c r="N88" s="1041"/>
      <c r="O88" s="1041"/>
      <c r="P88" s="1044"/>
      <c r="Q88" s="1088"/>
      <c r="R88" s="1044"/>
      <c r="S88" s="1044"/>
      <c r="T88" s="1044"/>
      <c r="U88" s="1044"/>
      <c r="V88" s="1044"/>
      <c r="W88" s="1088"/>
      <c r="X88" s="1088"/>
      <c r="Y88" s="1044"/>
      <c r="Z88" s="1044"/>
      <c r="AA88" s="1044"/>
      <c r="AB88" s="1044"/>
      <c r="AC88" s="1044"/>
      <c r="AD88" s="1088"/>
      <c r="AE88" s="1088"/>
      <c r="AF88" s="1044"/>
      <c r="AG88" s="1044"/>
      <c r="AH88" s="1044"/>
      <c r="AI88" s="1044"/>
      <c r="AJ88" s="1044"/>
      <c r="AK88" s="1208"/>
    </row>
    <row r="89" spans="1:37" ht="15">
      <c r="A89" s="616">
        <f>ROW()</f>
        <v>89</v>
      </c>
      <c r="B89" s="162"/>
      <c r="C89" s="1645"/>
      <c r="D89" s="1645"/>
      <c r="E89" s="1644" t="s">
        <v>1446</v>
      </c>
      <c r="F89" s="1645"/>
      <c r="G89" s="1645"/>
      <c r="H89" s="1645" t="s">
        <v>1465</v>
      </c>
      <c r="I89" s="1041"/>
      <c r="J89" s="1090"/>
      <c r="K89" s="1041"/>
      <c r="L89" s="1041"/>
      <c r="M89" s="1041"/>
      <c r="N89" s="1041"/>
      <c r="O89" s="1041"/>
      <c r="P89" s="1044"/>
      <c r="Q89" s="1088"/>
      <c r="R89" s="1044"/>
      <c r="S89" s="1044"/>
      <c r="T89" s="1044"/>
      <c r="U89" s="1044"/>
      <c r="V89" s="1044"/>
      <c r="W89" s="1088"/>
      <c r="X89" s="1088"/>
      <c r="Y89" s="1044"/>
      <c r="Z89" s="1044"/>
      <c r="AA89" s="1044"/>
      <c r="AB89" s="1044"/>
      <c r="AC89" s="1044"/>
      <c r="AD89" s="1088"/>
      <c r="AE89" s="1088"/>
      <c r="AF89" s="1044"/>
      <c r="AG89" s="1044"/>
      <c r="AH89" s="1044"/>
      <c r="AI89" s="1044"/>
      <c r="AJ89" s="1044"/>
      <c r="AK89" s="1208"/>
    </row>
    <row r="90" spans="1:37" ht="15">
      <c r="A90" s="616">
        <f>ROW()</f>
        <v>90</v>
      </c>
      <c r="B90" s="162"/>
      <c r="C90" s="1645" t="s">
        <v>419</v>
      </c>
      <c r="D90" s="1645" t="s">
        <v>1466</v>
      </c>
      <c r="E90" s="1644">
        <v>220</v>
      </c>
      <c r="F90" s="1645" t="s">
        <v>1467</v>
      </c>
      <c r="G90" s="1645"/>
      <c r="H90" s="1645" t="s">
        <v>1468</v>
      </c>
      <c r="I90" s="1041"/>
      <c r="J90" s="1090"/>
      <c r="K90" s="1041"/>
      <c r="L90" s="1041"/>
      <c r="M90" s="1041"/>
      <c r="N90" s="1041"/>
      <c r="O90" s="1041"/>
      <c r="P90" s="1044"/>
      <c r="Q90" s="1088"/>
      <c r="R90" s="1044"/>
      <c r="S90" s="1044"/>
      <c r="T90" s="1044"/>
      <c r="U90" s="1044"/>
      <c r="V90" s="1044"/>
      <c r="W90" s="1088"/>
      <c r="X90" s="1088"/>
      <c r="Y90" s="1044"/>
      <c r="Z90" s="1044"/>
      <c r="AA90" s="1044"/>
      <c r="AB90" s="1044"/>
      <c r="AC90" s="1044"/>
      <c r="AD90" s="1088"/>
      <c r="AE90" s="1088"/>
      <c r="AF90" s="1044"/>
      <c r="AG90" s="1044"/>
      <c r="AH90" s="1044"/>
      <c r="AI90" s="1044"/>
      <c r="AJ90" s="1044"/>
      <c r="AK90" s="1208"/>
    </row>
    <row r="91" spans="1:37" ht="15">
      <c r="A91" s="616">
        <f>ROW()</f>
        <v>91</v>
      </c>
      <c r="B91" s="162"/>
      <c r="C91" s="1645"/>
      <c r="D91" s="1645"/>
      <c r="E91" s="1644"/>
      <c r="F91" s="1645" t="s">
        <v>1469</v>
      </c>
      <c r="G91" s="1645"/>
      <c r="H91" s="1645" t="s">
        <v>1468</v>
      </c>
      <c r="I91" s="1041"/>
      <c r="J91" s="1090"/>
      <c r="K91" s="1041"/>
      <c r="L91" s="1041"/>
      <c r="M91" s="1041"/>
      <c r="N91" s="1041"/>
      <c r="O91" s="1041"/>
      <c r="P91" s="1044"/>
      <c r="Q91" s="1088"/>
      <c r="R91" s="1044"/>
      <c r="S91" s="1044"/>
      <c r="T91" s="1044"/>
      <c r="U91" s="1044"/>
      <c r="V91" s="1044"/>
      <c r="W91" s="1088"/>
      <c r="X91" s="1088"/>
      <c r="Y91" s="1044"/>
      <c r="Z91" s="1044"/>
      <c r="AA91" s="1044"/>
      <c r="AB91" s="1044"/>
      <c r="AC91" s="1044"/>
      <c r="AD91" s="1088"/>
      <c r="AE91" s="1088"/>
      <c r="AF91" s="1044"/>
      <c r="AG91" s="1044"/>
      <c r="AH91" s="1044"/>
      <c r="AI91" s="1044"/>
      <c r="AJ91" s="1044"/>
      <c r="AK91" s="1208"/>
    </row>
    <row r="92" spans="1:37" ht="15">
      <c r="A92" s="616">
        <f>ROW()</f>
        <v>92</v>
      </c>
      <c r="B92" s="162"/>
      <c r="C92" s="1645"/>
      <c r="D92" s="1645"/>
      <c r="E92" s="1644">
        <v>110</v>
      </c>
      <c r="F92" s="1645" t="s">
        <v>1467</v>
      </c>
      <c r="G92" s="1645"/>
      <c r="H92" s="1645" t="s">
        <v>1468</v>
      </c>
      <c r="I92" s="1041"/>
      <c r="J92" s="1090"/>
      <c r="K92" s="1041"/>
      <c r="L92" s="1041"/>
      <c r="M92" s="1041"/>
      <c r="N92" s="1041"/>
      <c r="O92" s="1041"/>
      <c r="P92" s="1044"/>
      <c r="Q92" s="1088"/>
      <c r="R92" s="1044"/>
      <c r="S92" s="1044"/>
      <c r="T92" s="1044"/>
      <c r="U92" s="1044"/>
      <c r="V92" s="1044"/>
      <c r="W92" s="1088"/>
      <c r="X92" s="1088"/>
      <c r="Y92" s="1044"/>
      <c r="Z92" s="1044"/>
      <c r="AA92" s="1044"/>
      <c r="AB92" s="1044"/>
      <c r="AC92" s="1044"/>
      <c r="AD92" s="1088"/>
      <c r="AE92" s="1088"/>
      <c r="AF92" s="1044"/>
      <c r="AG92" s="1044"/>
      <c r="AH92" s="1044"/>
      <c r="AI92" s="1044"/>
      <c r="AJ92" s="1044"/>
      <c r="AK92" s="1208"/>
    </row>
    <row r="93" spans="1:37" ht="15">
      <c r="A93" s="616">
        <f>ROW()</f>
        <v>93</v>
      </c>
      <c r="B93" s="162"/>
      <c r="C93" s="1645"/>
      <c r="D93" s="1645"/>
      <c r="E93" s="1644"/>
      <c r="F93" s="1645" t="s">
        <v>1469</v>
      </c>
      <c r="G93" s="1645"/>
      <c r="H93" s="1645" t="s">
        <v>1468</v>
      </c>
      <c r="I93" s="1041"/>
      <c r="J93" s="1090"/>
      <c r="K93" s="1041"/>
      <c r="L93" s="1041"/>
      <c r="M93" s="1041"/>
      <c r="N93" s="1041"/>
      <c r="O93" s="1041"/>
      <c r="P93" s="1044"/>
      <c r="Q93" s="1088"/>
      <c r="R93" s="1044"/>
      <c r="S93" s="1044"/>
      <c r="T93" s="1044"/>
      <c r="U93" s="1044"/>
      <c r="V93" s="1044"/>
      <c r="W93" s="1088"/>
      <c r="X93" s="1088"/>
      <c r="Y93" s="1044"/>
      <c r="Z93" s="1044"/>
      <c r="AA93" s="1044"/>
      <c r="AB93" s="1044"/>
      <c r="AC93" s="1044"/>
      <c r="AD93" s="1088"/>
      <c r="AE93" s="1088"/>
      <c r="AF93" s="1044"/>
      <c r="AG93" s="1044"/>
      <c r="AH93" s="1044"/>
      <c r="AI93" s="1044"/>
      <c r="AJ93" s="1044"/>
      <c r="AK93" s="1208"/>
    </row>
    <row r="94" spans="1:37" ht="15">
      <c r="A94" s="616">
        <f>ROW()</f>
        <v>94</v>
      </c>
      <c r="B94" s="162"/>
      <c r="C94" s="1645"/>
      <c r="D94" s="1645"/>
      <c r="E94" s="1644" t="s">
        <v>1429</v>
      </c>
      <c r="F94" s="1645" t="s">
        <v>1469</v>
      </c>
      <c r="G94" s="1645"/>
      <c r="H94" s="1645" t="s">
        <v>1468</v>
      </c>
      <c r="I94" s="1041"/>
      <c r="J94" s="1090"/>
      <c r="K94" s="1041"/>
      <c r="L94" s="1041"/>
      <c r="M94" s="1041"/>
      <c r="N94" s="1041"/>
      <c r="O94" s="1041"/>
      <c r="P94" s="1044"/>
      <c r="Q94" s="1088"/>
      <c r="R94" s="1044"/>
      <c r="S94" s="1044"/>
      <c r="T94" s="1044"/>
      <c r="U94" s="1044"/>
      <c r="V94" s="1044"/>
      <c r="W94" s="1088"/>
      <c r="X94" s="1088"/>
      <c r="Y94" s="1044"/>
      <c r="Z94" s="1044"/>
      <c r="AA94" s="1044"/>
      <c r="AB94" s="1044"/>
      <c r="AC94" s="1044"/>
      <c r="AD94" s="1088"/>
      <c r="AE94" s="1088"/>
      <c r="AF94" s="1044"/>
      <c r="AG94" s="1044"/>
      <c r="AH94" s="1044"/>
      <c r="AI94" s="1044"/>
      <c r="AJ94" s="1044"/>
      <c r="AK94" s="1208"/>
    </row>
    <row r="95" spans="1:37" ht="15">
      <c r="A95" s="616">
        <f>ROW()</f>
        <v>95</v>
      </c>
      <c r="B95" s="162"/>
      <c r="C95" s="1645"/>
      <c r="D95" s="1645"/>
      <c r="E95" s="1644" t="s">
        <v>1446</v>
      </c>
      <c r="F95" s="1645" t="s">
        <v>1470</v>
      </c>
      <c r="G95" s="1645"/>
      <c r="H95" s="1645" t="s">
        <v>1468</v>
      </c>
      <c r="I95" s="1041"/>
      <c r="J95" s="1090"/>
      <c r="K95" s="1041"/>
      <c r="L95" s="1041"/>
      <c r="M95" s="1041"/>
      <c r="N95" s="1041"/>
      <c r="O95" s="1041"/>
      <c r="P95" s="1044"/>
      <c r="Q95" s="1088"/>
      <c r="R95" s="1044"/>
      <c r="S95" s="1044"/>
      <c r="T95" s="1044"/>
      <c r="U95" s="1044"/>
      <c r="V95" s="1044"/>
      <c r="W95" s="1088"/>
      <c r="X95" s="1088"/>
      <c r="Y95" s="1044"/>
      <c r="Z95" s="1044"/>
      <c r="AA95" s="1044"/>
      <c r="AB95" s="1044"/>
      <c r="AC95" s="1044"/>
      <c r="AD95" s="1088"/>
      <c r="AE95" s="1088"/>
      <c r="AF95" s="1044"/>
      <c r="AG95" s="1044"/>
      <c r="AH95" s="1044"/>
      <c r="AI95" s="1044"/>
      <c r="AJ95" s="1044"/>
      <c r="AK95" s="1208"/>
    </row>
    <row r="96" spans="1:37" ht="15">
      <c r="A96" s="616">
        <f>ROW()</f>
        <v>96</v>
      </c>
      <c r="B96" s="162"/>
      <c r="C96" s="1642"/>
      <c r="D96" s="1645"/>
      <c r="E96" s="1645"/>
      <c r="F96" s="1645" t="s">
        <v>1469</v>
      </c>
      <c r="G96" s="1645"/>
      <c r="H96" s="1645" t="s">
        <v>1468</v>
      </c>
      <c r="I96" s="1041"/>
      <c r="J96" s="1090"/>
      <c r="K96" s="1041"/>
      <c r="L96" s="1041"/>
      <c r="M96" s="1041"/>
      <c r="N96" s="1041"/>
      <c r="O96" s="1041"/>
      <c r="P96" s="1044"/>
      <c r="Q96" s="1088"/>
      <c r="R96" s="1044"/>
      <c r="S96" s="1044"/>
      <c r="T96" s="1044"/>
      <c r="U96" s="1044"/>
      <c r="V96" s="1044"/>
      <c r="W96" s="1088"/>
      <c r="X96" s="1088"/>
      <c r="Y96" s="1044"/>
      <c r="Z96" s="1044"/>
      <c r="AA96" s="1044"/>
      <c r="AB96" s="1044"/>
      <c r="AC96" s="1044"/>
      <c r="AD96" s="1088"/>
      <c r="AE96" s="1088"/>
      <c r="AF96" s="1044"/>
      <c r="AG96" s="1044"/>
      <c r="AH96" s="1044"/>
      <c r="AI96" s="1044"/>
      <c r="AJ96" s="1044"/>
      <c r="AK96" s="1208"/>
    </row>
    <row r="97" spans="1:37" ht="15">
      <c r="A97" s="616">
        <f>ROW()</f>
        <v>97</v>
      </c>
      <c r="B97" s="162"/>
      <c r="C97" s="1645"/>
      <c r="D97" s="1645"/>
      <c r="E97" s="1644"/>
      <c r="F97" s="1645" t="s">
        <v>1471</v>
      </c>
      <c r="G97" s="1645"/>
      <c r="H97" s="1645" t="s">
        <v>1468</v>
      </c>
      <c r="I97" s="1041"/>
      <c r="J97" s="1090"/>
      <c r="K97" s="1041"/>
      <c r="L97" s="1041"/>
      <c r="M97" s="1041"/>
      <c r="N97" s="1041"/>
      <c r="O97" s="1041"/>
      <c r="P97" s="1044"/>
      <c r="Q97" s="1088"/>
      <c r="R97" s="1044"/>
      <c r="S97" s="1044"/>
      <c r="T97" s="1044"/>
      <c r="U97" s="1044"/>
      <c r="V97" s="1044"/>
      <c r="W97" s="1088"/>
      <c r="X97" s="1088"/>
      <c r="Y97" s="1044"/>
      <c r="Z97" s="1044"/>
      <c r="AA97" s="1044"/>
      <c r="AB97" s="1044"/>
      <c r="AC97" s="1044"/>
      <c r="AD97" s="1088"/>
      <c r="AE97" s="1088"/>
      <c r="AF97" s="1044"/>
      <c r="AG97" s="1044"/>
      <c r="AH97" s="1044"/>
      <c r="AI97" s="1044"/>
      <c r="AJ97" s="1044"/>
      <c r="AK97" s="1208"/>
    </row>
    <row r="98" spans="1:37" ht="15">
      <c r="A98" s="616">
        <f>ROW()</f>
        <v>98</v>
      </c>
      <c r="B98" s="162"/>
      <c r="C98" s="1645" t="s">
        <v>420</v>
      </c>
      <c r="D98" s="1645" t="s">
        <v>1472</v>
      </c>
      <c r="E98" s="1645"/>
      <c r="F98" s="1645"/>
      <c r="G98" s="1645"/>
      <c r="H98" s="1645" t="s">
        <v>491</v>
      </c>
      <c r="I98" s="1041"/>
      <c r="J98" s="1090"/>
      <c r="K98" s="1041"/>
      <c r="L98" s="1041"/>
      <c r="M98" s="1041"/>
      <c r="N98" s="1041"/>
      <c r="O98" s="1041"/>
      <c r="P98" s="1044"/>
      <c r="Q98" s="1088"/>
      <c r="R98" s="1044"/>
      <c r="S98" s="1044"/>
      <c r="T98" s="1044"/>
      <c r="U98" s="1044"/>
      <c r="V98" s="1044"/>
      <c r="W98" s="1088"/>
      <c r="X98" s="1088"/>
      <c r="Y98" s="1044"/>
      <c r="Z98" s="1044"/>
      <c r="AA98" s="1044"/>
      <c r="AB98" s="1044"/>
      <c r="AC98" s="1044"/>
      <c r="AD98" s="1088"/>
      <c r="AE98" s="1088"/>
      <c r="AF98" s="1044"/>
      <c r="AG98" s="1044"/>
      <c r="AH98" s="1044"/>
      <c r="AI98" s="1044"/>
      <c r="AJ98" s="1044"/>
      <c r="AK98" s="1208"/>
    </row>
    <row r="99" spans="1:37" ht="15">
      <c r="A99" s="616">
        <f>ROW()</f>
        <v>99</v>
      </c>
      <c r="B99" s="162"/>
      <c r="C99" s="1645" t="s">
        <v>420</v>
      </c>
      <c r="D99" s="1645" t="s">
        <v>1473</v>
      </c>
      <c r="E99" s="1645" t="s">
        <v>1474</v>
      </c>
      <c r="F99" s="1645" t="s">
        <v>1475</v>
      </c>
      <c r="G99" s="1645" t="s">
        <v>1476</v>
      </c>
      <c r="H99" s="1645" t="s">
        <v>492</v>
      </c>
      <c r="I99" s="1041"/>
      <c r="J99" s="1090"/>
      <c r="K99" s="1041"/>
      <c r="L99" s="1041"/>
      <c r="M99" s="1041"/>
      <c r="N99" s="1041"/>
      <c r="O99" s="1041"/>
      <c r="P99" s="1044"/>
      <c r="Q99" s="1088"/>
      <c r="R99" s="1044"/>
      <c r="S99" s="1044"/>
      <c r="T99" s="1044"/>
      <c r="U99" s="1044"/>
      <c r="V99" s="1044"/>
      <c r="W99" s="1088"/>
      <c r="X99" s="1088"/>
      <c r="Y99" s="1044"/>
      <c r="Z99" s="1044"/>
      <c r="AA99" s="1044"/>
      <c r="AB99" s="1044"/>
      <c r="AC99" s="1044"/>
      <c r="AD99" s="1088"/>
      <c r="AE99" s="1088"/>
      <c r="AF99" s="1044"/>
      <c r="AG99" s="1044"/>
      <c r="AH99" s="1044"/>
      <c r="AI99" s="1044"/>
      <c r="AJ99" s="1044"/>
      <c r="AK99" s="1208"/>
    </row>
    <row r="100" spans="1:37" ht="15">
      <c r="A100" s="616">
        <f>ROW()</f>
        <v>100</v>
      </c>
      <c r="B100" s="162"/>
      <c r="C100" s="1645"/>
      <c r="D100" s="1645"/>
      <c r="E100" s="1645"/>
      <c r="F100" s="1645"/>
      <c r="G100" s="1645" t="s">
        <v>1477</v>
      </c>
      <c r="H100" s="1645" t="s">
        <v>492</v>
      </c>
      <c r="I100" s="1041"/>
      <c r="J100" s="1090"/>
      <c r="K100" s="1041"/>
      <c r="L100" s="1041"/>
      <c r="M100" s="1041"/>
      <c r="N100" s="1041"/>
      <c r="O100" s="1041"/>
      <c r="P100" s="1044"/>
      <c r="Q100" s="1088"/>
      <c r="R100" s="1044"/>
      <c r="S100" s="1044"/>
      <c r="T100" s="1044"/>
      <c r="U100" s="1044"/>
      <c r="V100" s="1044"/>
      <c r="W100" s="1088"/>
      <c r="X100" s="1088"/>
      <c r="Y100" s="1044"/>
      <c r="Z100" s="1044"/>
      <c r="AA100" s="1044"/>
      <c r="AB100" s="1044"/>
      <c r="AC100" s="1044"/>
      <c r="AD100" s="1088"/>
      <c r="AE100" s="1088"/>
      <c r="AF100" s="1044"/>
      <c r="AG100" s="1044"/>
      <c r="AH100" s="1044"/>
      <c r="AI100" s="1044"/>
      <c r="AJ100" s="1044"/>
      <c r="AK100" s="1208"/>
    </row>
    <row r="101" spans="1:37" ht="15">
      <c r="A101" s="616">
        <f>ROW()</f>
        <v>101</v>
      </c>
      <c r="B101" s="162"/>
      <c r="C101" s="1645"/>
      <c r="D101" s="1645"/>
      <c r="E101" s="1645"/>
      <c r="F101" s="1645"/>
      <c r="G101" s="1645" t="s">
        <v>1478</v>
      </c>
      <c r="H101" s="1645" t="s">
        <v>492</v>
      </c>
      <c r="I101" s="1041"/>
      <c r="J101" s="1090"/>
      <c r="K101" s="1041"/>
      <c r="L101" s="1041"/>
      <c r="M101" s="1041"/>
      <c r="N101" s="1041"/>
      <c r="O101" s="1041"/>
      <c r="P101" s="1044"/>
      <c r="Q101" s="1088"/>
      <c r="R101" s="1044"/>
      <c r="S101" s="1044"/>
      <c r="T101" s="1044"/>
      <c r="U101" s="1044"/>
      <c r="V101" s="1044"/>
      <c r="W101" s="1088"/>
      <c r="X101" s="1088"/>
      <c r="Y101" s="1044"/>
      <c r="Z101" s="1044"/>
      <c r="AA101" s="1044"/>
      <c r="AB101" s="1044"/>
      <c r="AC101" s="1044"/>
      <c r="AD101" s="1088"/>
      <c r="AE101" s="1088"/>
      <c r="AF101" s="1044"/>
      <c r="AG101" s="1044"/>
      <c r="AH101" s="1044"/>
      <c r="AI101" s="1044"/>
      <c r="AJ101" s="1044"/>
      <c r="AK101" s="1208"/>
    </row>
    <row r="102" spans="1:37" ht="15">
      <c r="A102" s="616">
        <f>ROW()</f>
        <v>102</v>
      </c>
      <c r="B102" s="162"/>
      <c r="C102" s="1645"/>
      <c r="D102" s="1645"/>
      <c r="E102" s="1645"/>
      <c r="F102" s="1645"/>
      <c r="G102" s="1645" t="s">
        <v>1479</v>
      </c>
      <c r="H102" s="1645" t="s">
        <v>492</v>
      </c>
      <c r="I102" s="1041"/>
      <c r="J102" s="1090"/>
      <c r="K102" s="1041"/>
      <c r="L102" s="1041"/>
      <c r="M102" s="1041"/>
      <c r="N102" s="1041"/>
      <c r="O102" s="1041"/>
      <c r="P102" s="1044"/>
      <c r="Q102" s="1088"/>
      <c r="R102" s="1044"/>
      <c r="S102" s="1044"/>
      <c r="T102" s="1044"/>
      <c r="U102" s="1044"/>
      <c r="V102" s="1044"/>
      <c r="W102" s="1088"/>
      <c r="X102" s="1088"/>
      <c r="Y102" s="1044"/>
      <c r="Z102" s="1044"/>
      <c r="AA102" s="1044"/>
      <c r="AB102" s="1044"/>
      <c r="AC102" s="1044"/>
      <c r="AD102" s="1088"/>
      <c r="AE102" s="1088"/>
      <c r="AF102" s="1044"/>
      <c r="AG102" s="1044"/>
      <c r="AH102" s="1044"/>
      <c r="AI102" s="1044"/>
      <c r="AJ102" s="1044"/>
      <c r="AK102" s="1208"/>
    </row>
    <row r="103" spans="1:37" ht="15">
      <c r="A103" s="616">
        <f>ROW()</f>
        <v>103</v>
      </c>
      <c r="B103" s="162"/>
      <c r="C103" s="1645"/>
      <c r="D103" s="1645"/>
      <c r="E103" s="1645"/>
      <c r="F103" s="1645" t="s">
        <v>1480</v>
      </c>
      <c r="G103" s="1645" t="s">
        <v>1476</v>
      </c>
      <c r="H103" s="1645" t="s">
        <v>492</v>
      </c>
      <c r="I103" s="1041"/>
      <c r="J103" s="1090"/>
      <c r="K103" s="1041"/>
      <c r="L103" s="1041"/>
      <c r="M103" s="1041"/>
      <c r="N103" s="1041"/>
      <c r="O103" s="1041"/>
      <c r="P103" s="1044"/>
      <c r="Q103" s="1088"/>
      <c r="R103" s="1044"/>
      <c r="S103" s="1044"/>
      <c r="T103" s="1044"/>
      <c r="U103" s="1044"/>
      <c r="V103" s="1044"/>
      <c r="W103" s="1088"/>
      <c r="X103" s="1088"/>
      <c r="Y103" s="1044"/>
      <c r="Z103" s="1044"/>
      <c r="AA103" s="1044"/>
      <c r="AB103" s="1044"/>
      <c r="AC103" s="1044"/>
      <c r="AD103" s="1088"/>
      <c r="AE103" s="1088"/>
      <c r="AF103" s="1044"/>
      <c r="AG103" s="1044"/>
      <c r="AH103" s="1044"/>
      <c r="AI103" s="1044"/>
      <c r="AJ103" s="1044"/>
      <c r="AK103" s="1208"/>
    </row>
    <row r="104" spans="1:37" ht="15">
      <c r="A104" s="616">
        <f>ROW()</f>
        <v>104</v>
      </c>
      <c r="B104" s="162"/>
      <c r="C104" s="1645"/>
      <c r="D104" s="1645"/>
      <c r="E104" s="1645"/>
      <c r="F104" s="1645"/>
      <c r="G104" s="1645" t="s">
        <v>1477</v>
      </c>
      <c r="H104" s="1645" t="s">
        <v>492</v>
      </c>
      <c r="I104" s="1041"/>
      <c r="J104" s="1090"/>
      <c r="K104" s="1041"/>
      <c r="L104" s="1041"/>
      <c r="M104" s="1041"/>
      <c r="N104" s="1041"/>
      <c r="O104" s="1041"/>
      <c r="P104" s="1044"/>
      <c r="Q104" s="1088"/>
      <c r="R104" s="1044"/>
      <c r="S104" s="1044"/>
      <c r="T104" s="1044"/>
      <c r="U104" s="1044"/>
      <c r="V104" s="1044"/>
      <c r="W104" s="1088"/>
      <c r="X104" s="1088"/>
      <c r="Y104" s="1044"/>
      <c r="Z104" s="1044"/>
      <c r="AA104" s="1044"/>
      <c r="AB104" s="1044"/>
      <c r="AC104" s="1044"/>
      <c r="AD104" s="1088"/>
      <c r="AE104" s="1088"/>
      <c r="AF104" s="1044"/>
      <c r="AG104" s="1044"/>
      <c r="AH104" s="1044"/>
      <c r="AI104" s="1044"/>
      <c r="AJ104" s="1044"/>
      <c r="AK104" s="1208"/>
    </row>
    <row r="105" spans="1:37" ht="15">
      <c r="A105" s="616">
        <f>ROW()</f>
        <v>105</v>
      </c>
      <c r="B105" s="162"/>
      <c r="C105" s="1645"/>
      <c r="D105" s="1645"/>
      <c r="E105" s="1645"/>
      <c r="F105" s="1645"/>
      <c r="G105" s="1645" t="s">
        <v>1478</v>
      </c>
      <c r="H105" s="1645" t="s">
        <v>492</v>
      </c>
      <c r="I105" s="1041"/>
      <c r="J105" s="1090"/>
      <c r="K105" s="1041"/>
      <c r="L105" s="1041"/>
      <c r="M105" s="1041"/>
      <c r="N105" s="1041"/>
      <c r="O105" s="1041"/>
      <c r="P105" s="1044"/>
      <c r="Q105" s="1088"/>
      <c r="R105" s="1044"/>
      <c r="S105" s="1044"/>
      <c r="T105" s="1044"/>
      <c r="U105" s="1044"/>
      <c r="V105" s="1044"/>
      <c r="W105" s="1088"/>
      <c r="X105" s="1088"/>
      <c r="Y105" s="1044"/>
      <c r="Z105" s="1044"/>
      <c r="AA105" s="1044"/>
      <c r="AB105" s="1044"/>
      <c r="AC105" s="1044"/>
      <c r="AD105" s="1088"/>
      <c r="AE105" s="1088"/>
      <c r="AF105" s="1044"/>
      <c r="AG105" s="1044"/>
      <c r="AH105" s="1044"/>
      <c r="AI105" s="1044"/>
      <c r="AJ105" s="1044"/>
      <c r="AK105" s="1208"/>
    </row>
    <row r="106" spans="1:37" ht="15">
      <c r="A106" s="616">
        <f>ROW()</f>
        <v>106</v>
      </c>
      <c r="B106" s="162"/>
      <c r="C106" s="1645"/>
      <c r="D106" s="1645"/>
      <c r="E106" s="1645"/>
      <c r="F106" s="1645"/>
      <c r="G106" s="1645" t="s">
        <v>1479</v>
      </c>
      <c r="H106" s="1645" t="s">
        <v>492</v>
      </c>
      <c r="I106" s="1041"/>
      <c r="J106" s="1090"/>
      <c r="K106" s="1041"/>
      <c r="L106" s="1041"/>
      <c r="M106" s="1041"/>
      <c r="N106" s="1041"/>
      <c r="O106" s="1041"/>
      <c r="P106" s="1044"/>
      <c r="Q106" s="1088"/>
      <c r="R106" s="1044"/>
      <c r="S106" s="1044"/>
      <c r="T106" s="1044"/>
      <c r="U106" s="1044"/>
      <c r="V106" s="1044"/>
      <c r="W106" s="1088"/>
      <c r="X106" s="1088"/>
      <c r="Y106" s="1044"/>
      <c r="Z106" s="1044"/>
      <c r="AA106" s="1044"/>
      <c r="AB106" s="1044"/>
      <c r="AC106" s="1044"/>
      <c r="AD106" s="1088"/>
      <c r="AE106" s="1088"/>
      <c r="AF106" s="1044"/>
      <c r="AG106" s="1044"/>
      <c r="AH106" s="1044"/>
      <c r="AI106" s="1044"/>
      <c r="AJ106" s="1044"/>
      <c r="AK106" s="1208"/>
    </row>
    <row r="107" spans="1:37" ht="15">
      <c r="A107" s="616">
        <f>ROW()</f>
        <v>107</v>
      </c>
      <c r="B107" s="162"/>
      <c r="C107" s="1645"/>
      <c r="D107" s="1645"/>
      <c r="E107" s="1645"/>
      <c r="F107" s="1645" t="s">
        <v>1481</v>
      </c>
      <c r="G107" s="1645"/>
      <c r="H107" s="1645" t="s">
        <v>1482</v>
      </c>
      <c r="I107" s="1041"/>
      <c r="J107" s="1090"/>
      <c r="K107" s="1041"/>
      <c r="L107" s="1041"/>
      <c r="M107" s="1041"/>
      <c r="N107" s="1041"/>
      <c r="O107" s="1041"/>
      <c r="P107" s="1044"/>
      <c r="Q107" s="1088"/>
      <c r="R107" s="1044"/>
      <c r="S107" s="1044"/>
      <c r="T107" s="1044"/>
      <c r="U107" s="1044"/>
      <c r="V107" s="1044"/>
      <c r="W107" s="1088"/>
      <c r="X107" s="1088"/>
      <c r="Y107" s="1044"/>
      <c r="Z107" s="1044"/>
      <c r="AA107" s="1044"/>
      <c r="AB107" s="1044"/>
      <c r="AC107" s="1044"/>
      <c r="AD107" s="1088"/>
      <c r="AE107" s="1088"/>
      <c r="AF107" s="1044"/>
      <c r="AG107" s="1044"/>
      <c r="AH107" s="1044"/>
      <c r="AI107" s="1044"/>
      <c r="AJ107" s="1044"/>
      <c r="AK107" s="1208"/>
    </row>
    <row r="108" spans="1:37" ht="15">
      <c r="A108" s="616">
        <f>ROW()</f>
        <v>108</v>
      </c>
      <c r="B108" s="162"/>
      <c r="C108" s="1645"/>
      <c r="D108" s="1645"/>
      <c r="E108" s="1645"/>
      <c r="F108" s="1645"/>
      <c r="G108" s="1645"/>
      <c r="H108" s="1645"/>
      <c r="I108" s="1041"/>
      <c r="J108" s="1090"/>
      <c r="K108" s="1041"/>
      <c r="L108" s="1041"/>
      <c r="M108" s="1041"/>
      <c r="N108" s="1041"/>
      <c r="O108" s="1041"/>
      <c r="P108" s="1044"/>
      <c r="Q108" s="1088"/>
      <c r="R108" s="1044"/>
      <c r="S108" s="1044"/>
      <c r="T108" s="1044"/>
      <c r="U108" s="1044"/>
      <c r="V108" s="1044"/>
      <c r="W108" s="1088"/>
      <c r="X108" s="1088"/>
      <c r="Y108" s="1044"/>
      <c r="Z108" s="1044"/>
      <c r="AA108" s="1044"/>
      <c r="AB108" s="1044"/>
      <c r="AC108" s="1044"/>
      <c r="AD108" s="1088"/>
      <c r="AE108" s="1088"/>
      <c r="AF108" s="1044"/>
      <c r="AG108" s="1044"/>
      <c r="AH108" s="1044"/>
      <c r="AI108" s="1044"/>
      <c r="AJ108" s="1044"/>
      <c r="AK108" s="1208"/>
    </row>
    <row r="109" spans="1:37" ht="15">
      <c r="A109" s="616">
        <f>ROW()</f>
        <v>109</v>
      </c>
      <c r="B109" s="162"/>
      <c r="C109" s="1645" t="s">
        <v>420</v>
      </c>
      <c r="D109" s="1645" t="s">
        <v>1483</v>
      </c>
      <c r="E109" s="1645" t="s">
        <v>1474</v>
      </c>
      <c r="F109" s="1645" t="s">
        <v>1476</v>
      </c>
      <c r="G109" s="1645"/>
      <c r="H109" s="1645" t="s">
        <v>492</v>
      </c>
      <c r="I109" s="1041"/>
      <c r="J109" s="1090"/>
      <c r="K109" s="1041"/>
      <c r="L109" s="1041"/>
      <c r="M109" s="1041"/>
      <c r="N109" s="1041"/>
      <c r="O109" s="1041"/>
      <c r="P109" s="1044"/>
      <c r="Q109" s="1088"/>
      <c r="R109" s="1044"/>
      <c r="S109" s="1044"/>
      <c r="T109" s="1044"/>
      <c r="U109" s="1044"/>
      <c r="V109" s="1044"/>
      <c r="W109" s="1088"/>
      <c r="X109" s="1088"/>
      <c r="Y109" s="1044"/>
      <c r="Z109" s="1044"/>
      <c r="AA109" s="1044"/>
      <c r="AB109" s="1044"/>
      <c r="AC109" s="1044"/>
      <c r="AD109" s="1088"/>
      <c r="AE109" s="1088"/>
      <c r="AF109" s="1044"/>
      <c r="AG109" s="1044"/>
      <c r="AH109" s="1044"/>
      <c r="AI109" s="1044"/>
      <c r="AJ109" s="1044"/>
      <c r="AK109" s="1208"/>
    </row>
    <row r="110" spans="1:37" ht="15">
      <c r="A110" s="616">
        <f>ROW()</f>
        <v>110</v>
      </c>
      <c r="B110" s="162"/>
      <c r="C110" s="1645"/>
      <c r="D110" s="1645"/>
      <c r="E110" s="1645"/>
      <c r="F110" s="1645" t="s">
        <v>1477</v>
      </c>
      <c r="G110" s="1645"/>
      <c r="H110" s="1645" t="s">
        <v>492</v>
      </c>
      <c r="I110" s="1041"/>
      <c r="J110" s="1090"/>
      <c r="K110" s="1041"/>
      <c r="L110" s="1041"/>
      <c r="M110" s="1041"/>
      <c r="N110" s="1041"/>
      <c r="O110" s="1041"/>
      <c r="P110" s="1044"/>
      <c r="Q110" s="1088"/>
      <c r="R110" s="1044"/>
      <c r="S110" s="1044"/>
      <c r="T110" s="1044"/>
      <c r="U110" s="1044"/>
      <c r="V110" s="1044"/>
      <c r="W110" s="1088"/>
      <c r="X110" s="1088"/>
      <c r="Y110" s="1044"/>
      <c r="Z110" s="1044"/>
      <c r="AA110" s="1044"/>
      <c r="AB110" s="1044"/>
      <c r="AC110" s="1044"/>
      <c r="AD110" s="1088"/>
      <c r="AE110" s="1088"/>
      <c r="AF110" s="1044"/>
      <c r="AG110" s="1044"/>
      <c r="AH110" s="1044"/>
      <c r="AI110" s="1044"/>
      <c r="AJ110" s="1044"/>
      <c r="AK110" s="1208"/>
    </row>
    <row r="111" spans="1:37" ht="15">
      <c r="A111" s="616">
        <f>ROW()</f>
        <v>111</v>
      </c>
      <c r="B111" s="162"/>
      <c r="C111" s="1645"/>
      <c r="D111" s="1645"/>
      <c r="E111" s="1645"/>
      <c r="F111" s="1645" t="s">
        <v>1478</v>
      </c>
      <c r="G111" s="1645"/>
      <c r="H111" s="1645" t="s">
        <v>492</v>
      </c>
      <c r="I111" s="1041"/>
      <c r="J111" s="1090"/>
      <c r="K111" s="1041"/>
      <c r="L111" s="1041"/>
      <c r="M111" s="1041"/>
      <c r="N111" s="1041"/>
      <c r="O111" s="1041"/>
      <c r="P111" s="1044"/>
      <c r="Q111" s="1088"/>
      <c r="R111" s="1044"/>
      <c r="S111" s="1044"/>
      <c r="T111" s="1044"/>
      <c r="U111" s="1044"/>
      <c r="V111" s="1044"/>
      <c r="W111" s="1088"/>
      <c r="X111" s="1088"/>
      <c r="Y111" s="1044"/>
      <c r="Z111" s="1044"/>
      <c r="AA111" s="1044"/>
      <c r="AB111" s="1044"/>
      <c r="AC111" s="1044"/>
      <c r="AD111" s="1088"/>
      <c r="AE111" s="1088"/>
      <c r="AF111" s="1044"/>
      <c r="AG111" s="1044"/>
      <c r="AH111" s="1044"/>
      <c r="AI111" s="1044"/>
      <c r="AJ111" s="1044"/>
      <c r="AK111" s="1208"/>
    </row>
    <row r="112" spans="1:37" ht="15">
      <c r="A112" s="616">
        <f>ROW()</f>
        <v>112</v>
      </c>
      <c r="B112" s="162"/>
      <c r="C112" s="1645"/>
      <c r="D112" s="1645"/>
      <c r="E112" s="1645"/>
      <c r="F112" s="1645" t="s">
        <v>1479</v>
      </c>
      <c r="G112" s="1645"/>
      <c r="H112" s="1645" t="s">
        <v>492</v>
      </c>
      <c r="I112" s="1041"/>
      <c r="J112" s="1090"/>
      <c r="K112" s="1041"/>
      <c r="L112" s="1041"/>
      <c r="M112" s="1041"/>
      <c r="N112" s="1041"/>
      <c r="O112" s="1041"/>
      <c r="P112" s="1044"/>
      <c r="Q112" s="1088"/>
      <c r="R112" s="1044"/>
      <c r="S112" s="1044"/>
      <c r="T112" s="1044"/>
      <c r="U112" s="1044"/>
      <c r="V112" s="1044"/>
      <c r="W112" s="1088"/>
      <c r="X112" s="1088"/>
      <c r="Y112" s="1044"/>
      <c r="Z112" s="1044"/>
      <c r="AA112" s="1044"/>
      <c r="AB112" s="1044"/>
      <c r="AC112" s="1044"/>
      <c r="AD112" s="1088"/>
      <c r="AE112" s="1088"/>
      <c r="AF112" s="1044"/>
      <c r="AG112" s="1044"/>
      <c r="AH112" s="1044"/>
      <c r="AI112" s="1044"/>
      <c r="AJ112" s="1044"/>
      <c r="AK112" s="1208"/>
    </row>
    <row r="113" spans="1:37" ht="15">
      <c r="A113" s="616">
        <f>ROW()</f>
        <v>113</v>
      </c>
      <c r="B113" s="162"/>
      <c r="C113" s="1645" t="s">
        <v>420</v>
      </c>
      <c r="D113" s="1645" t="s">
        <v>1484</v>
      </c>
      <c r="E113" s="1645" t="s">
        <v>1485</v>
      </c>
      <c r="F113" s="1645" t="s">
        <v>1476</v>
      </c>
      <c r="G113" s="1645"/>
      <c r="H113" s="1645" t="s">
        <v>492</v>
      </c>
      <c r="I113" s="1041"/>
      <c r="J113" s="1090"/>
      <c r="K113" s="1041"/>
      <c r="L113" s="1041"/>
      <c r="M113" s="1041"/>
      <c r="N113" s="1041"/>
      <c r="O113" s="1041"/>
      <c r="P113" s="1044"/>
      <c r="Q113" s="1088"/>
      <c r="R113" s="1044"/>
      <c r="S113" s="1044"/>
      <c r="T113" s="1044"/>
      <c r="U113" s="1044"/>
      <c r="V113" s="1044"/>
      <c r="W113" s="1088"/>
      <c r="X113" s="1088"/>
      <c r="Y113" s="1044"/>
      <c r="Z113" s="1044"/>
      <c r="AA113" s="1044"/>
      <c r="AB113" s="1044"/>
      <c r="AC113" s="1044"/>
      <c r="AD113" s="1088"/>
      <c r="AE113" s="1088"/>
      <c r="AF113" s="1044"/>
      <c r="AG113" s="1044"/>
      <c r="AH113" s="1044"/>
      <c r="AI113" s="1044"/>
      <c r="AJ113" s="1044"/>
      <c r="AK113" s="1208"/>
    </row>
    <row r="114" spans="1:37" ht="15">
      <c r="A114" s="616">
        <f>ROW()</f>
        <v>114</v>
      </c>
      <c r="B114" s="162"/>
      <c r="C114" s="1645"/>
      <c r="D114" s="1645"/>
      <c r="E114" s="1645"/>
      <c r="F114" s="1645" t="s">
        <v>1477</v>
      </c>
      <c r="G114" s="1645"/>
      <c r="H114" s="1645" t="s">
        <v>492</v>
      </c>
      <c r="I114" s="1041"/>
      <c r="J114" s="1090"/>
      <c r="K114" s="1041"/>
      <c r="L114" s="1041"/>
      <c r="M114" s="1041"/>
      <c r="N114" s="1041"/>
      <c r="O114" s="1041"/>
      <c r="P114" s="1044"/>
      <c r="Q114" s="1088"/>
      <c r="R114" s="1044"/>
      <c r="S114" s="1044"/>
      <c r="T114" s="1044"/>
      <c r="U114" s="1044"/>
      <c r="V114" s="1044"/>
      <c r="W114" s="1088"/>
      <c r="X114" s="1088"/>
      <c r="Y114" s="1044"/>
      <c r="Z114" s="1044"/>
      <c r="AA114" s="1044"/>
      <c r="AB114" s="1044"/>
      <c r="AC114" s="1044"/>
      <c r="AD114" s="1088"/>
      <c r="AE114" s="1088"/>
      <c r="AF114" s="1044"/>
      <c r="AG114" s="1044"/>
      <c r="AH114" s="1044"/>
      <c r="AI114" s="1044"/>
      <c r="AJ114" s="1044"/>
      <c r="AK114" s="1208"/>
    </row>
    <row r="115" spans="1:37" ht="15">
      <c r="A115" s="616">
        <f>ROW()</f>
        <v>115</v>
      </c>
      <c r="B115" s="162"/>
      <c r="C115" s="1645"/>
      <c r="D115" s="1645"/>
      <c r="E115" s="1645"/>
      <c r="F115" s="1645" t="s">
        <v>1478</v>
      </c>
      <c r="G115" s="1645"/>
      <c r="H115" s="1645" t="s">
        <v>492</v>
      </c>
      <c r="I115" s="1041"/>
      <c r="J115" s="1090"/>
      <c r="K115" s="1041"/>
      <c r="L115" s="1041"/>
      <c r="M115" s="1041"/>
      <c r="N115" s="1041"/>
      <c r="O115" s="1041"/>
      <c r="P115" s="1044"/>
      <c r="Q115" s="1088"/>
      <c r="R115" s="1044"/>
      <c r="S115" s="1044"/>
      <c r="T115" s="1044"/>
      <c r="U115" s="1044"/>
      <c r="V115" s="1044"/>
      <c r="W115" s="1088"/>
      <c r="X115" s="1088"/>
      <c r="Y115" s="1044"/>
      <c r="Z115" s="1044"/>
      <c r="AA115" s="1044"/>
      <c r="AB115" s="1044"/>
      <c r="AC115" s="1044"/>
      <c r="AD115" s="1088"/>
      <c r="AE115" s="1088"/>
      <c r="AF115" s="1044"/>
      <c r="AG115" s="1044"/>
      <c r="AH115" s="1044"/>
      <c r="AI115" s="1044"/>
      <c r="AJ115" s="1044"/>
      <c r="AK115" s="1208"/>
    </row>
    <row r="116" spans="1:37" ht="15">
      <c r="A116" s="616">
        <f>ROW()</f>
        <v>116</v>
      </c>
      <c r="B116" s="162"/>
      <c r="C116" s="1645"/>
      <c r="D116" s="1645"/>
      <c r="E116" s="1645"/>
      <c r="F116" s="1645" t="s">
        <v>1479</v>
      </c>
      <c r="G116" s="1645"/>
      <c r="H116" s="1645" t="s">
        <v>492</v>
      </c>
      <c r="I116" s="1041"/>
      <c r="J116" s="1090"/>
      <c r="K116" s="1041"/>
      <c r="L116" s="1041"/>
      <c r="M116" s="1041"/>
      <c r="N116" s="1041"/>
      <c r="O116" s="1041"/>
      <c r="P116" s="1044"/>
      <c r="Q116" s="1088"/>
      <c r="R116" s="1044"/>
      <c r="S116" s="1044"/>
      <c r="T116" s="1044"/>
      <c r="U116" s="1044"/>
      <c r="V116" s="1044"/>
      <c r="W116" s="1088"/>
      <c r="X116" s="1088"/>
      <c r="Y116" s="1044"/>
      <c r="Z116" s="1044"/>
      <c r="AA116" s="1044"/>
      <c r="AB116" s="1044"/>
      <c r="AC116" s="1044"/>
      <c r="AD116" s="1088"/>
      <c r="AE116" s="1088"/>
      <c r="AF116" s="1044"/>
      <c r="AG116" s="1044"/>
      <c r="AH116" s="1044"/>
      <c r="AI116" s="1044"/>
      <c r="AJ116" s="1044"/>
      <c r="AK116" s="1208"/>
    </row>
    <row r="117" spans="1:37" ht="15">
      <c r="A117" s="616">
        <f>ROW()</f>
        <v>117</v>
      </c>
      <c r="B117" s="162"/>
      <c r="C117" s="1645" t="s">
        <v>420</v>
      </c>
      <c r="D117" s="1645" t="s">
        <v>1486</v>
      </c>
      <c r="E117" s="1645" t="s">
        <v>1487</v>
      </c>
      <c r="F117" s="1645" t="s">
        <v>1476</v>
      </c>
      <c r="G117" s="1645"/>
      <c r="H117" s="1645" t="s">
        <v>492</v>
      </c>
      <c r="I117" s="1041"/>
      <c r="J117" s="1090"/>
      <c r="K117" s="1041"/>
      <c r="L117" s="1041"/>
      <c r="M117" s="1041"/>
      <c r="N117" s="1041"/>
      <c r="O117" s="1041"/>
      <c r="P117" s="1044"/>
      <c r="Q117" s="1088"/>
      <c r="R117" s="1044"/>
      <c r="S117" s="1044"/>
      <c r="T117" s="1044"/>
      <c r="U117" s="1044"/>
      <c r="V117" s="1044"/>
      <c r="W117" s="1088"/>
      <c r="X117" s="1088"/>
      <c r="Y117" s="1044"/>
      <c r="Z117" s="1044"/>
      <c r="AA117" s="1044"/>
      <c r="AB117" s="1044"/>
      <c r="AC117" s="1044"/>
      <c r="AD117" s="1088"/>
      <c r="AE117" s="1088"/>
      <c r="AF117" s="1044"/>
      <c r="AG117" s="1044"/>
      <c r="AH117" s="1044"/>
      <c r="AI117" s="1044"/>
      <c r="AJ117" s="1044"/>
      <c r="AK117" s="1208"/>
    </row>
    <row r="118" spans="1:37" ht="15">
      <c r="A118" s="616">
        <f>ROW()</f>
        <v>118</v>
      </c>
      <c r="B118" s="162"/>
      <c r="C118" s="1645"/>
      <c r="D118" s="1645"/>
      <c r="E118" s="1645"/>
      <c r="F118" s="1645" t="s">
        <v>1477</v>
      </c>
      <c r="G118" s="1645"/>
      <c r="H118" s="1645" t="s">
        <v>492</v>
      </c>
      <c r="I118" s="1041"/>
      <c r="J118" s="1090"/>
      <c r="K118" s="1041"/>
      <c r="L118" s="1041"/>
      <c r="M118" s="1041"/>
      <c r="N118" s="1041"/>
      <c r="O118" s="1041"/>
      <c r="P118" s="1044"/>
      <c r="Q118" s="1088"/>
      <c r="R118" s="1044"/>
      <c r="S118" s="1044"/>
      <c r="T118" s="1044"/>
      <c r="U118" s="1044"/>
      <c r="V118" s="1044"/>
      <c r="W118" s="1088"/>
      <c r="X118" s="1088"/>
      <c r="Y118" s="1044"/>
      <c r="Z118" s="1044"/>
      <c r="AA118" s="1044"/>
      <c r="AB118" s="1044"/>
      <c r="AC118" s="1044"/>
      <c r="AD118" s="1088"/>
      <c r="AE118" s="1088"/>
      <c r="AF118" s="1044"/>
      <c r="AG118" s="1044"/>
      <c r="AH118" s="1044"/>
      <c r="AI118" s="1044"/>
      <c r="AJ118" s="1044"/>
      <c r="AK118" s="1208"/>
    </row>
    <row r="119" spans="1:37" ht="15">
      <c r="A119" s="616">
        <f>ROW()</f>
        <v>119</v>
      </c>
      <c r="B119" s="162"/>
      <c r="C119" s="1645"/>
      <c r="D119" s="1645"/>
      <c r="E119" s="1645"/>
      <c r="F119" s="1645" t="s">
        <v>1478</v>
      </c>
      <c r="G119" s="1645"/>
      <c r="H119" s="1645" t="s">
        <v>492</v>
      </c>
      <c r="I119" s="1041"/>
      <c r="J119" s="1090"/>
      <c r="K119" s="1041"/>
      <c r="L119" s="1041"/>
      <c r="M119" s="1041"/>
      <c r="N119" s="1041"/>
      <c r="O119" s="1041"/>
      <c r="P119" s="1044"/>
      <c r="Q119" s="1088"/>
      <c r="R119" s="1044"/>
      <c r="S119" s="1044"/>
      <c r="T119" s="1044"/>
      <c r="U119" s="1044"/>
      <c r="V119" s="1044"/>
      <c r="W119" s="1088"/>
      <c r="X119" s="1088"/>
      <c r="Y119" s="1044"/>
      <c r="Z119" s="1044"/>
      <c r="AA119" s="1044"/>
      <c r="AB119" s="1044"/>
      <c r="AC119" s="1044"/>
      <c r="AD119" s="1088"/>
      <c r="AE119" s="1088"/>
      <c r="AF119" s="1044"/>
      <c r="AG119" s="1044"/>
      <c r="AH119" s="1044"/>
      <c r="AI119" s="1044"/>
      <c r="AJ119" s="1044"/>
      <c r="AK119" s="1208"/>
    </row>
    <row r="120" spans="1:37" ht="15">
      <c r="A120" s="616">
        <f>ROW()</f>
        <v>120</v>
      </c>
      <c r="B120" s="162"/>
      <c r="C120" s="1645"/>
      <c r="D120" s="1645"/>
      <c r="E120" s="1645"/>
      <c r="F120" s="1645" t="s">
        <v>1479</v>
      </c>
      <c r="G120" s="1645"/>
      <c r="H120" s="1645" t="s">
        <v>492</v>
      </c>
      <c r="I120" s="1041"/>
      <c r="J120" s="1090"/>
      <c r="K120" s="1041"/>
      <c r="L120" s="1041"/>
      <c r="M120" s="1041"/>
      <c r="N120" s="1041"/>
      <c r="O120" s="1041"/>
      <c r="P120" s="1044"/>
      <c r="Q120" s="1088"/>
      <c r="R120" s="1044"/>
      <c r="S120" s="1044"/>
      <c r="T120" s="1044"/>
      <c r="U120" s="1044"/>
      <c r="V120" s="1044"/>
      <c r="W120" s="1088"/>
      <c r="X120" s="1088"/>
      <c r="Y120" s="1044"/>
      <c r="Z120" s="1044"/>
      <c r="AA120" s="1044"/>
      <c r="AB120" s="1044"/>
      <c r="AC120" s="1044"/>
      <c r="AD120" s="1088"/>
      <c r="AE120" s="1088"/>
      <c r="AF120" s="1044"/>
      <c r="AG120" s="1044"/>
      <c r="AH120" s="1044"/>
      <c r="AI120" s="1044"/>
      <c r="AJ120" s="1044"/>
      <c r="AK120" s="1208"/>
    </row>
    <row r="121" spans="1:37" ht="15">
      <c r="A121" s="616">
        <f>ROW()</f>
        <v>121</v>
      </c>
      <c r="B121" s="162" t="s">
        <v>534</v>
      </c>
      <c r="C121" s="1645" t="s">
        <v>420</v>
      </c>
      <c r="D121" s="1645" t="s">
        <v>1488</v>
      </c>
      <c r="E121" s="1645"/>
      <c r="F121" s="1645"/>
      <c r="G121" s="1645"/>
      <c r="H121" s="1645"/>
      <c r="I121" s="1041"/>
      <c r="J121" s="1090"/>
      <c r="K121" s="1041"/>
      <c r="L121" s="1041"/>
      <c r="M121" s="1041"/>
      <c r="N121" s="1041"/>
      <c r="O121" s="1041"/>
      <c r="P121" s="1044"/>
      <c r="Q121" s="1088"/>
      <c r="R121" s="1044"/>
      <c r="S121" s="1044"/>
      <c r="T121" s="1044"/>
      <c r="U121" s="1044"/>
      <c r="V121" s="1044"/>
      <c r="W121" s="1088"/>
      <c r="X121" s="1088"/>
      <c r="Y121" s="1044"/>
      <c r="Z121" s="1044"/>
      <c r="AA121" s="1044"/>
      <c r="AB121" s="1044"/>
      <c r="AC121" s="1044"/>
      <c r="AD121" s="1088"/>
      <c r="AE121" s="1088"/>
      <c r="AF121" s="1044"/>
      <c r="AG121" s="1044"/>
      <c r="AH121" s="1044"/>
      <c r="AI121" s="1044"/>
      <c r="AJ121" s="1044"/>
      <c r="AK121" s="1208"/>
    </row>
    <row r="122" spans="1:37" ht="15">
      <c r="A122" s="616">
        <f>ROW()</f>
        <v>122</v>
      </c>
      <c r="B122" s="162"/>
      <c r="C122" s="1645"/>
      <c r="D122" s="1644" t="s">
        <v>1489</v>
      </c>
      <c r="E122" s="1645" t="s">
        <v>1490</v>
      </c>
      <c r="F122" s="1645"/>
      <c r="G122" s="1645"/>
      <c r="H122" s="1645" t="s">
        <v>493</v>
      </c>
      <c r="I122" s="1041"/>
      <c r="J122" s="1090"/>
      <c r="K122" s="1041"/>
      <c r="L122" s="1041"/>
      <c r="M122" s="1041"/>
      <c r="N122" s="1041"/>
      <c r="O122" s="1041"/>
      <c r="P122" s="1044"/>
      <c r="Q122" s="1088"/>
      <c r="R122" s="1044"/>
      <c r="S122" s="1044"/>
      <c r="T122" s="1044"/>
      <c r="U122" s="1044"/>
      <c r="V122" s="1044"/>
      <c r="W122" s="1088"/>
      <c r="X122" s="1088"/>
      <c r="Y122" s="1044"/>
      <c r="Z122" s="1044"/>
      <c r="AA122" s="1044"/>
      <c r="AB122" s="1044"/>
      <c r="AC122" s="1044"/>
      <c r="AD122" s="1088"/>
      <c r="AE122" s="1088"/>
      <c r="AF122" s="1044"/>
      <c r="AG122" s="1044"/>
      <c r="AH122" s="1044"/>
      <c r="AI122" s="1044"/>
      <c r="AJ122" s="1044"/>
      <c r="AK122" s="1208"/>
    </row>
    <row r="123" spans="1:37" ht="15">
      <c r="A123" s="616">
        <f>ROW()</f>
        <v>123</v>
      </c>
      <c r="B123" s="162"/>
      <c r="C123" s="1645"/>
      <c r="D123" s="1644" t="s">
        <v>1491</v>
      </c>
      <c r="E123" s="1645" t="s">
        <v>1490</v>
      </c>
      <c r="F123" s="1645"/>
      <c r="G123" s="1645"/>
      <c r="H123" s="1645" t="s">
        <v>494</v>
      </c>
      <c r="I123" s="1041"/>
      <c r="J123" s="1090"/>
      <c r="K123" s="1041"/>
      <c r="L123" s="1041"/>
      <c r="M123" s="1041"/>
      <c r="N123" s="1041"/>
      <c r="O123" s="1041"/>
      <c r="P123" s="1044"/>
      <c r="Q123" s="1088"/>
      <c r="R123" s="1044"/>
      <c r="S123" s="1044"/>
      <c r="T123" s="1044"/>
      <c r="U123" s="1044"/>
      <c r="V123" s="1044"/>
      <c r="W123" s="1088"/>
      <c r="X123" s="1088"/>
      <c r="Y123" s="1044"/>
      <c r="Z123" s="1044"/>
      <c r="AA123" s="1044"/>
      <c r="AB123" s="1044"/>
      <c r="AC123" s="1044"/>
      <c r="AD123" s="1088"/>
      <c r="AE123" s="1088"/>
      <c r="AF123" s="1044"/>
      <c r="AG123" s="1044"/>
      <c r="AH123" s="1044"/>
      <c r="AI123" s="1044"/>
      <c r="AJ123" s="1044"/>
      <c r="AK123" s="1208"/>
    </row>
    <row r="124" spans="1:37" ht="15">
      <c r="A124" s="616">
        <f>ROW()</f>
        <v>124</v>
      </c>
      <c r="B124" s="162"/>
      <c r="C124" s="1645"/>
      <c r="D124" s="1644" t="s">
        <v>1492</v>
      </c>
      <c r="E124" s="1645" t="s">
        <v>1490</v>
      </c>
      <c r="F124" s="1645"/>
      <c r="G124" s="1645"/>
      <c r="H124" s="1645" t="s">
        <v>495</v>
      </c>
      <c r="I124" s="1041"/>
      <c r="J124" s="1090"/>
      <c r="K124" s="1041"/>
      <c r="L124" s="1041"/>
      <c r="M124" s="1041"/>
      <c r="N124" s="1041"/>
      <c r="O124" s="1041"/>
      <c r="P124" s="1044"/>
      <c r="Q124" s="1088"/>
      <c r="R124" s="1044"/>
      <c r="S124" s="1044"/>
      <c r="T124" s="1044"/>
      <c r="U124" s="1044"/>
      <c r="V124" s="1044"/>
      <c r="W124" s="1088"/>
      <c r="X124" s="1088"/>
      <c r="Y124" s="1044"/>
      <c r="Z124" s="1044"/>
      <c r="AA124" s="1044"/>
      <c r="AB124" s="1044"/>
      <c r="AC124" s="1044"/>
      <c r="AD124" s="1088"/>
      <c r="AE124" s="1088"/>
      <c r="AF124" s="1044"/>
      <c r="AG124" s="1044"/>
      <c r="AH124" s="1044"/>
      <c r="AI124" s="1044"/>
      <c r="AJ124" s="1044"/>
      <c r="AK124" s="1208"/>
    </row>
    <row r="125" spans="1:37" ht="30">
      <c r="A125" s="616">
        <f>ROW()</f>
        <v>125</v>
      </c>
      <c r="B125" s="162"/>
      <c r="C125" s="1645" t="s">
        <v>420</v>
      </c>
      <c r="D125" s="1644" t="s">
        <v>1493</v>
      </c>
      <c r="E125" s="1645"/>
      <c r="F125" s="1645" t="s">
        <v>1494</v>
      </c>
      <c r="G125" s="1645"/>
      <c r="H125" s="1645" t="s">
        <v>496</v>
      </c>
      <c r="I125" s="1041"/>
      <c r="J125" s="1090"/>
      <c r="K125" s="1041"/>
      <c r="L125" s="1041"/>
      <c r="M125" s="1041"/>
      <c r="N125" s="1041"/>
      <c r="O125" s="1041"/>
      <c r="P125" s="1044"/>
      <c r="Q125" s="1088"/>
      <c r="R125" s="1044"/>
      <c r="S125" s="1044"/>
      <c r="T125" s="1044"/>
      <c r="U125" s="1044"/>
      <c r="V125" s="1044"/>
      <c r="W125" s="1088"/>
      <c r="X125" s="1088"/>
      <c r="Y125" s="1044"/>
      <c r="Z125" s="1044"/>
      <c r="AA125" s="1044"/>
      <c r="AB125" s="1044"/>
      <c r="AC125" s="1044"/>
      <c r="AD125" s="1088"/>
      <c r="AE125" s="1088"/>
      <c r="AF125" s="1044"/>
      <c r="AG125" s="1044"/>
      <c r="AH125" s="1044"/>
      <c r="AI125" s="1044"/>
      <c r="AJ125" s="1044"/>
      <c r="AK125" s="1208"/>
    </row>
    <row r="126" spans="1:37" ht="15">
      <c r="A126" s="616">
        <f>ROW()</f>
        <v>126</v>
      </c>
      <c r="B126" s="162"/>
      <c r="C126" s="1645"/>
      <c r="D126" s="1644"/>
      <c r="E126" s="1645"/>
      <c r="F126" s="1645" t="s">
        <v>1495</v>
      </c>
      <c r="G126" s="1645"/>
      <c r="H126" s="1645" t="s">
        <v>497</v>
      </c>
      <c r="I126" s="1041"/>
      <c r="J126" s="1090"/>
      <c r="K126" s="1041"/>
      <c r="L126" s="1041"/>
      <c r="M126" s="1041"/>
      <c r="N126" s="1041"/>
      <c r="O126" s="1041"/>
      <c r="P126" s="1044"/>
      <c r="Q126" s="1088"/>
      <c r="R126" s="1044"/>
      <c r="S126" s="1044"/>
      <c r="T126" s="1044"/>
      <c r="U126" s="1044"/>
      <c r="V126" s="1044"/>
      <c r="W126" s="1088"/>
      <c r="X126" s="1088"/>
      <c r="Y126" s="1044"/>
      <c r="Z126" s="1044"/>
      <c r="AA126" s="1044"/>
      <c r="AB126" s="1044"/>
      <c r="AC126" s="1044"/>
      <c r="AD126" s="1088"/>
      <c r="AE126" s="1088"/>
      <c r="AF126" s="1044"/>
      <c r="AG126" s="1044"/>
      <c r="AH126" s="1044"/>
      <c r="AI126" s="1044"/>
      <c r="AJ126" s="1044"/>
      <c r="AK126" s="1208"/>
    </row>
    <row r="127" spans="1:37" ht="15">
      <c r="A127" s="616">
        <f>ROW()</f>
        <v>127</v>
      </c>
      <c r="B127" s="162"/>
      <c r="C127" s="1645"/>
      <c r="D127" s="1644"/>
      <c r="E127" s="1645"/>
      <c r="F127" s="1645" t="s">
        <v>1496</v>
      </c>
      <c r="G127" s="1645"/>
      <c r="H127" s="1645" t="s">
        <v>498</v>
      </c>
      <c r="I127" s="1041"/>
      <c r="J127" s="1090"/>
      <c r="K127" s="1041"/>
      <c r="L127" s="1041"/>
      <c r="M127" s="1041"/>
      <c r="N127" s="1041"/>
      <c r="O127" s="1041"/>
      <c r="P127" s="1044"/>
      <c r="Q127" s="1088"/>
      <c r="R127" s="1044"/>
      <c r="S127" s="1044"/>
      <c r="T127" s="1044"/>
      <c r="U127" s="1044"/>
      <c r="V127" s="1044"/>
      <c r="W127" s="1088"/>
      <c r="X127" s="1088"/>
      <c r="Y127" s="1044"/>
      <c r="Z127" s="1044"/>
      <c r="AA127" s="1044"/>
      <c r="AB127" s="1044"/>
      <c r="AC127" s="1044"/>
      <c r="AD127" s="1088"/>
      <c r="AE127" s="1088"/>
      <c r="AF127" s="1044"/>
      <c r="AG127" s="1044"/>
      <c r="AH127" s="1044"/>
      <c r="AI127" s="1044"/>
      <c r="AJ127" s="1044"/>
      <c r="AK127" s="1208"/>
    </row>
    <row r="128" spans="1:37" ht="15">
      <c r="A128" s="616">
        <f>ROW()</f>
        <v>128</v>
      </c>
      <c r="B128" s="162"/>
      <c r="C128" s="1645" t="s">
        <v>422</v>
      </c>
      <c r="D128" s="1645" t="s">
        <v>1497</v>
      </c>
      <c r="E128" s="1644">
        <v>220</v>
      </c>
      <c r="F128" s="1645" t="s">
        <v>1498</v>
      </c>
      <c r="G128" s="1645" t="s">
        <v>1499</v>
      </c>
      <c r="H128" s="1645" t="s">
        <v>499</v>
      </c>
      <c r="I128" s="1041"/>
      <c r="J128" s="1090"/>
      <c r="K128" s="1041"/>
      <c r="L128" s="1041"/>
      <c r="M128" s="1041"/>
      <c r="N128" s="1041"/>
      <c r="O128" s="1041"/>
      <c r="P128" s="1044"/>
      <c r="Q128" s="1088"/>
      <c r="R128" s="1044"/>
      <c r="S128" s="1044"/>
      <c r="T128" s="1044"/>
      <c r="U128" s="1044"/>
      <c r="V128" s="1044"/>
      <c r="W128" s="1088"/>
      <c r="X128" s="1088"/>
      <c r="Y128" s="1044"/>
      <c r="Z128" s="1044"/>
      <c r="AA128" s="1044"/>
      <c r="AB128" s="1044"/>
      <c r="AC128" s="1044"/>
      <c r="AD128" s="1088"/>
      <c r="AE128" s="1088"/>
      <c r="AF128" s="1044"/>
      <c r="AG128" s="1044"/>
      <c r="AH128" s="1044"/>
      <c r="AI128" s="1044"/>
      <c r="AJ128" s="1044"/>
      <c r="AK128" s="1208"/>
    </row>
    <row r="129" spans="1:37" ht="15">
      <c r="A129" s="616">
        <f>ROW()</f>
        <v>129</v>
      </c>
      <c r="B129" s="162"/>
      <c r="C129" s="1645"/>
      <c r="D129" s="1645"/>
      <c r="E129" s="1644"/>
      <c r="F129" s="1645"/>
      <c r="G129" s="1645" t="s">
        <v>1500</v>
      </c>
      <c r="H129" s="1645" t="s">
        <v>499</v>
      </c>
      <c r="I129" s="1041"/>
      <c r="J129" s="1090"/>
      <c r="K129" s="1041"/>
      <c r="L129" s="1041"/>
      <c r="M129" s="1041"/>
      <c r="N129" s="1041"/>
      <c r="O129" s="1041"/>
      <c r="P129" s="1044"/>
      <c r="Q129" s="1088"/>
      <c r="R129" s="1044"/>
      <c r="S129" s="1044"/>
      <c r="T129" s="1044"/>
      <c r="U129" s="1044"/>
      <c r="V129" s="1044"/>
      <c r="W129" s="1088"/>
      <c r="X129" s="1088"/>
      <c r="Y129" s="1044"/>
      <c r="Z129" s="1044"/>
      <c r="AA129" s="1044"/>
      <c r="AB129" s="1044"/>
      <c r="AC129" s="1044"/>
      <c r="AD129" s="1088"/>
      <c r="AE129" s="1088"/>
      <c r="AF129" s="1044"/>
      <c r="AG129" s="1044"/>
      <c r="AH129" s="1044"/>
      <c r="AI129" s="1044"/>
      <c r="AJ129" s="1044"/>
      <c r="AK129" s="1208"/>
    </row>
    <row r="130" spans="1:37" ht="15">
      <c r="A130" s="616">
        <f>ROW()</f>
        <v>130</v>
      </c>
      <c r="B130" s="162"/>
      <c r="C130" s="1645"/>
      <c r="D130" s="1645"/>
      <c r="E130" s="1644"/>
      <c r="F130" s="1645" t="s">
        <v>1501</v>
      </c>
      <c r="G130" s="1645" t="s">
        <v>1499</v>
      </c>
      <c r="H130" s="1645" t="s">
        <v>499</v>
      </c>
      <c r="I130" s="1041"/>
      <c r="J130" s="1090"/>
      <c r="K130" s="1041"/>
      <c r="L130" s="1041"/>
      <c r="M130" s="1041"/>
      <c r="N130" s="1041"/>
      <c r="O130" s="1041"/>
      <c r="P130" s="1044"/>
      <c r="Q130" s="1088"/>
      <c r="R130" s="1044"/>
      <c r="S130" s="1044"/>
      <c r="T130" s="1044"/>
      <c r="U130" s="1044"/>
      <c r="V130" s="1044"/>
      <c r="W130" s="1088"/>
      <c r="X130" s="1088"/>
      <c r="Y130" s="1044"/>
      <c r="Z130" s="1044"/>
      <c r="AA130" s="1044"/>
      <c r="AB130" s="1044"/>
      <c r="AC130" s="1044"/>
      <c r="AD130" s="1088"/>
      <c r="AE130" s="1088"/>
      <c r="AF130" s="1044"/>
      <c r="AG130" s="1044"/>
      <c r="AH130" s="1044"/>
      <c r="AI130" s="1044"/>
      <c r="AJ130" s="1044"/>
      <c r="AK130" s="1208"/>
    </row>
    <row r="131" spans="1:37" ht="15">
      <c r="A131" s="616">
        <f>ROW()</f>
        <v>131</v>
      </c>
      <c r="B131" s="162"/>
      <c r="C131" s="1645"/>
      <c r="D131" s="1645"/>
      <c r="E131" s="1644"/>
      <c r="F131" s="1645"/>
      <c r="G131" s="1645" t="s">
        <v>1500</v>
      </c>
      <c r="H131" s="1645" t="s">
        <v>499</v>
      </c>
      <c r="I131" s="1041"/>
      <c r="J131" s="1090"/>
      <c r="K131" s="1041"/>
      <c r="L131" s="1041"/>
      <c r="M131" s="1041"/>
      <c r="N131" s="1041"/>
      <c r="O131" s="1041"/>
      <c r="P131" s="1044"/>
      <c r="Q131" s="1088"/>
      <c r="R131" s="1044"/>
      <c r="S131" s="1044"/>
      <c r="T131" s="1044"/>
      <c r="U131" s="1044"/>
      <c r="V131" s="1044"/>
      <c r="W131" s="1088"/>
      <c r="X131" s="1088"/>
      <c r="Y131" s="1044"/>
      <c r="Z131" s="1044"/>
      <c r="AA131" s="1044"/>
      <c r="AB131" s="1044"/>
      <c r="AC131" s="1044"/>
      <c r="AD131" s="1088"/>
      <c r="AE131" s="1088"/>
      <c r="AF131" s="1044"/>
      <c r="AG131" s="1044"/>
      <c r="AH131" s="1044"/>
      <c r="AI131" s="1044"/>
      <c r="AJ131" s="1044"/>
      <c r="AK131" s="1208"/>
    </row>
    <row r="132" spans="1:37" ht="15">
      <c r="A132" s="616">
        <f>ROW()</f>
        <v>132</v>
      </c>
      <c r="B132" s="162"/>
      <c r="C132" s="1645"/>
      <c r="D132" s="1645"/>
      <c r="E132" s="1644" t="s">
        <v>1502</v>
      </c>
      <c r="F132" s="1645" t="s">
        <v>1498</v>
      </c>
      <c r="G132" s="1645" t="s">
        <v>1499</v>
      </c>
      <c r="H132" s="1645" t="s">
        <v>499</v>
      </c>
      <c r="I132" s="1041"/>
      <c r="J132" s="1090"/>
      <c r="K132" s="1041"/>
      <c r="L132" s="1041"/>
      <c r="M132" s="1041"/>
      <c r="N132" s="1041"/>
      <c r="O132" s="1041"/>
      <c r="P132" s="1044"/>
      <c r="Q132" s="1088"/>
      <c r="R132" s="1044"/>
      <c r="S132" s="1044"/>
      <c r="T132" s="1044"/>
      <c r="U132" s="1044"/>
      <c r="V132" s="1044"/>
      <c r="W132" s="1088"/>
      <c r="X132" s="1088"/>
      <c r="Y132" s="1044"/>
      <c r="Z132" s="1044"/>
      <c r="AA132" s="1044"/>
      <c r="AB132" s="1044"/>
      <c r="AC132" s="1044"/>
      <c r="AD132" s="1088"/>
      <c r="AE132" s="1088"/>
      <c r="AF132" s="1044"/>
      <c r="AG132" s="1044"/>
      <c r="AH132" s="1044"/>
      <c r="AI132" s="1044"/>
      <c r="AJ132" s="1044"/>
      <c r="AK132" s="1208"/>
    </row>
    <row r="133" spans="1:37" ht="15">
      <c r="A133" s="616">
        <f>ROW()</f>
        <v>133</v>
      </c>
      <c r="B133" s="162"/>
      <c r="C133" s="1645"/>
      <c r="D133" s="1645"/>
      <c r="E133" s="1644"/>
      <c r="F133" s="1645"/>
      <c r="G133" s="1645" t="s">
        <v>1500</v>
      </c>
      <c r="H133" s="1645" t="s">
        <v>499</v>
      </c>
      <c r="I133" s="1041"/>
      <c r="J133" s="1090"/>
      <c r="K133" s="1041"/>
      <c r="L133" s="1041"/>
      <c r="M133" s="1041"/>
      <c r="N133" s="1041"/>
      <c r="O133" s="1041"/>
      <c r="P133" s="1044"/>
      <c r="Q133" s="1088"/>
      <c r="R133" s="1044"/>
      <c r="S133" s="1044"/>
      <c r="T133" s="1044"/>
      <c r="U133" s="1044"/>
      <c r="V133" s="1044"/>
      <c r="W133" s="1088"/>
      <c r="X133" s="1088"/>
      <c r="Y133" s="1044"/>
      <c r="Z133" s="1044"/>
      <c r="AA133" s="1044"/>
      <c r="AB133" s="1044"/>
      <c r="AC133" s="1044"/>
      <c r="AD133" s="1088"/>
      <c r="AE133" s="1088"/>
      <c r="AF133" s="1044"/>
      <c r="AG133" s="1044"/>
      <c r="AH133" s="1044"/>
      <c r="AI133" s="1044"/>
      <c r="AJ133" s="1044"/>
      <c r="AK133" s="1208"/>
    </row>
    <row r="134" spans="1:37" ht="15">
      <c r="A134" s="616">
        <f>ROW()</f>
        <v>134</v>
      </c>
      <c r="B134" s="162"/>
      <c r="C134" s="1645"/>
      <c r="D134" s="1645"/>
      <c r="E134" s="1644"/>
      <c r="F134" s="1645" t="s">
        <v>1501</v>
      </c>
      <c r="G134" s="1645" t="s">
        <v>1499</v>
      </c>
      <c r="H134" s="1645" t="s">
        <v>499</v>
      </c>
      <c r="I134" s="1041"/>
      <c r="J134" s="1090"/>
      <c r="K134" s="1041"/>
      <c r="L134" s="1041"/>
      <c r="M134" s="1041"/>
      <c r="N134" s="1041"/>
      <c r="O134" s="1041"/>
      <c r="P134" s="1044"/>
      <c r="Q134" s="1088"/>
      <c r="R134" s="1044"/>
      <c r="S134" s="1044"/>
      <c r="T134" s="1044"/>
      <c r="U134" s="1044"/>
      <c r="V134" s="1044"/>
      <c r="W134" s="1088"/>
      <c r="X134" s="1088"/>
      <c r="Y134" s="1044"/>
      <c r="Z134" s="1044"/>
      <c r="AA134" s="1044"/>
      <c r="AB134" s="1044"/>
      <c r="AC134" s="1044"/>
      <c r="AD134" s="1088"/>
      <c r="AE134" s="1088"/>
      <c r="AF134" s="1044"/>
      <c r="AG134" s="1044"/>
      <c r="AH134" s="1044"/>
      <c r="AI134" s="1044"/>
      <c r="AJ134" s="1044"/>
      <c r="AK134" s="1208"/>
    </row>
    <row r="135" spans="1:37" ht="15">
      <c r="A135" s="616">
        <f>ROW()</f>
        <v>135</v>
      </c>
      <c r="B135" s="162"/>
      <c r="C135" s="1645"/>
      <c r="D135" s="1645"/>
      <c r="E135" s="1644"/>
      <c r="F135" s="1645"/>
      <c r="G135" s="1645" t="s">
        <v>1500</v>
      </c>
      <c r="H135" s="1645" t="s">
        <v>499</v>
      </c>
      <c r="I135" s="1041"/>
      <c r="J135" s="1090"/>
      <c r="K135" s="1041"/>
      <c r="L135" s="1041"/>
      <c r="M135" s="1041"/>
      <c r="N135" s="1041"/>
      <c r="O135" s="1041"/>
      <c r="P135" s="1044"/>
      <c r="Q135" s="1088"/>
      <c r="R135" s="1044"/>
      <c r="S135" s="1044"/>
      <c r="T135" s="1044"/>
      <c r="U135" s="1044"/>
      <c r="V135" s="1044"/>
      <c r="W135" s="1088"/>
      <c r="X135" s="1088"/>
      <c r="Y135" s="1044"/>
      <c r="Z135" s="1044"/>
      <c r="AA135" s="1044"/>
      <c r="AB135" s="1044"/>
      <c r="AC135" s="1044"/>
      <c r="AD135" s="1088"/>
      <c r="AE135" s="1088"/>
      <c r="AF135" s="1044"/>
      <c r="AG135" s="1044"/>
      <c r="AH135" s="1044"/>
      <c r="AI135" s="1044"/>
      <c r="AJ135" s="1044"/>
      <c r="AK135" s="1208"/>
    </row>
    <row r="136" spans="1:37" ht="15">
      <c r="A136" s="616">
        <f>ROW()</f>
        <v>136</v>
      </c>
      <c r="B136" s="162"/>
      <c r="C136" s="1645"/>
      <c r="D136" s="1645"/>
      <c r="E136" s="1644" t="s">
        <v>1503</v>
      </c>
      <c r="F136" s="1645" t="s">
        <v>1529</v>
      </c>
      <c r="G136" s="1645" t="s">
        <v>1499</v>
      </c>
      <c r="H136" s="1645" t="s">
        <v>499</v>
      </c>
      <c r="I136" s="1041"/>
      <c r="J136" s="1090"/>
      <c r="K136" s="1041"/>
      <c r="L136" s="1041"/>
      <c r="M136" s="1041"/>
      <c r="N136" s="1041"/>
      <c r="O136" s="1041"/>
      <c r="P136" s="1044"/>
      <c r="Q136" s="1088"/>
      <c r="R136" s="1044"/>
      <c r="S136" s="1044"/>
      <c r="T136" s="1044"/>
      <c r="U136" s="1044"/>
      <c r="V136" s="1044"/>
      <c r="W136" s="1088"/>
      <c r="X136" s="1088"/>
      <c r="Y136" s="1044"/>
      <c r="Z136" s="1044"/>
      <c r="AA136" s="1044"/>
      <c r="AB136" s="1044"/>
      <c r="AC136" s="1044"/>
      <c r="AD136" s="1088"/>
      <c r="AE136" s="1088"/>
      <c r="AF136" s="1044"/>
      <c r="AG136" s="1044"/>
      <c r="AH136" s="1044"/>
      <c r="AI136" s="1044"/>
      <c r="AJ136" s="1044"/>
      <c r="AK136" s="1208"/>
    </row>
    <row r="137" spans="1:37" ht="15">
      <c r="A137" s="616">
        <f>ROW()</f>
        <v>137</v>
      </c>
      <c r="B137" s="162"/>
      <c r="C137" s="1645"/>
      <c r="D137" s="1645"/>
      <c r="E137" s="1644"/>
      <c r="F137" s="1645"/>
      <c r="G137" s="1645" t="s">
        <v>1500</v>
      </c>
      <c r="H137" s="1645" t="s">
        <v>499</v>
      </c>
      <c r="I137" s="1041"/>
      <c r="J137" s="1090"/>
      <c r="K137" s="1041"/>
      <c r="L137" s="1041"/>
      <c r="M137" s="1041"/>
      <c r="N137" s="1041"/>
      <c r="O137" s="1041"/>
      <c r="P137" s="1044"/>
      <c r="Q137" s="1088"/>
      <c r="R137" s="1044"/>
      <c r="S137" s="1044"/>
      <c r="T137" s="1044"/>
      <c r="U137" s="1044"/>
      <c r="V137" s="1044"/>
      <c r="W137" s="1088"/>
      <c r="X137" s="1088"/>
      <c r="Y137" s="1044"/>
      <c r="Z137" s="1044"/>
      <c r="AA137" s="1044"/>
      <c r="AB137" s="1044"/>
      <c r="AC137" s="1044"/>
      <c r="AD137" s="1088"/>
      <c r="AE137" s="1088"/>
      <c r="AF137" s="1044"/>
      <c r="AG137" s="1044"/>
      <c r="AH137" s="1044"/>
      <c r="AI137" s="1044"/>
      <c r="AJ137" s="1044"/>
      <c r="AK137" s="1208"/>
    </row>
    <row r="138" spans="1:37" ht="30">
      <c r="A138" s="616">
        <f>ROW()</f>
        <v>138</v>
      </c>
      <c r="B138" s="162"/>
      <c r="C138" s="1645" t="s">
        <v>422</v>
      </c>
      <c r="D138" s="1645" t="s">
        <v>1504</v>
      </c>
      <c r="E138" s="1644"/>
      <c r="F138" s="1645" t="s">
        <v>1505</v>
      </c>
      <c r="G138" s="1645"/>
      <c r="H138" s="1645" t="s">
        <v>500</v>
      </c>
      <c r="I138" s="1041"/>
      <c r="J138" s="1090"/>
      <c r="K138" s="1041"/>
      <c r="L138" s="1041"/>
      <c r="M138" s="1041"/>
      <c r="N138" s="1041"/>
      <c r="O138" s="1041"/>
      <c r="P138" s="1044"/>
      <c r="Q138" s="1088"/>
      <c r="R138" s="1044"/>
      <c r="S138" s="1044"/>
      <c r="T138" s="1044"/>
      <c r="U138" s="1044"/>
      <c r="V138" s="1044"/>
      <c r="W138" s="1088"/>
      <c r="X138" s="1088"/>
      <c r="Y138" s="1044"/>
      <c r="Z138" s="1044"/>
      <c r="AA138" s="1044"/>
      <c r="AB138" s="1044"/>
      <c r="AC138" s="1044"/>
      <c r="AD138" s="1088"/>
      <c r="AE138" s="1088"/>
      <c r="AF138" s="1044"/>
      <c r="AG138" s="1044"/>
      <c r="AH138" s="1044"/>
      <c r="AI138" s="1044"/>
      <c r="AJ138" s="1044"/>
      <c r="AK138" s="1208"/>
    </row>
    <row r="139" spans="1:37" ht="15">
      <c r="A139" s="616">
        <f>ROW()</f>
        <v>139</v>
      </c>
      <c r="B139" s="162"/>
      <c r="C139" s="1645"/>
      <c r="D139" s="1645"/>
      <c r="E139" s="1644"/>
      <c r="F139" s="1645" t="s">
        <v>1506</v>
      </c>
      <c r="G139" s="1645"/>
      <c r="H139" s="1645" t="s">
        <v>500</v>
      </c>
      <c r="I139" s="1041"/>
      <c r="J139" s="1090"/>
      <c r="K139" s="1041"/>
      <c r="L139" s="1041"/>
      <c r="M139" s="1041"/>
      <c r="N139" s="1041"/>
      <c r="O139" s="1041"/>
      <c r="P139" s="1044"/>
      <c r="Q139" s="1088"/>
      <c r="R139" s="1044"/>
      <c r="S139" s="1044"/>
      <c r="T139" s="1044"/>
      <c r="U139" s="1044"/>
      <c r="V139" s="1044"/>
      <c r="W139" s="1088"/>
      <c r="X139" s="1088"/>
      <c r="Y139" s="1044"/>
      <c r="Z139" s="1044"/>
      <c r="AA139" s="1044"/>
      <c r="AB139" s="1044"/>
      <c r="AC139" s="1044"/>
      <c r="AD139" s="1088"/>
      <c r="AE139" s="1088"/>
      <c r="AF139" s="1044"/>
      <c r="AG139" s="1044"/>
      <c r="AH139" s="1044"/>
      <c r="AI139" s="1044"/>
      <c r="AJ139" s="1044"/>
      <c r="AK139" s="1208"/>
    </row>
    <row r="140" spans="1:37" ht="15">
      <c r="A140" s="616">
        <f>ROW()</f>
        <v>140</v>
      </c>
      <c r="B140" s="162"/>
      <c r="C140" s="1645"/>
      <c r="D140" s="1645"/>
      <c r="E140" s="1644"/>
      <c r="F140" s="1645" t="s">
        <v>1507</v>
      </c>
      <c r="G140" s="1645"/>
      <c r="H140" s="1645" t="s">
        <v>500</v>
      </c>
      <c r="I140" s="1041"/>
      <c r="J140" s="1090"/>
      <c r="K140" s="1041"/>
      <c r="L140" s="1041"/>
      <c r="M140" s="1041"/>
      <c r="N140" s="1041"/>
      <c r="O140" s="1041"/>
      <c r="P140" s="1044"/>
      <c r="Q140" s="1088"/>
      <c r="R140" s="1044"/>
      <c r="S140" s="1044"/>
      <c r="T140" s="1044"/>
      <c r="U140" s="1044"/>
      <c r="V140" s="1044"/>
      <c r="W140" s="1088"/>
      <c r="X140" s="1088"/>
      <c r="Y140" s="1044"/>
      <c r="Z140" s="1044"/>
      <c r="AA140" s="1044"/>
      <c r="AB140" s="1044"/>
      <c r="AC140" s="1044"/>
      <c r="AD140" s="1088"/>
      <c r="AE140" s="1088"/>
      <c r="AF140" s="1044"/>
      <c r="AG140" s="1044"/>
      <c r="AH140" s="1044"/>
      <c r="AI140" s="1044"/>
      <c r="AJ140" s="1044"/>
      <c r="AK140" s="1208"/>
    </row>
    <row r="141" spans="1:37" ht="15">
      <c r="A141" s="616">
        <f>ROW()</f>
        <v>141</v>
      </c>
      <c r="B141" s="162"/>
      <c r="C141" s="1645" t="s">
        <v>422</v>
      </c>
      <c r="D141" s="1645" t="s">
        <v>1508</v>
      </c>
      <c r="E141" s="1644"/>
      <c r="F141" s="1645" t="s">
        <v>1509</v>
      </c>
      <c r="G141" s="1645"/>
      <c r="H141" s="1645" t="s">
        <v>1531</v>
      </c>
      <c r="I141" s="1041"/>
      <c r="J141" s="1090"/>
      <c r="K141" s="1041"/>
      <c r="L141" s="1041"/>
      <c r="M141" s="1041"/>
      <c r="N141" s="1041"/>
      <c r="O141" s="1041"/>
      <c r="P141" s="1044"/>
      <c r="Q141" s="1088"/>
      <c r="R141" s="1044"/>
      <c r="S141" s="1044"/>
      <c r="T141" s="1044"/>
      <c r="U141" s="1044"/>
      <c r="V141" s="1044"/>
      <c r="W141" s="1088"/>
      <c r="X141" s="1088"/>
      <c r="Y141" s="1044"/>
      <c r="Z141" s="1044"/>
      <c r="AA141" s="1044"/>
      <c r="AB141" s="1044"/>
      <c r="AC141" s="1044"/>
      <c r="AD141" s="1088"/>
      <c r="AE141" s="1088"/>
      <c r="AF141" s="1044"/>
      <c r="AG141" s="1044"/>
      <c r="AH141" s="1044"/>
      <c r="AI141" s="1044"/>
      <c r="AJ141" s="1044"/>
      <c r="AK141" s="1208"/>
    </row>
    <row r="142" spans="1:37" ht="15">
      <c r="A142" s="616">
        <f>ROW()</f>
        <v>142</v>
      </c>
      <c r="B142" s="162"/>
      <c r="C142" s="1645"/>
      <c r="D142" s="1645"/>
      <c r="E142" s="1644"/>
      <c r="F142" s="1645" t="s">
        <v>1510</v>
      </c>
      <c r="G142" s="1645"/>
      <c r="H142" s="1645" t="s">
        <v>1531</v>
      </c>
      <c r="I142" s="1041"/>
      <c r="J142" s="1090"/>
      <c r="K142" s="1041"/>
      <c r="L142" s="1041"/>
      <c r="M142" s="1041"/>
      <c r="N142" s="1041"/>
      <c r="O142" s="1041"/>
      <c r="P142" s="1044"/>
      <c r="Q142" s="1088"/>
      <c r="R142" s="1044"/>
      <c r="S142" s="1044"/>
      <c r="T142" s="1044"/>
      <c r="U142" s="1044"/>
      <c r="V142" s="1044"/>
      <c r="W142" s="1088"/>
      <c r="X142" s="1088"/>
      <c r="Y142" s="1044"/>
      <c r="Z142" s="1044"/>
      <c r="AA142" s="1044"/>
      <c r="AB142" s="1044"/>
      <c r="AC142" s="1044"/>
      <c r="AD142" s="1088"/>
      <c r="AE142" s="1088"/>
      <c r="AF142" s="1044"/>
      <c r="AG142" s="1044"/>
      <c r="AH142" s="1044"/>
      <c r="AI142" s="1044"/>
      <c r="AJ142" s="1044"/>
      <c r="AK142" s="1208"/>
    </row>
    <row r="143" spans="1:37" ht="15">
      <c r="A143" s="616">
        <f>ROW()</f>
        <v>143</v>
      </c>
      <c r="B143" s="162"/>
      <c r="C143" s="1645"/>
      <c r="D143" s="1645"/>
      <c r="E143" s="1644"/>
      <c r="F143" s="1645" t="s">
        <v>1511</v>
      </c>
      <c r="G143" s="1645"/>
      <c r="H143" s="1645" t="s">
        <v>1531</v>
      </c>
      <c r="I143" s="1041"/>
      <c r="J143" s="1090"/>
      <c r="K143" s="1041"/>
      <c r="L143" s="1041"/>
      <c r="M143" s="1041"/>
      <c r="N143" s="1041"/>
      <c r="O143" s="1041"/>
      <c r="P143" s="1044"/>
      <c r="Q143" s="1088"/>
      <c r="R143" s="1044"/>
      <c r="S143" s="1044"/>
      <c r="T143" s="1044"/>
      <c r="U143" s="1044"/>
      <c r="V143" s="1044"/>
      <c r="W143" s="1088"/>
      <c r="X143" s="1088"/>
      <c r="Y143" s="1044"/>
      <c r="Z143" s="1044"/>
      <c r="AA143" s="1044"/>
      <c r="AB143" s="1044"/>
      <c r="AC143" s="1044"/>
      <c r="AD143" s="1088"/>
      <c r="AE143" s="1088"/>
      <c r="AF143" s="1044"/>
      <c r="AG143" s="1044"/>
      <c r="AH143" s="1044"/>
      <c r="AI143" s="1044"/>
      <c r="AJ143" s="1044"/>
      <c r="AK143" s="1208"/>
    </row>
    <row r="144" spans="1:37" ht="15">
      <c r="A144" s="616">
        <f>ROW()</f>
        <v>144</v>
      </c>
      <c r="B144" s="162"/>
      <c r="C144" s="1645"/>
      <c r="D144" s="1645"/>
      <c r="E144" s="1644"/>
      <c r="F144" s="1645" t="s">
        <v>1512</v>
      </c>
      <c r="G144" s="1645"/>
      <c r="H144" s="1645" t="s">
        <v>1531</v>
      </c>
      <c r="I144" s="1041"/>
      <c r="J144" s="1090"/>
      <c r="K144" s="1041"/>
      <c r="L144" s="1041"/>
      <c r="M144" s="1041"/>
      <c r="N144" s="1041"/>
      <c r="O144" s="1041"/>
      <c r="P144" s="1044"/>
      <c r="Q144" s="1088"/>
      <c r="R144" s="1044"/>
      <c r="S144" s="1044"/>
      <c r="T144" s="1044"/>
      <c r="U144" s="1044"/>
      <c r="V144" s="1044"/>
      <c r="W144" s="1088"/>
      <c r="X144" s="1088"/>
      <c r="Y144" s="1044"/>
      <c r="Z144" s="1044"/>
      <c r="AA144" s="1044"/>
      <c r="AB144" s="1044"/>
      <c r="AC144" s="1044"/>
      <c r="AD144" s="1088"/>
      <c r="AE144" s="1088"/>
      <c r="AF144" s="1044"/>
      <c r="AG144" s="1044"/>
      <c r="AH144" s="1044"/>
      <c r="AI144" s="1044"/>
      <c r="AJ144" s="1044"/>
      <c r="AK144" s="1208"/>
    </row>
    <row r="145" spans="1:238" ht="15">
      <c r="A145" s="616">
        <f>ROW()</f>
        <v>145</v>
      </c>
      <c r="B145" s="162"/>
      <c r="C145" s="1645" t="s">
        <v>422</v>
      </c>
      <c r="D145" s="1645" t="s">
        <v>1513</v>
      </c>
      <c r="E145" s="1641"/>
      <c r="F145" s="1645" t="s">
        <v>1514</v>
      </c>
      <c r="G145" s="1645" t="s">
        <v>1515</v>
      </c>
      <c r="H145" s="1645" t="s">
        <v>501</v>
      </c>
      <c r="I145" s="1041"/>
      <c r="J145" s="1090"/>
      <c r="K145" s="1041"/>
      <c r="L145" s="1041"/>
      <c r="M145" s="1041"/>
      <c r="N145" s="1041"/>
      <c r="O145" s="1041"/>
      <c r="P145" s="1044"/>
      <c r="Q145" s="1088"/>
      <c r="R145" s="1044"/>
      <c r="S145" s="1044"/>
      <c r="T145" s="1044"/>
      <c r="U145" s="1044"/>
      <c r="V145" s="1044"/>
      <c r="W145" s="1088"/>
      <c r="X145" s="1088"/>
      <c r="Y145" s="1044"/>
      <c r="Z145" s="1044"/>
      <c r="AA145" s="1044"/>
      <c r="AB145" s="1044"/>
      <c r="AC145" s="1044"/>
      <c r="AD145" s="1088"/>
      <c r="AE145" s="1088"/>
      <c r="AF145" s="1044"/>
      <c r="AG145" s="1044"/>
      <c r="AH145" s="1044"/>
      <c r="AI145" s="1044"/>
      <c r="AJ145" s="1044"/>
      <c r="AK145" s="1208"/>
    </row>
    <row r="146" spans="1:238" ht="15">
      <c r="A146" s="616">
        <f>ROW()</f>
        <v>146</v>
      </c>
      <c r="B146" s="162"/>
      <c r="C146" s="1645"/>
      <c r="D146" s="1645"/>
      <c r="E146" s="1641"/>
      <c r="F146" s="1645" t="s">
        <v>1516</v>
      </c>
      <c r="G146" s="1645" t="s">
        <v>1517</v>
      </c>
      <c r="H146" s="1645" t="s">
        <v>501</v>
      </c>
      <c r="I146" s="1041"/>
      <c r="J146" s="1090"/>
      <c r="K146" s="1041"/>
      <c r="L146" s="1041"/>
      <c r="M146" s="1041"/>
      <c r="N146" s="1041"/>
      <c r="O146" s="1041"/>
      <c r="P146" s="1044"/>
      <c r="Q146" s="1088"/>
      <c r="R146" s="1044"/>
      <c r="S146" s="1044"/>
      <c r="T146" s="1044"/>
      <c r="U146" s="1044"/>
      <c r="V146" s="1044"/>
      <c r="W146" s="1088"/>
      <c r="X146" s="1088"/>
      <c r="Y146" s="1044"/>
      <c r="Z146" s="1044"/>
      <c r="AA146" s="1044"/>
      <c r="AB146" s="1044"/>
      <c r="AC146" s="1044"/>
      <c r="AD146" s="1088"/>
      <c r="AE146" s="1088"/>
      <c r="AF146" s="1044"/>
      <c r="AG146" s="1044"/>
      <c r="AH146" s="1044"/>
      <c r="AI146" s="1044"/>
      <c r="AJ146" s="1044"/>
      <c r="AK146" s="1208"/>
    </row>
    <row r="147" spans="1:238" ht="15">
      <c r="A147" s="616">
        <f>ROW()</f>
        <v>147</v>
      </c>
      <c r="B147" s="162"/>
      <c r="C147" s="1645"/>
      <c r="D147" s="1645"/>
      <c r="E147" s="1641"/>
      <c r="F147" s="1645" t="s">
        <v>1530</v>
      </c>
      <c r="G147" s="1645" t="s">
        <v>1518</v>
      </c>
      <c r="H147" s="1645" t="s">
        <v>501</v>
      </c>
      <c r="I147" s="1041"/>
      <c r="J147" s="1090"/>
      <c r="K147" s="1041"/>
      <c r="L147" s="1041"/>
      <c r="M147" s="1041"/>
      <c r="N147" s="1041"/>
      <c r="O147" s="1041"/>
      <c r="P147" s="1044"/>
      <c r="Q147" s="1088"/>
      <c r="R147" s="1044"/>
      <c r="S147" s="1044"/>
      <c r="T147" s="1044"/>
      <c r="U147" s="1044"/>
      <c r="V147" s="1044"/>
      <c r="W147" s="1088"/>
      <c r="X147" s="1088"/>
      <c r="Y147" s="1044"/>
      <c r="Z147" s="1044"/>
      <c r="AA147" s="1044"/>
      <c r="AB147" s="1044"/>
      <c r="AC147" s="1044"/>
      <c r="AD147" s="1088"/>
      <c r="AE147" s="1088"/>
      <c r="AF147" s="1044"/>
      <c r="AG147" s="1044"/>
      <c r="AH147" s="1044"/>
      <c r="AI147" s="1044"/>
      <c r="AJ147" s="1044"/>
      <c r="AK147" s="1208"/>
    </row>
    <row r="148" spans="1:238" ht="15">
      <c r="A148" s="616">
        <f>ROW()</f>
        <v>148</v>
      </c>
      <c r="B148" s="162"/>
      <c r="C148" s="1645" t="s">
        <v>422</v>
      </c>
      <c r="D148" s="1645" t="s">
        <v>1519</v>
      </c>
      <c r="E148" s="1644"/>
      <c r="F148" s="1645" t="s">
        <v>1520</v>
      </c>
      <c r="G148" s="1645"/>
      <c r="H148" s="1645" t="s">
        <v>1521</v>
      </c>
      <c r="I148" s="1041"/>
      <c r="J148" s="1090"/>
      <c r="K148" s="1041"/>
      <c r="L148" s="1041"/>
      <c r="M148" s="1041"/>
      <c r="N148" s="1041"/>
      <c r="O148" s="1041"/>
      <c r="P148" s="1044"/>
      <c r="Q148" s="1088"/>
      <c r="R148" s="1044"/>
      <c r="S148" s="1044"/>
      <c r="T148" s="1044"/>
      <c r="U148" s="1044"/>
      <c r="V148" s="1044"/>
      <c r="W148" s="1088"/>
      <c r="X148" s="1088"/>
      <c r="Y148" s="1044"/>
      <c r="Z148" s="1044"/>
      <c r="AA148" s="1044"/>
      <c r="AB148" s="1044"/>
      <c r="AC148" s="1044"/>
      <c r="AD148" s="1088"/>
      <c r="AE148" s="1088"/>
      <c r="AF148" s="1044"/>
      <c r="AG148" s="1044"/>
      <c r="AH148" s="1044"/>
      <c r="AI148" s="1044"/>
      <c r="AJ148" s="1044"/>
      <c r="AK148" s="1208"/>
    </row>
    <row r="149" spans="1:238" ht="15">
      <c r="A149" s="616">
        <f>ROW()</f>
        <v>149</v>
      </c>
      <c r="B149" s="162"/>
      <c r="C149" s="559"/>
      <c r="D149" s="559"/>
      <c r="E149" s="559"/>
      <c r="F149" s="1645" t="s">
        <v>1522</v>
      </c>
      <c r="G149" s="1645"/>
      <c r="H149" s="1645" t="s">
        <v>1521</v>
      </c>
      <c r="I149" s="1041"/>
      <c r="J149" s="1090"/>
      <c r="K149" s="1041"/>
      <c r="L149" s="1041"/>
      <c r="M149" s="1041"/>
      <c r="N149" s="1041"/>
      <c r="O149" s="1041"/>
      <c r="P149" s="1044"/>
      <c r="Q149" s="1088"/>
      <c r="R149" s="1044"/>
      <c r="S149" s="1044"/>
      <c r="T149" s="1044"/>
      <c r="U149" s="1044"/>
      <c r="V149" s="1044"/>
      <c r="W149" s="1088"/>
      <c r="X149" s="1088"/>
      <c r="Y149" s="1044"/>
      <c r="Z149" s="1044"/>
      <c r="AA149" s="1044"/>
      <c r="AB149" s="1044"/>
      <c r="AC149" s="1044"/>
      <c r="AD149" s="1088"/>
      <c r="AE149" s="1088"/>
      <c r="AF149" s="1044"/>
      <c r="AG149" s="1044"/>
      <c r="AH149" s="1044"/>
      <c r="AI149" s="1044"/>
      <c r="AJ149" s="1044"/>
      <c r="AK149" s="1208"/>
    </row>
    <row r="150" spans="1:238" ht="15.75" thickBot="1">
      <c r="A150" s="616">
        <f>ROW()</f>
        <v>150</v>
      </c>
      <c r="C150" s="559" t="s">
        <v>451</v>
      </c>
      <c r="D150" s="559"/>
      <c r="E150" s="559"/>
      <c r="F150" s="559"/>
      <c r="G150" s="558" t="s">
        <v>529</v>
      </c>
      <c r="H150" s="558"/>
      <c r="I150" s="1214"/>
      <c r="J150" s="1086"/>
      <c r="K150" s="1085"/>
      <c r="L150" s="1085"/>
      <c r="M150" s="1085"/>
      <c r="N150" s="1085"/>
      <c r="O150" s="1085"/>
      <c r="P150" s="1084"/>
      <c r="Q150" s="1084"/>
      <c r="R150" s="1085"/>
      <c r="S150" s="1085"/>
      <c r="T150" s="1085"/>
      <c r="U150" s="1085"/>
      <c r="V150" s="1085"/>
      <c r="W150" s="1084"/>
      <c r="X150" s="1084"/>
      <c r="Y150" s="1085"/>
      <c r="Z150" s="1085"/>
      <c r="AA150" s="1085"/>
      <c r="AB150" s="1085"/>
      <c r="AC150" s="1045"/>
      <c r="AD150" s="1084"/>
      <c r="AE150" s="1084"/>
      <c r="AF150" s="1085"/>
      <c r="AG150" s="1085"/>
      <c r="AH150" s="1085"/>
      <c r="AI150" s="1085"/>
      <c r="AJ150" s="1045"/>
      <c r="AK150" s="1210"/>
    </row>
    <row r="151" spans="1:238" s="1083" customFormat="1" ht="15.75" thickBot="1">
      <c r="A151" s="616">
        <f>ROW()</f>
        <v>151</v>
      </c>
      <c r="B151" s="603"/>
      <c r="C151" s="559" t="s">
        <v>404</v>
      </c>
      <c r="D151" s="559"/>
      <c r="E151" s="559"/>
      <c r="F151" s="563"/>
      <c r="G151" s="406" t="s">
        <v>529</v>
      </c>
      <c r="H151" s="406"/>
      <c r="I151" s="1213"/>
      <c r="J151" s="1213"/>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210"/>
      <c r="AL151" s="1051"/>
      <c r="AM151" s="1051"/>
      <c r="AN151" s="1051"/>
      <c r="AO151" s="1051"/>
      <c r="AP151" s="1051"/>
      <c r="AQ151" s="1051"/>
      <c r="AR151" s="1051"/>
      <c r="AS151" s="1051"/>
      <c r="AT151" s="1051"/>
      <c r="AU151" s="1051"/>
      <c r="AV151" s="1051"/>
      <c r="AW151" s="1051"/>
      <c r="AX151" s="1051"/>
      <c r="AY151" s="1051"/>
      <c r="AZ151" s="1051"/>
      <c r="BA151" s="1051"/>
      <c r="BB151" s="1051"/>
      <c r="BC151" s="1051"/>
      <c r="BD151" s="1051"/>
      <c r="BE151" s="1051"/>
      <c r="BF151" s="1051"/>
      <c r="BG151" s="1051"/>
      <c r="BH151" s="1051"/>
      <c r="BI151" s="1051"/>
      <c r="BJ151" s="1051"/>
      <c r="BK151" s="1051"/>
      <c r="BL151" s="1051"/>
      <c r="BM151" s="1051"/>
      <c r="BN151" s="1051"/>
      <c r="BO151" s="1051"/>
      <c r="BP151" s="1051"/>
      <c r="BQ151" s="1051"/>
      <c r="BR151" s="1051"/>
      <c r="BS151" s="1051"/>
      <c r="BT151" s="1051"/>
      <c r="BU151" s="1051"/>
      <c r="BV151" s="1051"/>
      <c r="BW151" s="1051"/>
      <c r="BX151" s="1051"/>
      <c r="BY151" s="1051"/>
      <c r="BZ151" s="1051"/>
      <c r="CA151" s="1051"/>
      <c r="CB151" s="1051"/>
      <c r="CC151" s="1051"/>
      <c r="CD151" s="1051"/>
      <c r="CE151" s="1051"/>
      <c r="CF151" s="1051"/>
      <c r="CG151" s="1051"/>
      <c r="CH151" s="1051"/>
      <c r="CI151" s="1051"/>
      <c r="CJ151" s="1051"/>
      <c r="CK151" s="1051"/>
      <c r="CL151" s="1051"/>
      <c r="CM151" s="1051"/>
      <c r="CN151" s="1051"/>
      <c r="CO151" s="1051"/>
      <c r="CP151" s="1051"/>
      <c r="CQ151" s="1051"/>
      <c r="CR151" s="1051"/>
      <c r="CS151" s="1051"/>
      <c r="CT151" s="1051"/>
      <c r="CU151" s="1051"/>
      <c r="CV151" s="1051"/>
      <c r="CW151" s="1051"/>
      <c r="CX151" s="1051"/>
      <c r="CY151" s="1051"/>
      <c r="CZ151" s="1051"/>
      <c r="DA151" s="1051"/>
      <c r="DB151" s="1051"/>
      <c r="DC151" s="1051"/>
      <c r="DD151" s="1051"/>
      <c r="DE151" s="1051"/>
      <c r="DF151" s="1051"/>
      <c r="DG151" s="1051"/>
      <c r="DH151" s="1051"/>
      <c r="DI151" s="1051"/>
      <c r="DJ151" s="1051"/>
      <c r="DK151" s="1051"/>
      <c r="DL151" s="1051"/>
      <c r="DM151" s="1051"/>
      <c r="DN151" s="1051"/>
      <c r="DO151" s="1051"/>
      <c r="DP151" s="1051"/>
      <c r="DQ151" s="1051"/>
      <c r="DR151" s="1051"/>
      <c r="DS151" s="1051"/>
      <c r="DT151" s="1051"/>
      <c r="DU151" s="1051"/>
      <c r="DV151" s="1051"/>
      <c r="DW151" s="1051"/>
      <c r="DX151" s="1051"/>
      <c r="DY151" s="1051"/>
      <c r="DZ151" s="1051"/>
      <c r="EA151" s="1051"/>
      <c r="EB151" s="1051"/>
      <c r="EC151" s="1051"/>
      <c r="ED151" s="1051"/>
      <c r="EE151" s="1051"/>
      <c r="EF151" s="1051"/>
      <c r="EG151" s="1051"/>
      <c r="EH151" s="1051"/>
      <c r="EI151" s="1051"/>
      <c r="EJ151" s="1051"/>
      <c r="EK151" s="1051"/>
      <c r="EL151" s="1051"/>
      <c r="EM151" s="1051"/>
      <c r="EN151" s="1051"/>
      <c r="EO151" s="1051"/>
      <c r="EP151" s="1051"/>
      <c r="EQ151" s="1051"/>
      <c r="ER151" s="1051"/>
      <c r="ES151" s="1051"/>
      <c r="ET151" s="1051"/>
      <c r="EU151" s="1051"/>
      <c r="EV151" s="1051"/>
      <c r="EW151" s="1051"/>
      <c r="EX151" s="1051"/>
      <c r="EY151" s="1051"/>
      <c r="EZ151" s="1051"/>
      <c r="FA151" s="1051"/>
      <c r="FB151" s="1051"/>
      <c r="FC151" s="1051"/>
      <c r="FD151" s="1051"/>
      <c r="FE151" s="1051"/>
      <c r="FF151" s="1051"/>
      <c r="FG151" s="1051"/>
      <c r="FH151" s="1051"/>
      <c r="FI151" s="1051"/>
      <c r="FJ151" s="1051"/>
      <c r="FK151" s="1051"/>
      <c r="FL151" s="1051"/>
      <c r="FM151" s="1051"/>
      <c r="FN151" s="1051"/>
      <c r="FO151" s="1051"/>
      <c r="FP151" s="1051"/>
      <c r="FQ151" s="1051"/>
      <c r="FR151" s="1051"/>
      <c r="FS151" s="1051"/>
      <c r="FT151" s="1051"/>
      <c r="FU151" s="1051"/>
      <c r="FV151" s="1051"/>
      <c r="FW151" s="1051"/>
      <c r="FX151" s="1051"/>
      <c r="FY151" s="1051"/>
      <c r="FZ151" s="1051"/>
      <c r="GA151" s="1051"/>
      <c r="GB151" s="1051"/>
      <c r="GC151" s="1051"/>
      <c r="GD151" s="1051"/>
      <c r="GE151" s="1051"/>
      <c r="GF151" s="1051"/>
      <c r="GG151" s="1051"/>
      <c r="GH151" s="1051"/>
      <c r="GI151" s="1051"/>
      <c r="GJ151" s="1051"/>
      <c r="GK151" s="1051"/>
      <c r="GL151" s="1051"/>
      <c r="GM151" s="1051"/>
      <c r="GN151" s="1051"/>
      <c r="GO151" s="1051"/>
      <c r="GP151" s="1051"/>
      <c r="GQ151" s="1051"/>
      <c r="GR151" s="1051"/>
      <c r="GS151" s="1051"/>
      <c r="GT151" s="1051"/>
      <c r="GU151" s="1051"/>
      <c r="GV151" s="1051"/>
      <c r="GW151" s="1051"/>
      <c r="GX151" s="1051"/>
      <c r="GY151" s="1051"/>
      <c r="GZ151" s="1051"/>
      <c r="HA151" s="1051"/>
      <c r="HB151" s="1051"/>
      <c r="HC151" s="1051"/>
      <c r="HD151" s="1051"/>
      <c r="HE151" s="1051"/>
      <c r="HF151" s="1051"/>
      <c r="HG151" s="1051"/>
      <c r="HH151" s="1051"/>
      <c r="HI151" s="1051"/>
      <c r="HJ151" s="1051"/>
      <c r="HK151" s="1051"/>
      <c r="HL151" s="1051"/>
      <c r="HM151" s="1051"/>
      <c r="HN151" s="1051"/>
      <c r="HO151" s="1051"/>
      <c r="HP151" s="1051"/>
      <c r="HQ151" s="1051"/>
      <c r="HR151" s="1051"/>
      <c r="HS151" s="1051"/>
      <c r="HT151" s="1051"/>
      <c r="HU151" s="1051"/>
      <c r="HV151" s="1051"/>
      <c r="HW151" s="1051"/>
      <c r="HX151" s="1051"/>
      <c r="HY151" s="1051"/>
      <c r="HZ151" s="1051"/>
      <c r="IA151" s="1051"/>
      <c r="IB151" s="1051"/>
      <c r="IC151" s="1051"/>
      <c r="ID151" s="1051"/>
    </row>
    <row r="152" spans="1:238" ht="15">
      <c r="A152" s="616">
        <f>ROW()</f>
        <v>152</v>
      </c>
      <c r="B152" s="31"/>
      <c r="C152" s="1198"/>
      <c r="D152" s="1198"/>
      <c r="E152" s="1198"/>
      <c r="F152" s="1198"/>
      <c r="G152" s="1199"/>
      <c r="H152" s="1199"/>
      <c r="I152" s="819"/>
      <c r="J152" s="819"/>
      <c r="K152" s="805"/>
      <c r="L152" s="805"/>
      <c r="M152" s="805"/>
      <c r="N152" s="805"/>
      <c r="O152" s="805"/>
      <c r="P152" s="805"/>
      <c r="Q152" s="805"/>
      <c r="R152" s="805"/>
      <c r="S152" s="805"/>
      <c r="T152" s="805"/>
      <c r="U152" s="805"/>
      <c r="V152" s="805"/>
      <c r="W152" s="805"/>
      <c r="X152" s="805"/>
      <c r="Y152" s="805"/>
      <c r="Z152" s="805"/>
      <c r="AA152" s="805"/>
      <c r="AB152" s="805"/>
      <c r="AC152" s="805"/>
      <c r="AD152" s="805"/>
      <c r="AE152" s="805"/>
      <c r="AF152" s="805"/>
      <c r="AG152" s="805"/>
      <c r="AH152" s="805"/>
      <c r="AI152" s="805"/>
      <c r="AJ152" s="805"/>
      <c r="AK152" s="33"/>
    </row>
    <row r="153" spans="1:238">
      <c r="C153" s="68"/>
      <c r="D153" s="68"/>
      <c r="E153" s="68"/>
      <c r="F153" s="68"/>
      <c r="G153" s="68"/>
      <c r="H153" s="68"/>
    </row>
  </sheetData>
  <mergeCells count="10">
    <mergeCell ref="AD10:AJ10"/>
    <mergeCell ref="Y11:AC11"/>
    <mergeCell ref="AF11:AJ11"/>
    <mergeCell ref="K11:O11"/>
    <mergeCell ref="R11:V11"/>
    <mergeCell ref="A5:O5"/>
    <mergeCell ref="A6:W6"/>
    <mergeCell ref="I10:O10"/>
    <mergeCell ref="P10:V10"/>
    <mergeCell ref="W10:AC10"/>
  </mergeCells>
  <pageMargins left="0.70866141732283472" right="0.70866141732283472" top="0.74803149606299213" bottom="0.74803149606299213" header="0.31496062992125984" footer="0.31496062992125984"/>
  <pageSetup paperSize="8" scale="58"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6" tint="-9.9978637043366805E-2"/>
    <pageSetUpPr fitToPage="1"/>
  </sheetPr>
  <dimension ref="A1:T39"/>
  <sheetViews>
    <sheetView showGridLines="0" zoomScaleNormal="100" zoomScaleSheetLayoutView="55" workbookViewId="0">
      <pane ySplit="6" topLeftCell="A7" activePane="bottomLeft" state="frozen"/>
      <selection pane="bottomLeft" activeCell="T12" sqref="T12:T18"/>
    </sheetView>
  </sheetViews>
  <sheetFormatPr defaultRowHeight="12.75"/>
  <cols>
    <col min="1" max="1" width="4.140625" style="47" customWidth="1"/>
    <col min="2" max="2" width="5.85546875" style="47" customWidth="1"/>
    <col min="3" max="3" width="6.140625" style="47" customWidth="1"/>
    <col min="4" max="4" width="2.28515625" style="43" customWidth="1"/>
    <col min="5" max="5" width="50.28515625" style="43" customWidth="1"/>
    <col min="6" max="6" width="12.28515625" style="43" customWidth="1"/>
    <col min="7" max="7" width="12.85546875" style="43" customWidth="1"/>
    <col min="8" max="12" width="12.28515625" style="43" customWidth="1"/>
    <col min="13" max="13" width="13.5703125" style="43" customWidth="1"/>
    <col min="14" max="14" width="12.28515625" style="43" customWidth="1"/>
    <col min="15" max="17" width="12.28515625" style="47" customWidth="1"/>
    <col min="18" max="18" width="4.28515625" style="47" customWidth="1"/>
    <col min="20" max="16384" width="9.140625" style="47"/>
  </cols>
  <sheetData>
    <row r="1" spans="1:20" ht="15" customHeight="1" thickBot="1">
      <c r="A1" s="220"/>
      <c r="B1" s="221"/>
      <c r="C1" s="221"/>
      <c r="D1" s="221"/>
      <c r="E1" s="221"/>
      <c r="F1" s="221"/>
      <c r="G1" s="221"/>
      <c r="H1" s="221"/>
      <c r="I1" s="221"/>
      <c r="J1" s="221"/>
      <c r="K1" s="221"/>
      <c r="L1" s="221"/>
      <c r="M1" s="221"/>
      <c r="N1" s="221"/>
      <c r="O1" s="221"/>
      <c r="P1" s="221"/>
      <c r="Q1" s="221"/>
      <c r="R1" s="222"/>
    </row>
    <row r="2" spans="1:20" ht="17.25">
      <c r="A2" s="223"/>
      <c r="B2" s="169"/>
      <c r="C2" s="169"/>
      <c r="D2" s="169"/>
      <c r="E2" s="169"/>
      <c r="F2" s="169"/>
      <c r="G2" s="169"/>
      <c r="H2" s="169"/>
      <c r="I2" s="169"/>
      <c r="J2" s="169"/>
      <c r="K2" s="169"/>
      <c r="L2" s="169"/>
      <c r="M2" s="206"/>
      <c r="N2" s="154" t="s">
        <v>5</v>
      </c>
      <c r="O2" s="2107" t="str">
        <f>IF(NOT(ISBLANK(CoverSheet!$C$8)),CoverSheet!$C$8,"")</f>
        <v>Transpower New Zealand Limited</v>
      </c>
      <c r="P2" s="2108"/>
      <c r="Q2" s="2109"/>
      <c r="R2" s="170"/>
    </row>
    <row r="3" spans="1:20" ht="19.5" customHeight="1" thickBot="1">
      <c r="A3" s="223"/>
      <c r="B3" s="169"/>
      <c r="C3" s="169"/>
      <c r="D3" s="169"/>
      <c r="E3" s="169"/>
      <c r="F3" s="169"/>
      <c r="G3" s="169"/>
      <c r="H3" s="169"/>
      <c r="I3" s="169"/>
      <c r="J3" s="169"/>
      <c r="K3" s="169"/>
      <c r="L3" s="169"/>
      <c r="M3" s="206"/>
      <c r="N3" s="154" t="s">
        <v>440</v>
      </c>
      <c r="O3" s="2110">
        <f>IF(ISNUMBER(CoverSheet!$C$12),CoverSheet!$C$12,"")</f>
        <v>42185</v>
      </c>
      <c r="P3" s="2111"/>
      <c r="Q3" s="2112"/>
      <c r="R3" s="170"/>
    </row>
    <row r="4" spans="1:20" ht="21">
      <c r="A4" s="156" t="s">
        <v>1147</v>
      </c>
      <c r="B4" s="169"/>
      <c r="C4" s="169"/>
      <c r="D4" s="169"/>
      <c r="E4" s="169"/>
      <c r="F4" s="169"/>
      <c r="G4" s="169"/>
      <c r="H4" s="169"/>
      <c r="I4" s="169"/>
      <c r="J4" s="169"/>
      <c r="K4" s="169"/>
      <c r="L4" s="169"/>
      <c r="M4" s="169"/>
      <c r="N4" s="157"/>
      <c r="O4" s="169"/>
      <c r="P4" s="2214"/>
      <c r="Q4" s="2214"/>
      <c r="R4" s="170"/>
    </row>
    <row r="5" spans="1:20" s="49" customFormat="1" ht="16.5" customHeight="1">
      <c r="A5" s="2104" t="s">
        <v>1568</v>
      </c>
      <c r="B5" s="2105"/>
      <c r="C5" s="2105"/>
      <c r="D5" s="2105"/>
      <c r="E5" s="2105"/>
      <c r="F5" s="2105"/>
      <c r="G5" s="2105"/>
      <c r="H5" s="2105"/>
      <c r="I5" s="2105"/>
      <c r="J5" s="2105"/>
      <c r="K5" s="2105"/>
      <c r="L5" s="2105"/>
      <c r="M5" s="2105"/>
      <c r="N5" s="2105"/>
      <c r="O5" s="2105"/>
      <c r="P5" s="2105"/>
      <c r="Q5" s="2105"/>
      <c r="R5" s="2215"/>
    </row>
    <row r="6" spans="1:20" ht="15" customHeight="1">
      <c r="A6" s="573" t="s">
        <v>6</v>
      </c>
      <c r="B6" s="488" t="s">
        <v>393</v>
      </c>
      <c r="C6" s="265"/>
      <c r="D6" s="169"/>
      <c r="E6" s="169"/>
      <c r="F6" s="169"/>
      <c r="G6" s="169"/>
      <c r="H6" s="169"/>
      <c r="I6" s="169"/>
      <c r="J6" s="169"/>
      <c r="K6" s="169"/>
      <c r="L6" s="169"/>
      <c r="M6" s="169"/>
      <c r="N6" s="169"/>
      <c r="O6" s="169"/>
      <c r="P6" s="169"/>
      <c r="Q6" s="169"/>
      <c r="R6" s="170"/>
    </row>
    <row r="7" spans="1:20" ht="30" customHeight="1">
      <c r="A7" s="564">
        <f>ROW()</f>
        <v>7</v>
      </c>
      <c r="B7" s="565"/>
      <c r="C7" s="566" t="s">
        <v>1064</v>
      </c>
      <c r="D7" s="230"/>
      <c r="E7" s="230"/>
      <c r="F7" s="47"/>
      <c r="G7" s="47"/>
      <c r="H7" s="47"/>
      <c r="I7" s="47"/>
      <c r="J7" s="47"/>
      <c r="K7" s="47"/>
      <c r="L7" s="47"/>
      <c r="M7" s="47"/>
      <c r="N7" s="47"/>
      <c r="R7" s="373"/>
    </row>
    <row r="8" spans="1:20" s="937" customFormat="1" ht="21" customHeight="1">
      <c r="A8" s="175">
        <f>ROW()</f>
        <v>8</v>
      </c>
      <c r="B8" s="178"/>
      <c r="C8" s="810"/>
      <c r="D8" s="1092"/>
      <c r="E8" s="1092"/>
      <c r="R8" s="183"/>
    </row>
    <row r="9" spans="1:20" ht="17.25" customHeight="1">
      <c r="A9" s="175">
        <f>ROW()</f>
        <v>9</v>
      </c>
      <c r="B9" s="63"/>
      <c r="C9" s="179"/>
      <c r="D9" s="711" t="s">
        <v>29</v>
      </c>
      <c r="E9" s="47"/>
      <c r="F9" s="1239"/>
      <c r="G9" s="1240"/>
      <c r="H9" s="1240"/>
      <c r="I9" s="1230"/>
      <c r="J9" s="1230"/>
      <c r="K9" s="1230"/>
      <c r="L9" s="1239"/>
      <c r="M9" s="1240"/>
      <c r="N9" s="1240"/>
      <c r="O9" s="1230"/>
      <c r="P9" s="1230"/>
      <c r="Q9" s="1230"/>
      <c r="R9" s="183"/>
    </row>
    <row r="10" spans="1:20" s="937" customFormat="1" ht="17.25" customHeight="1">
      <c r="A10" s="175"/>
      <c r="B10" s="1092"/>
      <c r="C10" s="179"/>
      <c r="D10" s="711"/>
      <c r="F10" s="2216" t="s">
        <v>554</v>
      </c>
      <c r="G10" s="2216"/>
      <c r="H10" s="2216"/>
      <c r="I10" s="2216"/>
      <c r="J10" s="2216"/>
      <c r="K10" s="2216"/>
      <c r="L10" s="2216" t="s">
        <v>1251</v>
      </c>
      <c r="M10" s="2216"/>
      <c r="N10" s="2216"/>
      <c r="O10" s="2216"/>
      <c r="P10" s="2216"/>
      <c r="Q10" s="2216"/>
      <c r="R10" s="183"/>
    </row>
    <row r="11" spans="1:20" s="937" customFormat="1" ht="42" customHeight="1">
      <c r="A11" s="175">
        <f>ROW()</f>
        <v>11</v>
      </c>
      <c r="B11" s="1092"/>
      <c r="C11" s="180"/>
      <c r="D11" s="180"/>
      <c r="E11" s="179"/>
      <c r="F11" s="1526" t="s">
        <v>1141</v>
      </c>
      <c r="G11" s="1142" t="s">
        <v>1140</v>
      </c>
      <c r="H11" s="1142" t="s">
        <v>1143</v>
      </c>
      <c r="I11" s="1142" t="s">
        <v>1144</v>
      </c>
      <c r="J11" s="1142" t="s">
        <v>1193</v>
      </c>
      <c r="K11" s="1142" t="s">
        <v>1146</v>
      </c>
      <c r="L11" s="1526" t="s">
        <v>1141</v>
      </c>
      <c r="M11" s="1142" t="s">
        <v>1140</v>
      </c>
      <c r="N11" s="1142" t="s">
        <v>1143</v>
      </c>
      <c r="O11" s="1142" t="s">
        <v>1144</v>
      </c>
      <c r="P11" s="1142" t="s">
        <v>1145</v>
      </c>
      <c r="Q11" s="1142" t="s">
        <v>1194</v>
      </c>
      <c r="R11" s="183"/>
    </row>
    <row r="12" spans="1:20" s="937" customFormat="1" ht="15">
      <c r="A12" s="175">
        <f>ROW()</f>
        <v>12</v>
      </c>
      <c r="B12" s="1092"/>
      <c r="C12" s="180"/>
      <c r="D12" s="180"/>
      <c r="E12" s="907" t="s">
        <v>689</v>
      </c>
      <c r="F12" s="1216"/>
      <c r="G12" s="1216"/>
      <c r="H12" s="1223"/>
      <c r="I12" s="1216"/>
      <c r="J12" s="1216"/>
      <c r="K12" s="1224"/>
      <c r="L12" s="1236"/>
      <c r="M12" s="1216"/>
      <c r="N12" s="1223"/>
      <c r="O12" s="1216"/>
      <c r="P12" s="1223"/>
      <c r="Q12" s="1223"/>
      <c r="R12" s="183"/>
    </row>
    <row r="13" spans="1:20" ht="15">
      <c r="A13" s="175">
        <f>ROW()</f>
        <v>13</v>
      </c>
      <c r="B13" s="63"/>
      <c r="C13" s="180"/>
      <c r="D13" s="180"/>
      <c r="E13" s="907" t="s">
        <v>1195</v>
      </c>
      <c r="F13" s="1216"/>
      <c r="G13" s="1216"/>
      <c r="H13" s="1223"/>
      <c r="I13" s="1216"/>
      <c r="J13" s="1216"/>
      <c r="K13" s="1224"/>
      <c r="L13" s="1236"/>
      <c r="M13" s="1216"/>
      <c r="N13" s="1223"/>
      <c r="O13" s="1216"/>
      <c r="P13" s="1223"/>
      <c r="Q13" s="1223"/>
      <c r="R13" s="183"/>
      <c r="T13" s="937"/>
    </row>
    <row r="14" spans="1:20" ht="15" customHeight="1">
      <c r="A14" s="175">
        <f>ROW()</f>
        <v>14</v>
      </c>
      <c r="B14" s="63"/>
      <c r="C14" s="180"/>
      <c r="D14" s="180"/>
      <c r="E14" s="907" t="s">
        <v>1033</v>
      </c>
      <c r="F14" s="1216"/>
      <c r="G14" s="1216"/>
      <c r="H14" s="1223"/>
      <c r="I14" s="1216"/>
      <c r="J14" s="1216"/>
      <c r="K14" s="1224"/>
      <c r="L14" s="1236"/>
      <c r="M14" s="1222"/>
      <c r="N14" s="1223"/>
      <c r="O14" s="1216"/>
      <c r="P14" s="1223"/>
      <c r="Q14" s="1223"/>
      <c r="R14" s="183"/>
      <c r="T14" s="937"/>
    </row>
    <row r="15" spans="1:20" ht="15" customHeight="1">
      <c r="A15" s="175">
        <f>ROW()</f>
        <v>15</v>
      </c>
      <c r="B15" s="63"/>
      <c r="C15" s="180"/>
      <c r="D15" s="180"/>
      <c r="E15" s="907" t="s">
        <v>513</v>
      </c>
      <c r="F15" s="1216"/>
      <c r="G15" s="1222"/>
      <c r="H15" s="1223"/>
      <c r="I15" s="1216"/>
      <c r="J15" s="1216"/>
      <c r="K15" s="1224"/>
      <c r="L15" s="1236"/>
      <c r="M15" s="1222"/>
      <c r="N15" s="1223"/>
      <c r="O15" s="1216"/>
      <c r="P15" s="1216"/>
      <c r="Q15" s="1223"/>
      <c r="R15" s="183"/>
      <c r="T15" s="937"/>
    </row>
    <row r="16" spans="1:20" s="70" customFormat="1" ht="15" customHeight="1">
      <c r="A16" s="175">
        <f>ROW()</f>
        <v>16</v>
      </c>
      <c r="B16" s="465"/>
      <c r="C16" s="180"/>
      <c r="D16" s="180"/>
      <c r="E16" s="907" t="s">
        <v>512</v>
      </c>
      <c r="F16" s="1216"/>
      <c r="G16" s="1222"/>
      <c r="H16" s="1223"/>
      <c r="I16" s="1216"/>
      <c r="J16" s="1216"/>
      <c r="K16" s="1224"/>
      <c r="L16" s="1236"/>
      <c r="M16" s="1222"/>
      <c r="N16" s="1223"/>
      <c r="O16" s="1216"/>
      <c r="P16" s="1216"/>
      <c r="Q16" s="1223"/>
      <c r="R16" s="183"/>
      <c r="T16" s="937"/>
    </row>
    <row r="17" spans="1:20" ht="15" customHeight="1" thickBot="1">
      <c r="A17" s="175">
        <f>ROW()</f>
        <v>17</v>
      </c>
      <c r="B17" s="63"/>
      <c r="C17" s="180"/>
      <c r="D17" s="180"/>
      <c r="E17" s="907" t="s">
        <v>1032</v>
      </c>
      <c r="F17" s="1225"/>
      <c r="G17" s="1524"/>
      <c r="H17" s="1223"/>
      <c r="I17" s="1216"/>
      <c r="J17" s="1225"/>
      <c r="K17" s="1234"/>
      <c r="L17" s="1237"/>
      <c r="M17" s="1222"/>
      <c r="N17" s="1223"/>
      <c r="O17" s="1216"/>
      <c r="P17" s="1225"/>
      <c r="Q17" s="1226"/>
      <c r="R17" s="183"/>
      <c r="T17" s="937"/>
    </row>
    <row r="18" spans="1:20" ht="15" customHeight="1" thickBot="1">
      <c r="A18" s="175">
        <f>ROW()</f>
        <v>18</v>
      </c>
      <c r="B18" s="63"/>
      <c r="C18" s="180"/>
      <c r="D18" s="180"/>
      <c r="E18" s="711" t="s">
        <v>1030</v>
      </c>
      <c r="F18" s="1525">
        <f>SUM(F12:F16)</f>
        <v>0</v>
      </c>
      <c r="G18" s="1525">
        <f>SUM(G12:G17)</f>
        <v>0</v>
      </c>
      <c r="H18" s="1227">
        <f t="shared" ref="H18:N18" si="0">SUM(H13:H17)</f>
        <v>0</v>
      </c>
      <c r="I18" s="1227">
        <f t="shared" si="0"/>
        <v>0</v>
      </c>
      <c r="J18" s="1227">
        <f t="shared" si="0"/>
        <v>0</v>
      </c>
      <c r="K18" s="1235">
        <f t="shared" si="0"/>
        <v>0</v>
      </c>
      <c r="L18" s="1238">
        <f t="shared" si="0"/>
        <v>0</v>
      </c>
      <c r="M18" s="1227">
        <f t="shared" si="0"/>
        <v>0</v>
      </c>
      <c r="N18" s="1227">
        <f t="shared" si="0"/>
        <v>0</v>
      </c>
      <c r="O18" s="1227">
        <f>SUM(O13:O17)</f>
        <v>0</v>
      </c>
      <c r="P18" s="1227">
        <f>SUM(P13:P17)</f>
        <v>0</v>
      </c>
      <c r="Q18" s="1227">
        <f>SUM(Q13:Q17)</f>
        <v>0</v>
      </c>
      <c r="R18" s="183"/>
    </row>
    <row r="19" spans="1:20">
      <c r="A19" s="175">
        <f>ROW()</f>
        <v>19</v>
      </c>
      <c r="B19" s="63"/>
      <c r="C19" s="180"/>
      <c r="D19" s="180"/>
      <c r="E19" s="179"/>
      <c r="F19" s="180"/>
      <c r="G19" s="63"/>
      <c r="H19" s="63"/>
      <c r="I19" s="63"/>
      <c r="J19" s="63"/>
      <c r="K19" s="63"/>
      <c r="L19" s="63"/>
      <c r="M19" s="63"/>
      <c r="N19" s="63"/>
      <c r="O19" s="63"/>
      <c r="P19" s="63"/>
      <c r="Q19" s="63"/>
      <c r="R19" s="183"/>
    </row>
    <row r="20" spans="1:20" s="70" customFormat="1">
      <c r="A20" s="175">
        <f>ROW()</f>
        <v>20</v>
      </c>
      <c r="B20" s="63"/>
      <c r="C20" s="180"/>
      <c r="D20" s="180"/>
      <c r="E20" s="179"/>
      <c r="F20" s="180"/>
      <c r="G20" s="63"/>
      <c r="H20" s="63"/>
      <c r="I20" s="63"/>
      <c r="J20" s="2169"/>
      <c r="K20" s="2169"/>
      <c r="L20" s="63"/>
      <c r="M20" s="63"/>
      <c r="R20" s="183"/>
    </row>
    <row r="21" spans="1:20" ht="15">
      <c r="A21" s="175">
        <f>ROW()</f>
        <v>21</v>
      </c>
      <c r="B21" s="63"/>
      <c r="C21" s="180"/>
      <c r="D21" s="711" t="s">
        <v>30</v>
      </c>
      <c r="E21" s="47"/>
      <c r="F21" s="2199" t="s">
        <v>205</v>
      </c>
      <c r="G21" s="2199"/>
      <c r="H21" s="63"/>
      <c r="I21" s="63"/>
      <c r="J21" s="1098"/>
      <c r="K21" s="1098"/>
      <c r="L21" s="63"/>
      <c r="M21" s="63"/>
      <c r="R21" s="183"/>
    </row>
    <row r="22" spans="1:20" s="937" customFormat="1" ht="15">
      <c r="A22" s="175">
        <f>ROW()</f>
        <v>22</v>
      </c>
      <c r="B22" s="1092"/>
      <c r="C22" s="180"/>
      <c r="D22" s="180"/>
      <c r="E22" s="179"/>
      <c r="F22" s="1215" t="s">
        <v>15</v>
      </c>
      <c r="G22" s="1215" t="s">
        <v>1031</v>
      </c>
      <c r="H22" s="1092"/>
      <c r="I22" s="1092"/>
      <c r="J22" s="1098"/>
      <c r="K22" s="1098"/>
      <c r="L22" s="1092"/>
      <c r="M22" s="1092"/>
      <c r="R22" s="183"/>
    </row>
    <row r="23" spans="1:20" ht="16.5" customHeight="1">
      <c r="A23" s="175">
        <f>ROW()</f>
        <v>23</v>
      </c>
      <c r="B23" s="63"/>
      <c r="C23" s="180"/>
      <c r="D23" s="180"/>
      <c r="E23" s="907" t="s">
        <v>22</v>
      </c>
      <c r="F23" s="1216"/>
      <c r="G23" s="1217" t="str">
        <f>IF(F$27&lt;&gt;0,F23/F$27,"-")</f>
        <v>-</v>
      </c>
      <c r="H23" s="63"/>
      <c r="I23" s="63"/>
      <c r="J23" s="1099"/>
      <c r="K23" s="1101"/>
      <c r="L23" s="63"/>
      <c r="M23" s="63"/>
      <c r="R23" s="183"/>
    </row>
    <row r="24" spans="1:20" ht="15" customHeight="1">
      <c r="A24" s="175">
        <f>ROW()</f>
        <v>24</v>
      </c>
      <c r="B24" s="63"/>
      <c r="C24" s="180"/>
      <c r="D24" s="180"/>
      <c r="E24" s="907" t="s">
        <v>23</v>
      </c>
      <c r="F24" s="1216"/>
      <c r="G24" s="1217" t="str">
        <f>IF(F$27&lt;&gt;0,F24/F$27,"-")</f>
        <v>-</v>
      </c>
      <c r="H24" s="63"/>
      <c r="I24" s="63"/>
      <c r="J24" s="1099"/>
      <c r="K24" s="1101"/>
      <c r="L24" s="63"/>
      <c r="M24" s="63"/>
      <c r="R24" s="183"/>
    </row>
    <row r="25" spans="1:20" ht="15" customHeight="1">
      <c r="A25" s="175">
        <f>ROW()</f>
        <v>25</v>
      </c>
      <c r="B25" s="63"/>
      <c r="C25" s="180"/>
      <c r="D25" s="180"/>
      <c r="E25" s="907" t="s">
        <v>24</v>
      </c>
      <c r="F25" s="1216"/>
      <c r="G25" s="1217" t="str">
        <f>IF(F$27&lt;&gt;0,F25/F$27,"-")</f>
        <v>-</v>
      </c>
      <c r="H25" s="63"/>
      <c r="I25" s="63"/>
      <c r="J25" s="1099"/>
      <c r="K25" s="1101"/>
      <c r="L25" s="63"/>
      <c r="M25" s="63"/>
      <c r="R25" s="183"/>
    </row>
    <row r="26" spans="1:20" ht="15" customHeight="1" thickBot="1">
      <c r="A26" s="175">
        <f>ROW()</f>
        <v>26</v>
      </c>
      <c r="B26" s="63"/>
      <c r="C26" s="180"/>
      <c r="D26" s="180"/>
      <c r="E26" s="907" t="s">
        <v>25</v>
      </c>
      <c r="F26" s="1218"/>
      <c r="G26" s="1219" t="str">
        <f>IF(F$27&lt;&gt;0,F26/F$27,"-")</f>
        <v>-</v>
      </c>
      <c r="H26" s="63"/>
      <c r="I26" s="63"/>
      <c r="J26" s="1099"/>
      <c r="K26" s="1101"/>
      <c r="L26" s="63"/>
      <c r="M26" s="63"/>
      <c r="R26" s="183"/>
    </row>
    <row r="27" spans="1:20" ht="15" customHeight="1" thickBot="1">
      <c r="A27" s="175">
        <f>ROW()</f>
        <v>27</v>
      </c>
      <c r="B27" s="63"/>
      <c r="C27" s="180"/>
      <c r="D27" s="180"/>
      <c r="E27" s="711" t="s">
        <v>19</v>
      </c>
      <c r="F27" s="1220">
        <f>SUM(F23:F26)</f>
        <v>0</v>
      </c>
      <c r="G27" s="1221" t="s">
        <v>4</v>
      </c>
      <c r="H27" s="63"/>
      <c r="I27" s="63"/>
      <c r="J27" s="1102"/>
      <c r="K27" s="1103"/>
      <c r="L27" s="63"/>
      <c r="M27" s="63"/>
      <c r="N27" s="47"/>
      <c r="R27" s="183"/>
    </row>
    <row r="28" spans="1:20" s="70" customFormat="1" ht="15" customHeight="1">
      <c r="A28" s="175">
        <f>ROW()</f>
        <v>28</v>
      </c>
      <c r="B28" s="63"/>
      <c r="C28" s="180"/>
      <c r="D28" s="180"/>
      <c r="E28" s="179"/>
      <c r="F28" s="180"/>
      <c r="G28" s="63"/>
      <c r="H28" s="63"/>
      <c r="I28" s="63"/>
      <c r="J28" s="1092"/>
      <c r="K28" s="1092"/>
      <c r="L28" s="63"/>
      <c r="M28" s="63"/>
      <c r="N28" s="617"/>
      <c r="P28" s="617"/>
      <c r="R28" s="183"/>
    </row>
    <row r="29" spans="1:20" s="70" customFormat="1" ht="15">
      <c r="A29" s="175">
        <f>ROW()</f>
        <v>29</v>
      </c>
      <c r="B29" s="465"/>
      <c r="C29" s="180"/>
      <c r="D29" s="873" t="s">
        <v>1142</v>
      </c>
      <c r="H29" s="465"/>
      <c r="I29" s="465"/>
      <c r="J29" s="1053"/>
      <c r="K29" s="1053"/>
      <c r="L29" s="465"/>
      <c r="M29" s="465"/>
      <c r="R29" s="183"/>
    </row>
    <row r="30" spans="1:20" s="937" customFormat="1" ht="15">
      <c r="A30" s="175">
        <f>ROW()</f>
        <v>30</v>
      </c>
      <c r="B30" s="1092"/>
      <c r="C30" s="180"/>
      <c r="D30" s="873"/>
      <c r="F30" s="2199" t="s">
        <v>205</v>
      </c>
      <c r="G30" s="2199"/>
      <c r="H30" s="1092"/>
      <c r="I30" s="1092"/>
      <c r="J30" s="1150"/>
      <c r="K30" s="1150"/>
      <c r="L30" s="1092"/>
      <c r="M30" s="1092"/>
      <c r="R30" s="183"/>
    </row>
    <row r="31" spans="1:20" s="70" customFormat="1" ht="15">
      <c r="A31" s="175">
        <f>ROW()</f>
        <v>31</v>
      </c>
      <c r="B31" s="63"/>
      <c r="C31" s="180"/>
      <c r="D31" s="180"/>
      <c r="E31" s="907"/>
      <c r="F31" s="1215" t="s">
        <v>15</v>
      </c>
      <c r="G31" s="1215" t="s">
        <v>18</v>
      </c>
      <c r="H31" s="63"/>
      <c r="I31" s="63"/>
      <c r="J31" s="1098"/>
      <c r="K31" s="1098"/>
      <c r="L31" s="63"/>
      <c r="M31" s="63"/>
      <c r="R31" s="183"/>
    </row>
    <row r="32" spans="1:20" s="70" customFormat="1" ht="12" customHeight="1">
      <c r="A32" s="175">
        <f>ROW()</f>
        <v>32</v>
      </c>
      <c r="B32" s="465"/>
      <c r="C32" s="180"/>
      <c r="D32" s="180"/>
      <c r="E32" s="1231" t="s">
        <v>680</v>
      </c>
      <c r="F32" s="1216"/>
      <c r="G32" s="1217" t="str">
        <f>IF(F$27&lt;&gt;0,F32/F$27,"-")</f>
        <v>-</v>
      </c>
      <c r="H32" s="465"/>
      <c r="I32" s="465"/>
      <c r="J32" s="1100"/>
      <c r="K32" s="1104"/>
      <c r="L32" s="465"/>
      <c r="M32" s="465"/>
      <c r="R32" s="183"/>
    </row>
    <row r="33" spans="1:18" s="70" customFormat="1" ht="12" customHeight="1">
      <c r="A33" s="175">
        <f>ROW()</f>
        <v>33</v>
      </c>
      <c r="B33" s="465"/>
      <c r="C33" s="180"/>
      <c r="D33" s="180"/>
      <c r="E33" s="1231" t="s">
        <v>679</v>
      </c>
      <c r="F33" s="1216"/>
      <c r="G33" s="1217" t="str">
        <f>IF(F$27&lt;&gt;0,F33/F$27,"-")</f>
        <v>-</v>
      </c>
      <c r="H33" s="465"/>
      <c r="I33" s="465"/>
      <c r="J33" s="1100"/>
      <c r="K33" s="1104"/>
      <c r="L33" s="465"/>
      <c r="M33" s="465"/>
      <c r="R33" s="183"/>
    </row>
    <row r="34" spans="1:18" s="70" customFormat="1" ht="12" customHeight="1">
      <c r="A34" s="175">
        <f>ROW()</f>
        <v>34</v>
      </c>
      <c r="B34" s="465"/>
      <c r="C34" s="180"/>
      <c r="D34" s="180"/>
      <c r="E34" s="1231" t="s">
        <v>681</v>
      </c>
      <c r="F34" s="1216"/>
      <c r="G34" s="1217" t="str">
        <f>IF(F$27&lt;&gt;0,F34/F$27,"-")</f>
        <v>-</v>
      </c>
      <c r="H34" s="465"/>
      <c r="I34" s="465"/>
      <c r="J34" s="1100"/>
      <c r="K34" s="1104"/>
      <c r="L34" s="465"/>
      <c r="M34" s="465"/>
      <c r="R34" s="183"/>
    </row>
    <row r="35" spans="1:18" ht="12" customHeight="1" thickBot="1">
      <c r="A35" s="175">
        <f>ROW()</f>
        <v>35</v>
      </c>
      <c r="B35" s="63"/>
      <c r="C35" s="180"/>
      <c r="D35" s="180"/>
      <c r="E35" s="1231" t="s">
        <v>682</v>
      </c>
      <c r="F35" s="1218"/>
      <c r="G35" s="1219" t="str">
        <f>IF(F$27&lt;&gt;0,F35/F$27,"-")</f>
        <v>-</v>
      </c>
      <c r="H35" s="63"/>
      <c r="I35" s="63"/>
      <c r="J35" s="1100"/>
      <c r="K35" s="1104"/>
      <c r="L35" s="63"/>
      <c r="M35" s="63"/>
      <c r="N35" s="47"/>
      <c r="R35" s="183"/>
    </row>
    <row r="36" spans="1:18" s="937" customFormat="1" ht="12" customHeight="1" thickBot="1">
      <c r="A36" s="175">
        <f>ROW()</f>
        <v>36</v>
      </c>
      <c r="B36" s="1092"/>
      <c r="C36" s="180"/>
      <c r="D36" s="180"/>
      <c r="E36" s="635"/>
      <c r="F36" s="1228">
        <f>SUM(F32:F35)</f>
        <v>0</v>
      </c>
      <c r="G36" s="1229" t="s">
        <v>4</v>
      </c>
      <c r="H36" s="1092"/>
      <c r="I36" s="1092"/>
      <c r="J36" s="1100"/>
      <c r="K36" s="1104"/>
      <c r="L36" s="1092"/>
      <c r="M36" s="1092"/>
      <c r="R36" s="183"/>
    </row>
    <row r="37" spans="1:18" s="70" customFormat="1" ht="15" customHeight="1">
      <c r="A37" s="175">
        <f>ROW()</f>
        <v>37</v>
      </c>
      <c r="B37" s="465"/>
      <c r="C37" s="180"/>
      <c r="D37" s="180"/>
      <c r="E37" s="180" t="s">
        <v>4</v>
      </c>
      <c r="F37" s="1232" t="s">
        <v>4</v>
      </c>
      <c r="G37" s="1233" t="s">
        <v>4</v>
      </c>
      <c r="H37" s="465"/>
      <c r="I37" s="465"/>
      <c r="J37" s="1100"/>
      <c r="K37" s="1104"/>
      <c r="L37" s="465"/>
      <c r="M37" s="465"/>
      <c r="R37" s="183"/>
    </row>
    <row r="38" spans="1:18" ht="15" customHeight="1">
      <c r="A38" s="175">
        <f>ROW()</f>
        <v>38</v>
      </c>
      <c r="B38" s="63"/>
      <c r="C38" s="180"/>
      <c r="D38" s="180"/>
      <c r="E38" s="907" t="s">
        <v>26</v>
      </c>
      <c r="F38" s="1216"/>
      <c r="G38" s="1217" t="str">
        <f>IF($M$18&lt;&gt;0,F38/$M$18,"-")</f>
        <v>-</v>
      </c>
      <c r="H38" s="63"/>
      <c r="I38" s="63"/>
      <c r="J38" s="1100"/>
      <c r="K38" s="1104"/>
      <c r="L38" s="63"/>
      <c r="M38" s="63"/>
      <c r="N38" s="47"/>
      <c r="R38" s="183"/>
    </row>
    <row r="39" spans="1:18" ht="15" customHeight="1">
      <c r="A39" s="182">
        <f>ROW()</f>
        <v>39</v>
      </c>
      <c r="B39" s="165"/>
      <c r="C39" s="165"/>
      <c r="D39" s="165"/>
      <c r="E39" s="165"/>
      <c r="F39" s="165"/>
      <c r="G39" s="165"/>
      <c r="H39" s="165"/>
      <c r="I39" s="165"/>
      <c r="J39" s="165"/>
      <c r="K39" s="165"/>
      <c r="L39" s="165"/>
      <c r="M39" s="165"/>
      <c r="N39" s="165"/>
      <c r="O39" s="165"/>
      <c r="P39" s="165"/>
      <c r="Q39" s="165"/>
      <c r="R39" s="166"/>
    </row>
  </sheetData>
  <sheetProtection formatColumns="0" formatRows="0"/>
  <customSheetViews>
    <customSheetView guid="{21F2E024-704F-4E93-AC63-213755ECFFE0}" showPageBreaks="1" showGridLines="0" view="pageBreakPreview">
      <pane ySplit="7" topLeftCell="A23" activePane="bottomLeft" state="frozen"/>
      <selection pane="bottomLeft"/>
      <pageMargins left="0.70866141732283472" right="0.70866141732283472" top="0.74803149606299213" bottom="0.74803149606299213" header="0.31496062992125984" footer="0.31496062992125984"/>
      <pageSetup paperSize="9" scale="85"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9">
    <mergeCell ref="F21:G21"/>
    <mergeCell ref="J20:K20"/>
    <mergeCell ref="F30:G30"/>
    <mergeCell ref="P4:Q4"/>
    <mergeCell ref="O2:Q2"/>
    <mergeCell ref="O3:Q3"/>
    <mergeCell ref="A5:R5"/>
    <mergeCell ref="F10:K10"/>
    <mergeCell ref="L10:Q10"/>
  </mergeCells>
  <conditionalFormatting sqref="F27">
    <cfRule type="expression" dxfId="5" priority="4">
      <formula>$F$27=$M$18</formula>
    </cfRule>
    <cfRule type="expression" dxfId="4" priority="5">
      <formula>$F$27=$M$18</formula>
    </cfRule>
  </conditionalFormatting>
  <conditionalFormatting sqref="F36">
    <cfRule type="expression" dxfId="3" priority="1">
      <formula>$F$36=$M$18</formula>
    </cfRule>
    <cfRule type="expression" dxfId="2" priority="2">
      <formula>$F$37=$M$18</formula>
    </cfRule>
    <cfRule type="expression" dxfId="1" priority="3">
      <formula>$F$36=$M$18</formula>
    </cfRule>
  </conditionalFormatting>
  <pageMargins left="0.70866141732283472" right="0.70866141732283472" top="0.74803149606299213" bottom="0.74803149606299213" header="0.31496062992125984" footer="0.31496062992125984"/>
  <pageSetup paperSize="8" scale="93" orientation="landscape" cellComments="asDisplayed" r:id="rId2"/>
  <headerFooter>
    <oddHeader>&amp;C&amp;"Arial"&amp;10 Commerce Commission Information Disclosure Template</oddHeader>
    <oddFooter>&amp;L&amp;"Arial"&amp;10 &amp;F&amp;C&amp;"Arial"&amp;10 &amp;A&amp;R&amp;"Arial"&amp;10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6" tint="-9.9978637043366805E-2"/>
    <pageSetUpPr fitToPage="1"/>
  </sheetPr>
  <dimension ref="A1:U292"/>
  <sheetViews>
    <sheetView showGridLines="0" zoomScaleNormal="100" workbookViewId="0">
      <pane xSplit="8" ySplit="6" topLeftCell="I163" activePane="bottomRight" state="frozen"/>
      <selection pane="topRight" activeCell="F1" sqref="F1"/>
      <selection pane="bottomLeft" activeCell="A9" sqref="A9"/>
      <selection pane="bottomRight" activeCell="A5" sqref="A5:G5"/>
    </sheetView>
  </sheetViews>
  <sheetFormatPr defaultRowHeight="12.75"/>
  <cols>
    <col min="1" max="1" width="4.42578125" style="306" customWidth="1"/>
    <col min="2" max="2" width="9.28515625" style="70" customWidth="1"/>
    <col min="3" max="3" width="16.85546875" style="70" customWidth="1"/>
    <col min="4" max="4" width="23.7109375" style="937" customWidth="1"/>
    <col min="5" max="5" width="11.140625" style="937" customWidth="1"/>
    <col min="6" max="6" width="38.7109375" style="70" customWidth="1"/>
    <col min="7" max="7" width="29.7109375" style="70" customWidth="1"/>
    <col min="8" max="8" width="36" style="70" customWidth="1"/>
    <col min="9" max="10" width="12.5703125" style="1" customWidth="1"/>
    <col min="11" max="12" width="12.5703125" style="70" customWidth="1"/>
    <col min="13" max="18" width="12.7109375" style="70" customWidth="1"/>
    <col min="19" max="19" width="9.140625" style="70" customWidth="1"/>
    <col min="20" max="16384" width="9.140625" style="70"/>
  </cols>
  <sheetData>
    <row r="1" spans="1:21" ht="13.5" thickBot="1">
      <c r="A1" s="575"/>
      <c r="B1" s="576"/>
      <c r="C1" s="576"/>
      <c r="D1" s="576"/>
      <c r="E1" s="576"/>
      <c r="F1" s="576"/>
      <c r="G1" s="576"/>
      <c r="H1" s="576"/>
      <c r="I1" s="576"/>
      <c r="J1" s="576"/>
      <c r="K1" s="576"/>
      <c r="L1" s="576"/>
      <c r="M1" s="576"/>
      <c r="N1" s="576"/>
      <c r="O1" s="576"/>
      <c r="P1" s="576"/>
      <c r="Q1" s="576"/>
      <c r="R1" s="576"/>
      <c r="S1" s="1153"/>
      <c r="T1" s="619"/>
    </row>
    <row r="2" spans="1:21" ht="17.25" customHeight="1">
      <c r="A2" s="577"/>
      <c r="B2" s="578"/>
      <c r="C2" s="578"/>
      <c r="D2" s="578"/>
      <c r="E2" s="578"/>
      <c r="F2" s="578"/>
      <c r="G2" s="579" t="s">
        <v>5</v>
      </c>
      <c r="H2" s="1256" t="str">
        <f>IF(NOT(ISBLANK(CoverSheet!$C$8)),CoverSheet!$C$8,"")</f>
        <v>Transpower New Zealand Limited</v>
      </c>
      <c r="I2" s="578"/>
      <c r="J2" s="578"/>
      <c r="K2" s="578"/>
      <c r="L2" s="578"/>
      <c r="M2" s="578"/>
      <c r="N2" s="578"/>
      <c r="O2" s="578"/>
      <c r="P2" s="578"/>
      <c r="Q2" s="578"/>
      <c r="R2" s="578"/>
      <c r="S2" s="1153"/>
      <c r="T2" s="620"/>
    </row>
    <row r="3" spans="1:21" ht="18" thickBot="1">
      <c r="A3" s="577"/>
      <c r="B3" s="578"/>
      <c r="C3" s="578"/>
      <c r="D3" s="578"/>
      <c r="E3" s="578"/>
      <c r="F3" s="578"/>
      <c r="G3" s="579" t="s">
        <v>628</v>
      </c>
      <c r="H3" s="1257">
        <f>IF(ISNUMBER(CoverSheet!$C$12),CoverSheet!$C$12,"")</f>
        <v>42185</v>
      </c>
      <c r="I3" s="578"/>
      <c r="J3" s="578"/>
      <c r="K3" s="578"/>
      <c r="L3" s="578"/>
      <c r="M3" s="578"/>
      <c r="N3" s="578"/>
      <c r="O3" s="578"/>
      <c r="P3" s="578"/>
      <c r="Q3" s="578"/>
      <c r="R3" s="578"/>
      <c r="S3" s="1153"/>
      <c r="T3" s="620"/>
    </row>
    <row r="4" spans="1:21" ht="21">
      <c r="A4" s="580" t="s">
        <v>1150</v>
      </c>
      <c r="B4" s="581"/>
      <c r="C4" s="578"/>
      <c r="D4" s="578"/>
      <c r="E4" s="578"/>
      <c r="F4" s="578"/>
      <c r="G4" s="578"/>
      <c r="H4" s="578"/>
      <c r="I4" s="578"/>
      <c r="J4" s="578"/>
      <c r="K4" s="578"/>
      <c r="L4" s="578"/>
      <c r="M4" s="578"/>
      <c r="N4" s="578"/>
      <c r="O4" s="578"/>
      <c r="P4" s="578"/>
      <c r="Q4" s="578"/>
      <c r="R4" s="578"/>
      <c r="S4" s="1153"/>
      <c r="T4" s="620"/>
    </row>
    <row r="5" spans="1:21" ht="29.25" customHeight="1">
      <c r="A5" s="2219" t="s">
        <v>1569</v>
      </c>
      <c r="B5" s="2220"/>
      <c r="C5" s="2220"/>
      <c r="D5" s="2220"/>
      <c r="E5" s="2220"/>
      <c r="F5" s="2220"/>
      <c r="G5" s="2220"/>
      <c r="H5" s="578"/>
      <c r="I5" s="578"/>
      <c r="J5" s="578"/>
      <c r="K5" s="578"/>
      <c r="L5" s="578"/>
      <c r="M5" s="578"/>
      <c r="N5" s="578"/>
      <c r="O5" s="578"/>
      <c r="P5" s="578"/>
      <c r="Q5" s="578"/>
      <c r="R5" s="578"/>
      <c r="S5" s="1153"/>
      <c r="T5" s="620"/>
    </row>
    <row r="6" spans="1:21" ht="15" customHeight="1">
      <c r="A6" s="1638" t="s">
        <v>6</v>
      </c>
      <c r="B6" s="587"/>
      <c r="C6" s="630" t="s">
        <v>393</v>
      </c>
      <c r="D6" s="630"/>
      <c r="E6" s="630"/>
      <c r="F6" s="630"/>
      <c r="G6" s="578"/>
      <c r="H6" s="578"/>
      <c r="I6" s="578"/>
      <c r="J6" s="578"/>
      <c r="K6" s="578"/>
      <c r="L6" s="578"/>
      <c r="M6" s="578"/>
      <c r="N6" s="578"/>
      <c r="O6" s="578"/>
      <c r="P6" s="578"/>
      <c r="Q6" s="578"/>
      <c r="R6" s="578"/>
      <c r="S6" s="1153"/>
      <c r="T6" s="620"/>
    </row>
    <row r="7" spans="1:21" s="1618" customFormat="1" ht="31.5" customHeight="1">
      <c r="A7" s="1646">
        <f>ROW()</f>
        <v>7</v>
      </c>
      <c r="B7" s="621"/>
      <c r="C7" s="1255" t="s">
        <v>641</v>
      </c>
      <c r="D7" s="582"/>
      <c r="E7" s="582"/>
      <c r="F7" s="582"/>
      <c r="G7" s="583"/>
      <c r="H7" s="584"/>
      <c r="I7" s="584"/>
      <c r="J7" s="584"/>
      <c r="K7" s="584"/>
      <c r="L7" s="584"/>
      <c r="M7" s="584"/>
      <c r="N7" s="584"/>
      <c r="O7" s="584"/>
      <c r="P7" s="584"/>
      <c r="Q7" s="584"/>
      <c r="R7" s="584"/>
    </row>
    <row r="8" spans="1:21" s="1618" customFormat="1" ht="31.5" customHeight="1">
      <c r="A8" s="1646">
        <f>ROW()</f>
        <v>8</v>
      </c>
      <c r="B8" s="585"/>
      <c r="C8" s="583"/>
      <c r="D8" s="583"/>
      <c r="E8" s="583"/>
      <c r="F8" s="583"/>
      <c r="G8" s="583"/>
      <c r="H8" s="586"/>
      <c r="I8" s="2221" t="s">
        <v>1293</v>
      </c>
      <c r="J8" s="2222"/>
      <c r="K8" s="2222"/>
      <c r="L8" s="2222"/>
      <c r="M8" s="2222"/>
      <c r="N8" s="1620"/>
      <c r="O8" s="1620"/>
      <c r="P8" s="1620"/>
      <c r="Q8" s="1620"/>
      <c r="R8" s="1620"/>
    </row>
    <row r="9" spans="1:21" s="1067" customFormat="1" ht="15.75" customHeight="1">
      <c r="A9" s="1646">
        <f>ROW()</f>
        <v>9</v>
      </c>
      <c r="B9" s="1066"/>
      <c r="C9" s="1631" t="s">
        <v>503</v>
      </c>
      <c r="D9" s="1631" t="s">
        <v>504</v>
      </c>
      <c r="E9" s="1631" t="s">
        <v>1421</v>
      </c>
      <c r="F9" s="1631" t="s">
        <v>1422</v>
      </c>
      <c r="G9" s="1631" t="s">
        <v>1423</v>
      </c>
      <c r="H9" s="1631" t="s">
        <v>28</v>
      </c>
      <c r="I9" s="1254" t="s">
        <v>1413</v>
      </c>
      <c r="J9" s="1254" t="s">
        <v>1292</v>
      </c>
      <c r="K9" s="1254" t="s">
        <v>1294</v>
      </c>
      <c r="L9" s="1254" t="s">
        <v>1295</v>
      </c>
      <c r="M9" s="1254" t="s">
        <v>1296</v>
      </c>
      <c r="N9" s="1254"/>
      <c r="O9" s="1254"/>
      <c r="P9" s="1254"/>
      <c r="Q9" s="1254"/>
      <c r="R9" s="1254"/>
      <c r="U9" s="1637"/>
    </row>
    <row r="10" spans="1:21" s="1067" customFormat="1" ht="43.5" customHeight="1">
      <c r="A10" s="1646">
        <f>ROW()</f>
        <v>10</v>
      </c>
      <c r="B10" s="1066"/>
      <c r="C10" s="1645" t="s">
        <v>391</v>
      </c>
      <c r="D10" s="1645" t="s">
        <v>1416</v>
      </c>
      <c r="E10" s="1645" t="s">
        <v>391</v>
      </c>
      <c r="F10" s="1645" t="s">
        <v>525</v>
      </c>
      <c r="G10" s="1645"/>
      <c r="H10" s="1645" t="s">
        <v>482</v>
      </c>
      <c r="I10" s="1647"/>
      <c r="J10" s="1647"/>
      <c r="K10" s="1647"/>
      <c r="L10" s="1647"/>
      <c r="M10" s="1647"/>
      <c r="N10" s="1254"/>
      <c r="O10" s="1254"/>
      <c r="P10" s="1254"/>
      <c r="Q10" s="1254"/>
      <c r="R10" s="1254"/>
      <c r="U10" s="1637"/>
    </row>
    <row r="11" spans="1:21" s="1067" customFormat="1" ht="43.5" customHeight="1">
      <c r="A11" s="1646">
        <f>ROW()</f>
        <v>11</v>
      </c>
      <c r="B11" s="1066"/>
      <c r="C11" s="1645"/>
      <c r="D11" s="1645"/>
      <c r="E11" s="1645"/>
      <c r="F11" s="1645" t="s">
        <v>1523</v>
      </c>
      <c r="G11" s="1645"/>
      <c r="H11" s="1645" t="s">
        <v>483</v>
      </c>
      <c r="I11" s="1647"/>
      <c r="J11" s="1647"/>
      <c r="K11" s="1647"/>
      <c r="L11" s="1647"/>
      <c r="M11" s="1647"/>
      <c r="N11" s="1254"/>
      <c r="O11" s="1254"/>
      <c r="P11" s="1254"/>
      <c r="Q11" s="1254"/>
      <c r="R11" s="1254"/>
      <c r="U11" s="1637"/>
    </row>
    <row r="12" spans="1:21" s="1067" customFormat="1" ht="43.5" customHeight="1">
      <c r="A12" s="1646">
        <f>ROW()</f>
        <v>12</v>
      </c>
      <c r="B12" s="1066"/>
      <c r="C12" s="1645"/>
      <c r="D12" s="1645"/>
      <c r="E12" s="1645"/>
      <c r="F12" s="1645" t="s">
        <v>526</v>
      </c>
      <c r="G12" s="1645"/>
      <c r="H12" s="1645" t="s">
        <v>1524</v>
      </c>
      <c r="I12" s="1647"/>
      <c r="J12" s="1647"/>
      <c r="K12" s="1647"/>
      <c r="L12" s="1647"/>
      <c r="M12" s="1647"/>
      <c r="N12" s="1254"/>
      <c r="O12" s="1254"/>
      <c r="P12" s="1254"/>
      <c r="Q12" s="1254"/>
      <c r="R12" s="1254"/>
      <c r="U12" s="1637"/>
    </row>
    <row r="13" spans="1:21" s="1067" customFormat="1" ht="43.5" customHeight="1">
      <c r="A13" s="1646">
        <f>ROW()</f>
        <v>13</v>
      </c>
      <c r="B13" s="1066"/>
      <c r="C13" s="1645"/>
      <c r="D13" s="1645"/>
      <c r="E13" s="1645"/>
      <c r="F13" s="1645" t="s">
        <v>527</v>
      </c>
      <c r="G13" s="1645"/>
      <c r="H13" s="1645" t="s">
        <v>1525</v>
      </c>
      <c r="I13" s="1647"/>
      <c r="J13" s="1647"/>
      <c r="K13" s="1647"/>
      <c r="L13" s="1647"/>
      <c r="M13" s="1647"/>
      <c r="N13" s="1254"/>
      <c r="O13" s="1254"/>
      <c r="P13" s="1254"/>
      <c r="Q13" s="1254"/>
      <c r="R13" s="1254"/>
      <c r="U13" s="1637"/>
    </row>
    <row r="14" spans="1:21" s="1067" customFormat="1" ht="43.5" customHeight="1">
      <c r="A14" s="1646">
        <f>ROW()</f>
        <v>14</v>
      </c>
      <c r="B14" s="1066"/>
      <c r="C14" s="1645"/>
      <c r="D14" s="1645"/>
      <c r="E14" s="1645"/>
      <c r="F14" s="1645" t="s">
        <v>528</v>
      </c>
      <c r="G14" s="1645"/>
      <c r="H14" s="1645" t="s">
        <v>1526</v>
      </c>
      <c r="I14" s="1647"/>
      <c r="J14" s="1647"/>
      <c r="K14" s="1647"/>
      <c r="L14" s="1647"/>
      <c r="M14" s="1647"/>
      <c r="N14" s="1254"/>
      <c r="O14" s="1254"/>
      <c r="P14" s="1254"/>
      <c r="Q14" s="1254"/>
      <c r="R14" s="1254"/>
      <c r="U14" s="1637"/>
    </row>
    <row r="15" spans="1:21" s="1067" customFormat="1" ht="43.5" customHeight="1">
      <c r="A15" s="1646">
        <f>ROW()</f>
        <v>15</v>
      </c>
      <c r="B15" s="1066"/>
      <c r="C15" s="1645"/>
      <c r="D15" s="1645"/>
      <c r="E15" s="1645"/>
      <c r="F15" s="1645" t="s">
        <v>1417</v>
      </c>
      <c r="G15" s="1645"/>
      <c r="H15" s="1645" t="s">
        <v>1527</v>
      </c>
      <c r="I15" s="1647"/>
      <c r="J15" s="1647"/>
      <c r="K15" s="1647"/>
      <c r="L15" s="1647"/>
      <c r="M15" s="1647"/>
      <c r="N15" s="1254"/>
      <c r="O15" s="1254"/>
      <c r="P15" s="1254"/>
      <c r="Q15" s="1254"/>
      <c r="R15" s="1254"/>
      <c r="U15" s="1637"/>
    </row>
    <row r="16" spans="1:21" s="1067" customFormat="1" ht="43.5" customHeight="1">
      <c r="A16" s="1646">
        <f>ROW()</f>
        <v>16</v>
      </c>
      <c r="B16" s="1066"/>
      <c r="C16" s="1645"/>
      <c r="D16" s="1645"/>
      <c r="E16" s="1645"/>
      <c r="F16" s="1645" t="s">
        <v>1418</v>
      </c>
      <c r="G16" s="1645"/>
      <c r="H16" s="1645" t="s">
        <v>485</v>
      </c>
      <c r="I16" s="1647"/>
      <c r="J16" s="1647"/>
      <c r="K16" s="1647"/>
      <c r="L16" s="1647"/>
      <c r="M16" s="1647"/>
      <c r="N16" s="1254"/>
      <c r="O16" s="1254"/>
      <c r="P16" s="1254"/>
      <c r="Q16" s="1254"/>
      <c r="R16" s="1254"/>
      <c r="U16" s="1637"/>
    </row>
    <row r="17" spans="1:21" s="1067" customFormat="1" ht="43.5" customHeight="1">
      <c r="A17" s="1646">
        <f>ROW()</f>
        <v>17</v>
      </c>
      <c r="B17" s="1066"/>
      <c r="C17" s="1645"/>
      <c r="D17" s="1645"/>
      <c r="E17" s="1645"/>
      <c r="F17" s="1645" t="s">
        <v>1419</v>
      </c>
      <c r="G17" s="1645"/>
      <c r="H17" s="1645" t="s">
        <v>665</v>
      </c>
      <c r="I17" s="1647"/>
      <c r="J17" s="1647"/>
      <c r="K17" s="1647"/>
      <c r="L17" s="1647"/>
      <c r="M17" s="1647"/>
      <c r="N17" s="1254"/>
      <c r="O17" s="1254"/>
      <c r="P17" s="1254"/>
      <c r="Q17" s="1254"/>
      <c r="R17" s="1254"/>
      <c r="U17" s="1637"/>
    </row>
    <row r="18" spans="1:21" s="1618" customFormat="1" ht="15.95" customHeight="1">
      <c r="A18" s="1646">
        <f>ROW()</f>
        <v>18</v>
      </c>
      <c r="B18" s="585"/>
      <c r="C18" s="1645"/>
      <c r="D18" s="1645"/>
      <c r="E18" s="1645"/>
      <c r="F18" s="1645" t="s">
        <v>1528</v>
      </c>
      <c r="G18" s="1645"/>
      <c r="H18" s="1645" t="s">
        <v>482</v>
      </c>
      <c r="I18" s="622"/>
      <c r="J18" s="622"/>
      <c r="K18" s="622"/>
      <c r="L18" s="622"/>
      <c r="M18" s="622"/>
      <c r="N18" s="1594"/>
      <c r="O18" s="1594"/>
      <c r="P18" s="1594"/>
      <c r="Q18" s="1594"/>
      <c r="R18" s="1594"/>
    </row>
    <row r="19" spans="1:21" s="1618" customFormat="1" ht="15.95" customHeight="1">
      <c r="A19" s="1646">
        <f>ROW()</f>
        <v>19</v>
      </c>
      <c r="B19" s="585"/>
      <c r="C19" s="1645"/>
      <c r="D19" s="1645"/>
      <c r="E19" s="1645"/>
      <c r="F19" s="1645" t="s">
        <v>1420</v>
      </c>
      <c r="G19" s="1645"/>
      <c r="H19" s="1645" t="s">
        <v>482</v>
      </c>
      <c r="I19" s="622"/>
      <c r="J19" s="622"/>
      <c r="K19" s="622"/>
      <c r="L19" s="622"/>
      <c r="M19" s="622"/>
      <c r="N19" s="1594"/>
      <c r="O19" s="1594"/>
      <c r="P19" s="1594"/>
      <c r="Q19" s="1594"/>
      <c r="R19" s="1594"/>
    </row>
    <row r="20" spans="1:21" s="1618" customFormat="1" ht="15.95" customHeight="1">
      <c r="A20" s="1646">
        <f>ROW()</f>
        <v>20</v>
      </c>
      <c r="B20" s="585"/>
      <c r="C20" s="1645"/>
      <c r="D20" s="1645"/>
      <c r="E20" s="1645"/>
      <c r="F20" s="1645" t="s">
        <v>663</v>
      </c>
      <c r="G20" s="1645"/>
      <c r="H20" s="1645" t="s">
        <v>486</v>
      </c>
      <c r="I20" s="622"/>
      <c r="J20" s="622"/>
      <c r="K20" s="622"/>
      <c r="L20" s="622"/>
      <c r="M20" s="622"/>
      <c r="N20" s="1594"/>
      <c r="O20" s="1594"/>
      <c r="P20" s="1594"/>
      <c r="Q20" s="1594"/>
      <c r="R20" s="1594"/>
    </row>
    <row r="21" spans="1:21" s="1618" customFormat="1" ht="15.95" customHeight="1">
      <c r="A21" s="1646">
        <f>ROW()</f>
        <v>21</v>
      </c>
      <c r="B21" s="585"/>
      <c r="C21" s="1645"/>
      <c r="D21" s="1645"/>
      <c r="E21" s="1645"/>
      <c r="F21" s="1645" t="s">
        <v>659</v>
      </c>
      <c r="G21" s="1645"/>
      <c r="H21" s="1645" t="s">
        <v>487</v>
      </c>
      <c r="I21" s="622"/>
      <c r="J21" s="622"/>
      <c r="K21" s="622"/>
      <c r="L21" s="622"/>
      <c r="M21" s="622"/>
      <c r="N21" s="1594"/>
      <c r="O21" s="1594"/>
      <c r="P21" s="1594"/>
      <c r="Q21" s="1594"/>
      <c r="R21" s="1594"/>
    </row>
    <row r="22" spans="1:21" s="1618" customFormat="1" ht="15.95" customHeight="1">
      <c r="A22" s="1646">
        <f>ROW()</f>
        <v>22</v>
      </c>
      <c r="B22" s="585"/>
      <c r="C22" s="1645"/>
      <c r="D22" s="1645"/>
      <c r="E22" s="1645"/>
      <c r="F22" s="1645" t="s">
        <v>664</v>
      </c>
      <c r="G22" s="1645"/>
      <c r="H22" s="1645" t="s">
        <v>486</v>
      </c>
      <c r="I22" s="622"/>
      <c r="J22" s="622"/>
      <c r="K22" s="622"/>
      <c r="L22" s="622"/>
      <c r="M22" s="622"/>
      <c r="N22" s="1594"/>
      <c r="O22" s="1594"/>
      <c r="P22" s="1594"/>
      <c r="Q22" s="1594"/>
      <c r="R22" s="1594"/>
    </row>
    <row r="23" spans="1:21" s="1618" customFormat="1" ht="15.95" customHeight="1">
      <c r="A23" s="1646">
        <f>ROW()</f>
        <v>23</v>
      </c>
      <c r="B23" s="585"/>
      <c r="C23" s="1645" t="s">
        <v>419</v>
      </c>
      <c r="D23" s="1645" t="s">
        <v>1424</v>
      </c>
      <c r="E23" s="1644">
        <v>220</v>
      </c>
      <c r="F23" s="1645" t="s">
        <v>1425</v>
      </c>
      <c r="G23" s="1645" t="s">
        <v>1426</v>
      </c>
      <c r="H23" s="1645" t="s">
        <v>482</v>
      </c>
      <c r="I23" s="622"/>
      <c r="J23" s="622"/>
      <c r="K23" s="622"/>
      <c r="L23" s="622"/>
      <c r="M23" s="622"/>
      <c r="N23" s="1594"/>
      <c r="O23" s="1594"/>
      <c r="P23" s="1594"/>
      <c r="Q23" s="1594"/>
      <c r="R23" s="1594"/>
    </row>
    <row r="24" spans="1:21" s="1618" customFormat="1" ht="15.95" customHeight="1">
      <c r="A24" s="1646">
        <f>ROW()</f>
        <v>24</v>
      </c>
      <c r="B24" s="585"/>
      <c r="C24" s="1645"/>
      <c r="D24" s="1645"/>
      <c r="E24" s="1644"/>
      <c r="F24" s="1645"/>
      <c r="G24" s="1645" t="s">
        <v>1427</v>
      </c>
      <c r="H24" s="1645" t="s">
        <v>482</v>
      </c>
      <c r="I24" s="622"/>
      <c r="J24" s="622"/>
      <c r="K24" s="622"/>
      <c r="L24" s="622"/>
      <c r="M24" s="622"/>
      <c r="N24" s="1594"/>
      <c r="O24" s="1594"/>
      <c r="P24" s="1594"/>
      <c r="Q24" s="1594"/>
      <c r="R24" s="1594"/>
    </row>
    <row r="25" spans="1:21" s="1618" customFormat="1" ht="15.95" customHeight="1">
      <c r="A25" s="1646">
        <f>ROW()</f>
        <v>25</v>
      </c>
      <c r="B25" s="585"/>
      <c r="C25" s="1645"/>
      <c r="D25" s="1645"/>
      <c r="E25" s="1644"/>
      <c r="F25" s="1645" t="s">
        <v>1428</v>
      </c>
      <c r="G25" s="1645" t="s">
        <v>1426</v>
      </c>
      <c r="H25" s="1645" t="s">
        <v>482</v>
      </c>
      <c r="I25" s="622"/>
      <c r="J25" s="622"/>
      <c r="K25" s="622"/>
      <c r="L25" s="622"/>
      <c r="M25" s="622"/>
      <c r="N25" s="1594"/>
      <c r="O25" s="1594"/>
      <c r="P25" s="1594"/>
      <c r="Q25" s="1594"/>
      <c r="R25" s="1594"/>
    </row>
    <row r="26" spans="1:21" s="1618" customFormat="1" ht="15.95" customHeight="1">
      <c r="A26" s="1646">
        <f>ROW()</f>
        <v>26</v>
      </c>
      <c r="B26" s="585"/>
      <c r="C26" s="1645"/>
      <c r="D26" s="1645"/>
      <c r="E26" s="1644"/>
      <c r="F26" s="1645"/>
      <c r="G26" s="1645" t="s">
        <v>1427</v>
      </c>
      <c r="H26" s="1645" t="s">
        <v>482</v>
      </c>
      <c r="I26" s="622"/>
      <c r="J26" s="622"/>
      <c r="K26" s="622"/>
      <c r="L26" s="622"/>
      <c r="M26" s="622"/>
      <c r="N26" s="1594"/>
      <c r="O26" s="1594"/>
      <c r="P26" s="1594"/>
      <c r="Q26" s="1594"/>
      <c r="R26" s="1594"/>
    </row>
    <row r="27" spans="1:21" s="1618" customFormat="1" ht="15.95" customHeight="1">
      <c r="A27" s="1646">
        <f>ROW()</f>
        <v>27</v>
      </c>
      <c r="B27" s="585"/>
      <c r="C27" s="1645"/>
      <c r="D27" s="1645"/>
      <c r="E27" s="1644">
        <v>110</v>
      </c>
      <c r="F27" s="1645" t="s">
        <v>1425</v>
      </c>
      <c r="G27" s="1645" t="s">
        <v>1426</v>
      </c>
      <c r="H27" s="1645" t="s">
        <v>482</v>
      </c>
      <c r="I27" s="622"/>
      <c r="J27" s="622"/>
      <c r="K27" s="622"/>
      <c r="L27" s="622"/>
      <c r="M27" s="622"/>
      <c r="N27" s="1594"/>
      <c r="O27" s="1594"/>
      <c r="P27" s="1594"/>
      <c r="Q27" s="1594"/>
      <c r="R27" s="1594"/>
    </row>
    <row r="28" spans="1:21" s="1618" customFormat="1" ht="15.95" customHeight="1">
      <c r="A28" s="1646">
        <f>ROW()</f>
        <v>28</v>
      </c>
      <c r="B28" s="585"/>
      <c r="C28" s="1645"/>
      <c r="D28" s="1645"/>
      <c r="E28" s="1644"/>
      <c r="F28" s="1645"/>
      <c r="G28" s="1645" t="s">
        <v>1427</v>
      </c>
      <c r="H28" s="1645" t="s">
        <v>482</v>
      </c>
      <c r="I28" s="622"/>
      <c r="J28" s="622"/>
      <c r="K28" s="622"/>
      <c r="L28" s="622"/>
      <c r="M28" s="622"/>
      <c r="N28" s="1594"/>
      <c r="O28" s="1594"/>
      <c r="P28" s="1594"/>
      <c r="Q28" s="1594"/>
      <c r="R28" s="1594"/>
    </row>
    <row r="29" spans="1:21" s="1618" customFormat="1" ht="15.95" customHeight="1">
      <c r="A29" s="1646">
        <f>ROW()</f>
        <v>29</v>
      </c>
      <c r="B29" s="585"/>
      <c r="C29" s="1645"/>
      <c r="D29" s="1645"/>
      <c r="E29" s="1644"/>
      <c r="F29" s="1645" t="s">
        <v>1428</v>
      </c>
      <c r="G29" s="1645" t="s">
        <v>1426</v>
      </c>
      <c r="H29" s="1645" t="s">
        <v>482</v>
      </c>
      <c r="I29" s="622"/>
      <c r="J29" s="622"/>
      <c r="K29" s="622"/>
      <c r="L29" s="622"/>
      <c r="M29" s="622"/>
      <c r="N29" s="1594"/>
      <c r="O29" s="1594"/>
      <c r="P29" s="1594"/>
      <c r="Q29" s="1594"/>
      <c r="R29" s="1594"/>
    </row>
    <row r="30" spans="1:21" s="1618" customFormat="1" ht="15.95" customHeight="1">
      <c r="A30" s="1646">
        <f>ROW()</f>
        <v>30</v>
      </c>
      <c r="B30" s="585"/>
      <c r="C30" s="1645"/>
      <c r="D30" s="1645"/>
      <c r="E30" s="1644"/>
      <c r="F30" s="1645"/>
      <c r="G30" s="1645" t="s">
        <v>1427</v>
      </c>
      <c r="H30" s="1645" t="s">
        <v>482</v>
      </c>
      <c r="I30" s="622"/>
      <c r="J30" s="622"/>
      <c r="K30" s="622"/>
      <c r="L30" s="622"/>
      <c r="M30" s="622"/>
      <c r="N30" s="1594"/>
      <c r="O30" s="1594"/>
      <c r="P30" s="1594"/>
      <c r="Q30" s="1594"/>
      <c r="R30" s="1594"/>
    </row>
    <row r="31" spans="1:21" s="1618" customFormat="1" ht="15.95" customHeight="1">
      <c r="A31" s="1646">
        <f>ROW()</f>
        <v>31</v>
      </c>
      <c r="B31" s="585"/>
      <c r="C31" s="1645"/>
      <c r="D31" s="1645"/>
      <c r="E31" s="1644" t="s">
        <v>1429</v>
      </c>
      <c r="F31" s="1645" t="s">
        <v>1425</v>
      </c>
      <c r="G31" s="1645" t="s">
        <v>1426</v>
      </c>
      <c r="H31" s="1645" t="s">
        <v>482</v>
      </c>
      <c r="I31" s="622"/>
      <c r="J31" s="622"/>
      <c r="K31" s="622"/>
      <c r="L31" s="622"/>
      <c r="M31" s="622"/>
      <c r="N31" s="1594"/>
      <c r="O31" s="1594"/>
      <c r="P31" s="1594"/>
      <c r="Q31" s="1594"/>
      <c r="R31" s="1594"/>
    </row>
    <row r="32" spans="1:21" s="1618" customFormat="1" ht="15.95" customHeight="1">
      <c r="A32" s="1646">
        <f>ROW()</f>
        <v>32</v>
      </c>
      <c r="B32" s="585"/>
      <c r="C32" s="1645"/>
      <c r="D32" s="1645"/>
      <c r="E32" s="1644"/>
      <c r="F32" s="1645"/>
      <c r="G32" s="1645" t="s">
        <v>1427</v>
      </c>
      <c r="H32" s="1645" t="s">
        <v>482</v>
      </c>
      <c r="I32" s="622"/>
      <c r="J32" s="622"/>
      <c r="K32" s="622"/>
      <c r="L32" s="622"/>
      <c r="M32" s="622"/>
      <c r="N32" s="1594"/>
      <c r="O32" s="1594"/>
      <c r="P32" s="1594"/>
      <c r="Q32" s="1594"/>
      <c r="R32" s="1594"/>
    </row>
    <row r="33" spans="1:18" s="1618" customFormat="1" ht="15.95" customHeight="1">
      <c r="A33" s="1646">
        <f>ROW()</f>
        <v>33</v>
      </c>
      <c r="B33" s="585"/>
      <c r="C33" s="1645"/>
      <c r="D33" s="1645"/>
      <c r="E33" s="1644"/>
      <c r="F33" s="1645" t="s">
        <v>1428</v>
      </c>
      <c r="G33" s="1645" t="s">
        <v>1426</v>
      </c>
      <c r="H33" s="1645" t="s">
        <v>482</v>
      </c>
      <c r="I33" s="622"/>
      <c r="J33" s="622"/>
      <c r="K33" s="622"/>
      <c r="L33" s="622"/>
      <c r="M33" s="622"/>
      <c r="N33" s="1594"/>
      <c r="O33" s="1594"/>
      <c r="P33" s="1594"/>
      <c r="Q33" s="1594"/>
      <c r="R33" s="1594"/>
    </row>
    <row r="34" spans="1:18" s="1618" customFormat="1" ht="15.95" customHeight="1">
      <c r="A34" s="1646">
        <f>ROW()</f>
        <v>34</v>
      </c>
      <c r="B34" s="585"/>
      <c r="C34" s="1645"/>
      <c r="D34" s="1645"/>
      <c r="E34" s="1644"/>
      <c r="F34" s="1645"/>
      <c r="G34" s="1645" t="s">
        <v>1427</v>
      </c>
      <c r="H34" s="1645" t="s">
        <v>482</v>
      </c>
      <c r="I34" s="622"/>
      <c r="J34" s="622"/>
      <c r="K34" s="622"/>
      <c r="L34" s="622"/>
      <c r="M34" s="622"/>
      <c r="N34" s="1594"/>
      <c r="O34" s="1594"/>
      <c r="P34" s="1594"/>
      <c r="Q34" s="1594"/>
      <c r="R34" s="1594"/>
    </row>
    <row r="35" spans="1:18" s="1618" customFormat="1" ht="15.95" customHeight="1">
      <c r="A35" s="1646">
        <f>ROW()</f>
        <v>35</v>
      </c>
      <c r="B35" s="585"/>
      <c r="C35" s="1645"/>
      <c r="D35" s="1645"/>
      <c r="E35" s="1644" t="s">
        <v>1430</v>
      </c>
      <c r="F35" s="1645" t="s">
        <v>1431</v>
      </c>
      <c r="G35" s="1645"/>
      <c r="H35" s="1645" t="s">
        <v>482</v>
      </c>
      <c r="I35" s="622"/>
      <c r="J35" s="622"/>
      <c r="K35" s="622"/>
      <c r="L35" s="622"/>
      <c r="M35" s="622"/>
      <c r="N35" s="1594"/>
      <c r="O35" s="1594"/>
      <c r="P35" s="1594"/>
      <c r="Q35" s="1594"/>
      <c r="R35" s="1594"/>
    </row>
    <row r="36" spans="1:18" s="1618" customFormat="1" ht="15.95" customHeight="1">
      <c r="A36" s="1646">
        <f>ROW()</f>
        <v>36</v>
      </c>
      <c r="B36" s="585"/>
      <c r="C36" s="1644" t="s">
        <v>419</v>
      </c>
      <c r="D36" s="1644" t="s">
        <v>1432</v>
      </c>
      <c r="E36" s="1644" t="s">
        <v>1433</v>
      </c>
      <c r="F36" s="1644" t="s">
        <v>1434</v>
      </c>
      <c r="G36" s="1644"/>
      <c r="H36" s="1644" t="s">
        <v>1435</v>
      </c>
      <c r="I36" s="622"/>
      <c r="J36" s="622"/>
      <c r="K36" s="622"/>
      <c r="L36" s="622"/>
      <c r="M36" s="622"/>
      <c r="N36" s="1594"/>
      <c r="O36" s="1594"/>
      <c r="P36" s="1594"/>
      <c r="Q36" s="1594"/>
      <c r="R36" s="1594"/>
    </row>
    <row r="37" spans="1:18" s="1618" customFormat="1" ht="15.95" customHeight="1">
      <c r="A37" s="1646">
        <f>ROW()</f>
        <v>37</v>
      </c>
      <c r="B37" s="585"/>
      <c r="C37" s="1644"/>
      <c r="D37" s="1644"/>
      <c r="E37" s="1644"/>
      <c r="F37" s="1644" t="s">
        <v>1436</v>
      </c>
      <c r="G37" s="1644"/>
      <c r="H37" s="1644" t="s">
        <v>1435</v>
      </c>
      <c r="I37" s="622"/>
      <c r="J37" s="622"/>
      <c r="K37" s="622"/>
      <c r="L37" s="622"/>
      <c r="M37" s="622"/>
      <c r="N37" s="1594"/>
      <c r="O37" s="1594"/>
      <c r="P37" s="1594"/>
      <c r="Q37" s="1594"/>
      <c r="R37" s="1594"/>
    </row>
    <row r="38" spans="1:18" s="1618" customFormat="1" ht="15.95" customHeight="1">
      <c r="A38" s="1646">
        <f>ROW()</f>
        <v>38</v>
      </c>
      <c r="B38" s="585"/>
      <c r="C38" s="1644"/>
      <c r="D38" s="1644"/>
      <c r="E38" s="1644"/>
      <c r="F38" s="1644" t="s">
        <v>1437</v>
      </c>
      <c r="G38" s="1644"/>
      <c r="H38" s="1644" t="s">
        <v>1435</v>
      </c>
      <c r="I38" s="622"/>
      <c r="J38" s="622"/>
      <c r="K38" s="622"/>
      <c r="L38" s="622"/>
      <c r="M38" s="622"/>
      <c r="N38" s="1594"/>
      <c r="O38" s="1594"/>
      <c r="P38" s="1594"/>
      <c r="Q38" s="1594"/>
      <c r="R38" s="1594"/>
    </row>
    <row r="39" spans="1:18" s="1618" customFormat="1" ht="15.95" customHeight="1">
      <c r="A39" s="1646">
        <f>ROW()</f>
        <v>39</v>
      </c>
      <c r="B39" s="585"/>
      <c r="C39" s="1644"/>
      <c r="D39" s="1644"/>
      <c r="E39" s="1644"/>
      <c r="F39" s="1644" t="s">
        <v>1438</v>
      </c>
      <c r="G39" s="1644"/>
      <c r="H39" s="1644" t="s">
        <v>1435</v>
      </c>
      <c r="I39" s="622"/>
      <c r="J39" s="622"/>
      <c r="K39" s="622"/>
      <c r="L39" s="622"/>
      <c r="M39" s="622"/>
      <c r="N39" s="1594"/>
      <c r="O39" s="1594"/>
      <c r="P39" s="1594"/>
      <c r="Q39" s="1594"/>
      <c r="R39" s="1594"/>
    </row>
    <row r="40" spans="1:18" s="1618" customFormat="1" ht="15.95" customHeight="1">
      <c r="A40" s="1646">
        <f>ROW()</f>
        <v>40</v>
      </c>
      <c r="B40" s="585"/>
      <c r="C40" s="1644"/>
      <c r="D40" s="1644"/>
      <c r="E40" s="1644"/>
      <c r="F40" s="1644" t="s">
        <v>1439</v>
      </c>
      <c r="G40" s="1644"/>
      <c r="H40" s="1644" t="s">
        <v>1435</v>
      </c>
      <c r="I40" s="622"/>
      <c r="J40" s="622"/>
      <c r="K40" s="622"/>
      <c r="L40" s="622"/>
      <c r="M40" s="622"/>
      <c r="N40" s="1594"/>
      <c r="O40" s="1594"/>
      <c r="P40" s="1594"/>
      <c r="Q40" s="1594"/>
      <c r="R40" s="1594"/>
    </row>
    <row r="41" spans="1:18" s="1618" customFormat="1" ht="15.95" customHeight="1">
      <c r="A41" s="1646">
        <f>ROW()</f>
        <v>41</v>
      </c>
      <c r="B41" s="585"/>
      <c r="C41" s="1645" t="s">
        <v>419</v>
      </c>
      <c r="D41" s="1645" t="s">
        <v>1440</v>
      </c>
      <c r="E41" s="1644">
        <v>220</v>
      </c>
      <c r="F41" s="1645" t="s">
        <v>1441</v>
      </c>
      <c r="G41" s="1645" t="s">
        <v>1442</v>
      </c>
      <c r="H41" s="1645" t="s">
        <v>483</v>
      </c>
      <c r="I41" s="622"/>
      <c r="J41" s="622"/>
      <c r="K41" s="622"/>
      <c r="L41" s="622"/>
      <c r="M41" s="622"/>
      <c r="N41" s="1594"/>
      <c r="O41" s="1594"/>
      <c r="P41" s="1594"/>
      <c r="Q41" s="1594"/>
      <c r="R41" s="1594"/>
    </row>
    <row r="42" spans="1:18" s="1618" customFormat="1" ht="15.95" customHeight="1">
      <c r="A42" s="1646">
        <f>ROW()</f>
        <v>42</v>
      </c>
      <c r="B42" s="585"/>
      <c r="C42" s="1645"/>
      <c r="D42" s="1645"/>
      <c r="E42" s="1645"/>
      <c r="F42" s="1645" t="s">
        <v>1443</v>
      </c>
      <c r="G42" s="1645" t="s">
        <v>1443</v>
      </c>
      <c r="H42" s="1645" t="s">
        <v>483</v>
      </c>
      <c r="I42" s="622"/>
      <c r="J42" s="622"/>
      <c r="K42" s="622"/>
      <c r="L42" s="622"/>
      <c r="M42" s="622"/>
      <c r="N42" s="1594"/>
      <c r="O42" s="1594"/>
      <c r="P42" s="1594"/>
      <c r="Q42" s="1594"/>
      <c r="R42" s="1594"/>
    </row>
    <row r="43" spans="1:18" s="1618" customFormat="1" ht="15.95" customHeight="1">
      <c r="A43" s="1646">
        <f>ROW()</f>
        <v>43</v>
      </c>
      <c r="B43" s="585"/>
      <c r="C43" s="1645"/>
      <c r="D43" s="1645"/>
      <c r="E43" s="1644">
        <v>110</v>
      </c>
      <c r="F43" s="1645" t="s">
        <v>1441</v>
      </c>
      <c r="G43" s="1645" t="s">
        <v>1442</v>
      </c>
      <c r="H43" s="1645" t="s">
        <v>483</v>
      </c>
      <c r="I43" s="622"/>
      <c r="J43" s="622"/>
      <c r="K43" s="622"/>
      <c r="L43" s="622"/>
      <c r="M43" s="622"/>
      <c r="N43" s="1594"/>
      <c r="O43" s="1594"/>
      <c r="P43" s="1594"/>
      <c r="Q43" s="1594"/>
      <c r="R43" s="1594"/>
    </row>
    <row r="44" spans="1:18" s="1618" customFormat="1" ht="15.95" customHeight="1">
      <c r="A44" s="1646">
        <f>ROW()</f>
        <v>44</v>
      </c>
      <c r="B44" s="585"/>
      <c r="C44" s="1645"/>
      <c r="D44" s="1645"/>
      <c r="E44" s="1645"/>
      <c r="F44" s="1645" t="s">
        <v>1444</v>
      </c>
      <c r="G44" s="1645" t="s">
        <v>1445</v>
      </c>
      <c r="H44" s="1645" t="s">
        <v>483</v>
      </c>
      <c r="I44" s="622"/>
      <c r="J44" s="622"/>
      <c r="K44" s="622"/>
      <c r="L44" s="622"/>
      <c r="M44" s="622"/>
      <c r="N44" s="1594"/>
      <c r="O44" s="1594"/>
      <c r="P44" s="1594"/>
      <c r="Q44" s="1594"/>
      <c r="R44" s="1594"/>
    </row>
    <row r="45" spans="1:18" s="1618" customFormat="1" ht="15.95" customHeight="1">
      <c r="A45" s="1646">
        <f>ROW()</f>
        <v>45</v>
      </c>
      <c r="B45" s="585"/>
      <c r="C45" s="1645"/>
      <c r="D45" s="1645"/>
      <c r="E45" s="1645"/>
      <c r="F45" s="1645" t="s">
        <v>1443</v>
      </c>
      <c r="G45" s="1645" t="s">
        <v>1443</v>
      </c>
      <c r="H45" s="1645" t="s">
        <v>483</v>
      </c>
      <c r="I45" s="622"/>
      <c r="J45" s="622"/>
      <c r="K45" s="622"/>
      <c r="L45" s="622"/>
      <c r="M45" s="622"/>
      <c r="N45" s="1594"/>
      <c r="O45" s="1594"/>
      <c r="P45" s="1594"/>
      <c r="Q45" s="1594"/>
      <c r="R45" s="1594"/>
    </row>
    <row r="46" spans="1:18" s="1618" customFormat="1" ht="15.95" customHeight="1">
      <c r="A46" s="1646">
        <f>ROW()</f>
        <v>46</v>
      </c>
      <c r="B46" s="585"/>
      <c r="C46" s="1645"/>
      <c r="D46" s="1645"/>
      <c r="E46" s="1644" t="s">
        <v>1429</v>
      </c>
      <c r="F46" s="1645" t="s">
        <v>1441</v>
      </c>
      <c r="G46" s="1645" t="s">
        <v>1442</v>
      </c>
      <c r="H46" s="1645" t="s">
        <v>483</v>
      </c>
      <c r="I46" s="622"/>
      <c r="J46" s="622"/>
      <c r="K46" s="622"/>
      <c r="L46" s="622"/>
      <c r="M46" s="622"/>
      <c r="N46" s="1594"/>
      <c r="O46" s="1594"/>
      <c r="P46" s="1594"/>
      <c r="Q46" s="1594"/>
      <c r="R46" s="1594"/>
    </row>
    <row r="47" spans="1:18" s="1618" customFormat="1" ht="15.95" customHeight="1">
      <c r="A47" s="1646">
        <f>ROW()</f>
        <v>47</v>
      </c>
      <c r="B47" s="585"/>
      <c r="C47" s="1645"/>
      <c r="D47" s="1645"/>
      <c r="E47" s="1645"/>
      <c r="F47" s="1645" t="s">
        <v>1444</v>
      </c>
      <c r="G47" s="1645" t="s">
        <v>1445</v>
      </c>
      <c r="H47" s="1645" t="s">
        <v>483</v>
      </c>
      <c r="I47" s="622"/>
      <c r="J47" s="622"/>
      <c r="K47" s="622"/>
      <c r="L47" s="622"/>
      <c r="M47" s="622"/>
      <c r="N47" s="1594"/>
      <c r="O47" s="1594"/>
      <c r="P47" s="1594"/>
      <c r="Q47" s="1594"/>
      <c r="R47" s="1594"/>
    </row>
    <row r="48" spans="1:18" s="1618" customFormat="1" ht="15.95" customHeight="1">
      <c r="A48" s="1646">
        <f>ROW()</f>
        <v>48</v>
      </c>
      <c r="B48" s="585"/>
      <c r="C48" s="1645"/>
      <c r="D48" s="1645"/>
      <c r="E48" s="1645"/>
      <c r="F48" s="1645" t="s">
        <v>1443</v>
      </c>
      <c r="G48" s="1645" t="s">
        <v>1443</v>
      </c>
      <c r="H48" s="1645" t="s">
        <v>483</v>
      </c>
      <c r="I48" s="622"/>
      <c r="J48" s="622"/>
      <c r="K48" s="622"/>
      <c r="L48" s="622"/>
      <c r="M48" s="622"/>
      <c r="N48" s="1594"/>
      <c r="O48" s="1594"/>
      <c r="P48" s="1594"/>
      <c r="Q48" s="1594"/>
      <c r="R48" s="1594"/>
    </row>
    <row r="49" spans="1:18" s="1618" customFormat="1" ht="15.95" customHeight="1">
      <c r="A49" s="1646">
        <f>ROW()</f>
        <v>49</v>
      </c>
      <c r="B49" s="585"/>
      <c r="C49" s="1645"/>
      <c r="D49" s="1645"/>
      <c r="E49" s="1644" t="s">
        <v>1446</v>
      </c>
      <c r="F49" s="1645" t="s">
        <v>1447</v>
      </c>
      <c r="G49" s="1645" t="s">
        <v>1448</v>
      </c>
      <c r="H49" s="1645" t="s">
        <v>483</v>
      </c>
      <c r="I49" s="622"/>
      <c r="J49" s="622"/>
      <c r="K49" s="622"/>
      <c r="L49" s="622"/>
      <c r="M49" s="622"/>
      <c r="N49" s="1594"/>
      <c r="O49" s="1594"/>
      <c r="P49" s="1594"/>
      <c r="Q49" s="1594"/>
      <c r="R49" s="1594"/>
    </row>
    <row r="50" spans="1:18" s="1618" customFormat="1" ht="15.95" customHeight="1">
      <c r="A50" s="1646">
        <f>ROW()</f>
        <v>50</v>
      </c>
      <c r="B50" s="585"/>
      <c r="C50" s="1645"/>
      <c r="D50" s="1645"/>
      <c r="E50" s="1644"/>
      <c r="F50" s="1645" t="s">
        <v>1441</v>
      </c>
      <c r="G50" s="1645" t="s">
        <v>1442</v>
      </c>
      <c r="H50" s="1645" t="s">
        <v>483</v>
      </c>
      <c r="I50" s="622"/>
      <c r="J50" s="622"/>
      <c r="K50" s="622"/>
      <c r="L50" s="622"/>
      <c r="M50" s="622"/>
      <c r="N50" s="1594"/>
      <c r="O50" s="1594"/>
      <c r="P50" s="1594"/>
      <c r="Q50" s="1594"/>
      <c r="R50" s="1594"/>
    </row>
    <row r="51" spans="1:18" s="1618" customFormat="1" ht="15.95" customHeight="1">
      <c r="A51" s="1646">
        <f>ROW()</f>
        <v>51</v>
      </c>
      <c r="B51" s="585"/>
      <c r="C51" s="1645"/>
      <c r="D51" s="1645"/>
      <c r="E51" s="1644"/>
      <c r="F51" s="1645" t="s">
        <v>1444</v>
      </c>
      <c r="G51" s="1645" t="s">
        <v>1445</v>
      </c>
      <c r="H51" s="1645" t="s">
        <v>483</v>
      </c>
      <c r="I51" s="622"/>
      <c r="J51" s="622"/>
      <c r="K51" s="622"/>
      <c r="L51" s="622"/>
      <c r="M51" s="622"/>
      <c r="N51" s="1594"/>
      <c r="O51" s="1594"/>
      <c r="P51" s="1594"/>
      <c r="Q51" s="1594"/>
      <c r="R51" s="1594"/>
    </row>
    <row r="52" spans="1:18" s="1618" customFormat="1" ht="15.95" customHeight="1">
      <c r="A52" s="1646">
        <f>ROW()</f>
        <v>52</v>
      </c>
      <c r="B52" s="585"/>
      <c r="C52" s="1645"/>
      <c r="D52" s="1645"/>
      <c r="E52" s="1645"/>
      <c r="F52" s="1645" t="s">
        <v>1443</v>
      </c>
      <c r="G52" s="1645" t="s">
        <v>1443</v>
      </c>
      <c r="H52" s="1645" t="s">
        <v>483</v>
      </c>
      <c r="I52" s="622"/>
      <c r="J52" s="622"/>
      <c r="K52" s="622"/>
      <c r="L52" s="622"/>
      <c r="M52" s="622"/>
      <c r="N52" s="1594"/>
      <c r="O52" s="1594"/>
      <c r="P52" s="1594"/>
      <c r="Q52" s="1594"/>
      <c r="R52" s="1594"/>
    </row>
    <row r="53" spans="1:18" s="1618" customFormat="1" ht="15.95" customHeight="1">
      <c r="A53" s="1646">
        <f>ROW()</f>
        <v>53</v>
      </c>
      <c r="B53" s="585"/>
      <c r="C53" s="1645" t="s">
        <v>419</v>
      </c>
      <c r="D53" s="1645" t="s">
        <v>1449</v>
      </c>
      <c r="E53" s="1644">
        <v>220</v>
      </c>
      <c r="F53" s="1645" t="s">
        <v>1443</v>
      </c>
      <c r="G53" s="1645"/>
      <c r="H53" s="1645" t="s">
        <v>483</v>
      </c>
      <c r="I53" s="622"/>
      <c r="J53" s="622"/>
      <c r="K53" s="622"/>
      <c r="L53" s="622"/>
      <c r="M53" s="622"/>
      <c r="N53" s="1594"/>
      <c r="O53" s="1594"/>
      <c r="P53" s="1594"/>
      <c r="Q53" s="1594"/>
      <c r="R53" s="1594"/>
    </row>
    <row r="54" spans="1:18" s="1618" customFormat="1" ht="15.95" customHeight="1">
      <c r="A54" s="1646">
        <f>ROW()</f>
        <v>54</v>
      </c>
      <c r="B54" s="585"/>
      <c r="C54" s="1645"/>
      <c r="D54" s="1645"/>
      <c r="E54" s="1644">
        <v>110</v>
      </c>
      <c r="F54" s="1645" t="s">
        <v>1443</v>
      </c>
      <c r="G54" s="1645"/>
      <c r="H54" s="1645" t="s">
        <v>483</v>
      </c>
      <c r="I54" s="622"/>
      <c r="J54" s="622"/>
      <c r="K54" s="622"/>
      <c r="L54" s="622"/>
      <c r="M54" s="622"/>
      <c r="N54" s="1594"/>
      <c r="O54" s="1594"/>
      <c r="P54" s="1594"/>
      <c r="Q54" s="1594"/>
      <c r="R54" s="1594"/>
    </row>
    <row r="55" spans="1:18" s="1618" customFormat="1" ht="15.95" customHeight="1">
      <c r="A55" s="1646">
        <f>ROW()</f>
        <v>55</v>
      </c>
      <c r="B55" s="585"/>
      <c r="C55" s="1645"/>
      <c r="D55" s="1645"/>
      <c r="E55" s="1644" t="s">
        <v>1446</v>
      </c>
      <c r="F55" s="1645" t="s">
        <v>1441</v>
      </c>
      <c r="G55" s="1645"/>
      <c r="H55" s="1645" t="s">
        <v>483</v>
      </c>
      <c r="I55" s="622"/>
      <c r="J55" s="622"/>
      <c r="K55" s="622"/>
      <c r="L55" s="622"/>
      <c r="M55" s="622"/>
      <c r="N55" s="1594"/>
      <c r="O55" s="1594"/>
      <c r="P55" s="1594"/>
      <c r="Q55" s="1594"/>
      <c r="R55" s="1594"/>
    </row>
    <row r="56" spans="1:18" s="1618" customFormat="1" ht="15.95" customHeight="1">
      <c r="A56" s="1646">
        <f>ROW()</f>
        <v>56</v>
      </c>
      <c r="B56" s="585"/>
      <c r="C56" s="1645"/>
      <c r="D56" s="1645"/>
      <c r="E56" s="1644"/>
      <c r="F56" s="1645" t="s">
        <v>1444</v>
      </c>
      <c r="G56" s="1645"/>
      <c r="H56" s="1645" t="s">
        <v>483</v>
      </c>
      <c r="I56" s="622"/>
      <c r="J56" s="622"/>
      <c r="K56" s="622"/>
      <c r="L56" s="622"/>
      <c r="M56" s="622"/>
      <c r="N56" s="1594"/>
      <c r="O56" s="1594"/>
      <c r="P56" s="1594"/>
      <c r="Q56" s="1594"/>
      <c r="R56" s="1594"/>
    </row>
    <row r="57" spans="1:18" s="1618" customFormat="1" ht="15.95" customHeight="1">
      <c r="A57" s="1646">
        <f>ROW()</f>
        <v>57</v>
      </c>
      <c r="B57" s="585"/>
      <c r="C57" s="1645"/>
      <c r="D57" s="1645"/>
      <c r="E57" s="1644"/>
      <c r="F57" s="1645" t="s">
        <v>1443</v>
      </c>
      <c r="G57" s="1645"/>
      <c r="H57" s="1645" t="s">
        <v>483</v>
      </c>
      <c r="I57" s="622"/>
      <c r="J57" s="622"/>
      <c r="K57" s="622"/>
      <c r="L57" s="622"/>
      <c r="M57" s="622"/>
      <c r="N57" s="1594"/>
      <c r="O57" s="1594"/>
      <c r="P57" s="1594"/>
      <c r="Q57" s="1594"/>
      <c r="R57" s="1594"/>
    </row>
    <row r="58" spans="1:18" s="1618" customFormat="1" ht="15.95" customHeight="1">
      <c r="A58" s="1646">
        <f>ROW()</f>
        <v>58</v>
      </c>
      <c r="B58" s="585"/>
      <c r="C58" s="1645"/>
      <c r="D58" s="1645"/>
      <c r="E58" s="1644"/>
      <c r="F58" s="1645" t="s">
        <v>1447</v>
      </c>
      <c r="G58" s="1645"/>
      <c r="H58" s="1645" t="s">
        <v>483</v>
      </c>
      <c r="I58" s="622"/>
      <c r="J58" s="622"/>
      <c r="K58" s="622"/>
      <c r="L58" s="622"/>
      <c r="M58" s="622"/>
      <c r="N58" s="1594"/>
      <c r="O58" s="1594"/>
      <c r="P58" s="1594"/>
      <c r="Q58" s="1594"/>
      <c r="R58" s="1594"/>
    </row>
    <row r="59" spans="1:18" s="1618" customFormat="1" ht="15.95" customHeight="1">
      <c r="A59" s="1646">
        <f>ROW()</f>
        <v>59</v>
      </c>
      <c r="B59" s="585"/>
      <c r="C59" s="1645"/>
      <c r="D59" s="1645"/>
      <c r="E59" s="1645" t="s">
        <v>1430</v>
      </c>
      <c r="F59" s="1645" t="s">
        <v>1450</v>
      </c>
      <c r="G59" s="1645"/>
      <c r="H59" s="1645" t="s">
        <v>483</v>
      </c>
      <c r="I59" s="622"/>
      <c r="J59" s="622"/>
      <c r="K59" s="622"/>
      <c r="L59" s="622"/>
      <c r="M59" s="622"/>
      <c r="N59" s="1594"/>
      <c r="O59" s="1594"/>
      <c r="P59" s="1594"/>
      <c r="Q59" s="1594"/>
      <c r="R59" s="1594"/>
    </row>
    <row r="60" spans="1:18" s="1618" customFormat="1" ht="15.95" customHeight="1">
      <c r="A60" s="1646">
        <f>ROW()</f>
        <v>60</v>
      </c>
      <c r="B60" s="585"/>
      <c r="C60" s="1645" t="s">
        <v>419</v>
      </c>
      <c r="D60" s="1645" t="s">
        <v>1451</v>
      </c>
      <c r="E60" s="1644"/>
      <c r="F60" s="1645" t="s">
        <v>1452</v>
      </c>
      <c r="G60" s="1645"/>
      <c r="H60" s="1645"/>
      <c r="I60" s="622"/>
      <c r="J60" s="622"/>
      <c r="K60" s="622"/>
      <c r="L60" s="622"/>
      <c r="M60" s="622"/>
      <c r="N60" s="1594"/>
      <c r="O60" s="1594"/>
      <c r="P60" s="1594"/>
      <c r="Q60" s="1594"/>
      <c r="R60" s="1594"/>
    </row>
    <row r="61" spans="1:18" s="1618" customFormat="1" ht="15.95" customHeight="1">
      <c r="A61" s="1646">
        <f>ROW()</f>
        <v>61</v>
      </c>
      <c r="B61" s="585"/>
      <c r="C61" s="1645"/>
      <c r="D61" s="1644"/>
      <c r="E61" s="1644">
        <v>220</v>
      </c>
      <c r="F61" s="1645"/>
      <c r="G61" s="1645"/>
      <c r="H61" s="1645" t="s">
        <v>485</v>
      </c>
      <c r="I61" s="622"/>
      <c r="J61" s="622"/>
      <c r="K61" s="622"/>
      <c r="L61" s="622"/>
      <c r="M61" s="622"/>
      <c r="N61" s="1594"/>
      <c r="O61" s="1594"/>
      <c r="P61" s="1594"/>
      <c r="Q61" s="1594"/>
      <c r="R61" s="1594"/>
    </row>
    <row r="62" spans="1:18" s="1618" customFormat="1" ht="15.95" customHeight="1">
      <c r="A62" s="1646">
        <f>ROW()</f>
        <v>62</v>
      </c>
      <c r="B62" s="585"/>
      <c r="C62" s="1645"/>
      <c r="D62" s="1644"/>
      <c r="E62" s="1644">
        <v>110</v>
      </c>
      <c r="F62" s="1645"/>
      <c r="G62" s="1645"/>
      <c r="H62" s="1645" t="s">
        <v>485</v>
      </c>
      <c r="I62" s="622"/>
      <c r="J62" s="622"/>
      <c r="K62" s="622"/>
      <c r="L62" s="622"/>
      <c r="M62" s="622"/>
      <c r="N62" s="1594"/>
      <c r="O62" s="1594"/>
      <c r="P62" s="1594"/>
      <c r="Q62" s="1594"/>
      <c r="R62" s="1594"/>
    </row>
    <row r="63" spans="1:18" s="1618" customFormat="1" ht="15.95" customHeight="1">
      <c r="A63" s="1646">
        <f>ROW()</f>
        <v>63</v>
      </c>
      <c r="B63" s="585"/>
      <c r="C63" s="1645"/>
      <c r="D63" s="1644"/>
      <c r="E63" s="1644">
        <v>66</v>
      </c>
      <c r="F63" s="1645"/>
      <c r="G63" s="1645"/>
      <c r="H63" s="1645" t="s">
        <v>485</v>
      </c>
      <c r="I63" s="622"/>
      <c r="J63" s="622"/>
      <c r="K63" s="622"/>
      <c r="L63" s="622"/>
      <c r="M63" s="622"/>
      <c r="N63" s="1594"/>
      <c r="O63" s="1594"/>
      <c r="P63" s="1594"/>
      <c r="Q63" s="1594"/>
      <c r="R63" s="1594"/>
    </row>
    <row r="64" spans="1:18" s="1618" customFormat="1" ht="15.95" customHeight="1">
      <c r="A64" s="1646">
        <f>ROW()</f>
        <v>64</v>
      </c>
      <c r="B64" s="585"/>
      <c r="C64" s="1645"/>
      <c r="D64" s="1644"/>
      <c r="E64" s="1644" t="s">
        <v>1453</v>
      </c>
      <c r="F64" s="1645"/>
      <c r="G64" s="1645"/>
      <c r="H64" s="1645" t="s">
        <v>485</v>
      </c>
      <c r="I64" s="622"/>
      <c r="J64" s="622"/>
      <c r="K64" s="622"/>
      <c r="L64" s="622"/>
      <c r="M64" s="622"/>
      <c r="N64" s="1594"/>
      <c r="O64" s="1594"/>
      <c r="P64" s="1594"/>
      <c r="Q64" s="1594"/>
      <c r="R64" s="1594"/>
    </row>
    <row r="65" spans="1:18" s="1618" customFormat="1" ht="15.95" customHeight="1">
      <c r="A65" s="1646">
        <f>ROW()</f>
        <v>65</v>
      </c>
      <c r="B65" s="585"/>
      <c r="C65" s="1645"/>
      <c r="D65" s="1644"/>
      <c r="E65" s="1644"/>
      <c r="F65" s="1645" t="s">
        <v>1454</v>
      </c>
      <c r="G65" s="1645"/>
      <c r="H65" s="1645"/>
      <c r="I65" s="622"/>
      <c r="J65" s="622"/>
      <c r="K65" s="622"/>
      <c r="L65" s="622"/>
      <c r="M65" s="622"/>
      <c r="N65" s="1594"/>
      <c r="O65" s="1594"/>
      <c r="P65" s="1594"/>
      <c r="Q65" s="1594"/>
      <c r="R65" s="1594"/>
    </row>
    <row r="66" spans="1:18" s="1618" customFormat="1" ht="15.95" customHeight="1">
      <c r="A66" s="1646">
        <f>ROW()</f>
        <v>66</v>
      </c>
      <c r="B66" s="585"/>
      <c r="C66" s="1645"/>
      <c r="D66" s="1644"/>
      <c r="E66" s="1644">
        <v>220</v>
      </c>
      <c r="F66" s="1645"/>
      <c r="G66" s="1645"/>
      <c r="H66" s="1645" t="s">
        <v>484</v>
      </c>
      <c r="I66" s="622"/>
      <c r="J66" s="622"/>
      <c r="K66" s="622"/>
      <c r="L66" s="622"/>
      <c r="M66" s="622"/>
      <c r="N66" s="1594"/>
      <c r="O66" s="1594"/>
      <c r="P66" s="1594"/>
      <c r="Q66" s="1594"/>
      <c r="R66" s="1594"/>
    </row>
    <row r="67" spans="1:18" s="1618" customFormat="1" ht="15.95" customHeight="1">
      <c r="A67" s="1646">
        <f>ROW()</f>
        <v>67</v>
      </c>
      <c r="B67" s="585"/>
      <c r="C67" s="1645"/>
      <c r="D67" s="1644"/>
      <c r="E67" s="1644">
        <v>110</v>
      </c>
      <c r="F67" s="1645"/>
      <c r="G67" s="1645"/>
      <c r="H67" s="1645" t="s">
        <v>484</v>
      </c>
      <c r="I67" s="622"/>
      <c r="J67" s="622"/>
      <c r="K67" s="622"/>
      <c r="L67" s="622"/>
      <c r="M67" s="622"/>
      <c r="N67" s="1594"/>
      <c r="O67" s="1594"/>
      <c r="P67" s="1594"/>
      <c r="Q67" s="1594"/>
      <c r="R67" s="1594"/>
    </row>
    <row r="68" spans="1:18" s="1618" customFormat="1" ht="15.95" customHeight="1">
      <c r="A68" s="1646">
        <f>ROW()</f>
        <v>68</v>
      </c>
      <c r="B68" s="585"/>
      <c r="C68" s="1645"/>
      <c r="D68" s="1644"/>
      <c r="E68" s="1644">
        <v>66</v>
      </c>
      <c r="F68" s="1645"/>
      <c r="G68" s="1645"/>
      <c r="H68" s="1645" t="s">
        <v>484</v>
      </c>
      <c r="I68" s="622"/>
      <c r="J68" s="622"/>
      <c r="K68" s="622"/>
      <c r="L68" s="622"/>
      <c r="M68" s="622"/>
      <c r="N68" s="1594"/>
      <c r="O68" s="1594"/>
      <c r="P68" s="1594"/>
      <c r="Q68" s="1594"/>
      <c r="R68" s="1594"/>
    </row>
    <row r="69" spans="1:18" s="1618" customFormat="1" ht="15.95" customHeight="1">
      <c r="A69" s="1646">
        <f>ROW()</f>
        <v>69</v>
      </c>
      <c r="B69" s="585"/>
      <c r="C69" s="1645"/>
      <c r="D69" s="1644"/>
      <c r="E69" s="1644" t="s">
        <v>1455</v>
      </c>
      <c r="F69" s="1645"/>
      <c r="G69" s="1645"/>
      <c r="H69" s="1645" t="s">
        <v>484</v>
      </c>
      <c r="I69" s="622"/>
      <c r="J69" s="622"/>
      <c r="K69" s="622"/>
      <c r="L69" s="622"/>
      <c r="M69" s="622"/>
      <c r="N69" s="1594"/>
      <c r="O69" s="1594"/>
      <c r="P69" s="1594"/>
      <c r="Q69" s="1594"/>
      <c r="R69" s="1594"/>
    </row>
    <row r="70" spans="1:18" s="1618" customFormat="1" ht="15.95" customHeight="1">
      <c r="A70" s="1646">
        <f>ROW()</f>
        <v>70</v>
      </c>
      <c r="B70" s="585"/>
      <c r="C70" s="1645"/>
      <c r="D70" s="1645"/>
      <c r="E70" s="1644"/>
      <c r="F70" s="1645" t="s">
        <v>1456</v>
      </c>
      <c r="G70" s="1645"/>
      <c r="H70" s="1645" t="s">
        <v>1457</v>
      </c>
      <c r="I70" s="622"/>
      <c r="J70" s="622"/>
      <c r="K70" s="622"/>
      <c r="L70" s="622"/>
      <c r="M70" s="622"/>
      <c r="N70" s="1594"/>
      <c r="O70" s="1594"/>
      <c r="P70" s="1594"/>
      <c r="Q70" s="1594"/>
      <c r="R70" s="1594"/>
    </row>
    <row r="71" spans="1:18" s="1618" customFormat="1" ht="15.95" customHeight="1">
      <c r="A71" s="1646">
        <f>ROW()</f>
        <v>71</v>
      </c>
      <c r="B71" s="585"/>
      <c r="C71" s="1645"/>
      <c r="D71" s="1645"/>
      <c r="E71" s="1644"/>
      <c r="F71" s="1645" t="s">
        <v>1458</v>
      </c>
      <c r="G71" s="1645"/>
      <c r="H71" s="1645" t="s">
        <v>488</v>
      </c>
      <c r="I71" s="622"/>
      <c r="J71" s="622"/>
      <c r="K71" s="622"/>
      <c r="L71" s="622"/>
      <c r="M71" s="622"/>
      <c r="N71" s="1594"/>
      <c r="O71" s="1594"/>
      <c r="P71" s="1594"/>
      <c r="Q71" s="1594"/>
      <c r="R71" s="1594"/>
    </row>
    <row r="72" spans="1:18" s="1618" customFormat="1" ht="15">
      <c r="A72" s="1646">
        <f>ROW()</f>
        <v>72</v>
      </c>
      <c r="B72" s="585"/>
      <c r="C72" s="1645"/>
      <c r="D72" s="1644"/>
      <c r="E72" s="1644"/>
      <c r="F72" s="1645" t="s">
        <v>1459</v>
      </c>
      <c r="G72" s="1645"/>
      <c r="H72" s="1645" t="s">
        <v>489</v>
      </c>
      <c r="I72" s="622"/>
      <c r="J72" s="622"/>
      <c r="K72" s="622"/>
      <c r="L72" s="622"/>
      <c r="M72" s="622"/>
      <c r="N72" s="1594"/>
      <c r="O72" s="1594"/>
      <c r="P72" s="1594"/>
      <c r="Q72" s="1594"/>
      <c r="R72" s="1594"/>
    </row>
    <row r="73" spans="1:18" s="1618" customFormat="1" ht="30">
      <c r="A73" s="1646">
        <f>ROW()</f>
        <v>73</v>
      </c>
      <c r="B73" s="585"/>
      <c r="C73" s="1645" t="s">
        <v>419</v>
      </c>
      <c r="D73" s="1645" t="s">
        <v>1460</v>
      </c>
      <c r="E73" s="1644">
        <v>220</v>
      </c>
      <c r="F73" s="1645" t="s">
        <v>1461</v>
      </c>
      <c r="G73" s="1645"/>
      <c r="H73" s="1645" t="s">
        <v>490</v>
      </c>
      <c r="I73" s="622"/>
      <c r="J73" s="622"/>
      <c r="K73" s="622"/>
      <c r="L73" s="622"/>
      <c r="M73" s="622"/>
      <c r="N73" s="1594"/>
      <c r="O73" s="1594"/>
      <c r="P73" s="1594"/>
      <c r="Q73" s="1594"/>
      <c r="R73" s="1594"/>
    </row>
    <row r="74" spans="1:18" s="1618" customFormat="1" ht="15">
      <c r="A74" s="1646">
        <f>ROW()</f>
        <v>74</v>
      </c>
      <c r="B74" s="585"/>
      <c r="C74" s="1645"/>
      <c r="D74" s="1645"/>
      <c r="E74" s="1644"/>
      <c r="F74" s="1645" t="s">
        <v>1462</v>
      </c>
      <c r="G74" s="1645"/>
      <c r="H74" s="1645" t="s">
        <v>490</v>
      </c>
      <c r="I74" s="622"/>
      <c r="J74" s="622"/>
      <c r="K74" s="622"/>
      <c r="L74" s="622"/>
      <c r="M74" s="622"/>
      <c r="N74" s="1594"/>
      <c r="O74" s="1594"/>
      <c r="P74" s="1594"/>
      <c r="Q74" s="1594"/>
      <c r="R74" s="1594"/>
    </row>
    <row r="75" spans="1:18" s="1618" customFormat="1" ht="15">
      <c r="A75" s="1646">
        <f>ROW()</f>
        <v>75</v>
      </c>
      <c r="B75" s="585"/>
      <c r="C75" s="1645"/>
      <c r="D75" s="1645"/>
      <c r="E75" s="1644"/>
      <c r="F75" s="1645" t="s">
        <v>1463</v>
      </c>
      <c r="G75" s="1645"/>
      <c r="H75" s="1645" t="s">
        <v>490</v>
      </c>
      <c r="I75" s="622"/>
      <c r="J75" s="622"/>
      <c r="K75" s="622"/>
      <c r="L75" s="622"/>
      <c r="M75" s="622"/>
      <c r="N75" s="1594"/>
      <c r="O75" s="1594"/>
      <c r="P75" s="1594"/>
      <c r="Q75" s="1594"/>
      <c r="R75" s="1594"/>
    </row>
    <row r="76" spans="1:18" s="1618" customFormat="1" ht="15">
      <c r="A76" s="1646">
        <f>ROW()</f>
        <v>76</v>
      </c>
      <c r="B76" s="585"/>
      <c r="C76" s="1645"/>
      <c r="D76" s="1645"/>
      <c r="E76" s="1644">
        <v>110</v>
      </c>
      <c r="F76" s="1645" t="s">
        <v>1461</v>
      </c>
      <c r="G76" s="1645"/>
      <c r="H76" s="1645" t="s">
        <v>490</v>
      </c>
      <c r="I76" s="622"/>
      <c r="J76" s="622"/>
      <c r="K76" s="622"/>
      <c r="L76" s="622"/>
      <c r="M76" s="622"/>
      <c r="N76" s="1594"/>
      <c r="O76" s="1594"/>
      <c r="P76" s="1594"/>
      <c r="Q76" s="1594"/>
      <c r="R76" s="1594"/>
    </row>
    <row r="77" spans="1:18" s="1618" customFormat="1" ht="15">
      <c r="A77" s="1646">
        <f>ROW()</f>
        <v>77</v>
      </c>
      <c r="B77" s="585"/>
      <c r="C77" s="1645"/>
      <c r="D77" s="1645"/>
      <c r="E77" s="1644"/>
      <c r="F77" s="1645" t="s">
        <v>1462</v>
      </c>
      <c r="G77" s="1645"/>
      <c r="H77" s="1645" t="s">
        <v>490</v>
      </c>
      <c r="I77" s="622"/>
      <c r="J77" s="622"/>
      <c r="K77" s="622"/>
      <c r="L77" s="622"/>
      <c r="M77" s="622"/>
      <c r="N77" s="1594"/>
      <c r="O77" s="1594"/>
      <c r="P77" s="1594"/>
      <c r="Q77" s="1594"/>
      <c r="R77" s="1594"/>
    </row>
    <row r="78" spans="1:18" s="1618" customFormat="1" ht="15">
      <c r="A78" s="1646">
        <f>ROW()</f>
        <v>78</v>
      </c>
      <c r="B78" s="585"/>
      <c r="C78" s="1645"/>
      <c r="D78" s="1645"/>
      <c r="E78" s="1644"/>
      <c r="F78" s="1645" t="s">
        <v>1463</v>
      </c>
      <c r="G78" s="1645"/>
      <c r="H78" s="1645" t="s">
        <v>490</v>
      </c>
      <c r="I78" s="622"/>
      <c r="J78" s="622"/>
      <c r="K78" s="622"/>
      <c r="L78" s="622"/>
      <c r="M78" s="622"/>
      <c r="N78" s="1594"/>
      <c r="O78" s="1594"/>
      <c r="P78" s="1594"/>
      <c r="Q78" s="1594"/>
      <c r="R78" s="1594"/>
    </row>
    <row r="79" spans="1:18" s="1618" customFormat="1" ht="15">
      <c r="A79" s="1646">
        <f>ROW()</f>
        <v>79</v>
      </c>
      <c r="B79" s="585"/>
      <c r="C79" s="1645"/>
      <c r="D79" s="1645"/>
      <c r="E79" s="1644" t="s">
        <v>1429</v>
      </c>
      <c r="F79" s="1645" t="s">
        <v>1461</v>
      </c>
      <c r="G79" s="1645"/>
      <c r="H79" s="1645" t="s">
        <v>490</v>
      </c>
      <c r="I79" s="622"/>
      <c r="J79" s="622"/>
      <c r="K79" s="622"/>
      <c r="L79" s="622"/>
      <c r="M79" s="622"/>
      <c r="N79" s="1594"/>
      <c r="O79" s="1594"/>
      <c r="P79" s="1594"/>
      <c r="Q79" s="1594"/>
      <c r="R79" s="1594"/>
    </row>
    <row r="80" spans="1:18" s="1618" customFormat="1" ht="15">
      <c r="A80" s="1646">
        <f>ROW()</f>
        <v>80</v>
      </c>
      <c r="B80" s="585"/>
      <c r="C80" s="1645"/>
      <c r="D80" s="1645"/>
      <c r="E80" s="1644"/>
      <c r="F80" s="1645" t="s">
        <v>1462</v>
      </c>
      <c r="G80" s="1645"/>
      <c r="H80" s="1645" t="s">
        <v>490</v>
      </c>
      <c r="I80" s="622"/>
      <c r="J80" s="622"/>
      <c r="K80" s="622"/>
      <c r="L80" s="622"/>
      <c r="M80" s="622"/>
      <c r="N80" s="1594"/>
      <c r="O80" s="1594"/>
      <c r="P80" s="1594"/>
      <c r="Q80" s="1594"/>
      <c r="R80" s="1594"/>
    </row>
    <row r="81" spans="1:18" s="1618" customFormat="1" ht="15">
      <c r="A81" s="1646">
        <f>ROW()</f>
        <v>81</v>
      </c>
      <c r="B81" s="585"/>
      <c r="C81" s="1645"/>
      <c r="D81" s="1645"/>
      <c r="E81" s="1645" t="s">
        <v>1446</v>
      </c>
      <c r="F81" s="1645" t="s">
        <v>1461</v>
      </c>
      <c r="G81" s="1645"/>
      <c r="H81" s="1645" t="s">
        <v>490</v>
      </c>
      <c r="I81" s="622"/>
      <c r="J81" s="622"/>
      <c r="K81" s="622"/>
      <c r="L81" s="622"/>
      <c r="M81" s="622"/>
      <c r="N81" s="1594"/>
      <c r="O81" s="1594"/>
      <c r="P81" s="1594"/>
      <c r="Q81" s="1594"/>
      <c r="R81" s="1594"/>
    </row>
    <row r="82" spans="1:18" s="1618" customFormat="1" ht="15">
      <c r="A82" s="1646">
        <f>ROW()</f>
        <v>82</v>
      </c>
      <c r="B82" s="585"/>
      <c r="C82" s="1645"/>
      <c r="D82" s="1645"/>
      <c r="E82" s="1645"/>
      <c r="F82" s="1645" t="s">
        <v>1462</v>
      </c>
      <c r="G82" s="1645"/>
      <c r="H82" s="1645" t="s">
        <v>490</v>
      </c>
      <c r="I82" s="622"/>
      <c r="J82" s="622"/>
      <c r="K82" s="622"/>
      <c r="L82" s="622"/>
      <c r="M82" s="622"/>
      <c r="N82" s="1594"/>
      <c r="O82" s="1594"/>
      <c r="P82" s="1594"/>
      <c r="Q82" s="1594"/>
      <c r="R82" s="1594"/>
    </row>
    <row r="83" spans="1:18" s="1618" customFormat="1" ht="30">
      <c r="A83" s="1646">
        <f>ROW()</f>
        <v>83</v>
      </c>
      <c r="B83" s="585"/>
      <c r="C83" s="1645" t="s">
        <v>419</v>
      </c>
      <c r="D83" s="1645" t="s">
        <v>1464</v>
      </c>
      <c r="E83" s="1644">
        <v>220</v>
      </c>
      <c r="F83" s="1645"/>
      <c r="G83" s="1645"/>
      <c r="H83" s="1645" t="s">
        <v>1465</v>
      </c>
      <c r="I83" s="622"/>
      <c r="J83" s="622"/>
      <c r="K83" s="622"/>
      <c r="L83" s="622"/>
      <c r="M83" s="622"/>
      <c r="N83" s="1594"/>
      <c r="O83" s="1594"/>
      <c r="P83" s="1594"/>
      <c r="Q83" s="1594"/>
      <c r="R83" s="1594"/>
    </row>
    <row r="84" spans="1:18" s="1618" customFormat="1" ht="15">
      <c r="A84" s="1646">
        <f>ROW()</f>
        <v>84</v>
      </c>
      <c r="B84" s="585"/>
      <c r="C84" s="1645"/>
      <c r="D84" s="1645"/>
      <c r="E84" s="1644">
        <v>110</v>
      </c>
      <c r="F84" s="1645"/>
      <c r="G84" s="1645"/>
      <c r="H84" s="1645" t="s">
        <v>1465</v>
      </c>
      <c r="I84" s="622"/>
      <c r="J84" s="622"/>
      <c r="K84" s="622"/>
      <c r="L84" s="622"/>
      <c r="M84" s="622"/>
      <c r="N84" s="1594"/>
      <c r="O84" s="1594"/>
      <c r="P84" s="1594"/>
      <c r="Q84" s="1594"/>
      <c r="R84" s="1594"/>
    </row>
    <row r="85" spans="1:18" s="1618" customFormat="1" ht="15">
      <c r="A85" s="1646">
        <f>ROW()</f>
        <v>85</v>
      </c>
      <c r="B85" s="585"/>
      <c r="C85" s="1645"/>
      <c r="D85" s="1645"/>
      <c r="E85" s="1644" t="s">
        <v>1429</v>
      </c>
      <c r="F85" s="1645"/>
      <c r="G85" s="1645"/>
      <c r="H85" s="1645" t="s">
        <v>1465</v>
      </c>
      <c r="I85" s="622"/>
      <c r="J85" s="622"/>
      <c r="K85" s="622"/>
      <c r="L85" s="622"/>
      <c r="M85" s="622"/>
      <c r="N85" s="1594"/>
      <c r="O85" s="1594"/>
      <c r="P85" s="1594"/>
      <c r="Q85" s="1594"/>
      <c r="R85" s="1594"/>
    </row>
    <row r="86" spans="1:18" s="1618" customFormat="1" ht="15">
      <c r="A86" s="1646">
        <f>ROW()</f>
        <v>86</v>
      </c>
      <c r="B86" s="585"/>
      <c r="C86" s="1645"/>
      <c r="D86" s="1645"/>
      <c r="E86" s="1644" t="s">
        <v>1446</v>
      </c>
      <c r="F86" s="1645"/>
      <c r="G86" s="1645"/>
      <c r="H86" s="1645" t="s">
        <v>1465</v>
      </c>
      <c r="I86" s="622"/>
      <c r="J86" s="622"/>
      <c r="K86" s="622"/>
      <c r="L86" s="622"/>
      <c r="M86" s="622"/>
      <c r="N86" s="1594"/>
      <c r="O86" s="1594"/>
      <c r="P86" s="1594"/>
      <c r="Q86" s="1594"/>
      <c r="R86" s="1594"/>
    </row>
    <row r="87" spans="1:18" s="1618" customFormat="1" ht="15">
      <c r="A87" s="1646">
        <f>ROW()</f>
        <v>87</v>
      </c>
      <c r="B87" s="585"/>
      <c r="C87" s="1645" t="s">
        <v>419</v>
      </c>
      <c r="D87" s="1645" t="s">
        <v>1466</v>
      </c>
      <c r="E87" s="1644">
        <v>220</v>
      </c>
      <c r="F87" s="1645" t="s">
        <v>1467</v>
      </c>
      <c r="G87" s="1645"/>
      <c r="H87" s="1645" t="s">
        <v>1468</v>
      </c>
      <c r="I87" s="622"/>
      <c r="J87" s="622"/>
      <c r="K87" s="622"/>
      <c r="L87" s="622"/>
      <c r="M87" s="622"/>
      <c r="N87" s="1594"/>
      <c r="O87" s="1594"/>
      <c r="P87" s="1594"/>
      <c r="Q87" s="1594"/>
      <c r="R87" s="1594"/>
    </row>
    <row r="88" spans="1:18" s="1618" customFormat="1" ht="15">
      <c r="A88" s="1646">
        <f>ROW()</f>
        <v>88</v>
      </c>
      <c r="B88" s="585"/>
      <c r="C88" s="1645"/>
      <c r="D88" s="1645"/>
      <c r="E88" s="1644"/>
      <c r="F88" s="1645" t="s">
        <v>1469</v>
      </c>
      <c r="G88" s="1645"/>
      <c r="H88" s="1645" t="s">
        <v>1468</v>
      </c>
      <c r="I88" s="622"/>
      <c r="J88" s="622"/>
      <c r="K88" s="622"/>
      <c r="L88" s="622"/>
      <c r="M88" s="622"/>
      <c r="N88" s="1594"/>
      <c r="O88" s="1594"/>
      <c r="P88" s="1594"/>
      <c r="Q88" s="1594"/>
      <c r="R88" s="1594"/>
    </row>
    <row r="89" spans="1:18" s="1618" customFormat="1" ht="15">
      <c r="A89" s="1646">
        <f>ROW()</f>
        <v>89</v>
      </c>
      <c r="B89" s="585"/>
      <c r="C89" s="1645"/>
      <c r="D89" s="1645"/>
      <c r="E89" s="1644">
        <v>110</v>
      </c>
      <c r="F89" s="1645" t="s">
        <v>1467</v>
      </c>
      <c r="G89" s="1645"/>
      <c r="H89" s="1645" t="s">
        <v>1468</v>
      </c>
      <c r="I89" s="622"/>
      <c r="J89" s="622"/>
      <c r="K89" s="622"/>
      <c r="L89" s="622"/>
      <c r="M89" s="622"/>
      <c r="N89" s="1594"/>
      <c r="O89" s="1594"/>
      <c r="P89" s="1594"/>
      <c r="Q89" s="1594"/>
      <c r="R89" s="1594"/>
    </row>
    <row r="90" spans="1:18" s="1618" customFormat="1" ht="15">
      <c r="A90" s="1646">
        <f>ROW()</f>
        <v>90</v>
      </c>
      <c r="B90" s="585"/>
      <c r="C90" s="1645"/>
      <c r="D90" s="1645"/>
      <c r="E90" s="1644"/>
      <c r="F90" s="1645" t="s">
        <v>1469</v>
      </c>
      <c r="G90" s="1645"/>
      <c r="H90" s="1645" t="s">
        <v>1468</v>
      </c>
      <c r="I90" s="622"/>
      <c r="J90" s="622"/>
      <c r="K90" s="622"/>
      <c r="L90" s="622"/>
      <c r="M90" s="622"/>
      <c r="N90" s="1594"/>
      <c r="O90" s="1594"/>
      <c r="P90" s="1594"/>
      <c r="Q90" s="1594"/>
      <c r="R90" s="1594"/>
    </row>
    <row r="91" spans="1:18" s="1618" customFormat="1" ht="15">
      <c r="A91" s="1646">
        <f>ROW()</f>
        <v>91</v>
      </c>
      <c r="B91" s="585"/>
      <c r="C91" s="1645"/>
      <c r="D91" s="1645"/>
      <c r="E91" s="1644" t="s">
        <v>1429</v>
      </c>
      <c r="F91" s="1645" t="s">
        <v>1469</v>
      </c>
      <c r="G91" s="1645"/>
      <c r="H91" s="1645" t="s">
        <v>1468</v>
      </c>
      <c r="I91" s="622"/>
      <c r="J91" s="622"/>
      <c r="K91" s="622"/>
      <c r="L91" s="622"/>
      <c r="M91" s="622"/>
      <c r="N91" s="1594"/>
      <c r="O91" s="1594"/>
      <c r="P91" s="1594"/>
      <c r="Q91" s="1594"/>
      <c r="R91" s="1594"/>
    </row>
    <row r="92" spans="1:18" s="1618" customFormat="1" ht="15">
      <c r="A92" s="1646">
        <f>ROW()</f>
        <v>92</v>
      </c>
      <c r="B92" s="585"/>
      <c r="C92" s="1645"/>
      <c r="D92" s="1645"/>
      <c r="E92" s="1644" t="s">
        <v>1446</v>
      </c>
      <c r="F92" s="1645" t="s">
        <v>1470</v>
      </c>
      <c r="G92" s="1645"/>
      <c r="H92" s="1645" t="s">
        <v>1468</v>
      </c>
      <c r="I92" s="622"/>
      <c r="J92" s="622"/>
      <c r="K92" s="622"/>
      <c r="L92" s="622"/>
      <c r="M92" s="622"/>
      <c r="N92" s="1594"/>
      <c r="O92" s="1594"/>
      <c r="P92" s="1594"/>
      <c r="Q92" s="1594"/>
      <c r="R92" s="1594"/>
    </row>
    <row r="93" spans="1:18" s="1618" customFormat="1" ht="15">
      <c r="A93" s="1646">
        <f>ROW()</f>
        <v>93</v>
      </c>
      <c r="B93" s="585"/>
      <c r="C93" s="1642"/>
      <c r="D93" s="1645"/>
      <c r="E93" s="1645"/>
      <c r="F93" s="1645" t="s">
        <v>1469</v>
      </c>
      <c r="G93" s="1645"/>
      <c r="H93" s="1645" t="s">
        <v>1468</v>
      </c>
      <c r="I93" s="622"/>
      <c r="J93" s="622"/>
      <c r="K93" s="622"/>
      <c r="L93" s="622"/>
      <c r="M93" s="622"/>
      <c r="N93" s="1594"/>
      <c r="O93" s="1594"/>
      <c r="P93" s="1594"/>
      <c r="Q93" s="1594"/>
      <c r="R93" s="1594"/>
    </row>
    <row r="94" spans="1:18" s="1618" customFormat="1" ht="15">
      <c r="A94" s="1646">
        <f>ROW()</f>
        <v>94</v>
      </c>
      <c r="B94" s="585"/>
      <c r="C94" s="1645"/>
      <c r="D94" s="1645"/>
      <c r="E94" s="1644"/>
      <c r="F94" s="1645" t="s">
        <v>1471</v>
      </c>
      <c r="G94" s="1645"/>
      <c r="H94" s="1645" t="s">
        <v>1468</v>
      </c>
      <c r="I94" s="622"/>
      <c r="J94" s="622"/>
      <c r="K94" s="622"/>
      <c r="L94" s="622"/>
      <c r="M94" s="622"/>
      <c r="N94" s="1594"/>
      <c r="O94" s="1594"/>
      <c r="P94" s="1594"/>
      <c r="Q94" s="1594"/>
      <c r="R94" s="1594"/>
    </row>
    <row r="95" spans="1:18" s="1618" customFormat="1" ht="30">
      <c r="A95" s="1646">
        <f>ROW()</f>
        <v>95</v>
      </c>
      <c r="B95" s="585"/>
      <c r="C95" s="1645" t="s">
        <v>420</v>
      </c>
      <c r="D95" s="1645" t="s">
        <v>1472</v>
      </c>
      <c r="E95" s="1645"/>
      <c r="F95" s="1645"/>
      <c r="G95" s="1645"/>
      <c r="H95" s="1645" t="s">
        <v>491</v>
      </c>
      <c r="I95" s="622"/>
      <c r="J95" s="622"/>
      <c r="K95" s="622"/>
      <c r="L95" s="622"/>
      <c r="M95" s="622"/>
      <c r="N95" s="1594"/>
      <c r="O95" s="1594"/>
      <c r="P95" s="1594"/>
      <c r="Q95" s="1594"/>
      <c r="R95" s="1594"/>
    </row>
    <row r="96" spans="1:18" s="1618" customFormat="1" ht="30">
      <c r="A96" s="1646">
        <f>ROW()</f>
        <v>96</v>
      </c>
      <c r="B96" s="585"/>
      <c r="C96" s="1645" t="s">
        <v>420</v>
      </c>
      <c r="D96" s="1645" t="s">
        <v>1473</v>
      </c>
      <c r="E96" s="1645" t="s">
        <v>1474</v>
      </c>
      <c r="F96" s="1645" t="s">
        <v>1475</v>
      </c>
      <c r="G96" s="1645" t="s">
        <v>1476</v>
      </c>
      <c r="H96" s="1645" t="s">
        <v>492</v>
      </c>
      <c r="I96" s="622"/>
      <c r="J96" s="622"/>
      <c r="K96" s="622"/>
      <c r="L96" s="622"/>
      <c r="M96" s="622"/>
      <c r="N96" s="1594"/>
      <c r="O96" s="1594"/>
      <c r="P96" s="1594"/>
      <c r="Q96" s="1594"/>
      <c r="R96" s="1594"/>
    </row>
    <row r="97" spans="1:18" s="1618" customFormat="1" ht="15">
      <c r="A97" s="1646">
        <f>ROW()</f>
        <v>97</v>
      </c>
      <c r="B97" s="585"/>
      <c r="C97" s="1645"/>
      <c r="D97" s="1645"/>
      <c r="E97" s="1645"/>
      <c r="F97" s="1645"/>
      <c r="G97" s="1645" t="s">
        <v>1477</v>
      </c>
      <c r="H97" s="1645" t="s">
        <v>492</v>
      </c>
      <c r="I97" s="622"/>
      <c r="J97" s="622"/>
      <c r="K97" s="622"/>
      <c r="L97" s="622"/>
      <c r="M97" s="622"/>
      <c r="N97" s="1594"/>
      <c r="O97" s="1594"/>
      <c r="P97" s="1594"/>
      <c r="Q97" s="1594"/>
      <c r="R97" s="1594"/>
    </row>
    <row r="98" spans="1:18" s="1618" customFormat="1" ht="15">
      <c r="A98" s="1646">
        <f>ROW()</f>
        <v>98</v>
      </c>
      <c r="B98" s="585"/>
      <c r="C98" s="1645"/>
      <c r="D98" s="1645"/>
      <c r="E98" s="1645"/>
      <c r="F98" s="1645"/>
      <c r="G98" s="1645" t="s">
        <v>1478</v>
      </c>
      <c r="H98" s="1645" t="s">
        <v>492</v>
      </c>
      <c r="I98" s="622"/>
      <c r="J98" s="622"/>
      <c r="K98" s="622"/>
      <c r="L98" s="622"/>
      <c r="M98" s="622"/>
      <c r="N98" s="1594"/>
      <c r="O98" s="1594"/>
      <c r="P98" s="1594"/>
      <c r="Q98" s="1594"/>
      <c r="R98" s="1594"/>
    </row>
    <row r="99" spans="1:18" s="1618" customFormat="1" ht="15">
      <c r="A99" s="1646">
        <f>ROW()</f>
        <v>99</v>
      </c>
      <c r="B99" s="585"/>
      <c r="C99" s="1645"/>
      <c r="D99" s="1645"/>
      <c r="E99" s="1645"/>
      <c r="F99" s="1645"/>
      <c r="G99" s="1645" t="s">
        <v>1479</v>
      </c>
      <c r="H99" s="1645" t="s">
        <v>492</v>
      </c>
      <c r="I99" s="622"/>
      <c r="J99" s="622"/>
      <c r="K99" s="622"/>
      <c r="L99" s="622"/>
      <c r="M99" s="622"/>
      <c r="N99" s="1594"/>
      <c r="O99" s="1594"/>
      <c r="P99" s="1594"/>
      <c r="Q99" s="1594"/>
      <c r="R99" s="1594"/>
    </row>
    <row r="100" spans="1:18" s="1618" customFormat="1" ht="15">
      <c r="A100" s="1646">
        <f>ROW()</f>
        <v>100</v>
      </c>
      <c r="B100" s="585"/>
      <c r="C100" s="1645"/>
      <c r="D100" s="1645"/>
      <c r="E100" s="1645"/>
      <c r="F100" s="1645" t="s">
        <v>1480</v>
      </c>
      <c r="G100" s="1645" t="s">
        <v>1476</v>
      </c>
      <c r="H100" s="1645" t="s">
        <v>492</v>
      </c>
      <c r="I100" s="622"/>
      <c r="J100" s="622"/>
      <c r="K100" s="622"/>
      <c r="L100" s="622"/>
      <c r="M100" s="622"/>
      <c r="N100" s="1594"/>
      <c r="O100" s="1594"/>
      <c r="P100" s="1594"/>
      <c r="Q100" s="1594"/>
      <c r="R100" s="1594"/>
    </row>
    <row r="101" spans="1:18" s="1618" customFormat="1" ht="15">
      <c r="A101" s="1646">
        <f>ROW()</f>
        <v>101</v>
      </c>
      <c r="B101" s="585"/>
      <c r="C101" s="1645"/>
      <c r="D101" s="1645"/>
      <c r="E101" s="1645"/>
      <c r="F101" s="1645"/>
      <c r="G101" s="1645" t="s">
        <v>1477</v>
      </c>
      <c r="H101" s="1645" t="s">
        <v>492</v>
      </c>
      <c r="I101" s="622"/>
      <c r="J101" s="622"/>
      <c r="K101" s="622"/>
      <c r="L101" s="622"/>
      <c r="M101" s="622"/>
      <c r="N101" s="1594"/>
      <c r="O101" s="1594"/>
      <c r="P101" s="1594"/>
      <c r="Q101" s="1594"/>
      <c r="R101" s="1594"/>
    </row>
    <row r="102" spans="1:18" s="1618" customFormat="1" ht="15">
      <c r="A102" s="1646">
        <f>ROW()</f>
        <v>102</v>
      </c>
      <c r="B102" s="585"/>
      <c r="C102" s="1645"/>
      <c r="D102" s="1645"/>
      <c r="E102" s="1645"/>
      <c r="F102" s="1645"/>
      <c r="G102" s="1645" t="s">
        <v>1478</v>
      </c>
      <c r="H102" s="1645" t="s">
        <v>492</v>
      </c>
      <c r="I102" s="622"/>
      <c r="J102" s="622"/>
      <c r="K102" s="622"/>
      <c r="L102" s="622"/>
      <c r="M102" s="622"/>
      <c r="N102" s="1594"/>
      <c r="O102" s="1594"/>
      <c r="P102" s="1594"/>
      <c r="Q102" s="1594"/>
      <c r="R102" s="1594"/>
    </row>
    <row r="103" spans="1:18" s="1618" customFormat="1" ht="15">
      <c r="A103" s="1646">
        <f>ROW()</f>
        <v>103</v>
      </c>
      <c r="B103" s="585"/>
      <c r="C103" s="1645"/>
      <c r="D103" s="1645"/>
      <c r="E103" s="1645"/>
      <c r="F103" s="1645"/>
      <c r="G103" s="1645" t="s">
        <v>1479</v>
      </c>
      <c r="H103" s="1645" t="s">
        <v>492</v>
      </c>
      <c r="I103" s="622"/>
      <c r="J103" s="622"/>
      <c r="K103" s="622"/>
      <c r="L103" s="622"/>
      <c r="M103" s="622"/>
      <c r="N103" s="1594"/>
      <c r="O103" s="1594"/>
      <c r="P103" s="1594"/>
      <c r="Q103" s="1594"/>
      <c r="R103" s="1594"/>
    </row>
    <row r="104" spans="1:18" s="1618" customFormat="1" ht="15">
      <c r="A104" s="1646">
        <f>ROW()</f>
        <v>104</v>
      </c>
      <c r="B104" s="585"/>
      <c r="C104" s="1645"/>
      <c r="D104" s="1645"/>
      <c r="E104" s="1645"/>
      <c r="F104" s="1645" t="s">
        <v>1481</v>
      </c>
      <c r="G104" s="1645"/>
      <c r="H104" s="1645" t="s">
        <v>1482</v>
      </c>
      <c r="I104" s="622"/>
      <c r="J104" s="622"/>
      <c r="K104" s="622"/>
      <c r="L104" s="622"/>
      <c r="M104" s="622"/>
      <c r="N104" s="1594"/>
      <c r="O104" s="1594"/>
      <c r="P104" s="1594"/>
      <c r="Q104" s="1594"/>
      <c r="R104" s="1594"/>
    </row>
    <row r="105" spans="1:18" s="1618" customFormat="1" ht="15">
      <c r="A105" s="1646">
        <f>ROW()</f>
        <v>105</v>
      </c>
      <c r="B105" s="585"/>
      <c r="C105" s="1645"/>
      <c r="D105" s="1645"/>
      <c r="E105" s="1645"/>
      <c r="F105" s="1645"/>
      <c r="G105" s="1645"/>
      <c r="H105" s="1645"/>
      <c r="I105" s="622"/>
      <c r="J105" s="622"/>
      <c r="K105" s="622"/>
      <c r="L105" s="622"/>
      <c r="M105" s="622"/>
      <c r="N105" s="1594"/>
      <c r="O105" s="1594"/>
      <c r="P105" s="1594"/>
      <c r="Q105" s="1594"/>
      <c r="R105" s="1594"/>
    </row>
    <row r="106" spans="1:18" s="1618" customFormat="1" ht="30">
      <c r="A106" s="1646">
        <f>ROW()</f>
        <v>106</v>
      </c>
      <c r="B106" s="585"/>
      <c r="C106" s="1645" t="s">
        <v>420</v>
      </c>
      <c r="D106" s="1645" t="s">
        <v>1483</v>
      </c>
      <c r="E106" s="1645" t="s">
        <v>1474</v>
      </c>
      <c r="F106" s="1645" t="s">
        <v>1476</v>
      </c>
      <c r="G106" s="1645"/>
      <c r="H106" s="1645" t="s">
        <v>492</v>
      </c>
      <c r="I106" s="622"/>
      <c r="J106" s="622"/>
      <c r="K106" s="622"/>
      <c r="L106" s="622"/>
      <c r="M106" s="622"/>
      <c r="N106" s="1594"/>
      <c r="O106" s="1594"/>
      <c r="P106" s="1594"/>
      <c r="Q106" s="1594"/>
      <c r="R106" s="1594"/>
    </row>
    <row r="107" spans="1:18" s="1618" customFormat="1" ht="15">
      <c r="A107" s="1646">
        <f>ROW()</f>
        <v>107</v>
      </c>
      <c r="B107" s="585"/>
      <c r="C107" s="1645"/>
      <c r="D107" s="1645"/>
      <c r="E107" s="1645"/>
      <c r="F107" s="1645" t="s">
        <v>1477</v>
      </c>
      <c r="G107" s="1645"/>
      <c r="H107" s="1645" t="s">
        <v>492</v>
      </c>
      <c r="I107" s="622"/>
      <c r="J107" s="622"/>
      <c r="K107" s="622"/>
      <c r="L107" s="622"/>
      <c r="M107" s="622"/>
      <c r="N107" s="1594"/>
      <c r="O107" s="1594"/>
      <c r="P107" s="1594"/>
      <c r="Q107" s="1594"/>
      <c r="R107" s="1594"/>
    </row>
    <row r="108" spans="1:18" s="1618" customFormat="1" ht="15">
      <c r="A108" s="1646">
        <f>ROW()</f>
        <v>108</v>
      </c>
      <c r="B108" s="585"/>
      <c r="C108" s="1645"/>
      <c r="D108" s="1645"/>
      <c r="E108" s="1645"/>
      <c r="F108" s="1645" t="s">
        <v>1478</v>
      </c>
      <c r="G108" s="1645"/>
      <c r="H108" s="1645" t="s">
        <v>492</v>
      </c>
      <c r="I108" s="622"/>
      <c r="J108" s="622"/>
      <c r="K108" s="622"/>
      <c r="L108" s="622"/>
      <c r="M108" s="622"/>
      <c r="N108" s="1594"/>
      <c r="O108" s="1594"/>
      <c r="P108" s="1594"/>
      <c r="Q108" s="1594"/>
      <c r="R108" s="1594"/>
    </row>
    <row r="109" spans="1:18" s="1618" customFormat="1" ht="15">
      <c r="A109" s="1646">
        <f>ROW()</f>
        <v>109</v>
      </c>
      <c r="B109" s="585"/>
      <c r="C109" s="1645"/>
      <c r="D109" s="1645"/>
      <c r="E109" s="1645"/>
      <c r="F109" s="1645" t="s">
        <v>1479</v>
      </c>
      <c r="G109" s="1645"/>
      <c r="H109" s="1645" t="s">
        <v>492</v>
      </c>
      <c r="I109" s="622"/>
      <c r="J109" s="622"/>
      <c r="K109" s="622"/>
      <c r="L109" s="622"/>
      <c r="M109" s="622"/>
      <c r="N109" s="1594"/>
      <c r="O109" s="1594"/>
      <c r="P109" s="1594"/>
      <c r="Q109" s="1594"/>
      <c r="R109" s="1594"/>
    </row>
    <row r="110" spans="1:18" s="1618" customFormat="1" ht="30">
      <c r="A110" s="1646">
        <f>ROW()</f>
        <v>110</v>
      </c>
      <c r="B110" s="585"/>
      <c r="C110" s="1645" t="s">
        <v>420</v>
      </c>
      <c r="D110" s="1645" t="s">
        <v>1484</v>
      </c>
      <c r="E110" s="1645" t="s">
        <v>1485</v>
      </c>
      <c r="F110" s="1645" t="s">
        <v>1476</v>
      </c>
      <c r="G110" s="1645"/>
      <c r="H110" s="1645" t="s">
        <v>492</v>
      </c>
      <c r="I110" s="622"/>
      <c r="J110" s="622"/>
      <c r="K110" s="622"/>
      <c r="L110" s="622"/>
      <c r="M110" s="622"/>
      <c r="N110" s="1594"/>
      <c r="O110" s="1594"/>
      <c r="P110" s="1594"/>
      <c r="Q110" s="1594"/>
      <c r="R110" s="1594"/>
    </row>
    <row r="111" spans="1:18" s="1618" customFormat="1" ht="15">
      <c r="A111" s="1646">
        <f>ROW()</f>
        <v>111</v>
      </c>
      <c r="B111" s="585"/>
      <c r="C111" s="1645"/>
      <c r="D111" s="1645"/>
      <c r="E111" s="1645"/>
      <c r="F111" s="1645" t="s">
        <v>1477</v>
      </c>
      <c r="G111" s="1645"/>
      <c r="H111" s="1645" t="s">
        <v>492</v>
      </c>
      <c r="I111" s="622"/>
      <c r="J111" s="622"/>
      <c r="K111" s="622"/>
      <c r="L111" s="622"/>
      <c r="M111" s="622"/>
      <c r="N111" s="1594"/>
      <c r="O111" s="1594"/>
      <c r="P111" s="1594"/>
      <c r="Q111" s="1594"/>
      <c r="R111" s="1594"/>
    </row>
    <row r="112" spans="1:18" s="1618" customFormat="1" ht="15">
      <c r="A112" s="1646">
        <f>ROW()</f>
        <v>112</v>
      </c>
      <c r="B112" s="585"/>
      <c r="C112" s="1645"/>
      <c r="D112" s="1645"/>
      <c r="E112" s="1645"/>
      <c r="F112" s="1645" t="s">
        <v>1478</v>
      </c>
      <c r="G112" s="1645"/>
      <c r="H112" s="1645" t="s">
        <v>492</v>
      </c>
      <c r="I112" s="622"/>
      <c r="J112" s="622"/>
      <c r="K112" s="622"/>
      <c r="L112" s="622"/>
      <c r="M112" s="622"/>
      <c r="N112" s="1594"/>
      <c r="O112" s="1594"/>
      <c r="P112" s="1594"/>
      <c r="Q112" s="1594"/>
      <c r="R112" s="1594"/>
    </row>
    <row r="113" spans="1:18" s="1618" customFormat="1" ht="15">
      <c r="A113" s="1646">
        <f>ROW()</f>
        <v>113</v>
      </c>
      <c r="B113" s="585"/>
      <c r="C113" s="1645"/>
      <c r="D113" s="1645"/>
      <c r="E113" s="1645"/>
      <c r="F113" s="1645" t="s">
        <v>1479</v>
      </c>
      <c r="G113" s="1645"/>
      <c r="H113" s="1645" t="s">
        <v>492</v>
      </c>
      <c r="I113" s="622"/>
      <c r="J113" s="622"/>
      <c r="K113" s="622"/>
      <c r="L113" s="622"/>
      <c r="M113" s="622"/>
      <c r="N113" s="1594"/>
      <c r="O113" s="1594"/>
      <c r="P113" s="1594"/>
      <c r="Q113" s="1594"/>
      <c r="R113" s="1594"/>
    </row>
    <row r="114" spans="1:18" s="1618" customFormat="1" ht="30">
      <c r="A114" s="1646">
        <f>ROW()</f>
        <v>114</v>
      </c>
      <c r="B114" s="585"/>
      <c r="C114" s="1645" t="s">
        <v>420</v>
      </c>
      <c r="D114" s="1645" t="s">
        <v>1486</v>
      </c>
      <c r="E114" s="1645" t="s">
        <v>1487</v>
      </c>
      <c r="F114" s="1645" t="s">
        <v>1476</v>
      </c>
      <c r="G114" s="1645"/>
      <c r="H114" s="1645" t="s">
        <v>492</v>
      </c>
      <c r="I114" s="622"/>
      <c r="J114" s="622"/>
      <c r="K114" s="622"/>
      <c r="L114" s="622"/>
      <c r="M114" s="622"/>
      <c r="N114" s="1594"/>
      <c r="O114" s="1594"/>
      <c r="P114" s="1594"/>
      <c r="Q114" s="1594"/>
      <c r="R114" s="1594"/>
    </row>
    <row r="115" spans="1:18" s="1618" customFormat="1" ht="15">
      <c r="A115" s="1646">
        <f>ROW()</f>
        <v>115</v>
      </c>
      <c r="B115" s="585"/>
      <c r="C115" s="1645"/>
      <c r="D115" s="1645"/>
      <c r="E115" s="1645"/>
      <c r="F115" s="1645" t="s">
        <v>1477</v>
      </c>
      <c r="G115" s="1645"/>
      <c r="H115" s="1645" t="s">
        <v>492</v>
      </c>
      <c r="I115" s="622"/>
      <c r="J115" s="622"/>
      <c r="K115" s="622"/>
      <c r="L115" s="622"/>
      <c r="M115" s="622"/>
      <c r="N115" s="1594"/>
      <c r="O115" s="1594"/>
      <c r="P115" s="1594"/>
      <c r="Q115" s="1594"/>
      <c r="R115" s="1594"/>
    </row>
    <row r="116" spans="1:18" s="1618" customFormat="1" ht="15">
      <c r="A116" s="1646">
        <f>ROW()</f>
        <v>116</v>
      </c>
      <c r="B116" s="585"/>
      <c r="C116" s="1645"/>
      <c r="D116" s="1645"/>
      <c r="E116" s="1645"/>
      <c r="F116" s="1645" t="s">
        <v>1478</v>
      </c>
      <c r="G116" s="1645"/>
      <c r="H116" s="1645" t="s">
        <v>492</v>
      </c>
      <c r="I116" s="622"/>
      <c r="J116" s="622"/>
      <c r="K116" s="622"/>
      <c r="L116" s="622"/>
      <c r="M116" s="622"/>
      <c r="N116" s="1594"/>
      <c r="O116" s="1594"/>
      <c r="P116" s="1594"/>
      <c r="Q116" s="1594"/>
      <c r="R116" s="1594"/>
    </row>
    <row r="117" spans="1:18" s="1618" customFormat="1" ht="15">
      <c r="A117" s="1646">
        <f>ROW()</f>
        <v>117</v>
      </c>
      <c r="B117" s="585"/>
      <c r="C117" s="1645"/>
      <c r="D117" s="1645"/>
      <c r="E117" s="1645"/>
      <c r="F117" s="1645" t="s">
        <v>1479</v>
      </c>
      <c r="G117" s="1645"/>
      <c r="H117" s="1645" t="s">
        <v>492</v>
      </c>
      <c r="I117" s="622"/>
      <c r="J117" s="622"/>
      <c r="K117" s="622"/>
      <c r="L117" s="622"/>
      <c r="M117" s="622"/>
      <c r="N117" s="1594"/>
      <c r="O117" s="1594"/>
      <c r="P117" s="1594"/>
      <c r="Q117" s="1594"/>
      <c r="R117" s="1594"/>
    </row>
    <row r="118" spans="1:18" s="1618" customFormat="1" ht="30">
      <c r="A118" s="1646">
        <f>ROW()</f>
        <v>118</v>
      </c>
      <c r="B118" s="585"/>
      <c r="C118" s="1645" t="s">
        <v>420</v>
      </c>
      <c r="D118" s="1645" t="s">
        <v>1488</v>
      </c>
      <c r="E118" s="1645"/>
      <c r="F118" s="1645"/>
      <c r="G118" s="1645"/>
      <c r="H118" s="1645"/>
      <c r="I118" s="622"/>
      <c r="J118" s="622"/>
      <c r="K118" s="622"/>
      <c r="L118" s="622"/>
      <c r="M118" s="622"/>
      <c r="N118" s="1594"/>
      <c r="O118" s="1594"/>
      <c r="P118" s="1594"/>
      <c r="Q118" s="1594"/>
      <c r="R118" s="1594"/>
    </row>
    <row r="119" spans="1:18" s="1618" customFormat="1" ht="15">
      <c r="A119" s="1646">
        <f>ROW()</f>
        <v>119</v>
      </c>
      <c r="B119" s="585"/>
      <c r="C119" s="1645"/>
      <c r="D119" s="1644" t="s">
        <v>1489</v>
      </c>
      <c r="E119" s="1645" t="s">
        <v>1490</v>
      </c>
      <c r="F119" s="1645"/>
      <c r="G119" s="1645"/>
      <c r="H119" s="1645" t="s">
        <v>493</v>
      </c>
      <c r="I119" s="623"/>
      <c r="J119" s="623"/>
      <c r="K119" s="623"/>
      <c r="L119" s="623"/>
      <c r="M119" s="623"/>
      <c r="N119" s="1595"/>
      <c r="O119" s="1595"/>
      <c r="P119" s="1595"/>
      <c r="Q119" s="1595"/>
      <c r="R119" s="1595"/>
    </row>
    <row r="120" spans="1:18" s="1618" customFormat="1" ht="15">
      <c r="A120" s="1646">
        <f>ROW()</f>
        <v>120</v>
      </c>
      <c r="B120" s="585"/>
      <c r="C120" s="1645"/>
      <c r="D120" s="1644" t="s">
        <v>1491</v>
      </c>
      <c r="E120" s="1645" t="s">
        <v>1490</v>
      </c>
      <c r="F120" s="1645"/>
      <c r="G120" s="1645"/>
      <c r="H120" s="1645" t="s">
        <v>494</v>
      </c>
      <c r="I120" s="623"/>
      <c r="J120" s="623"/>
      <c r="K120" s="623"/>
      <c r="L120" s="623"/>
      <c r="M120" s="623"/>
      <c r="N120" s="1595"/>
      <c r="O120" s="1595"/>
      <c r="P120" s="1595"/>
      <c r="Q120" s="1595"/>
      <c r="R120" s="1595"/>
    </row>
    <row r="121" spans="1:18" s="1618" customFormat="1" ht="15">
      <c r="A121" s="1646">
        <f>ROW()</f>
        <v>121</v>
      </c>
      <c r="B121" s="585"/>
      <c r="C121" s="1645"/>
      <c r="D121" s="1644" t="s">
        <v>1492</v>
      </c>
      <c r="E121" s="1645" t="s">
        <v>1490</v>
      </c>
      <c r="F121" s="1645"/>
      <c r="G121" s="1645"/>
      <c r="H121" s="1645" t="s">
        <v>495</v>
      </c>
      <c r="I121" s="623"/>
      <c r="J121" s="623"/>
      <c r="K121" s="623"/>
      <c r="L121" s="623"/>
      <c r="M121" s="623"/>
      <c r="N121" s="1595"/>
      <c r="O121" s="1595"/>
      <c r="P121" s="1595"/>
      <c r="Q121" s="1595"/>
      <c r="R121" s="1595"/>
    </row>
    <row r="122" spans="1:18" s="1618" customFormat="1" ht="30">
      <c r="A122" s="1646">
        <f>ROW()</f>
        <v>122</v>
      </c>
      <c r="B122" s="585"/>
      <c r="C122" s="1645" t="s">
        <v>420</v>
      </c>
      <c r="D122" s="1644" t="s">
        <v>1493</v>
      </c>
      <c r="E122" s="1645"/>
      <c r="F122" s="1645" t="s">
        <v>1494</v>
      </c>
      <c r="G122" s="1645"/>
      <c r="H122" s="1645" t="s">
        <v>496</v>
      </c>
      <c r="I122" s="623"/>
      <c r="J122" s="623"/>
      <c r="K122" s="623"/>
      <c r="L122" s="623"/>
      <c r="M122" s="623"/>
      <c r="N122" s="1595"/>
      <c r="O122" s="1595"/>
      <c r="P122" s="1595"/>
      <c r="Q122" s="1595"/>
      <c r="R122" s="1595"/>
    </row>
    <row r="123" spans="1:18" s="1618" customFormat="1" ht="15">
      <c r="A123" s="1646">
        <f>ROW()</f>
        <v>123</v>
      </c>
      <c r="B123" s="585"/>
      <c r="C123" s="1645"/>
      <c r="D123" s="1644"/>
      <c r="E123" s="1645"/>
      <c r="F123" s="1645" t="s">
        <v>1495</v>
      </c>
      <c r="G123" s="1645"/>
      <c r="H123" s="1645" t="s">
        <v>497</v>
      </c>
      <c r="I123" s="623"/>
      <c r="J123" s="623"/>
      <c r="K123" s="623"/>
      <c r="L123" s="623"/>
      <c r="M123" s="623"/>
      <c r="N123" s="1595"/>
      <c r="O123" s="1595"/>
      <c r="P123" s="1595"/>
      <c r="Q123" s="1595"/>
      <c r="R123" s="1595"/>
    </row>
    <row r="124" spans="1:18" s="1618" customFormat="1" ht="15">
      <c r="A124" s="1646">
        <f>ROW()</f>
        <v>124</v>
      </c>
      <c r="B124" s="585"/>
      <c r="C124" s="1645"/>
      <c r="D124" s="1644"/>
      <c r="E124" s="1645"/>
      <c r="F124" s="1645" t="s">
        <v>1496</v>
      </c>
      <c r="G124" s="1645"/>
      <c r="H124" s="1645" t="s">
        <v>498</v>
      </c>
      <c r="I124" s="623"/>
      <c r="J124" s="623"/>
      <c r="K124" s="623"/>
      <c r="L124" s="623"/>
      <c r="M124" s="623"/>
      <c r="N124" s="1595"/>
      <c r="O124" s="1595"/>
      <c r="P124" s="1595"/>
      <c r="Q124" s="1595"/>
      <c r="R124" s="1595"/>
    </row>
    <row r="125" spans="1:18" s="1618" customFormat="1" ht="30">
      <c r="A125" s="1646">
        <f>ROW()</f>
        <v>125</v>
      </c>
      <c r="B125" s="585"/>
      <c r="C125" s="1645" t="s">
        <v>422</v>
      </c>
      <c r="D125" s="1645" t="s">
        <v>1497</v>
      </c>
      <c r="E125" s="1644">
        <v>220</v>
      </c>
      <c r="F125" s="1645" t="s">
        <v>1498</v>
      </c>
      <c r="G125" s="1645" t="s">
        <v>1499</v>
      </c>
      <c r="H125" s="1645" t="s">
        <v>499</v>
      </c>
      <c r="I125" s="623"/>
      <c r="J125" s="623"/>
      <c r="K125" s="623"/>
      <c r="L125" s="623"/>
      <c r="M125" s="623"/>
      <c r="N125" s="1595"/>
      <c r="O125" s="1595"/>
      <c r="P125" s="1595"/>
      <c r="Q125" s="1595"/>
      <c r="R125" s="1595"/>
    </row>
    <row r="126" spans="1:18" s="1618" customFormat="1" ht="15">
      <c r="A126" s="1646">
        <f>ROW()</f>
        <v>126</v>
      </c>
      <c r="B126" s="585"/>
      <c r="C126" s="1645"/>
      <c r="D126" s="1645"/>
      <c r="E126" s="1644"/>
      <c r="F126" s="1645"/>
      <c r="G126" s="1645" t="s">
        <v>1500</v>
      </c>
      <c r="H126" s="1645" t="s">
        <v>499</v>
      </c>
      <c r="I126" s="623"/>
      <c r="J126" s="623"/>
      <c r="K126" s="623"/>
      <c r="L126" s="623"/>
      <c r="M126" s="623"/>
      <c r="N126" s="1595"/>
      <c r="O126" s="1595"/>
      <c r="P126" s="1595"/>
      <c r="Q126" s="1595"/>
      <c r="R126" s="1595"/>
    </row>
    <row r="127" spans="1:18" s="1618" customFormat="1" ht="15">
      <c r="A127" s="1646">
        <f>ROW()</f>
        <v>127</v>
      </c>
      <c r="B127" s="585"/>
      <c r="C127" s="1645"/>
      <c r="D127" s="1645"/>
      <c r="E127" s="1644"/>
      <c r="F127" s="1645" t="s">
        <v>1501</v>
      </c>
      <c r="G127" s="1645" t="s">
        <v>1499</v>
      </c>
      <c r="H127" s="1645" t="s">
        <v>499</v>
      </c>
      <c r="I127" s="623"/>
      <c r="J127" s="623"/>
      <c r="K127" s="623"/>
      <c r="L127" s="623"/>
      <c r="M127" s="623"/>
      <c r="N127" s="1595"/>
      <c r="O127" s="1595"/>
      <c r="P127" s="1595"/>
      <c r="Q127" s="1595"/>
      <c r="R127" s="1595"/>
    </row>
    <row r="128" spans="1:18" s="1618" customFormat="1" ht="15">
      <c r="A128" s="1646">
        <f>ROW()</f>
        <v>128</v>
      </c>
      <c r="B128" s="585"/>
      <c r="C128" s="1645"/>
      <c r="D128" s="1645"/>
      <c r="E128" s="1644"/>
      <c r="F128" s="1645"/>
      <c r="G128" s="1645" t="s">
        <v>1500</v>
      </c>
      <c r="H128" s="1645" t="s">
        <v>499</v>
      </c>
      <c r="I128" s="623"/>
      <c r="J128" s="623"/>
      <c r="K128" s="623"/>
      <c r="L128" s="623"/>
      <c r="M128" s="623"/>
      <c r="N128" s="1595"/>
      <c r="O128" s="1595"/>
      <c r="P128" s="1595"/>
      <c r="Q128" s="1595"/>
      <c r="R128" s="1595"/>
    </row>
    <row r="129" spans="1:18" s="1618" customFormat="1" ht="15">
      <c r="A129" s="1646">
        <f>ROW()</f>
        <v>129</v>
      </c>
      <c r="B129" s="585"/>
      <c r="C129" s="1645"/>
      <c r="D129" s="1645"/>
      <c r="E129" s="1644" t="s">
        <v>1502</v>
      </c>
      <c r="F129" s="1645" t="s">
        <v>1498</v>
      </c>
      <c r="G129" s="1645" t="s">
        <v>1499</v>
      </c>
      <c r="H129" s="1645" t="s">
        <v>499</v>
      </c>
      <c r="I129" s="623"/>
      <c r="J129" s="623"/>
      <c r="K129" s="623"/>
      <c r="L129" s="623"/>
      <c r="M129" s="623"/>
      <c r="N129" s="1595"/>
      <c r="O129" s="1595"/>
      <c r="P129" s="1595"/>
      <c r="Q129" s="1595"/>
      <c r="R129" s="1595"/>
    </row>
    <row r="130" spans="1:18" s="1618" customFormat="1" ht="15">
      <c r="A130" s="1646">
        <f>ROW()</f>
        <v>130</v>
      </c>
      <c r="B130" s="585"/>
      <c r="C130" s="1645"/>
      <c r="D130" s="1645"/>
      <c r="E130" s="1644"/>
      <c r="F130" s="1645"/>
      <c r="G130" s="1645" t="s">
        <v>1500</v>
      </c>
      <c r="H130" s="1645" t="s">
        <v>499</v>
      </c>
      <c r="I130" s="623"/>
      <c r="J130" s="623"/>
      <c r="K130" s="623"/>
      <c r="L130" s="623"/>
      <c r="M130" s="623"/>
      <c r="N130" s="1595"/>
      <c r="O130" s="1595"/>
      <c r="P130" s="1595"/>
      <c r="Q130" s="1595"/>
      <c r="R130" s="1595"/>
    </row>
    <row r="131" spans="1:18" s="1618" customFormat="1" ht="15">
      <c r="A131" s="1646">
        <f>ROW()</f>
        <v>131</v>
      </c>
      <c r="B131" s="585"/>
      <c r="C131" s="1645"/>
      <c r="D131" s="1645"/>
      <c r="E131" s="1644"/>
      <c r="F131" s="1645" t="s">
        <v>1501</v>
      </c>
      <c r="G131" s="1645" t="s">
        <v>1499</v>
      </c>
      <c r="H131" s="1645" t="s">
        <v>499</v>
      </c>
      <c r="I131" s="623"/>
      <c r="J131" s="623"/>
      <c r="K131" s="623"/>
      <c r="L131" s="623"/>
      <c r="M131" s="623"/>
      <c r="N131" s="1595"/>
      <c r="O131" s="1595"/>
      <c r="P131" s="1595"/>
      <c r="Q131" s="1595"/>
      <c r="R131" s="1595"/>
    </row>
    <row r="132" spans="1:18" s="1618" customFormat="1" ht="15">
      <c r="A132" s="1646">
        <f>ROW()</f>
        <v>132</v>
      </c>
      <c r="B132" s="585"/>
      <c r="C132" s="1645"/>
      <c r="D132" s="1645"/>
      <c r="E132" s="1644"/>
      <c r="F132" s="1645"/>
      <c r="G132" s="1645" t="s">
        <v>1500</v>
      </c>
      <c r="H132" s="1645" t="s">
        <v>499</v>
      </c>
      <c r="I132" s="623"/>
      <c r="J132" s="623"/>
      <c r="K132" s="623"/>
      <c r="L132" s="623"/>
      <c r="M132" s="623"/>
      <c r="N132" s="1595"/>
      <c r="O132" s="1595"/>
      <c r="P132" s="1595"/>
      <c r="Q132" s="1595"/>
      <c r="R132" s="1595"/>
    </row>
    <row r="133" spans="1:18" s="1618" customFormat="1" ht="15">
      <c r="A133" s="1646">
        <f>ROW()</f>
        <v>133</v>
      </c>
      <c r="B133" s="585"/>
      <c r="C133" s="1645"/>
      <c r="D133" s="1645"/>
      <c r="E133" s="1644" t="s">
        <v>1503</v>
      </c>
      <c r="F133" s="1645" t="s">
        <v>1529</v>
      </c>
      <c r="G133" s="1645" t="s">
        <v>1499</v>
      </c>
      <c r="H133" s="1645" t="s">
        <v>499</v>
      </c>
      <c r="I133" s="623"/>
      <c r="J133" s="623"/>
      <c r="K133" s="623"/>
      <c r="L133" s="623"/>
      <c r="M133" s="623"/>
      <c r="N133" s="1595"/>
      <c r="O133" s="1595"/>
      <c r="P133" s="1595"/>
      <c r="Q133" s="1595"/>
      <c r="R133" s="1595"/>
    </row>
    <row r="134" spans="1:18" s="1618" customFormat="1" ht="15">
      <c r="A134" s="1646">
        <f>ROW()</f>
        <v>134</v>
      </c>
      <c r="B134" s="585"/>
      <c r="C134" s="1645"/>
      <c r="D134" s="1645"/>
      <c r="E134" s="1644"/>
      <c r="F134" s="1645"/>
      <c r="G134" s="1645" t="s">
        <v>1500</v>
      </c>
      <c r="H134" s="1645" t="s">
        <v>499</v>
      </c>
      <c r="I134" s="623"/>
      <c r="J134" s="623"/>
      <c r="K134" s="623"/>
      <c r="L134" s="623"/>
      <c r="M134" s="623"/>
      <c r="N134" s="1595"/>
      <c r="O134" s="1595"/>
      <c r="P134" s="1595"/>
      <c r="Q134" s="1595"/>
      <c r="R134" s="1595"/>
    </row>
    <row r="135" spans="1:18" s="1618" customFormat="1" ht="30">
      <c r="A135" s="1646">
        <f>ROW()</f>
        <v>135</v>
      </c>
      <c r="B135" s="585"/>
      <c r="C135" s="1645" t="s">
        <v>422</v>
      </c>
      <c r="D135" s="1645" t="s">
        <v>1504</v>
      </c>
      <c r="E135" s="1644"/>
      <c r="F135" s="1645" t="s">
        <v>1505</v>
      </c>
      <c r="G135" s="1645"/>
      <c r="H135" s="1645" t="s">
        <v>500</v>
      </c>
      <c r="I135" s="623"/>
      <c r="J135" s="623"/>
      <c r="K135" s="623"/>
      <c r="L135" s="623"/>
      <c r="M135" s="623"/>
      <c r="N135" s="1595"/>
      <c r="O135" s="1595"/>
      <c r="P135" s="1595"/>
      <c r="Q135" s="1595"/>
      <c r="R135" s="1595"/>
    </row>
    <row r="136" spans="1:18" s="1618" customFormat="1" ht="15">
      <c r="A136" s="1646">
        <f>ROW()</f>
        <v>136</v>
      </c>
      <c r="B136" s="585"/>
      <c r="C136" s="1645"/>
      <c r="D136" s="1645"/>
      <c r="E136" s="1644"/>
      <c r="F136" s="1645" t="s">
        <v>1506</v>
      </c>
      <c r="G136" s="1645"/>
      <c r="H136" s="1645" t="s">
        <v>500</v>
      </c>
      <c r="I136" s="623"/>
      <c r="J136" s="623"/>
      <c r="K136" s="623"/>
      <c r="L136" s="623"/>
      <c r="M136" s="623"/>
      <c r="N136" s="1595"/>
      <c r="O136" s="1595"/>
      <c r="P136" s="1595"/>
      <c r="Q136" s="1595"/>
      <c r="R136" s="1595"/>
    </row>
    <row r="137" spans="1:18" s="1618" customFormat="1" ht="15">
      <c r="A137" s="1646">
        <f>ROW()</f>
        <v>137</v>
      </c>
      <c r="B137" s="585"/>
      <c r="C137" s="1645"/>
      <c r="D137" s="1645"/>
      <c r="E137" s="1644"/>
      <c r="F137" s="1645" t="s">
        <v>1507</v>
      </c>
      <c r="G137" s="1645"/>
      <c r="H137" s="1645" t="s">
        <v>500</v>
      </c>
      <c r="I137" s="623"/>
      <c r="J137" s="623"/>
      <c r="K137" s="623"/>
      <c r="L137" s="623"/>
      <c r="M137" s="623"/>
      <c r="N137" s="1595"/>
      <c r="O137" s="1595"/>
      <c r="P137" s="1595"/>
      <c r="Q137" s="1595"/>
      <c r="R137" s="1595"/>
    </row>
    <row r="138" spans="1:18" s="1618" customFormat="1" ht="30">
      <c r="A138" s="1646">
        <f>ROW()</f>
        <v>138</v>
      </c>
      <c r="B138" s="585"/>
      <c r="C138" s="1645" t="s">
        <v>422</v>
      </c>
      <c r="D138" s="1645" t="s">
        <v>1508</v>
      </c>
      <c r="E138" s="1644"/>
      <c r="F138" s="1645" t="s">
        <v>1509</v>
      </c>
      <c r="G138" s="1645"/>
      <c r="H138" s="1645" t="s">
        <v>1531</v>
      </c>
      <c r="I138" s="623"/>
      <c r="J138" s="623"/>
      <c r="K138" s="623"/>
      <c r="L138" s="623"/>
      <c r="M138" s="623"/>
      <c r="N138" s="1595"/>
      <c r="O138" s="1595"/>
      <c r="P138" s="1595"/>
      <c r="Q138" s="1595"/>
      <c r="R138" s="1595"/>
    </row>
    <row r="139" spans="1:18" s="1618" customFormat="1" ht="15">
      <c r="A139" s="1646">
        <f>ROW()</f>
        <v>139</v>
      </c>
      <c r="B139" s="585"/>
      <c r="C139" s="1645"/>
      <c r="D139" s="1645"/>
      <c r="E139" s="1644"/>
      <c r="F139" s="1645" t="s">
        <v>1510</v>
      </c>
      <c r="G139" s="1645"/>
      <c r="H139" s="1645" t="s">
        <v>1531</v>
      </c>
      <c r="I139" s="623"/>
      <c r="J139" s="623"/>
      <c r="K139" s="623"/>
      <c r="L139" s="623"/>
      <c r="M139" s="623"/>
      <c r="N139" s="1595"/>
      <c r="O139" s="1595"/>
      <c r="P139" s="1595"/>
      <c r="Q139" s="1595"/>
      <c r="R139" s="1595"/>
    </row>
    <row r="140" spans="1:18" s="1618" customFormat="1" ht="15">
      <c r="A140" s="1646">
        <f>ROW()</f>
        <v>140</v>
      </c>
      <c r="B140" s="585"/>
      <c r="C140" s="1645"/>
      <c r="D140" s="1645"/>
      <c r="E140" s="1644"/>
      <c r="F140" s="1645" t="s">
        <v>1511</v>
      </c>
      <c r="G140" s="1645"/>
      <c r="H140" s="1645" t="s">
        <v>1531</v>
      </c>
      <c r="I140" s="623"/>
      <c r="J140" s="623"/>
      <c r="K140" s="623"/>
      <c r="L140" s="623"/>
      <c r="M140" s="623"/>
      <c r="N140" s="1595"/>
      <c r="O140" s="1595"/>
      <c r="P140" s="1595"/>
      <c r="Q140" s="1595"/>
      <c r="R140" s="1595"/>
    </row>
    <row r="141" spans="1:18" s="1618" customFormat="1" ht="15">
      <c r="A141" s="1646">
        <f>ROW()</f>
        <v>141</v>
      </c>
      <c r="B141" s="585"/>
      <c r="C141" s="1645"/>
      <c r="D141" s="1645"/>
      <c r="E141" s="1644"/>
      <c r="F141" s="1645" t="s">
        <v>1512</v>
      </c>
      <c r="G141" s="1645"/>
      <c r="H141" s="1645" t="s">
        <v>1531</v>
      </c>
      <c r="I141" s="623"/>
      <c r="J141" s="623"/>
      <c r="K141" s="623"/>
      <c r="L141" s="623"/>
      <c r="M141" s="623"/>
      <c r="N141" s="1595"/>
      <c r="O141" s="1595"/>
      <c r="P141" s="1595"/>
      <c r="Q141" s="1595"/>
      <c r="R141" s="1595"/>
    </row>
    <row r="142" spans="1:18" s="1618" customFormat="1" ht="30">
      <c r="A142" s="1646">
        <f>ROW()</f>
        <v>142</v>
      </c>
      <c r="B142" s="585"/>
      <c r="C142" s="1645" t="s">
        <v>422</v>
      </c>
      <c r="D142" s="1645" t="s">
        <v>1513</v>
      </c>
      <c r="E142" s="1641"/>
      <c r="F142" s="1645" t="s">
        <v>1514</v>
      </c>
      <c r="G142" s="1645" t="s">
        <v>1515</v>
      </c>
      <c r="H142" s="1645" t="s">
        <v>501</v>
      </c>
      <c r="I142" s="623"/>
      <c r="J142" s="623"/>
      <c r="K142" s="623"/>
      <c r="L142" s="623"/>
      <c r="M142" s="623"/>
      <c r="N142" s="1595"/>
      <c r="O142" s="1595"/>
      <c r="P142" s="1595"/>
      <c r="Q142" s="1595"/>
      <c r="R142" s="1595"/>
    </row>
    <row r="143" spans="1:18" s="1618" customFormat="1" ht="15">
      <c r="A143" s="1646">
        <f>ROW()</f>
        <v>143</v>
      </c>
      <c r="B143" s="585"/>
      <c r="C143" s="1645"/>
      <c r="D143" s="1645"/>
      <c r="E143" s="1641"/>
      <c r="F143" s="1645" t="s">
        <v>1516</v>
      </c>
      <c r="G143" s="1645" t="s">
        <v>1517</v>
      </c>
      <c r="H143" s="1645" t="s">
        <v>501</v>
      </c>
      <c r="I143" s="623"/>
      <c r="J143" s="623"/>
      <c r="K143" s="623"/>
      <c r="L143" s="623"/>
      <c r="M143" s="623"/>
      <c r="N143" s="1595"/>
      <c r="O143" s="1595"/>
      <c r="P143" s="1595"/>
      <c r="Q143" s="1595"/>
      <c r="R143" s="1595"/>
    </row>
    <row r="144" spans="1:18" s="1618" customFormat="1" ht="15">
      <c r="A144" s="1646">
        <f>ROW()</f>
        <v>144</v>
      </c>
      <c r="B144" s="585"/>
      <c r="C144" s="1645"/>
      <c r="D144" s="1645"/>
      <c r="E144" s="1641"/>
      <c r="F144" s="1645" t="s">
        <v>1530</v>
      </c>
      <c r="G144" s="1645" t="s">
        <v>1518</v>
      </c>
      <c r="H144" s="1645" t="s">
        <v>501</v>
      </c>
      <c r="I144" s="623"/>
      <c r="J144" s="623"/>
      <c r="K144" s="623"/>
      <c r="L144" s="623"/>
      <c r="M144" s="623"/>
      <c r="N144" s="1596"/>
      <c r="O144" s="1595"/>
      <c r="P144" s="1595"/>
      <c r="Q144" s="1595"/>
      <c r="R144" s="1595"/>
    </row>
    <row r="145" spans="1:20" s="1618" customFormat="1" ht="30">
      <c r="A145" s="1646">
        <f>ROW()</f>
        <v>145</v>
      </c>
      <c r="B145" s="585"/>
      <c r="C145" s="1645" t="s">
        <v>422</v>
      </c>
      <c r="D145" s="1645" t="s">
        <v>1519</v>
      </c>
      <c r="E145" s="1644"/>
      <c r="F145" s="1645" t="s">
        <v>1520</v>
      </c>
      <c r="G145" s="1645"/>
      <c r="H145" s="1645" t="s">
        <v>1521</v>
      </c>
      <c r="I145" s="623"/>
      <c r="J145" s="623"/>
      <c r="K145" s="623"/>
      <c r="L145" s="623"/>
      <c r="M145" s="623"/>
      <c r="N145" s="1595"/>
      <c r="O145" s="1595"/>
      <c r="P145" s="1595"/>
      <c r="Q145" s="1595"/>
      <c r="R145" s="1595"/>
    </row>
    <row r="146" spans="1:20" ht="15">
      <c r="A146" s="618">
        <f>ROW()</f>
        <v>146</v>
      </c>
      <c r="B146" s="1564"/>
      <c r="C146" s="559"/>
      <c r="D146" s="559"/>
      <c r="E146" s="559"/>
      <c r="F146" s="1645" t="s">
        <v>1522</v>
      </c>
      <c r="G146" s="1645"/>
      <c r="H146" s="1645" t="s">
        <v>1521</v>
      </c>
      <c r="I146" s="1068"/>
      <c r="J146" s="1068"/>
      <c r="K146" s="605"/>
      <c r="L146" s="605"/>
      <c r="M146" s="605"/>
      <c r="N146" s="1580"/>
      <c r="O146" s="1580"/>
      <c r="P146" s="1580"/>
      <c r="Q146" s="1580"/>
      <c r="R146" s="1580"/>
      <c r="S146" s="1149"/>
      <c r="T146" s="804"/>
    </row>
    <row r="147" spans="1:20" s="937" customFormat="1" ht="15">
      <c r="A147" s="618"/>
      <c r="B147" s="1618"/>
      <c r="C147" s="559"/>
      <c r="D147" s="559"/>
      <c r="E147" s="559"/>
      <c r="F147" s="1645"/>
      <c r="G147" s="1645"/>
      <c r="H147" s="1645"/>
      <c r="I147" s="807"/>
      <c r="J147" s="807"/>
      <c r="K147" s="1618"/>
      <c r="L147" s="1618"/>
      <c r="M147" s="1618"/>
      <c r="N147" s="1618"/>
      <c r="O147" s="1618"/>
      <c r="P147" s="1618"/>
      <c r="Q147" s="1618"/>
      <c r="R147" s="1618"/>
      <c r="S147" s="1618"/>
      <c r="T147" s="804"/>
    </row>
    <row r="148" spans="1:20" ht="15">
      <c r="A148" s="618">
        <f>ROW()</f>
        <v>148</v>
      </c>
      <c r="C148" s="1251"/>
      <c r="D148" s="1251"/>
      <c r="E148" s="1251"/>
      <c r="F148" s="1251"/>
      <c r="G148" s="1251"/>
      <c r="H148" s="1260"/>
      <c r="T148" s="804"/>
    </row>
    <row r="149" spans="1:20" ht="18.75">
      <c r="A149" s="618">
        <f>ROW()</f>
        <v>149</v>
      </c>
      <c r="C149" s="1258" t="s">
        <v>1151</v>
      </c>
      <c r="D149" s="1252"/>
      <c r="E149" s="1252"/>
      <c r="F149" s="1252"/>
      <c r="G149" s="1251"/>
      <c r="H149" s="1260"/>
      <c r="T149" s="804"/>
    </row>
    <row r="150" spans="1:20" ht="15">
      <c r="A150" s="618">
        <f>ROW()</f>
        <v>150</v>
      </c>
      <c r="C150" s="1253"/>
      <c r="D150" s="70"/>
      <c r="I150" s="2217" t="s">
        <v>1414</v>
      </c>
      <c r="J150" s="2218"/>
      <c r="K150" s="2218"/>
      <c r="L150" s="2218"/>
      <c r="M150" s="2218"/>
      <c r="N150" s="2218"/>
      <c r="O150" s="2218"/>
      <c r="P150" s="2218"/>
      <c r="Q150" s="2218"/>
      <c r="R150" s="2218"/>
      <c r="S150" s="2218"/>
      <c r="T150" s="804"/>
    </row>
    <row r="151" spans="1:20" ht="15.75">
      <c r="A151" s="618">
        <f>ROW()</f>
        <v>151</v>
      </c>
      <c r="C151" s="1631" t="s">
        <v>503</v>
      </c>
      <c r="D151" s="1631" t="s">
        <v>504</v>
      </c>
      <c r="E151" s="1631" t="s">
        <v>1421</v>
      </c>
      <c r="F151" s="1631" t="s">
        <v>1422</v>
      </c>
      <c r="G151" s="1631" t="s">
        <v>1423</v>
      </c>
      <c r="H151" s="1630" t="s">
        <v>28</v>
      </c>
      <c r="I151" s="1263" t="s">
        <v>978</v>
      </c>
      <c r="J151" s="1263" t="s">
        <v>981</v>
      </c>
      <c r="K151" s="1263" t="s">
        <v>982</v>
      </c>
      <c r="L151" s="1263" t="s">
        <v>980</v>
      </c>
      <c r="M151" s="1263" t="s">
        <v>979</v>
      </c>
      <c r="N151" s="1263" t="s">
        <v>980</v>
      </c>
      <c r="O151" s="1263" t="s">
        <v>979</v>
      </c>
      <c r="P151" s="1263" t="s">
        <v>983</v>
      </c>
      <c r="Q151" s="1263" t="s">
        <v>984</v>
      </c>
      <c r="R151" s="1263" t="s">
        <v>985</v>
      </c>
      <c r="S151" s="1263" t="s">
        <v>986</v>
      </c>
      <c r="T151" s="804"/>
    </row>
    <row r="152" spans="1:20" ht="45">
      <c r="A152" s="618">
        <f>ROW()</f>
        <v>152</v>
      </c>
      <c r="B152" s="1066"/>
      <c r="C152" s="1645" t="s">
        <v>391</v>
      </c>
      <c r="D152" s="1645" t="s">
        <v>1416</v>
      </c>
      <c r="E152" s="1645" t="s">
        <v>391</v>
      </c>
      <c r="F152" s="1645" t="s">
        <v>525</v>
      </c>
      <c r="G152" s="1645"/>
      <c r="H152" s="1648" t="s">
        <v>482</v>
      </c>
      <c r="I152" s="1068"/>
      <c r="J152" s="1068"/>
      <c r="K152" s="605"/>
      <c r="L152" s="605"/>
      <c r="M152" s="605"/>
      <c r="N152" s="605"/>
      <c r="O152" s="605"/>
      <c r="P152" s="605"/>
      <c r="Q152" s="605"/>
      <c r="R152" s="605"/>
      <c r="S152" s="605"/>
      <c r="T152" s="1262"/>
    </row>
    <row r="153" spans="1:20" ht="15">
      <c r="A153" s="618">
        <f>ROW()</f>
        <v>153</v>
      </c>
      <c r="B153" s="1066"/>
      <c r="C153" s="1645"/>
      <c r="D153" s="1645"/>
      <c r="E153" s="1645"/>
      <c r="F153" s="1645" t="s">
        <v>1523</v>
      </c>
      <c r="G153" s="1645"/>
      <c r="H153" s="1648" t="s">
        <v>483</v>
      </c>
      <c r="I153" s="1259"/>
      <c r="J153" s="1068"/>
      <c r="K153" s="605"/>
      <c r="L153" s="605"/>
      <c r="M153" s="605"/>
      <c r="N153" s="605"/>
      <c r="O153" s="605"/>
      <c r="P153" s="605"/>
      <c r="Q153" s="605"/>
      <c r="R153" s="605"/>
      <c r="S153" s="1261"/>
      <c r="T153" s="1262"/>
    </row>
    <row r="154" spans="1:20" ht="15">
      <c r="A154" s="618">
        <f>ROW()</f>
        <v>154</v>
      </c>
      <c r="B154" s="1066"/>
      <c r="C154" s="1645"/>
      <c r="D154" s="1645"/>
      <c r="E154" s="1645"/>
      <c r="F154" s="1645" t="s">
        <v>526</v>
      </c>
      <c r="G154" s="1645"/>
      <c r="H154" s="1648" t="s">
        <v>1524</v>
      </c>
      <c r="I154" s="1259"/>
      <c r="J154" s="1068"/>
      <c r="K154" s="605"/>
      <c r="L154" s="605"/>
      <c r="M154" s="605"/>
      <c r="N154" s="605"/>
      <c r="O154" s="605"/>
      <c r="P154" s="605"/>
      <c r="Q154" s="605"/>
      <c r="R154" s="605"/>
      <c r="S154" s="1261"/>
      <c r="T154" s="1262"/>
    </row>
    <row r="155" spans="1:20" ht="30">
      <c r="A155" s="618">
        <f>ROW()</f>
        <v>155</v>
      </c>
      <c r="B155" s="1066"/>
      <c r="C155" s="1645"/>
      <c r="D155" s="1645"/>
      <c r="E155" s="1645"/>
      <c r="F155" s="1645" t="s">
        <v>527</v>
      </c>
      <c r="G155" s="1645"/>
      <c r="H155" s="1648" t="s">
        <v>1525</v>
      </c>
      <c r="I155" s="1259"/>
      <c r="J155" s="1068"/>
      <c r="K155" s="605"/>
      <c r="L155" s="605"/>
      <c r="M155" s="605"/>
      <c r="N155" s="605"/>
      <c r="O155" s="605"/>
      <c r="P155" s="605"/>
      <c r="Q155" s="605"/>
      <c r="R155" s="605"/>
      <c r="S155" s="1261"/>
      <c r="T155" s="1262"/>
    </row>
    <row r="156" spans="1:20" ht="15">
      <c r="A156" s="618">
        <f>ROW()</f>
        <v>156</v>
      </c>
      <c r="B156" s="1066"/>
      <c r="C156" s="1645"/>
      <c r="D156" s="1645"/>
      <c r="E156" s="1645"/>
      <c r="F156" s="1645" t="s">
        <v>528</v>
      </c>
      <c r="G156" s="1645"/>
      <c r="H156" s="1648" t="s">
        <v>1526</v>
      </c>
      <c r="I156" s="1259"/>
      <c r="J156" s="1068"/>
      <c r="K156" s="605"/>
      <c r="L156" s="605"/>
      <c r="M156" s="605"/>
      <c r="N156" s="605"/>
      <c r="O156" s="605"/>
      <c r="P156" s="605"/>
      <c r="Q156" s="605"/>
      <c r="R156" s="605"/>
      <c r="S156" s="1261"/>
      <c r="T156" s="1262"/>
    </row>
    <row r="157" spans="1:20" ht="15">
      <c r="A157" s="618">
        <f>ROW()</f>
        <v>157</v>
      </c>
      <c r="B157" s="1066"/>
      <c r="C157" s="1645"/>
      <c r="D157" s="1645"/>
      <c r="E157" s="1645"/>
      <c r="F157" s="1645" t="s">
        <v>1417</v>
      </c>
      <c r="G157" s="1645"/>
      <c r="H157" s="1648" t="s">
        <v>1527</v>
      </c>
      <c r="I157" s="1259"/>
      <c r="J157" s="1068"/>
      <c r="K157" s="605"/>
      <c r="L157" s="605"/>
      <c r="M157" s="605"/>
      <c r="N157" s="605"/>
      <c r="O157" s="605"/>
      <c r="P157" s="605"/>
      <c r="Q157" s="605"/>
      <c r="R157" s="605"/>
      <c r="S157" s="1261"/>
      <c r="T157" s="1262"/>
    </row>
    <row r="158" spans="1:20" ht="15">
      <c r="A158" s="618">
        <f>ROW()</f>
        <v>158</v>
      </c>
      <c r="B158" s="1066"/>
      <c r="C158" s="1645"/>
      <c r="D158" s="1645"/>
      <c r="E158" s="1645"/>
      <c r="F158" s="1645" t="s">
        <v>1418</v>
      </c>
      <c r="G158" s="1645"/>
      <c r="H158" s="1648" t="s">
        <v>485</v>
      </c>
      <c r="I158" s="1259"/>
      <c r="J158" s="1068"/>
      <c r="K158" s="605"/>
      <c r="L158" s="605"/>
      <c r="M158" s="605"/>
      <c r="N158" s="605"/>
      <c r="O158" s="605"/>
      <c r="P158" s="605"/>
      <c r="Q158" s="605"/>
      <c r="R158" s="605"/>
      <c r="S158" s="1261"/>
      <c r="T158" s="1262"/>
    </row>
    <row r="159" spans="1:20" ht="15">
      <c r="A159" s="618">
        <f>ROW()</f>
        <v>159</v>
      </c>
      <c r="B159" s="1066"/>
      <c r="C159" s="1645"/>
      <c r="D159" s="1645"/>
      <c r="E159" s="1645"/>
      <c r="F159" s="1645" t="s">
        <v>1419</v>
      </c>
      <c r="G159" s="1645"/>
      <c r="H159" s="1648" t="s">
        <v>665</v>
      </c>
      <c r="I159" s="1259"/>
      <c r="J159" s="1068"/>
      <c r="K159" s="605"/>
      <c r="L159" s="605"/>
      <c r="M159" s="605"/>
      <c r="N159" s="605"/>
      <c r="O159" s="605"/>
      <c r="P159" s="605"/>
      <c r="Q159" s="605"/>
      <c r="R159" s="605"/>
      <c r="S159" s="1261"/>
      <c r="T159" s="1262"/>
    </row>
    <row r="160" spans="1:20" ht="30">
      <c r="A160" s="618">
        <f>ROW()</f>
        <v>160</v>
      </c>
      <c r="B160" s="585"/>
      <c r="C160" s="1645"/>
      <c r="D160" s="1645"/>
      <c r="E160" s="1645"/>
      <c r="F160" s="1645" t="s">
        <v>1528</v>
      </c>
      <c r="G160" s="1645"/>
      <c r="H160" s="1648" t="s">
        <v>482</v>
      </c>
      <c r="I160" s="1259"/>
      <c r="J160" s="1068"/>
      <c r="K160" s="605"/>
      <c r="L160" s="605"/>
      <c r="M160" s="605"/>
      <c r="N160" s="605"/>
      <c r="O160" s="605"/>
      <c r="P160" s="605"/>
      <c r="Q160" s="605"/>
      <c r="R160" s="605"/>
      <c r="S160" s="1261"/>
      <c r="T160" s="1262"/>
    </row>
    <row r="161" spans="1:20" ht="30">
      <c r="A161" s="618">
        <f>ROW()</f>
        <v>161</v>
      </c>
      <c r="B161" s="585"/>
      <c r="C161" s="1645"/>
      <c r="D161" s="1645"/>
      <c r="E161" s="1645"/>
      <c r="F161" s="1645" t="s">
        <v>1420</v>
      </c>
      <c r="G161" s="1645"/>
      <c r="H161" s="1648" t="s">
        <v>482</v>
      </c>
      <c r="I161" s="1259"/>
      <c r="J161" s="1068"/>
      <c r="K161" s="605"/>
      <c r="L161" s="605"/>
      <c r="M161" s="605"/>
      <c r="N161" s="605"/>
      <c r="O161" s="605"/>
      <c r="P161" s="605"/>
      <c r="Q161" s="605"/>
      <c r="R161" s="605"/>
      <c r="S161" s="1261"/>
      <c r="T161" s="1262"/>
    </row>
    <row r="162" spans="1:20" ht="15">
      <c r="A162" s="618">
        <f>ROW()</f>
        <v>162</v>
      </c>
      <c r="B162" s="585"/>
      <c r="C162" s="1645"/>
      <c r="D162" s="1645"/>
      <c r="E162" s="1645"/>
      <c r="F162" s="1645" t="s">
        <v>663</v>
      </c>
      <c r="G162" s="1645"/>
      <c r="H162" s="1648" t="s">
        <v>486</v>
      </c>
      <c r="I162" s="1259"/>
      <c r="J162" s="1068"/>
      <c r="K162" s="605"/>
      <c r="L162" s="605"/>
      <c r="M162" s="605"/>
      <c r="N162" s="605"/>
      <c r="O162" s="605"/>
      <c r="P162" s="605"/>
      <c r="Q162" s="605"/>
      <c r="R162" s="605"/>
      <c r="S162" s="1261"/>
      <c r="T162" s="1262"/>
    </row>
    <row r="163" spans="1:20" ht="15">
      <c r="A163" s="618">
        <f>ROW()</f>
        <v>163</v>
      </c>
      <c r="B163" s="585"/>
      <c r="C163" s="1645"/>
      <c r="D163" s="1645"/>
      <c r="E163" s="1645"/>
      <c r="F163" s="1645" t="s">
        <v>659</v>
      </c>
      <c r="G163" s="1645"/>
      <c r="H163" s="1648" t="s">
        <v>487</v>
      </c>
      <c r="I163" s="1259"/>
      <c r="J163" s="1068"/>
      <c r="K163" s="605"/>
      <c r="L163" s="605"/>
      <c r="M163" s="605"/>
      <c r="N163" s="605"/>
      <c r="O163" s="605"/>
      <c r="P163" s="605"/>
      <c r="Q163" s="605"/>
      <c r="R163" s="605"/>
      <c r="S163" s="1261"/>
      <c r="T163" s="1262"/>
    </row>
    <row r="164" spans="1:20" ht="15">
      <c r="A164" s="618">
        <f>ROW()</f>
        <v>164</v>
      </c>
      <c r="B164" s="585"/>
      <c r="C164" s="1645"/>
      <c r="D164" s="1645"/>
      <c r="E164" s="1645"/>
      <c r="F164" s="1645" t="s">
        <v>664</v>
      </c>
      <c r="G164" s="1645"/>
      <c r="H164" s="1648" t="s">
        <v>486</v>
      </c>
      <c r="I164" s="1259"/>
      <c r="J164" s="1068"/>
      <c r="K164" s="605"/>
      <c r="L164" s="605"/>
      <c r="M164" s="605"/>
      <c r="N164" s="605"/>
      <c r="O164" s="605"/>
      <c r="P164" s="605"/>
      <c r="Q164" s="605"/>
      <c r="R164" s="605"/>
      <c r="S164" s="1261"/>
      <c r="T164" s="1262"/>
    </row>
    <row r="165" spans="1:20" ht="15">
      <c r="A165" s="618">
        <f>ROW()</f>
        <v>165</v>
      </c>
      <c r="B165" s="585"/>
      <c r="C165" s="1645" t="s">
        <v>419</v>
      </c>
      <c r="D165" s="1645" t="s">
        <v>1424</v>
      </c>
      <c r="E165" s="1644">
        <v>220</v>
      </c>
      <c r="F165" s="1645" t="s">
        <v>1425</v>
      </c>
      <c r="G165" s="1645" t="s">
        <v>1426</v>
      </c>
      <c r="H165" s="1648" t="s">
        <v>482</v>
      </c>
      <c r="I165" s="1259"/>
      <c r="J165" s="1068"/>
      <c r="K165" s="605"/>
      <c r="L165" s="605"/>
      <c r="M165" s="605"/>
      <c r="N165" s="605"/>
      <c r="O165" s="605"/>
      <c r="P165" s="605"/>
      <c r="Q165" s="605"/>
      <c r="R165" s="605"/>
      <c r="S165" s="1261"/>
      <c r="T165" s="1262"/>
    </row>
    <row r="166" spans="1:20" ht="15">
      <c r="A166" s="618">
        <f>ROW()</f>
        <v>166</v>
      </c>
      <c r="B166" s="585"/>
      <c r="C166" s="1645"/>
      <c r="D166" s="1645"/>
      <c r="E166" s="1644"/>
      <c r="F166" s="1645"/>
      <c r="G166" s="1645" t="s">
        <v>1427</v>
      </c>
      <c r="H166" s="1648" t="s">
        <v>482</v>
      </c>
      <c r="I166" s="1259"/>
      <c r="J166" s="1068"/>
      <c r="K166" s="605"/>
      <c r="L166" s="605"/>
      <c r="M166" s="605"/>
      <c r="N166" s="605"/>
      <c r="O166" s="605"/>
      <c r="P166" s="605"/>
      <c r="Q166" s="605"/>
      <c r="R166" s="605"/>
      <c r="S166" s="1261"/>
      <c r="T166" s="1262"/>
    </row>
    <row r="167" spans="1:20" ht="15">
      <c r="A167" s="618">
        <f>ROW()</f>
        <v>167</v>
      </c>
      <c r="B167" s="585"/>
      <c r="C167" s="1645"/>
      <c r="D167" s="1645"/>
      <c r="E167" s="1644"/>
      <c r="F167" s="1645" t="s">
        <v>1428</v>
      </c>
      <c r="G167" s="1645" t="s">
        <v>1426</v>
      </c>
      <c r="H167" s="1648" t="s">
        <v>482</v>
      </c>
      <c r="I167" s="1259"/>
      <c r="J167" s="1068"/>
      <c r="K167" s="605"/>
      <c r="L167" s="605"/>
      <c r="M167" s="605"/>
      <c r="N167" s="605"/>
      <c r="O167" s="605"/>
      <c r="P167" s="605"/>
      <c r="Q167" s="605"/>
      <c r="R167" s="605"/>
      <c r="S167" s="1261"/>
      <c r="T167" s="1262"/>
    </row>
    <row r="168" spans="1:20" ht="15">
      <c r="A168" s="618">
        <f>ROW()</f>
        <v>168</v>
      </c>
      <c r="B168" s="585"/>
      <c r="C168" s="1645"/>
      <c r="D168" s="1645"/>
      <c r="E168" s="1644"/>
      <c r="F168" s="1645"/>
      <c r="G168" s="1645" t="s">
        <v>1427</v>
      </c>
      <c r="H168" s="1648" t="s">
        <v>482</v>
      </c>
      <c r="I168" s="1259"/>
      <c r="J168" s="1068"/>
      <c r="K168" s="605"/>
      <c r="L168" s="605"/>
      <c r="M168" s="605"/>
      <c r="N168" s="605"/>
      <c r="O168" s="605"/>
      <c r="P168" s="605"/>
      <c r="Q168" s="605"/>
      <c r="R168" s="605"/>
      <c r="S168" s="1261"/>
      <c r="T168" s="1262"/>
    </row>
    <row r="169" spans="1:20" ht="15">
      <c r="A169" s="618">
        <f>ROW()</f>
        <v>169</v>
      </c>
      <c r="B169" s="585"/>
      <c r="C169" s="1645"/>
      <c r="D169" s="1645"/>
      <c r="E169" s="1644">
        <v>110</v>
      </c>
      <c r="F169" s="1645" t="s">
        <v>1425</v>
      </c>
      <c r="G169" s="1645" t="s">
        <v>1426</v>
      </c>
      <c r="H169" s="1648" t="s">
        <v>482</v>
      </c>
      <c r="I169" s="1259"/>
      <c r="J169" s="1068"/>
      <c r="K169" s="605"/>
      <c r="L169" s="605"/>
      <c r="M169" s="605"/>
      <c r="N169" s="605"/>
      <c r="O169" s="605"/>
      <c r="P169" s="605"/>
      <c r="Q169" s="605"/>
      <c r="R169" s="605"/>
      <c r="S169" s="1261"/>
      <c r="T169" s="1262"/>
    </row>
    <row r="170" spans="1:20" ht="15">
      <c r="A170" s="618">
        <f>ROW()</f>
        <v>170</v>
      </c>
      <c r="B170" s="585"/>
      <c r="C170" s="1645"/>
      <c r="D170" s="1645"/>
      <c r="E170" s="1644"/>
      <c r="F170" s="1645"/>
      <c r="G170" s="1645" t="s">
        <v>1427</v>
      </c>
      <c r="H170" s="1648" t="s">
        <v>482</v>
      </c>
      <c r="I170" s="1259"/>
      <c r="J170" s="1068"/>
      <c r="K170" s="605"/>
      <c r="L170" s="605"/>
      <c r="M170" s="605"/>
      <c r="N170" s="605"/>
      <c r="O170" s="605"/>
      <c r="P170" s="605"/>
      <c r="Q170" s="605"/>
      <c r="R170" s="605"/>
      <c r="S170" s="1261"/>
      <c r="T170" s="1262"/>
    </row>
    <row r="171" spans="1:20" ht="15">
      <c r="A171" s="618">
        <f>ROW()</f>
        <v>171</v>
      </c>
      <c r="B171" s="585"/>
      <c r="C171" s="1645"/>
      <c r="D171" s="1645"/>
      <c r="E171" s="1644"/>
      <c r="F171" s="1645" t="s">
        <v>1428</v>
      </c>
      <c r="G171" s="1645" t="s">
        <v>1426</v>
      </c>
      <c r="H171" s="1648" t="s">
        <v>482</v>
      </c>
      <c r="I171" s="1259"/>
      <c r="J171" s="1068"/>
      <c r="K171" s="605"/>
      <c r="L171" s="605"/>
      <c r="M171" s="605"/>
      <c r="N171" s="605"/>
      <c r="O171" s="605"/>
      <c r="P171" s="605"/>
      <c r="Q171" s="605"/>
      <c r="R171" s="605"/>
      <c r="S171" s="1261"/>
      <c r="T171" s="1262"/>
    </row>
    <row r="172" spans="1:20" ht="15">
      <c r="A172" s="618">
        <f>ROW()</f>
        <v>172</v>
      </c>
      <c r="B172" s="585"/>
      <c r="C172" s="1645"/>
      <c r="D172" s="1645"/>
      <c r="E172" s="1644"/>
      <c r="F172" s="1645"/>
      <c r="G172" s="1645" t="s">
        <v>1427</v>
      </c>
      <c r="H172" s="1648" t="s">
        <v>482</v>
      </c>
      <c r="I172" s="1259"/>
      <c r="J172" s="1068"/>
      <c r="K172" s="605"/>
      <c r="L172" s="605"/>
      <c r="M172" s="605"/>
      <c r="N172" s="605"/>
      <c r="O172" s="605"/>
      <c r="P172" s="605"/>
      <c r="Q172" s="605"/>
      <c r="R172" s="605"/>
      <c r="S172" s="1261"/>
      <c r="T172" s="1262"/>
    </row>
    <row r="173" spans="1:20" ht="15">
      <c r="A173" s="618">
        <f>ROW()</f>
        <v>173</v>
      </c>
      <c r="B173" s="585"/>
      <c r="C173" s="1645"/>
      <c r="D173" s="1645"/>
      <c r="E173" s="1644" t="s">
        <v>1429</v>
      </c>
      <c r="F173" s="1645" t="s">
        <v>1425</v>
      </c>
      <c r="G173" s="1645" t="s">
        <v>1426</v>
      </c>
      <c r="H173" s="1648" t="s">
        <v>482</v>
      </c>
      <c r="I173" s="1259"/>
      <c r="J173" s="1068"/>
      <c r="K173" s="605"/>
      <c r="L173" s="605"/>
      <c r="M173" s="605"/>
      <c r="N173" s="605"/>
      <c r="O173" s="605"/>
      <c r="P173" s="605"/>
      <c r="Q173" s="605"/>
      <c r="R173" s="605"/>
      <c r="S173" s="1261"/>
      <c r="T173" s="1262"/>
    </row>
    <row r="174" spans="1:20" ht="15">
      <c r="A174" s="618">
        <f>ROW()</f>
        <v>174</v>
      </c>
      <c r="B174" s="585"/>
      <c r="C174" s="1645"/>
      <c r="D174" s="1645"/>
      <c r="E174" s="1644"/>
      <c r="F174" s="1645"/>
      <c r="G174" s="1645" t="s">
        <v>1427</v>
      </c>
      <c r="H174" s="1648" t="s">
        <v>482</v>
      </c>
      <c r="I174" s="1259"/>
      <c r="J174" s="1068"/>
      <c r="K174" s="605"/>
      <c r="L174" s="605"/>
      <c r="M174" s="605"/>
      <c r="N174" s="605"/>
      <c r="O174" s="605"/>
      <c r="P174" s="605"/>
      <c r="Q174" s="605"/>
      <c r="R174" s="605"/>
      <c r="S174" s="1261"/>
      <c r="T174" s="1262"/>
    </row>
    <row r="175" spans="1:20" ht="15">
      <c r="A175" s="618">
        <f>ROW()</f>
        <v>175</v>
      </c>
      <c r="B175" s="585"/>
      <c r="C175" s="1645"/>
      <c r="D175" s="1645"/>
      <c r="E175" s="1644"/>
      <c r="F175" s="1645" t="s">
        <v>1428</v>
      </c>
      <c r="G175" s="1645" t="s">
        <v>1426</v>
      </c>
      <c r="H175" s="1648" t="s">
        <v>482</v>
      </c>
      <c r="I175" s="1259"/>
      <c r="J175" s="1068"/>
      <c r="K175" s="605"/>
      <c r="L175" s="605"/>
      <c r="M175" s="605"/>
      <c r="N175" s="605"/>
      <c r="O175" s="605"/>
      <c r="P175" s="605"/>
      <c r="Q175" s="605"/>
      <c r="R175" s="605"/>
      <c r="S175" s="1261"/>
      <c r="T175" s="1262"/>
    </row>
    <row r="176" spans="1:20" ht="15">
      <c r="A176" s="618">
        <f>ROW()</f>
        <v>176</v>
      </c>
      <c r="B176" s="585"/>
      <c r="C176" s="1645"/>
      <c r="D176" s="1645"/>
      <c r="E176" s="1644"/>
      <c r="F176" s="1645"/>
      <c r="G176" s="1645" t="s">
        <v>1427</v>
      </c>
      <c r="H176" s="1648" t="s">
        <v>482</v>
      </c>
      <c r="I176" s="1259"/>
      <c r="J176" s="1068"/>
      <c r="K176" s="605"/>
      <c r="L176" s="605"/>
      <c r="M176" s="605"/>
      <c r="N176" s="605"/>
      <c r="O176" s="605"/>
      <c r="P176" s="605"/>
      <c r="Q176" s="605"/>
      <c r="R176" s="605"/>
      <c r="S176" s="1261"/>
      <c r="T176" s="1262"/>
    </row>
    <row r="177" spans="1:20" ht="30">
      <c r="A177" s="618">
        <f>ROW()</f>
        <v>177</v>
      </c>
      <c r="B177" s="585"/>
      <c r="C177" s="1645"/>
      <c r="D177" s="1645"/>
      <c r="E177" s="1644" t="s">
        <v>1430</v>
      </c>
      <c r="F177" s="1645" t="s">
        <v>1431</v>
      </c>
      <c r="G177" s="1645"/>
      <c r="H177" s="1648" t="s">
        <v>482</v>
      </c>
      <c r="I177" s="1259"/>
      <c r="J177" s="1068"/>
      <c r="K177" s="605"/>
      <c r="L177" s="605"/>
      <c r="M177" s="605"/>
      <c r="N177" s="605"/>
      <c r="O177" s="605"/>
      <c r="P177" s="605"/>
      <c r="Q177" s="605"/>
      <c r="R177" s="605"/>
      <c r="S177" s="1261"/>
      <c r="T177" s="1262"/>
    </row>
    <row r="178" spans="1:20" ht="15">
      <c r="A178" s="618">
        <f>ROW()</f>
        <v>178</v>
      </c>
      <c r="B178" s="585"/>
      <c r="C178" s="1644" t="s">
        <v>419</v>
      </c>
      <c r="D178" s="1644" t="s">
        <v>1432</v>
      </c>
      <c r="E178" s="1644" t="s">
        <v>1433</v>
      </c>
      <c r="F178" s="1644" t="s">
        <v>1434</v>
      </c>
      <c r="G178" s="1644"/>
      <c r="H178" s="1643" t="s">
        <v>1435</v>
      </c>
      <c r="I178" s="1259"/>
      <c r="J178" s="1068"/>
      <c r="K178" s="605"/>
      <c r="L178" s="605"/>
      <c r="M178" s="605"/>
      <c r="N178" s="605"/>
      <c r="O178" s="605"/>
      <c r="P178" s="605"/>
      <c r="Q178" s="605"/>
      <c r="R178" s="605"/>
      <c r="S178" s="1261"/>
      <c r="T178" s="1262"/>
    </row>
    <row r="179" spans="1:20" ht="15">
      <c r="A179" s="618">
        <f>ROW()</f>
        <v>179</v>
      </c>
      <c r="B179" s="585"/>
      <c r="C179" s="1644"/>
      <c r="D179" s="1644"/>
      <c r="E179" s="1644"/>
      <c r="F179" s="1644" t="s">
        <v>1436</v>
      </c>
      <c r="G179" s="1644"/>
      <c r="H179" s="1643" t="s">
        <v>1435</v>
      </c>
      <c r="I179" s="1259"/>
      <c r="J179" s="1068"/>
      <c r="K179" s="605"/>
      <c r="L179" s="605"/>
      <c r="M179" s="605"/>
      <c r="N179" s="605"/>
      <c r="O179" s="605"/>
      <c r="P179" s="605"/>
      <c r="Q179" s="605"/>
      <c r="R179" s="605"/>
      <c r="S179" s="1261"/>
      <c r="T179" s="1262"/>
    </row>
    <row r="180" spans="1:20" ht="15">
      <c r="A180" s="618">
        <f>ROW()</f>
        <v>180</v>
      </c>
      <c r="B180" s="585"/>
      <c r="C180" s="1644"/>
      <c r="D180" s="1644"/>
      <c r="E180" s="1644"/>
      <c r="F180" s="1644" t="s">
        <v>1437</v>
      </c>
      <c r="G180" s="1644"/>
      <c r="H180" s="1643" t="s">
        <v>1435</v>
      </c>
      <c r="I180" s="1259"/>
      <c r="J180" s="1068"/>
      <c r="K180" s="605"/>
      <c r="L180" s="605"/>
      <c r="M180" s="605"/>
      <c r="N180" s="605"/>
      <c r="O180" s="605"/>
      <c r="P180" s="605"/>
      <c r="Q180" s="605"/>
      <c r="R180" s="605"/>
      <c r="S180" s="1261"/>
      <c r="T180" s="1262"/>
    </row>
    <row r="181" spans="1:20" ht="15">
      <c r="A181" s="618">
        <f>ROW()</f>
        <v>181</v>
      </c>
      <c r="B181" s="585"/>
      <c r="C181" s="1644"/>
      <c r="D181" s="1644"/>
      <c r="E181" s="1644"/>
      <c r="F181" s="1644" t="s">
        <v>1438</v>
      </c>
      <c r="G181" s="1644"/>
      <c r="H181" s="1643" t="s">
        <v>1435</v>
      </c>
      <c r="I181" s="1259"/>
      <c r="J181" s="1068"/>
      <c r="K181" s="605"/>
      <c r="L181" s="605"/>
      <c r="M181" s="605"/>
      <c r="N181" s="605"/>
      <c r="O181" s="605"/>
      <c r="P181" s="605"/>
      <c r="Q181" s="605"/>
      <c r="R181" s="605"/>
      <c r="S181" s="1261"/>
      <c r="T181" s="1262"/>
    </row>
    <row r="182" spans="1:20" ht="15">
      <c r="A182" s="618">
        <f>ROW()</f>
        <v>182</v>
      </c>
      <c r="B182" s="585"/>
      <c r="C182" s="1644"/>
      <c r="D182" s="1644"/>
      <c r="E182" s="1644"/>
      <c r="F182" s="1644" t="s">
        <v>1439</v>
      </c>
      <c r="G182" s="1644"/>
      <c r="H182" s="1643" t="s">
        <v>1435</v>
      </c>
      <c r="I182" s="1259"/>
      <c r="J182" s="1068"/>
      <c r="K182" s="605"/>
      <c r="L182" s="605"/>
      <c r="M182" s="605"/>
      <c r="N182" s="605"/>
      <c r="O182" s="605"/>
      <c r="P182" s="605"/>
      <c r="Q182" s="605"/>
      <c r="R182" s="605"/>
      <c r="S182" s="1261"/>
      <c r="T182" s="1262"/>
    </row>
    <row r="183" spans="1:20" ht="15">
      <c r="A183" s="618">
        <f>ROW()</f>
        <v>183</v>
      </c>
      <c r="B183" s="585"/>
      <c r="C183" s="1645" t="s">
        <v>419</v>
      </c>
      <c r="D183" s="1645" t="s">
        <v>1440</v>
      </c>
      <c r="E183" s="1644">
        <v>220</v>
      </c>
      <c r="F183" s="1645" t="s">
        <v>1441</v>
      </c>
      <c r="G183" s="1645" t="s">
        <v>1442</v>
      </c>
      <c r="H183" s="1648" t="s">
        <v>483</v>
      </c>
      <c r="I183" s="1259"/>
      <c r="J183" s="1068"/>
      <c r="K183" s="605"/>
      <c r="L183" s="605"/>
      <c r="M183" s="605"/>
      <c r="N183" s="605"/>
      <c r="O183" s="605"/>
      <c r="P183" s="605"/>
      <c r="Q183" s="605"/>
      <c r="R183" s="605"/>
      <c r="S183" s="1261"/>
      <c r="T183" s="1262"/>
    </row>
    <row r="184" spans="1:20" ht="15">
      <c r="A184" s="618">
        <f>ROW()</f>
        <v>184</v>
      </c>
      <c r="B184" s="585"/>
      <c r="C184" s="1645"/>
      <c r="D184" s="1645"/>
      <c r="E184" s="1645"/>
      <c r="F184" s="1645" t="s">
        <v>1443</v>
      </c>
      <c r="G184" s="1645" t="s">
        <v>1443</v>
      </c>
      <c r="H184" s="1648" t="s">
        <v>483</v>
      </c>
      <c r="I184" s="1259"/>
      <c r="J184" s="1068"/>
      <c r="K184" s="605"/>
      <c r="L184" s="605"/>
      <c r="M184" s="605"/>
      <c r="N184" s="605"/>
      <c r="O184" s="605"/>
      <c r="P184" s="605"/>
      <c r="Q184" s="605"/>
      <c r="R184" s="605"/>
      <c r="S184" s="1261"/>
      <c r="T184" s="1262"/>
    </row>
    <row r="185" spans="1:20" ht="15">
      <c r="A185" s="618">
        <f>ROW()</f>
        <v>185</v>
      </c>
      <c r="B185" s="585"/>
      <c r="C185" s="1645"/>
      <c r="D185" s="1645"/>
      <c r="E185" s="1644">
        <v>110</v>
      </c>
      <c r="F185" s="1645" t="s">
        <v>1441</v>
      </c>
      <c r="G185" s="1645" t="s">
        <v>1442</v>
      </c>
      <c r="H185" s="1648" t="s">
        <v>483</v>
      </c>
      <c r="I185" s="1259"/>
      <c r="J185" s="1068"/>
      <c r="K185" s="605"/>
      <c r="L185" s="605"/>
      <c r="M185" s="605"/>
      <c r="N185" s="605"/>
      <c r="O185" s="605"/>
      <c r="P185" s="605"/>
      <c r="Q185" s="605"/>
      <c r="R185" s="605"/>
      <c r="S185" s="1261"/>
      <c r="T185" s="1262"/>
    </row>
    <row r="186" spans="1:20" ht="15">
      <c r="A186" s="618">
        <f>ROW()</f>
        <v>186</v>
      </c>
      <c r="B186" s="585"/>
      <c r="C186" s="1645"/>
      <c r="D186" s="1645"/>
      <c r="E186" s="1645"/>
      <c r="F186" s="1645" t="s">
        <v>1444</v>
      </c>
      <c r="G186" s="1645" t="s">
        <v>1445</v>
      </c>
      <c r="H186" s="1648" t="s">
        <v>483</v>
      </c>
      <c r="I186" s="1259"/>
      <c r="J186" s="1068"/>
      <c r="K186" s="605"/>
      <c r="L186" s="605"/>
      <c r="M186" s="605"/>
      <c r="N186" s="605"/>
      <c r="O186" s="605"/>
      <c r="P186" s="605"/>
      <c r="Q186" s="605"/>
      <c r="R186" s="605"/>
      <c r="S186" s="1261"/>
      <c r="T186" s="1262"/>
    </row>
    <row r="187" spans="1:20" ht="15">
      <c r="A187" s="618">
        <f>ROW()</f>
        <v>187</v>
      </c>
      <c r="B187" s="585"/>
      <c r="C187" s="1645"/>
      <c r="D187" s="1645"/>
      <c r="E187" s="1645"/>
      <c r="F187" s="1645" t="s">
        <v>1443</v>
      </c>
      <c r="G187" s="1645" t="s">
        <v>1443</v>
      </c>
      <c r="H187" s="1648" t="s">
        <v>483</v>
      </c>
      <c r="I187" s="1259"/>
      <c r="J187" s="1068"/>
      <c r="K187" s="605"/>
      <c r="L187" s="605"/>
      <c r="M187" s="605"/>
      <c r="N187" s="605"/>
      <c r="O187" s="605"/>
      <c r="P187" s="605"/>
      <c r="Q187" s="605"/>
      <c r="R187" s="605"/>
      <c r="S187" s="1261"/>
      <c r="T187" s="1262"/>
    </row>
    <row r="188" spans="1:20" ht="15">
      <c r="A188" s="618">
        <f>ROW()</f>
        <v>188</v>
      </c>
      <c r="B188" s="585"/>
      <c r="C188" s="1645"/>
      <c r="D188" s="1645"/>
      <c r="E188" s="1644" t="s">
        <v>1429</v>
      </c>
      <c r="F188" s="1645" t="s">
        <v>1441</v>
      </c>
      <c r="G188" s="1645" t="s">
        <v>1442</v>
      </c>
      <c r="H188" s="1648" t="s">
        <v>483</v>
      </c>
      <c r="I188" s="1259"/>
      <c r="J188" s="1068"/>
      <c r="K188" s="605"/>
      <c r="L188" s="605"/>
      <c r="M188" s="605"/>
      <c r="N188" s="605"/>
      <c r="O188" s="605"/>
      <c r="P188" s="605"/>
      <c r="Q188" s="605"/>
      <c r="R188" s="605"/>
      <c r="S188" s="1261"/>
      <c r="T188" s="1262"/>
    </row>
    <row r="189" spans="1:20" ht="15">
      <c r="A189" s="618">
        <f>ROW()</f>
        <v>189</v>
      </c>
      <c r="B189" s="585"/>
      <c r="C189" s="1645"/>
      <c r="D189" s="1645"/>
      <c r="E189" s="1645"/>
      <c r="F189" s="1645" t="s">
        <v>1444</v>
      </c>
      <c r="G189" s="1645" t="s">
        <v>1445</v>
      </c>
      <c r="H189" s="1648" t="s">
        <v>483</v>
      </c>
      <c r="I189" s="1259"/>
      <c r="J189" s="1068"/>
      <c r="K189" s="605"/>
      <c r="L189" s="605"/>
      <c r="M189" s="605"/>
      <c r="N189" s="605"/>
      <c r="O189" s="605"/>
      <c r="P189" s="605"/>
      <c r="Q189" s="605"/>
      <c r="R189" s="605"/>
      <c r="S189" s="1261"/>
      <c r="T189" s="1262"/>
    </row>
    <row r="190" spans="1:20" ht="15">
      <c r="A190" s="618">
        <f>ROW()</f>
        <v>190</v>
      </c>
      <c r="B190" s="585"/>
      <c r="C190" s="1645"/>
      <c r="D190" s="1645"/>
      <c r="E190" s="1645"/>
      <c r="F190" s="1645" t="s">
        <v>1443</v>
      </c>
      <c r="G190" s="1645" t="s">
        <v>1443</v>
      </c>
      <c r="H190" s="1648" t="s">
        <v>483</v>
      </c>
      <c r="I190" s="1259"/>
      <c r="J190" s="1068"/>
      <c r="K190" s="605"/>
      <c r="L190" s="605"/>
      <c r="M190" s="605"/>
      <c r="N190" s="605"/>
      <c r="O190" s="605"/>
      <c r="P190" s="605"/>
      <c r="Q190" s="605"/>
      <c r="R190" s="605"/>
      <c r="S190" s="1261"/>
      <c r="T190" s="1262"/>
    </row>
    <row r="191" spans="1:20" ht="15">
      <c r="A191" s="618">
        <f>ROW()</f>
        <v>191</v>
      </c>
      <c r="B191" s="585"/>
      <c r="C191" s="1645"/>
      <c r="D191" s="1645"/>
      <c r="E191" s="1644" t="s">
        <v>1446</v>
      </c>
      <c r="F191" s="1645" t="s">
        <v>1447</v>
      </c>
      <c r="G191" s="1645" t="s">
        <v>1448</v>
      </c>
      <c r="H191" s="1648" t="s">
        <v>483</v>
      </c>
      <c r="I191" s="1259"/>
      <c r="J191" s="1068"/>
      <c r="K191" s="605"/>
      <c r="L191" s="605"/>
      <c r="M191" s="605"/>
      <c r="N191" s="605"/>
      <c r="O191" s="605"/>
      <c r="P191" s="605"/>
      <c r="Q191" s="605"/>
      <c r="R191" s="605"/>
      <c r="S191" s="1261"/>
      <c r="T191" s="1262"/>
    </row>
    <row r="192" spans="1:20" ht="15">
      <c r="A192" s="618">
        <f>ROW()</f>
        <v>192</v>
      </c>
      <c r="B192" s="585"/>
      <c r="C192" s="1645"/>
      <c r="D192" s="1645"/>
      <c r="E192" s="1644"/>
      <c r="F192" s="1645" t="s">
        <v>1441</v>
      </c>
      <c r="G192" s="1645" t="s">
        <v>1442</v>
      </c>
      <c r="H192" s="1648" t="s">
        <v>483</v>
      </c>
      <c r="I192" s="1259"/>
      <c r="J192" s="1068"/>
      <c r="K192" s="605"/>
      <c r="L192" s="605"/>
      <c r="M192" s="605"/>
      <c r="N192" s="605"/>
      <c r="O192" s="605"/>
      <c r="P192" s="605"/>
      <c r="Q192" s="605"/>
      <c r="R192" s="605"/>
      <c r="S192" s="1261"/>
      <c r="T192" s="1262"/>
    </row>
    <row r="193" spans="1:20" ht="15">
      <c r="A193" s="618">
        <f>ROW()</f>
        <v>193</v>
      </c>
      <c r="B193" s="585"/>
      <c r="C193" s="1645"/>
      <c r="D193" s="1645"/>
      <c r="E193" s="1644"/>
      <c r="F193" s="1645" t="s">
        <v>1444</v>
      </c>
      <c r="G193" s="1645" t="s">
        <v>1445</v>
      </c>
      <c r="H193" s="1648" t="s">
        <v>483</v>
      </c>
      <c r="I193" s="1259"/>
      <c r="J193" s="1068"/>
      <c r="K193" s="605"/>
      <c r="L193" s="605"/>
      <c r="M193" s="605"/>
      <c r="N193" s="605"/>
      <c r="O193" s="605"/>
      <c r="P193" s="605"/>
      <c r="Q193" s="605"/>
      <c r="R193" s="605"/>
      <c r="S193" s="1261"/>
      <c r="T193" s="1262"/>
    </row>
    <row r="194" spans="1:20" ht="15">
      <c r="A194" s="618">
        <f>ROW()</f>
        <v>194</v>
      </c>
      <c r="B194" s="585"/>
      <c r="C194" s="1645"/>
      <c r="D194" s="1645"/>
      <c r="E194" s="1645"/>
      <c r="F194" s="1645" t="s">
        <v>1443</v>
      </c>
      <c r="G194" s="1645" t="s">
        <v>1443</v>
      </c>
      <c r="H194" s="1648" t="s">
        <v>483</v>
      </c>
      <c r="I194" s="1259"/>
      <c r="J194" s="1068"/>
      <c r="K194" s="605"/>
      <c r="L194" s="605"/>
      <c r="M194" s="605"/>
      <c r="N194" s="605"/>
      <c r="O194" s="605"/>
      <c r="P194" s="605"/>
      <c r="Q194" s="605"/>
      <c r="R194" s="605"/>
      <c r="S194" s="1261"/>
      <c r="T194" s="1262"/>
    </row>
    <row r="195" spans="1:20" ht="15">
      <c r="A195" s="618">
        <f>ROW()</f>
        <v>195</v>
      </c>
      <c r="B195" s="585"/>
      <c r="C195" s="1645" t="s">
        <v>419</v>
      </c>
      <c r="D195" s="1645" t="s">
        <v>1449</v>
      </c>
      <c r="E195" s="1644">
        <v>220</v>
      </c>
      <c r="F195" s="1645" t="s">
        <v>1443</v>
      </c>
      <c r="G195" s="1645"/>
      <c r="H195" s="1648" t="s">
        <v>483</v>
      </c>
      <c r="I195" s="1259"/>
      <c r="J195" s="1068"/>
      <c r="K195" s="605"/>
      <c r="L195" s="605"/>
      <c r="M195" s="605"/>
      <c r="N195" s="605"/>
      <c r="O195" s="605"/>
      <c r="P195" s="605"/>
      <c r="Q195" s="605"/>
      <c r="R195" s="605"/>
      <c r="S195" s="1261"/>
      <c r="T195" s="1262"/>
    </row>
    <row r="196" spans="1:20" ht="15">
      <c r="A196" s="618">
        <f>ROW()</f>
        <v>196</v>
      </c>
      <c r="B196" s="585"/>
      <c r="C196" s="1645"/>
      <c r="D196" s="1645"/>
      <c r="E196" s="1644">
        <v>110</v>
      </c>
      <c r="F196" s="1645" t="s">
        <v>1443</v>
      </c>
      <c r="G196" s="1645"/>
      <c r="H196" s="1648" t="s">
        <v>483</v>
      </c>
      <c r="I196" s="1259"/>
      <c r="J196" s="1068"/>
      <c r="K196" s="605"/>
      <c r="L196" s="605"/>
      <c r="M196" s="605"/>
      <c r="N196" s="605"/>
      <c r="O196" s="605"/>
      <c r="P196" s="605"/>
      <c r="Q196" s="605"/>
      <c r="R196" s="605"/>
      <c r="S196" s="1261"/>
      <c r="T196" s="1262"/>
    </row>
    <row r="197" spans="1:20" ht="15">
      <c r="A197" s="618">
        <f>ROW()</f>
        <v>197</v>
      </c>
      <c r="B197" s="585"/>
      <c r="C197" s="1645"/>
      <c r="D197" s="1645"/>
      <c r="E197" s="1644" t="s">
        <v>1446</v>
      </c>
      <c r="F197" s="1645" t="s">
        <v>1441</v>
      </c>
      <c r="G197" s="1645"/>
      <c r="H197" s="1648" t="s">
        <v>483</v>
      </c>
      <c r="I197" s="1259"/>
      <c r="J197" s="1068"/>
      <c r="K197" s="605"/>
      <c r="L197" s="605"/>
      <c r="M197" s="605"/>
      <c r="N197" s="605"/>
      <c r="O197" s="605"/>
      <c r="P197" s="605"/>
      <c r="Q197" s="605"/>
      <c r="R197" s="605"/>
      <c r="S197" s="1261"/>
      <c r="T197" s="1262"/>
    </row>
    <row r="198" spans="1:20" ht="15">
      <c r="A198" s="618">
        <f>ROW()</f>
        <v>198</v>
      </c>
      <c r="B198" s="585"/>
      <c r="C198" s="1645"/>
      <c r="D198" s="1645"/>
      <c r="E198" s="1644"/>
      <c r="F198" s="1645" t="s">
        <v>1444</v>
      </c>
      <c r="G198" s="1645"/>
      <c r="H198" s="1648" t="s">
        <v>483</v>
      </c>
      <c r="I198" s="1259"/>
      <c r="J198" s="1068"/>
      <c r="K198" s="605"/>
      <c r="L198" s="605"/>
      <c r="M198" s="605"/>
      <c r="N198" s="605"/>
      <c r="O198" s="605"/>
      <c r="P198" s="605"/>
      <c r="Q198" s="605"/>
      <c r="R198" s="605"/>
      <c r="S198" s="1261"/>
      <c r="T198" s="1262"/>
    </row>
    <row r="199" spans="1:20" ht="15">
      <c r="A199" s="618">
        <f>ROW()</f>
        <v>199</v>
      </c>
      <c r="B199" s="585"/>
      <c r="C199" s="1645"/>
      <c r="D199" s="1645"/>
      <c r="E199" s="1644"/>
      <c r="F199" s="1645" t="s">
        <v>1443</v>
      </c>
      <c r="G199" s="1645"/>
      <c r="H199" s="1648" t="s">
        <v>483</v>
      </c>
      <c r="I199" s="1259"/>
      <c r="J199" s="1068"/>
      <c r="K199" s="605"/>
      <c r="L199" s="605"/>
      <c r="M199" s="605"/>
      <c r="N199" s="605"/>
      <c r="O199" s="605"/>
      <c r="P199" s="605"/>
      <c r="Q199" s="605"/>
      <c r="R199" s="605"/>
      <c r="S199" s="1261"/>
      <c r="T199" s="1262"/>
    </row>
    <row r="200" spans="1:20" ht="15">
      <c r="A200" s="618">
        <f>ROW()</f>
        <v>200</v>
      </c>
      <c r="B200" s="585"/>
      <c r="C200" s="1645"/>
      <c r="D200" s="1645"/>
      <c r="E200" s="1644"/>
      <c r="F200" s="1645" t="s">
        <v>1447</v>
      </c>
      <c r="G200" s="1645"/>
      <c r="H200" s="1648" t="s">
        <v>483</v>
      </c>
      <c r="I200" s="1259"/>
      <c r="J200" s="1068"/>
      <c r="K200" s="605"/>
      <c r="L200" s="605"/>
      <c r="M200" s="605"/>
      <c r="N200" s="605"/>
      <c r="O200" s="605"/>
      <c r="P200" s="605"/>
      <c r="Q200" s="605"/>
      <c r="R200" s="605"/>
      <c r="S200" s="1261"/>
      <c r="T200" s="1262"/>
    </row>
    <row r="201" spans="1:20" ht="15">
      <c r="A201" s="618">
        <f>ROW()</f>
        <v>201</v>
      </c>
      <c r="B201" s="585"/>
      <c r="C201" s="1645"/>
      <c r="D201" s="1645"/>
      <c r="E201" s="1645" t="s">
        <v>1430</v>
      </c>
      <c r="F201" s="1645" t="s">
        <v>1450</v>
      </c>
      <c r="G201" s="1645"/>
      <c r="H201" s="1648" t="s">
        <v>483</v>
      </c>
      <c r="I201" s="1259"/>
      <c r="J201" s="1068"/>
      <c r="K201" s="605"/>
      <c r="L201" s="605"/>
      <c r="M201" s="605"/>
      <c r="N201" s="605"/>
      <c r="O201" s="605"/>
      <c r="P201" s="605"/>
      <c r="Q201" s="605"/>
      <c r="R201" s="605"/>
      <c r="S201" s="1261"/>
      <c r="T201" s="1262"/>
    </row>
    <row r="202" spans="1:20" ht="15">
      <c r="A202" s="618">
        <f>ROW()</f>
        <v>202</v>
      </c>
      <c r="B202" s="585"/>
      <c r="C202" s="1645" t="s">
        <v>419</v>
      </c>
      <c r="D202" s="1645" t="s">
        <v>1451</v>
      </c>
      <c r="E202" s="1644"/>
      <c r="F202" s="1645" t="s">
        <v>1452</v>
      </c>
      <c r="G202" s="1645"/>
      <c r="H202" s="1648"/>
      <c r="I202" s="1259"/>
      <c r="J202" s="1068"/>
      <c r="K202" s="605"/>
      <c r="L202" s="605"/>
      <c r="M202" s="605"/>
      <c r="N202" s="605"/>
      <c r="O202" s="605"/>
      <c r="P202" s="605"/>
      <c r="Q202" s="605"/>
      <c r="R202" s="605"/>
      <c r="S202" s="1261"/>
      <c r="T202" s="1262"/>
    </row>
    <row r="203" spans="1:20" ht="15">
      <c r="A203" s="618">
        <f>ROW()</f>
        <v>203</v>
      </c>
      <c r="B203" s="585"/>
      <c r="C203" s="1645"/>
      <c r="D203" s="1644"/>
      <c r="E203" s="1644">
        <v>220</v>
      </c>
      <c r="F203" s="1645"/>
      <c r="G203" s="1645"/>
      <c r="H203" s="1648" t="s">
        <v>485</v>
      </c>
      <c r="I203" s="1259"/>
      <c r="J203" s="1068"/>
      <c r="K203" s="605"/>
      <c r="L203" s="605"/>
      <c r="M203" s="605"/>
      <c r="N203" s="605"/>
      <c r="O203" s="605"/>
      <c r="P203" s="605"/>
      <c r="Q203" s="605"/>
      <c r="R203" s="605"/>
      <c r="S203" s="1261"/>
      <c r="T203" s="1262"/>
    </row>
    <row r="204" spans="1:20" ht="15">
      <c r="A204" s="618">
        <f>ROW()</f>
        <v>204</v>
      </c>
      <c r="B204" s="585"/>
      <c r="C204" s="1645"/>
      <c r="D204" s="1644"/>
      <c r="E204" s="1644">
        <v>110</v>
      </c>
      <c r="F204" s="1645"/>
      <c r="G204" s="1645"/>
      <c r="H204" s="1648" t="s">
        <v>485</v>
      </c>
      <c r="I204" s="1259"/>
      <c r="J204" s="1068"/>
      <c r="K204" s="605"/>
      <c r="L204" s="605"/>
      <c r="M204" s="605"/>
      <c r="N204" s="605"/>
      <c r="O204" s="605"/>
      <c r="P204" s="605"/>
      <c r="Q204" s="605"/>
      <c r="R204" s="605"/>
      <c r="S204" s="1261"/>
      <c r="T204" s="1262"/>
    </row>
    <row r="205" spans="1:20" ht="15">
      <c r="A205" s="618">
        <f>ROW()</f>
        <v>205</v>
      </c>
      <c r="B205" s="585"/>
      <c r="C205" s="1645"/>
      <c r="D205" s="1644"/>
      <c r="E205" s="1644">
        <v>66</v>
      </c>
      <c r="F205" s="1645"/>
      <c r="G205" s="1645"/>
      <c r="H205" s="1648" t="s">
        <v>485</v>
      </c>
      <c r="I205" s="1259"/>
      <c r="J205" s="1068"/>
      <c r="K205" s="605"/>
      <c r="L205" s="605"/>
      <c r="M205" s="605"/>
      <c r="N205" s="605"/>
      <c r="O205" s="605"/>
      <c r="P205" s="605"/>
      <c r="Q205" s="605"/>
      <c r="R205" s="605"/>
      <c r="S205" s="1261"/>
      <c r="T205" s="1262"/>
    </row>
    <row r="206" spans="1:20" ht="15">
      <c r="A206" s="618">
        <f>ROW()</f>
        <v>206</v>
      </c>
      <c r="B206" s="585"/>
      <c r="C206" s="1645"/>
      <c r="D206" s="1644"/>
      <c r="E206" s="1644" t="s">
        <v>1453</v>
      </c>
      <c r="F206" s="1645"/>
      <c r="G206" s="1645"/>
      <c r="H206" s="1648" t="s">
        <v>485</v>
      </c>
      <c r="I206" s="1259"/>
      <c r="J206" s="1068"/>
      <c r="K206" s="605"/>
      <c r="L206" s="605"/>
      <c r="M206" s="605"/>
      <c r="N206" s="605"/>
      <c r="O206" s="605"/>
      <c r="P206" s="605"/>
      <c r="Q206" s="605"/>
      <c r="R206" s="605"/>
      <c r="S206" s="1261"/>
      <c r="T206" s="1262"/>
    </row>
    <row r="207" spans="1:20" ht="15">
      <c r="A207" s="618">
        <f>ROW()</f>
        <v>207</v>
      </c>
      <c r="B207" s="585"/>
      <c r="C207" s="1645"/>
      <c r="D207" s="1644"/>
      <c r="E207" s="1644"/>
      <c r="F207" s="1645" t="s">
        <v>1454</v>
      </c>
      <c r="G207" s="1645"/>
      <c r="H207" s="1648"/>
      <c r="I207" s="1259"/>
      <c r="J207" s="1068"/>
      <c r="K207" s="605"/>
      <c r="L207" s="605"/>
      <c r="M207" s="605"/>
      <c r="N207" s="605"/>
      <c r="O207" s="605"/>
      <c r="P207" s="605"/>
      <c r="Q207" s="605"/>
      <c r="R207" s="605"/>
      <c r="S207" s="1261"/>
      <c r="T207" s="1262"/>
    </row>
    <row r="208" spans="1:20" ht="15">
      <c r="A208" s="618">
        <f>ROW()</f>
        <v>208</v>
      </c>
      <c r="B208" s="585"/>
      <c r="C208" s="1645"/>
      <c r="D208" s="1644"/>
      <c r="E208" s="1644">
        <v>220</v>
      </c>
      <c r="F208" s="1645"/>
      <c r="G208" s="1645"/>
      <c r="H208" s="1648" t="s">
        <v>484</v>
      </c>
      <c r="I208" s="1259"/>
      <c r="J208" s="1068"/>
      <c r="K208" s="605"/>
      <c r="L208" s="605"/>
      <c r="M208" s="605"/>
      <c r="N208" s="605"/>
      <c r="O208" s="605"/>
      <c r="P208" s="605"/>
      <c r="Q208" s="605"/>
      <c r="R208" s="605"/>
      <c r="S208" s="1261"/>
      <c r="T208" s="1262"/>
    </row>
    <row r="209" spans="1:20" ht="15">
      <c r="A209" s="618">
        <f>ROW()</f>
        <v>209</v>
      </c>
      <c r="B209" s="585"/>
      <c r="C209" s="1645"/>
      <c r="D209" s="1644"/>
      <c r="E209" s="1644">
        <v>110</v>
      </c>
      <c r="F209" s="1645"/>
      <c r="G209" s="1645"/>
      <c r="H209" s="1648" t="s">
        <v>484</v>
      </c>
      <c r="I209" s="1259"/>
      <c r="J209" s="1068"/>
      <c r="K209" s="605"/>
      <c r="L209" s="605"/>
      <c r="M209" s="605"/>
      <c r="N209" s="605"/>
      <c r="O209" s="605"/>
      <c r="P209" s="605"/>
      <c r="Q209" s="605"/>
      <c r="R209" s="605"/>
      <c r="S209" s="1261"/>
      <c r="T209" s="1262"/>
    </row>
    <row r="210" spans="1:20" ht="15">
      <c r="A210" s="618">
        <f>ROW()</f>
        <v>210</v>
      </c>
      <c r="B210" s="585"/>
      <c r="C210" s="1645"/>
      <c r="D210" s="1644"/>
      <c r="E210" s="1644">
        <v>66</v>
      </c>
      <c r="F210" s="1645"/>
      <c r="G210" s="1645"/>
      <c r="H210" s="1648" t="s">
        <v>484</v>
      </c>
      <c r="I210" s="1259"/>
      <c r="J210" s="1068"/>
      <c r="K210" s="605"/>
      <c r="L210" s="605"/>
      <c r="M210" s="605"/>
      <c r="N210" s="605"/>
      <c r="O210" s="605"/>
      <c r="P210" s="605"/>
      <c r="Q210" s="605"/>
      <c r="R210" s="605"/>
      <c r="S210" s="1261"/>
      <c r="T210" s="1262"/>
    </row>
    <row r="211" spans="1:20" ht="15">
      <c r="A211" s="618">
        <f>ROW()</f>
        <v>211</v>
      </c>
      <c r="B211" s="585"/>
      <c r="C211" s="1645"/>
      <c r="D211" s="1644"/>
      <c r="E211" s="1644" t="s">
        <v>1455</v>
      </c>
      <c r="F211" s="1645"/>
      <c r="G211" s="1645"/>
      <c r="H211" s="1648" t="s">
        <v>484</v>
      </c>
      <c r="I211" s="1259"/>
      <c r="J211" s="1068"/>
      <c r="K211" s="605"/>
      <c r="L211" s="605"/>
      <c r="M211" s="605"/>
      <c r="N211" s="605"/>
      <c r="O211" s="605"/>
      <c r="P211" s="605"/>
      <c r="Q211" s="605"/>
      <c r="R211" s="605"/>
      <c r="S211" s="1261"/>
      <c r="T211" s="1262"/>
    </row>
    <row r="212" spans="1:20" ht="15">
      <c r="A212" s="618">
        <f>ROW()</f>
        <v>212</v>
      </c>
      <c r="B212" s="585"/>
      <c r="C212" s="1645"/>
      <c r="D212" s="1645"/>
      <c r="E212" s="1644"/>
      <c r="F212" s="1645" t="s">
        <v>1456</v>
      </c>
      <c r="G212" s="1645"/>
      <c r="H212" s="1648" t="s">
        <v>1457</v>
      </c>
      <c r="I212" s="1259"/>
      <c r="J212" s="1068"/>
      <c r="K212" s="605"/>
      <c r="L212" s="605"/>
      <c r="M212" s="605"/>
      <c r="N212" s="605"/>
      <c r="O212" s="605"/>
      <c r="P212" s="605"/>
      <c r="Q212" s="605"/>
      <c r="R212" s="605"/>
      <c r="S212" s="1261"/>
      <c r="T212" s="1262"/>
    </row>
    <row r="213" spans="1:20" ht="15">
      <c r="A213" s="618">
        <f>ROW()</f>
        <v>213</v>
      </c>
      <c r="B213" s="585"/>
      <c r="C213" s="1645"/>
      <c r="D213" s="1645"/>
      <c r="E213" s="1644"/>
      <c r="F213" s="1645" t="s">
        <v>1458</v>
      </c>
      <c r="G213" s="1645"/>
      <c r="H213" s="1648" t="s">
        <v>488</v>
      </c>
      <c r="I213" s="1259"/>
      <c r="J213" s="1068"/>
      <c r="K213" s="605"/>
      <c r="L213" s="605"/>
      <c r="M213" s="605"/>
      <c r="N213" s="605"/>
      <c r="O213" s="605"/>
      <c r="P213" s="605"/>
      <c r="Q213" s="605"/>
      <c r="R213" s="605"/>
      <c r="S213" s="1261"/>
      <c r="T213" s="1262"/>
    </row>
    <row r="214" spans="1:20" ht="15">
      <c r="A214" s="618">
        <f>ROW()</f>
        <v>214</v>
      </c>
      <c r="B214" s="585"/>
      <c r="C214" s="1645"/>
      <c r="D214" s="1644"/>
      <c r="E214" s="1644"/>
      <c r="F214" s="1645" t="s">
        <v>1459</v>
      </c>
      <c r="G214" s="1645"/>
      <c r="H214" s="1648" t="s">
        <v>489</v>
      </c>
      <c r="I214" s="1259"/>
      <c r="J214" s="1068"/>
      <c r="K214" s="605"/>
      <c r="L214" s="605"/>
      <c r="M214" s="605"/>
      <c r="N214" s="605"/>
      <c r="O214" s="605"/>
      <c r="P214" s="605"/>
      <c r="Q214" s="605"/>
      <c r="R214" s="605"/>
      <c r="S214" s="1261"/>
      <c r="T214" s="1262"/>
    </row>
    <row r="215" spans="1:20" ht="30">
      <c r="A215" s="618">
        <f>ROW()</f>
        <v>215</v>
      </c>
      <c r="B215" s="585"/>
      <c r="C215" s="1645" t="s">
        <v>419</v>
      </c>
      <c r="D215" s="1645" t="s">
        <v>1460</v>
      </c>
      <c r="E215" s="1644">
        <v>220</v>
      </c>
      <c r="F215" s="1645" t="s">
        <v>1461</v>
      </c>
      <c r="G215" s="1645"/>
      <c r="H215" s="1648" t="s">
        <v>490</v>
      </c>
      <c r="I215" s="1259"/>
      <c r="J215" s="1068"/>
      <c r="K215" s="605"/>
      <c r="L215" s="605"/>
      <c r="M215" s="605"/>
      <c r="N215" s="605"/>
      <c r="O215" s="605"/>
      <c r="P215" s="605"/>
      <c r="Q215" s="605"/>
      <c r="R215" s="605"/>
      <c r="S215" s="1261"/>
      <c r="T215" s="1262"/>
    </row>
    <row r="216" spans="1:20" ht="15">
      <c r="A216" s="618">
        <f>ROW()</f>
        <v>216</v>
      </c>
      <c r="B216" s="585"/>
      <c r="C216" s="1645"/>
      <c r="D216" s="1645"/>
      <c r="E216" s="1644"/>
      <c r="F216" s="1645" t="s">
        <v>1462</v>
      </c>
      <c r="G216" s="1645"/>
      <c r="H216" s="1648" t="s">
        <v>490</v>
      </c>
      <c r="I216" s="1259"/>
      <c r="J216" s="1068"/>
      <c r="K216" s="605"/>
      <c r="L216" s="605"/>
      <c r="M216" s="605"/>
      <c r="N216" s="605"/>
      <c r="O216" s="605"/>
      <c r="P216" s="605"/>
      <c r="Q216" s="605"/>
      <c r="R216" s="605"/>
      <c r="S216" s="1261"/>
      <c r="T216" s="1262"/>
    </row>
    <row r="217" spans="1:20" ht="15">
      <c r="A217" s="618">
        <f>ROW()</f>
        <v>217</v>
      </c>
      <c r="B217" s="585"/>
      <c r="C217" s="1645"/>
      <c r="D217" s="1645"/>
      <c r="E217" s="1644"/>
      <c r="F217" s="1645" t="s">
        <v>1463</v>
      </c>
      <c r="G217" s="1645"/>
      <c r="H217" s="1648" t="s">
        <v>490</v>
      </c>
      <c r="I217" s="1259"/>
      <c r="J217" s="1068"/>
      <c r="K217" s="605"/>
      <c r="L217" s="605"/>
      <c r="M217" s="605"/>
      <c r="N217" s="605"/>
      <c r="O217" s="605"/>
      <c r="P217" s="605"/>
      <c r="Q217" s="605"/>
      <c r="R217" s="605"/>
      <c r="S217" s="1261"/>
      <c r="T217" s="1262"/>
    </row>
    <row r="218" spans="1:20" ht="15">
      <c r="A218" s="618">
        <f>ROW()</f>
        <v>218</v>
      </c>
      <c r="B218" s="585"/>
      <c r="C218" s="1645"/>
      <c r="D218" s="1645"/>
      <c r="E218" s="1644">
        <v>110</v>
      </c>
      <c r="F218" s="1645" t="s">
        <v>1461</v>
      </c>
      <c r="G218" s="1645"/>
      <c r="H218" s="1648" t="s">
        <v>490</v>
      </c>
      <c r="I218" s="1259"/>
      <c r="J218" s="1068"/>
      <c r="K218" s="605"/>
      <c r="L218" s="605"/>
      <c r="M218" s="605"/>
      <c r="N218" s="605"/>
      <c r="O218" s="605"/>
      <c r="P218" s="605"/>
      <c r="Q218" s="605"/>
      <c r="R218" s="605"/>
      <c r="S218" s="1261"/>
      <c r="T218" s="1262"/>
    </row>
    <row r="219" spans="1:20" ht="15">
      <c r="A219" s="618">
        <f>ROW()</f>
        <v>219</v>
      </c>
      <c r="B219" s="585"/>
      <c r="C219" s="1645"/>
      <c r="D219" s="1645"/>
      <c r="E219" s="1644"/>
      <c r="F219" s="1645" t="s">
        <v>1462</v>
      </c>
      <c r="G219" s="1645"/>
      <c r="H219" s="1648" t="s">
        <v>490</v>
      </c>
      <c r="I219" s="1259"/>
      <c r="J219" s="1068"/>
      <c r="K219" s="605"/>
      <c r="L219" s="605"/>
      <c r="M219" s="605"/>
      <c r="N219" s="605"/>
      <c r="O219" s="605"/>
      <c r="P219" s="605"/>
      <c r="Q219" s="605"/>
      <c r="R219" s="605"/>
      <c r="S219" s="1261"/>
      <c r="T219" s="1262"/>
    </row>
    <row r="220" spans="1:20" ht="15">
      <c r="A220" s="618">
        <f>ROW()</f>
        <v>220</v>
      </c>
      <c r="B220" s="585"/>
      <c r="C220" s="1645"/>
      <c r="D220" s="1645"/>
      <c r="E220" s="1644"/>
      <c r="F220" s="1645" t="s">
        <v>1463</v>
      </c>
      <c r="G220" s="1645"/>
      <c r="H220" s="1648" t="s">
        <v>490</v>
      </c>
      <c r="I220" s="1259"/>
      <c r="J220" s="1068"/>
      <c r="K220" s="605"/>
      <c r="L220" s="605"/>
      <c r="M220" s="605"/>
      <c r="N220" s="605"/>
      <c r="O220" s="605"/>
      <c r="P220" s="605"/>
      <c r="Q220" s="605"/>
      <c r="R220" s="605"/>
      <c r="S220" s="1261"/>
      <c r="T220" s="1262"/>
    </row>
    <row r="221" spans="1:20" ht="15">
      <c r="A221" s="618">
        <f>ROW()</f>
        <v>221</v>
      </c>
      <c r="B221" s="585"/>
      <c r="C221" s="1645"/>
      <c r="D221" s="1645"/>
      <c r="E221" s="1644" t="s">
        <v>1429</v>
      </c>
      <c r="F221" s="1645" t="s">
        <v>1461</v>
      </c>
      <c r="G221" s="1645"/>
      <c r="H221" s="1648" t="s">
        <v>490</v>
      </c>
      <c r="I221" s="1259"/>
      <c r="J221" s="1068"/>
      <c r="K221" s="605"/>
      <c r="L221" s="605"/>
      <c r="M221" s="605"/>
      <c r="N221" s="605"/>
      <c r="O221" s="605"/>
      <c r="P221" s="605"/>
      <c r="Q221" s="605"/>
      <c r="R221" s="605"/>
      <c r="S221" s="1261"/>
      <c r="T221" s="1262"/>
    </row>
    <row r="222" spans="1:20" ht="15">
      <c r="A222" s="618">
        <f>ROW()</f>
        <v>222</v>
      </c>
      <c r="B222" s="585"/>
      <c r="C222" s="1645"/>
      <c r="D222" s="1645"/>
      <c r="E222" s="1644"/>
      <c r="F222" s="1645" t="s">
        <v>1462</v>
      </c>
      <c r="G222" s="1645"/>
      <c r="H222" s="1648" t="s">
        <v>490</v>
      </c>
      <c r="I222" s="1259"/>
      <c r="J222" s="1068"/>
      <c r="K222" s="605"/>
      <c r="L222" s="605"/>
      <c r="M222" s="605"/>
      <c r="N222" s="605"/>
      <c r="O222" s="605"/>
      <c r="P222" s="605"/>
      <c r="Q222" s="605"/>
      <c r="R222" s="605"/>
      <c r="S222" s="1261"/>
      <c r="T222" s="1262"/>
    </row>
    <row r="223" spans="1:20" ht="15">
      <c r="A223" s="618">
        <f>ROW()</f>
        <v>223</v>
      </c>
      <c r="B223" s="585"/>
      <c r="C223" s="1645"/>
      <c r="D223" s="1645"/>
      <c r="E223" s="1645" t="s">
        <v>1446</v>
      </c>
      <c r="F223" s="1645" t="s">
        <v>1461</v>
      </c>
      <c r="G223" s="1645"/>
      <c r="H223" s="1648" t="s">
        <v>490</v>
      </c>
      <c r="I223" s="1259"/>
      <c r="J223" s="1068"/>
      <c r="K223" s="605"/>
      <c r="L223" s="605"/>
      <c r="M223" s="605"/>
      <c r="N223" s="605"/>
      <c r="O223" s="605"/>
      <c r="P223" s="605"/>
      <c r="Q223" s="605"/>
      <c r="R223" s="605"/>
      <c r="S223" s="1261"/>
      <c r="T223" s="1262"/>
    </row>
    <row r="224" spans="1:20" ht="15">
      <c r="A224" s="618">
        <f>ROW()</f>
        <v>224</v>
      </c>
      <c r="B224" s="585"/>
      <c r="C224" s="1645"/>
      <c r="D224" s="1645"/>
      <c r="E224" s="1645"/>
      <c r="F224" s="1645" t="s">
        <v>1462</v>
      </c>
      <c r="G224" s="1645"/>
      <c r="H224" s="1648" t="s">
        <v>490</v>
      </c>
      <c r="I224" s="1259"/>
      <c r="J224" s="1068"/>
      <c r="K224" s="605"/>
      <c r="L224" s="605"/>
      <c r="M224" s="605"/>
      <c r="N224" s="605"/>
      <c r="O224" s="605"/>
      <c r="P224" s="605"/>
      <c r="Q224" s="605"/>
      <c r="R224" s="605"/>
      <c r="S224" s="1261"/>
      <c r="T224" s="1262"/>
    </row>
    <row r="225" spans="1:20" ht="30">
      <c r="A225" s="618">
        <f>ROW()</f>
        <v>225</v>
      </c>
      <c r="B225" s="585"/>
      <c r="C225" s="1645" t="s">
        <v>419</v>
      </c>
      <c r="D225" s="1645" t="s">
        <v>1464</v>
      </c>
      <c r="E225" s="1644">
        <v>220</v>
      </c>
      <c r="F225" s="1645"/>
      <c r="G225" s="1645"/>
      <c r="H225" s="1648" t="s">
        <v>1465</v>
      </c>
      <c r="I225" s="1259"/>
      <c r="J225" s="1068"/>
      <c r="K225" s="605"/>
      <c r="L225" s="605"/>
      <c r="M225" s="605"/>
      <c r="N225" s="605"/>
      <c r="O225" s="605"/>
      <c r="P225" s="605"/>
      <c r="Q225" s="605"/>
      <c r="R225" s="605"/>
      <c r="S225" s="1261"/>
      <c r="T225" s="1262"/>
    </row>
    <row r="226" spans="1:20" ht="15">
      <c r="A226" s="618">
        <f>ROW()</f>
        <v>226</v>
      </c>
      <c r="B226" s="585"/>
      <c r="C226" s="1645"/>
      <c r="D226" s="1645"/>
      <c r="E226" s="1644">
        <v>110</v>
      </c>
      <c r="F226" s="1645"/>
      <c r="G226" s="1645"/>
      <c r="H226" s="1648" t="s">
        <v>1465</v>
      </c>
      <c r="I226" s="1259"/>
      <c r="J226" s="1068"/>
      <c r="K226" s="605"/>
      <c r="L226" s="605"/>
      <c r="M226" s="605"/>
      <c r="N226" s="605"/>
      <c r="O226" s="605"/>
      <c r="P226" s="605"/>
      <c r="Q226" s="605"/>
      <c r="R226" s="605"/>
      <c r="S226" s="1261"/>
      <c r="T226" s="1262"/>
    </row>
    <row r="227" spans="1:20" ht="15">
      <c r="A227" s="618">
        <f>ROW()</f>
        <v>227</v>
      </c>
      <c r="B227" s="585"/>
      <c r="C227" s="1645"/>
      <c r="D227" s="1645"/>
      <c r="E227" s="1644" t="s">
        <v>1429</v>
      </c>
      <c r="F227" s="1645"/>
      <c r="G227" s="1645"/>
      <c r="H227" s="1648" t="s">
        <v>1465</v>
      </c>
      <c r="I227" s="1259"/>
      <c r="J227" s="1068"/>
      <c r="K227" s="605"/>
      <c r="L227" s="605"/>
      <c r="M227" s="605"/>
      <c r="N227" s="605"/>
      <c r="O227" s="605"/>
      <c r="P227" s="605"/>
      <c r="Q227" s="605"/>
      <c r="R227" s="605"/>
      <c r="S227" s="1261"/>
      <c r="T227" s="1262"/>
    </row>
    <row r="228" spans="1:20" ht="15">
      <c r="A228" s="618">
        <f>ROW()</f>
        <v>228</v>
      </c>
      <c r="B228" s="585"/>
      <c r="C228" s="1645"/>
      <c r="D228" s="1645"/>
      <c r="E228" s="1644" t="s">
        <v>1446</v>
      </c>
      <c r="F228" s="1645"/>
      <c r="G228" s="1645"/>
      <c r="H228" s="1648" t="s">
        <v>1465</v>
      </c>
      <c r="I228" s="1259"/>
      <c r="J228" s="1068"/>
      <c r="K228" s="605"/>
      <c r="L228" s="605"/>
      <c r="M228" s="605"/>
      <c r="N228" s="605"/>
      <c r="O228" s="605"/>
      <c r="P228" s="605"/>
      <c r="Q228" s="605"/>
      <c r="R228" s="605"/>
      <c r="S228" s="1261"/>
      <c r="T228" s="1262"/>
    </row>
    <row r="229" spans="1:20" ht="15">
      <c r="A229" s="618">
        <f>ROW()</f>
        <v>229</v>
      </c>
      <c r="B229" s="585"/>
      <c r="C229" s="1645" t="s">
        <v>419</v>
      </c>
      <c r="D229" s="1645" t="s">
        <v>1466</v>
      </c>
      <c r="E229" s="1644">
        <v>220</v>
      </c>
      <c r="F229" s="1645" t="s">
        <v>1467</v>
      </c>
      <c r="G229" s="1645"/>
      <c r="H229" s="1648" t="s">
        <v>1468</v>
      </c>
      <c r="I229" s="1259"/>
      <c r="J229" s="1068"/>
      <c r="K229" s="605"/>
      <c r="L229" s="605"/>
      <c r="M229" s="605"/>
      <c r="N229" s="605"/>
      <c r="O229" s="605"/>
      <c r="P229" s="605"/>
      <c r="Q229" s="605"/>
      <c r="R229" s="605"/>
      <c r="S229" s="1261"/>
      <c r="T229" s="1262"/>
    </row>
    <row r="230" spans="1:20" ht="15">
      <c r="A230" s="618">
        <f>ROW()</f>
        <v>230</v>
      </c>
      <c r="B230" s="585"/>
      <c r="C230" s="1645"/>
      <c r="D230" s="1645"/>
      <c r="E230" s="1644"/>
      <c r="F230" s="1645" t="s">
        <v>1469</v>
      </c>
      <c r="G230" s="1645"/>
      <c r="H230" s="1648" t="s">
        <v>1468</v>
      </c>
      <c r="I230" s="1259"/>
      <c r="J230" s="1068"/>
      <c r="K230" s="605"/>
      <c r="L230" s="605"/>
      <c r="M230" s="605"/>
      <c r="N230" s="605"/>
      <c r="O230" s="605"/>
      <c r="P230" s="605"/>
      <c r="Q230" s="605"/>
      <c r="R230" s="605"/>
      <c r="S230" s="1261"/>
      <c r="T230" s="1262"/>
    </row>
    <row r="231" spans="1:20" ht="15">
      <c r="A231" s="618">
        <f>ROW()</f>
        <v>231</v>
      </c>
      <c r="B231" s="585"/>
      <c r="C231" s="1645"/>
      <c r="D231" s="1645"/>
      <c r="E231" s="1644">
        <v>110</v>
      </c>
      <c r="F231" s="1645" t="s">
        <v>1467</v>
      </c>
      <c r="G231" s="1645"/>
      <c r="H231" s="1648" t="s">
        <v>1468</v>
      </c>
      <c r="I231" s="1259"/>
      <c r="J231" s="1068"/>
      <c r="K231" s="605"/>
      <c r="L231" s="605"/>
      <c r="M231" s="605"/>
      <c r="N231" s="605"/>
      <c r="O231" s="605"/>
      <c r="P231" s="605"/>
      <c r="Q231" s="605"/>
      <c r="R231" s="605"/>
      <c r="S231" s="1261"/>
      <c r="T231" s="1262"/>
    </row>
    <row r="232" spans="1:20" ht="15">
      <c r="A232" s="618">
        <f>ROW()</f>
        <v>232</v>
      </c>
      <c r="B232" s="585"/>
      <c r="C232" s="1645"/>
      <c r="D232" s="1645"/>
      <c r="E232" s="1644"/>
      <c r="F232" s="1645" t="s">
        <v>1469</v>
      </c>
      <c r="G232" s="1645"/>
      <c r="H232" s="1648" t="s">
        <v>1468</v>
      </c>
      <c r="I232" s="1259"/>
      <c r="J232" s="1068"/>
      <c r="K232" s="605"/>
      <c r="L232" s="605"/>
      <c r="M232" s="605"/>
      <c r="N232" s="605"/>
      <c r="O232" s="605"/>
      <c r="P232" s="605"/>
      <c r="Q232" s="605"/>
      <c r="R232" s="605"/>
      <c r="S232" s="1261"/>
      <c r="T232" s="1262"/>
    </row>
    <row r="233" spans="1:20" ht="15">
      <c r="A233" s="618">
        <f>ROW()</f>
        <v>233</v>
      </c>
      <c r="B233" s="585"/>
      <c r="C233" s="1645"/>
      <c r="D233" s="1645"/>
      <c r="E233" s="1644" t="s">
        <v>1429</v>
      </c>
      <c r="F233" s="1645" t="s">
        <v>1469</v>
      </c>
      <c r="G233" s="1645"/>
      <c r="H233" s="1648" t="s">
        <v>1468</v>
      </c>
      <c r="I233" s="1259"/>
      <c r="J233" s="1068"/>
      <c r="K233" s="605"/>
      <c r="L233" s="605"/>
      <c r="M233" s="605"/>
      <c r="N233" s="605"/>
      <c r="O233" s="605"/>
      <c r="P233" s="605"/>
      <c r="Q233" s="605"/>
      <c r="R233" s="605"/>
      <c r="S233" s="1261"/>
      <c r="T233" s="1262"/>
    </row>
    <row r="234" spans="1:20" ht="15">
      <c r="A234" s="618">
        <f>ROW()</f>
        <v>234</v>
      </c>
      <c r="B234" s="585"/>
      <c r="C234" s="1645"/>
      <c r="D234" s="1645"/>
      <c r="E234" s="1644" t="s">
        <v>1446</v>
      </c>
      <c r="F234" s="1645" t="s">
        <v>1470</v>
      </c>
      <c r="G234" s="1645"/>
      <c r="H234" s="1648" t="s">
        <v>1468</v>
      </c>
      <c r="I234" s="1259"/>
      <c r="J234" s="1068"/>
      <c r="K234" s="605"/>
      <c r="L234" s="605"/>
      <c r="M234" s="605"/>
      <c r="N234" s="605"/>
      <c r="O234" s="605"/>
      <c r="P234" s="605"/>
      <c r="Q234" s="605"/>
      <c r="R234" s="605"/>
      <c r="S234" s="1261"/>
      <c r="T234" s="1262"/>
    </row>
    <row r="235" spans="1:20" ht="15">
      <c r="A235" s="618">
        <f>ROW()</f>
        <v>235</v>
      </c>
      <c r="B235" s="585"/>
      <c r="C235" s="1642"/>
      <c r="D235" s="1645"/>
      <c r="E235" s="1645"/>
      <c r="F235" s="1645" t="s">
        <v>1469</v>
      </c>
      <c r="G235" s="1645"/>
      <c r="H235" s="1648" t="s">
        <v>1468</v>
      </c>
      <c r="I235" s="1259"/>
      <c r="J235" s="1068"/>
      <c r="K235" s="605"/>
      <c r="L235" s="605"/>
      <c r="M235" s="605"/>
      <c r="N235" s="605"/>
      <c r="O235" s="605"/>
      <c r="P235" s="605"/>
      <c r="Q235" s="605"/>
      <c r="R235" s="605"/>
      <c r="S235" s="1261"/>
      <c r="T235" s="1262"/>
    </row>
    <row r="236" spans="1:20" ht="15">
      <c r="A236" s="618">
        <f>ROW()</f>
        <v>236</v>
      </c>
      <c r="B236" s="585"/>
      <c r="C236" s="1645"/>
      <c r="D236" s="1645"/>
      <c r="E236" s="1644"/>
      <c r="F236" s="1645" t="s">
        <v>1471</v>
      </c>
      <c r="G236" s="1645"/>
      <c r="H236" s="1648" t="s">
        <v>1468</v>
      </c>
      <c r="I236" s="1259"/>
      <c r="J236" s="1068"/>
      <c r="K236" s="605"/>
      <c r="L236" s="605"/>
      <c r="M236" s="605"/>
      <c r="N236" s="605"/>
      <c r="O236" s="605"/>
      <c r="P236" s="605"/>
      <c r="Q236" s="605"/>
      <c r="R236" s="605"/>
      <c r="S236" s="1261"/>
      <c r="T236" s="1262"/>
    </row>
    <row r="237" spans="1:20" ht="30">
      <c r="A237" s="618">
        <f>ROW()</f>
        <v>237</v>
      </c>
      <c r="B237" s="585"/>
      <c r="C237" s="1645" t="s">
        <v>420</v>
      </c>
      <c r="D237" s="1645" t="s">
        <v>1472</v>
      </c>
      <c r="E237" s="1645"/>
      <c r="F237" s="1645"/>
      <c r="G237" s="1645"/>
      <c r="H237" s="1648" t="s">
        <v>491</v>
      </c>
      <c r="I237" s="1259"/>
      <c r="J237" s="1068"/>
      <c r="K237" s="605"/>
      <c r="L237" s="605"/>
      <c r="M237" s="605"/>
      <c r="N237" s="605"/>
      <c r="O237" s="605"/>
      <c r="P237" s="605"/>
      <c r="Q237" s="605"/>
      <c r="R237" s="605"/>
      <c r="S237" s="1261"/>
      <c r="T237" s="1262"/>
    </row>
    <row r="238" spans="1:20" ht="30">
      <c r="A238" s="618">
        <f>ROW()</f>
        <v>238</v>
      </c>
      <c r="B238" s="585"/>
      <c r="C238" s="1645" t="s">
        <v>420</v>
      </c>
      <c r="D238" s="1645" t="s">
        <v>1473</v>
      </c>
      <c r="E238" s="1645" t="s">
        <v>1474</v>
      </c>
      <c r="F238" s="1645" t="s">
        <v>1475</v>
      </c>
      <c r="G238" s="1645" t="s">
        <v>1476</v>
      </c>
      <c r="H238" s="1648" t="s">
        <v>492</v>
      </c>
      <c r="I238" s="1259"/>
      <c r="J238" s="1068"/>
      <c r="K238" s="605"/>
      <c r="L238" s="605"/>
      <c r="M238" s="605"/>
      <c r="N238" s="605"/>
      <c r="O238" s="605"/>
      <c r="P238" s="605"/>
      <c r="Q238" s="605"/>
      <c r="R238" s="605"/>
      <c r="S238" s="1261"/>
      <c r="T238" s="1262"/>
    </row>
    <row r="239" spans="1:20" ht="15">
      <c r="A239" s="618">
        <f>ROW()</f>
        <v>239</v>
      </c>
      <c r="B239" s="585"/>
      <c r="C239" s="1645"/>
      <c r="D239" s="1645"/>
      <c r="E239" s="1645"/>
      <c r="F239" s="1645"/>
      <c r="G239" s="1645" t="s">
        <v>1477</v>
      </c>
      <c r="H239" s="1648" t="s">
        <v>492</v>
      </c>
      <c r="I239" s="1259"/>
      <c r="J239" s="1068"/>
      <c r="K239" s="605"/>
      <c r="L239" s="605"/>
      <c r="M239" s="605"/>
      <c r="N239" s="605"/>
      <c r="O239" s="605"/>
      <c r="P239" s="605"/>
      <c r="Q239" s="605"/>
      <c r="R239" s="605"/>
      <c r="S239" s="1261"/>
      <c r="T239" s="1262"/>
    </row>
    <row r="240" spans="1:20" ht="15">
      <c r="A240" s="618">
        <f>ROW()</f>
        <v>240</v>
      </c>
      <c r="B240" s="585"/>
      <c r="C240" s="1645"/>
      <c r="D240" s="1645"/>
      <c r="E240" s="1645"/>
      <c r="F240" s="1645"/>
      <c r="G240" s="1645" t="s">
        <v>1478</v>
      </c>
      <c r="H240" s="1648" t="s">
        <v>492</v>
      </c>
      <c r="I240" s="1259"/>
      <c r="J240" s="1068"/>
      <c r="K240" s="605"/>
      <c r="L240" s="605"/>
      <c r="M240" s="605"/>
      <c r="N240" s="605"/>
      <c r="O240" s="605"/>
      <c r="P240" s="605"/>
      <c r="Q240" s="605"/>
      <c r="R240" s="605"/>
      <c r="S240" s="1261"/>
      <c r="T240" s="1262"/>
    </row>
    <row r="241" spans="1:20" ht="15">
      <c r="A241" s="618">
        <f>ROW()</f>
        <v>241</v>
      </c>
      <c r="B241" s="585"/>
      <c r="C241" s="1645"/>
      <c r="D241" s="1645"/>
      <c r="E241" s="1645"/>
      <c r="F241" s="1645"/>
      <c r="G241" s="1645" t="s">
        <v>1479</v>
      </c>
      <c r="H241" s="1648" t="s">
        <v>492</v>
      </c>
      <c r="I241" s="1259"/>
      <c r="J241" s="1068"/>
      <c r="K241" s="605"/>
      <c r="L241" s="605"/>
      <c r="M241" s="605"/>
      <c r="N241" s="605"/>
      <c r="O241" s="605"/>
      <c r="P241" s="605"/>
      <c r="Q241" s="605"/>
      <c r="R241" s="605"/>
      <c r="S241" s="1261"/>
      <c r="T241" s="1262"/>
    </row>
    <row r="242" spans="1:20" ht="15">
      <c r="A242" s="618">
        <f>ROW()</f>
        <v>242</v>
      </c>
      <c r="B242" s="585"/>
      <c r="C242" s="1645"/>
      <c r="D242" s="1645"/>
      <c r="E242" s="1645"/>
      <c r="F242" s="1645" t="s">
        <v>1480</v>
      </c>
      <c r="G242" s="1645" t="s">
        <v>1476</v>
      </c>
      <c r="H242" s="1648" t="s">
        <v>492</v>
      </c>
      <c r="I242" s="1259"/>
      <c r="J242" s="1068"/>
      <c r="K242" s="605"/>
      <c r="L242" s="605"/>
      <c r="M242" s="605"/>
      <c r="N242" s="605"/>
      <c r="O242" s="605"/>
      <c r="P242" s="605"/>
      <c r="Q242" s="605"/>
      <c r="R242" s="605"/>
      <c r="S242" s="1261"/>
      <c r="T242" s="1262"/>
    </row>
    <row r="243" spans="1:20" ht="15">
      <c r="A243" s="618">
        <f>ROW()</f>
        <v>243</v>
      </c>
      <c r="B243" s="585"/>
      <c r="C243" s="1645"/>
      <c r="D243" s="1645"/>
      <c r="E243" s="1645"/>
      <c r="F243" s="1645"/>
      <c r="G243" s="1645" t="s">
        <v>1477</v>
      </c>
      <c r="H243" s="1648" t="s">
        <v>492</v>
      </c>
      <c r="I243" s="1259"/>
      <c r="J243" s="1068"/>
      <c r="K243" s="605"/>
      <c r="L243" s="605"/>
      <c r="M243" s="605"/>
      <c r="N243" s="605"/>
      <c r="O243" s="605"/>
      <c r="P243" s="605"/>
      <c r="Q243" s="605"/>
      <c r="R243" s="605"/>
      <c r="S243" s="1261"/>
      <c r="T243" s="1262"/>
    </row>
    <row r="244" spans="1:20" ht="15">
      <c r="A244" s="618">
        <f>ROW()</f>
        <v>244</v>
      </c>
      <c r="B244" s="585"/>
      <c r="C244" s="1645"/>
      <c r="D244" s="1645"/>
      <c r="E244" s="1645"/>
      <c r="F244" s="1645"/>
      <c r="G244" s="1645" t="s">
        <v>1478</v>
      </c>
      <c r="H244" s="1648" t="s">
        <v>492</v>
      </c>
      <c r="I244" s="1259"/>
      <c r="J244" s="1068"/>
      <c r="K244" s="605"/>
      <c r="L244" s="605"/>
      <c r="M244" s="605"/>
      <c r="N244" s="605"/>
      <c r="O244" s="605"/>
      <c r="P244" s="605"/>
      <c r="Q244" s="605"/>
      <c r="R244" s="605"/>
      <c r="S244" s="1261"/>
      <c r="T244" s="1262"/>
    </row>
    <row r="245" spans="1:20" ht="15">
      <c r="A245" s="618">
        <f>ROW()</f>
        <v>245</v>
      </c>
      <c r="B245" s="585"/>
      <c r="C245" s="1645"/>
      <c r="D245" s="1645"/>
      <c r="E245" s="1645"/>
      <c r="F245" s="1645"/>
      <c r="G245" s="1645" t="s">
        <v>1479</v>
      </c>
      <c r="H245" s="1648" t="s">
        <v>492</v>
      </c>
      <c r="I245" s="1259"/>
      <c r="J245" s="1068"/>
      <c r="K245" s="605"/>
      <c r="L245" s="605"/>
      <c r="M245" s="605"/>
      <c r="N245" s="605"/>
      <c r="O245" s="605"/>
      <c r="P245" s="605"/>
      <c r="Q245" s="605"/>
      <c r="R245" s="605"/>
      <c r="S245" s="1261"/>
      <c r="T245" s="1262"/>
    </row>
    <row r="246" spans="1:20" ht="15">
      <c r="A246" s="618">
        <f>ROW()</f>
        <v>246</v>
      </c>
      <c r="B246" s="585"/>
      <c r="C246" s="1645"/>
      <c r="D246" s="1645"/>
      <c r="E246" s="1645"/>
      <c r="F246" s="1645" t="s">
        <v>1481</v>
      </c>
      <c r="G246" s="1645"/>
      <c r="H246" s="1648" t="s">
        <v>1482</v>
      </c>
      <c r="I246" s="1259"/>
      <c r="J246" s="1068"/>
      <c r="K246" s="605"/>
      <c r="L246" s="605"/>
      <c r="M246" s="605"/>
      <c r="N246" s="605"/>
      <c r="O246" s="605"/>
      <c r="P246" s="605"/>
      <c r="Q246" s="605"/>
      <c r="R246" s="605"/>
      <c r="S246" s="1261"/>
      <c r="T246" s="1262"/>
    </row>
    <row r="247" spans="1:20" ht="15">
      <c r="A247" s="618">
        <f>ROW()</f>
        <v>247</v>
      </c>
      <c r="B247" s="585"/>
      <c r="C247" s="1645"/>
      <c r="D247" s="1645"/>
      <c r="E247" s="1645"/>
      <c r="F247" s="1645"/>
      <c r="G247" s="1645"/>
      <c r="H247" s="1648"/>
      <c r="I247" s="1259"/>
      <c r="J247" s="1068"/>
      <c r="K247" s="605"/>
      <c r="L247" s="605"/>
      <c r="M247" s="605"/>
      <c r="N247" s="605"/>
      <c r="O247" s="605"/>
      <c r="P247" s="605"/>
      <c r="Q247" s="605"/>
      <c r="R247" s="605"/>
      <c r="S247" s="1261"/>
      <c r="T247" s="1262"/>
    </row>
    <row r="248" spans="1:20" ht="30">
      <c r="A248" s="618">
        <f>ROW()</f>
        <v>248</v>
      </c>
      <c r="B248" s="585"/>
      <c r="C248" s="1645" t="s">
        <v>420</v>
      </c>
      <c r="D248" s="1645" t="s">
        <v>1483</v>
      </c>
      <c r="E248" s="1645" t="s">
        <v>1474</v>
      </c>
      <c r="F248" s="1645" t="s">
        <v>1476</v>
      </c>
      <c r="G248" s="1645"/>
      <c r="H248" s="1648" t="s">
        <v>492</v>
      </c>
      <c r="I248" s="1259"/>
      <c r="J248" s="1068"/>
      <c r="K248" s="605"/>
      <c r="L248" s="605"/>
      <c r="M248" s="605"/>
      <c r="N248" s="605"/>
      <c r="O248" s="605"/>
      <c r="P248" s="605"/>
      <c r="Q248" s="605"/>
      <c r="R248" s="605"/>
      <c r="S248" s="1261"/>
      <c r="T248" s="1262"/>
    </row>
    <row r="249" spans="1:20" ht="15">
      <c r="A249" s="618">
        <f>ROW()</f>
        <v>249</v>
      </c>
      <c r="B249" s="585"/>
      <c r="C249" s="1645"/>
      <c r="D249" s="1645"/>
      <c r="E249" s="1645"/>
      <c r="F249" s="1645" t="s">
        <v>1477</v>
      </c>
      <c r="G249" s="1645"/>
      <c r="H249" s="1648" t="s">
        <v>492</v>
      </c>
      <c r="I249" s="1259"/>
      <c r="J249" s="1068"/>
      <c r="K249" s="605"/>
      <c r="L249" s="605"/>
      <c r="M249" s="605"/>
      <c r="N249" s="605"/>
      <c r="O249" s="605"/>
      <c r="P249" s="605"/>
      <c r="Q249" s="605"/>
      <c r="R249" s="605"/>
      <c r="S249" s="1261"/>
      <c r="T249" s="1262"/>
    </row>
    <row r="250" spans="1:20" ht="15">
      <c r="A250" s="618">
        <f>ROW()</f>
        <v>250</v>
      </c>
      <c r="B250" s="585"/>
      <c r="C250" s="1645"/>
      <c r="D250" s="1645"/>
      <c r="E250" s="1645"/>
      <c r="F250" s="1645" t="s">
        <v>1478</v>
      </c>
      <c r="G250" s="1645"/>
      <c r="H250" s="1648" t="s">
        <v>492</v>
      </c>
      <c r="I250" s="1259"/>
      <c r="J250" s="1068"/>
      <c r="K250" s="605"/>
      <c r="L250" s="605"/>
      <c r="M250" s="605"/>
      <c r="N250" s="605"/>
      <c r="O250" s="605"/>
      <c r="P250" s="605"/>
      <c r="Q250" s="605"/>
      <c r="R250" s="605"/>
      <c r="S250" s="1261"/>
      <c r="T250" s="1262"/>
    </row>
    <row r="251" spans="1:20" ht="15">
      <c r="A251" s="618">
        <f>ROW()</f>
        <v>251</v>
      </c>
      <c r="B251" s="585"/>
      <c r="C251" s="1645"/>
      <c r="D251" s="1645"/>
      <c r="E251" s="1645"/>
      <c r="F251" s="1645" t="s">
        <v>1479</v>
      </c>
      <c r="G251" s="1645"/>
      <c r="H251" s="1648" t="s">
        <v>492</v>
      </c>
      <c r="I251" s="1259"/>
      <c r="J251" s="1068"/>
      <c r="K251" s="605"/>
      <c r="L251" s="605"/>
      <c r="M251" s="605"/>
      <c r="N251" s="605"/>
      <c r="O251" s="605"/>
      <c r="P251" s="605"/>
      <c r="Q251" s="605"/>
      <c r="R251" s="605"/>
      <c r="S251" s="1261"/>
      <c r="T251" s="1262"/>
    </row>
    <row r="252" spans="1:20" ht="30">
      <c r="A252" s="618">
        <f>ROW()</f>
        <v>252</v>
      </c>
      <c r="B252" s="585"/>
      <c r="C252" s="1645" t="s">
        <v>420</v>
      </c>
      <c r="D252" s="1645" t="s">
        <v>1484</v>
      </c>
      <c r="E252" s="1645" t="s">
        <v>1485</v>
      </c>
      <c r="F252" s="1645" t="s">
        <v>1476</v>
      </c>
      <c r="G252" s="1645"/>
      <c r="H252" s="1648" t="s">
        <v>492</v>
      </c>
      <c r="I252" s="1259"/>
      <c r="J252" s="1068"/>
      <c r="K252" s="605"/>
      <c r="L252" s="605"/>
      <c r="M252" s="605"/>
      <c r="N252" s="605"/>
      <c r="O252" s="605"/>
      <c r="P252" s="605"/>
      <c r="Q252" s="605"/>
      <c r="R252" s="605"/>
      <c r="S252" s="1261"/>
      <c r="T252" s="1262"/>
    </row>
    <row r="253" spans="1:20" ht="15">
      <c r="A253" s="618">
        <f>ROW()</f>
        <v>253</v>
      </c>
      <c r="B253" s="585"/>
      <c r="C253" s="1645"/>
      <c r="D253" s="1645"/>
      <c r="E253" s="1645"/>
      <c r="F253" s="1645" t="s">
        <v>1477</v>
      </c>
      <c r="G253" s="1645"/>
      <c r="H253" s="1648" t="s">
        <v>492</v>
      </c>
      <c r="I253" s="1259"/>
      <c r="J253" s="1068"/>
      <c r="K253" s="605"/>
      <c r="L253" s="605"/>
      <c r="M253" s="605"/>
      <c r="N253" s="605"/>
      <c r="O253" s="605"/>
      <c r="P253" s="605"/>
      <c r="Q253" s="605"/>
      <c r="R253" s="605"/>
      <c r="S253" s="1261"/>
      <c r="T253" s="1262"/>
    </row>
    <row r="254" spans="1:20" ht="15">
      <c r="A254" s="618">
        <f>ROW()</f>
        <v>254</v>
      </c>
      <c r="B254" s="585"/>
      <c r="C254" s="1645"/>
      <c r="D254" s="1645"/>
      <c r="E254" s="1645"/>
      <c r="F254" s="1645" t="s">
        <v>1478</v>
      </c>
      <c r="G254" s="1645"/>
      <c r="H254" s="1648" t="s">
        <v>492</v>
      </c>
      <c r="I254" s="1259"/>
      <c r="J254" s="1068"/>
      <c r="K254" s="605"/>
      <c r="L254" s="605"/>
      <c r="M254" s="605"/>
      <c r="N254" s="605"/>
      <c r="O254" s="605"/>
      <c r="P254" s="605"/>
      <c r="Q254" s="605"/>
      <c r="R254" s="605"/>
      <c r="S254" s="1261"/>
      <c r="T254" s="1262"/>
    </row>
    <row r="255" spans="1:20" ht="15">
      <c r="A255" s="618">
        <f>ROW()</f>
        <v>255</v>
      </c>
      <c r="B255" s="585"/>
      <c r="C255" s="1645"/>
      <c r="D255" s="1645"/>
      <c r="E255" s="1645"/>
      <c r="F255" s="1645" t="s">
        <v>1479</v>
      </c>
      <c r="G255" s="1645"/>
      <c r="H255" s="1648" t="s">
        <v>492</v>
      </c>
      <c r="I255" s="1259"/>
      <c r="J255" s="1068"/>
      <c r="K255" s="605"/>
      <c r="L255" s="605"/>
      <c r="M255" s="605"/>
      <c r="N255" s="605"/>
      <c r="O255" s="605"/>
      <c r="P255" s="605"/>
      <c r="Q255" s="605"/>
      <c r="R255" s="605"/>
      <c r="S255" s="1261"/>
      <c r="T255" s="1262"/>
    </row>
    <row r="256" spans="1:20" ht="30">
      <c r="A256" s="618">
        <f>ROW()</f>
        <v>256</v>
      </c>
      <c r="B256" s="585"/>
      <c r="C256" s="1645" t="s">
        <v>420</v>
      </c>
      <c r="D256" s="1645" t="s">
        <v>1486</v>
      </c>
      <c r="E256" s="1645" t="s">
        <v>1487</v>
      </c>
      <c r="F256" s="1645" t="s">
        <v>1476</v>
      </c>
      <c r="G256" s="1645"/>
      <c r="H256" s="1648" t="s">
        <v>492</v>
      </c>
      <c r="I256" s="1259"/>
      <c r="J256" s="1068"/>
      <c r="K256" s="605"/>
      <c r="L256" s="605"/>
      <c r="M256" s="605"/>
      <c r="N256" s="605"/>
      <c r="O256" s="605"/>
      <c r="P256" s="605"/>
      <c r="Q256" s="605"/>
      <c r="R256" s="605"/>
      <c r="S256" s="1261"/>
      <c r="T256" s="1262"/>
    </row>
    <row r="257" spans="1:20" ht="15">
      <c r="A257" s="618">
        <f>ROW()</f>
        <v>257</v>
      </c>
      <c r="B257" s="585"/>
      <c r="C257" s="1645"/>
      <c r="D257" s="1645"/>
      <c r="E257" s="1645"/>
      <c r="F257" s="1645" t="s">
        <v>1477</v>
      </c>
      <c r="G257" s="1645"/>
      <c r="H257" s="1648" t="s">
        <v>492</v>
      </c>
      <c r="I257" s="1259"/>
      <c r="J257" s="1068"/>
      <c r="K257" s="605"/>
      <c r="L257" s="605"/>
      <c r="M257" s="605"/>
      <c r="N257" s="605"/>
      <c r="O257" s="605"/>
      <c r="P257" s="605"/>
      <c r="Q257" s="605"/>
      <c r="R257" s="605"/>
      <c r="S257" s="1261"/>
      <c r="T257" s="1262"/>
    </row>
    <row r="258" spans="1:20" ht="15">
      <c r="A258" s="618">
        <f>ROW()</f>
        <v>258</v>
      </c>
      <c r="B258" s="585"/>
      <c r="C258" s="1645"/>
      <c r="D258" s="1645"/>
      <c r="E258" s="1645"/>
      <c r="F258" s="1645" t="s">
        <v>1478</v>
      </c>
      <c r="G258" s="1645"/>
      <c r="H258" s="1648" t="s">
        <v>492</v>
      </c>
      <c r="I258" s="1259"/>
      <c r="J258" s="1068"/>
      <c r="K258" s="605"/>
      <c r="L258" s="605"/>
      <c r="M258" s="605"/>
      <c r="N258" s="605"/>
      <c r="O258" s="605"/>
      <c r="P258" s="605"/>
      <c r="Q258" s="605"/>
      <c r="R258" s="605"/>
      <c r="S258" s="1261"/>
      <c r="T258" s="1262"/>
    </row>
    <row r="259" spans="1:20" ht="15">
      <c r="A259" s="618">
        <f>ROW()</f>
        <v>259</v>
      </c>
      <c r="B259" s="585"/>
      <c r="C259" s="1645"/>
      <c r="D259" s="1645"/>
      <c r="E259" s="1645"/>
      <c r="F259" s="1645" t="s">
        <v>1479</v>
      </c>
      <c r="G259" s="1645"/>
      <c r="H259" s="1648" t="s">
        <v>492</v>
      </c>
      <c r="I259" s="1259"/>
      <c r="J259" s="1068"/>
      <c r="K259" s="605"/>
      <c r="L259" s="605"/>
      <c r="M259" s="605"/>
      <c r="N259" s="605"/>
      <c r="O259" s="605"/>
      <c r="P259" s="605"/>
      <c r="Q259" s="605"/>
      <c r="R259" s="605"/>
      <c r="S259" s="1261"/>
      <c r="T259" s="1262"/>
    </row>
    <row r="260" spans="1:20" ht="30">
      <c r="A260" s="618">
        <f>ROW()</f>
        <v>260</v>
      </c>
      <c r="B260" s="585"/>
      <c r="C260" s="1645" t="s">
        <v>420</v>
      </c>
      <c r="D260" s="1645" t="s">
        <v>1488</v>
      </c>
      <c r="E260" s="1645"/>
      <c r="F260" s="1645"/>
      <c r="G260" s="1645"/>
      <c r="H260" s="1648"/>
      <c r="I260" s="1259"/>
      <c r="J260" s="1068"/>
      <c r="K260" s="605"/>
      <c r="L260" s="605"/>
      <c r="M260" s="605"/>
      <c r="N260" s="605"/>
      <c r="O260" s="605"/>
      <c r="P260" s="605"/>
      <c r="Q260" s="605"/>
      <c r="R260" s="605"/>
      <c r="S260" s="1261"/>
      <c r="T260" s="1262"/>
    </row>
    <row r="261" spans="1:20" ht="15">
      <c r="A261" s="618">
        <f>ROW()</f>
        <v>261</v>
      </c>
      <c r="B261" s="585"/>
      <c r="C261" s="1645"/>
      <c r="D261" s="1644" t="s">
        <v>1489</v>
      </c>
      <c r="E261" s="1645" t="s">
        <v>1490</v>
      </c>
      <c r="F261" s="1645"/>
      <c r="G261" s="1645"/>
      <c r="H261" s="1648" t="s">
        <v>493</v>
      </c>
      <c r="I261" s="1259"/>
      <c r="J261" s="1068"/>
      <c r="K261" s="605"/>
      <c r="L261" s="605"/>
      <c r="M261" s="605"/>
      <c r="N261" s="605"/>
      <c r="O261" s="605"/>
      <c r="P261" s="605"/>
      <c r="Q261" s="605"/>
      <c r="R261" s="605"/>
      <c r="S261" s="1261"/>
      <c r="T261" s="1262"/>
    </row>
    <row r="262" spans="1:20" ht="15">
      <c r="A262" s="618">
        <f>ROW()</f>
        <v>262</v>
      </c>
      <c r="B262" s="585"/>
      <c r="C262" s="1645"/>
      <c r="D262" s="1644" t="s">
        <v>1491</v>
      </c>
      <c r="E262" s="1645" t="s">
        <v>1490</v>
      </c>
      <c r="F262" s="1645"/>
      <c r="G262" s="1645"/>
      <c r="H262" s="1648" t="s">
        <v>494</v>
      </c>
      <c r="I262" s="1259"/>
      <c r="J262" s="1068"/>
      <c r="K262" s="605"/>
      <c r="L262" s="605"/>
      <c r="M262" s="605"/>
      <c r="N262" s="605"/>
      <c r="O262" s="605"/>
      <c r="P262" s="605"/>
      <c r="Q262" s="605"/>
      <c r="R262" s="605"/>
      <c r="S262" s="1261"/>
      <c r="T262" s="1262"/>
    </row>
    <row r="263" spans="1:20" ht="15">
      <c r="A263" s="618">
        <f>ROW()</f>
        <v>263</v>
      </c>
      <c r="B263" s="585"/>
      <c r="C263" s="1645"/>
      <c r="D263" s="1644" t="s">
        <v>1492</v>
      </c>
      <c r="E263" s="1645" t="s">
        <v>1490</v>
      </c>
      <c r="F263" s="1645"/>
      <c r="G263" s="1645"/>
      <c r="H263" s="1648" t="s">
        <v>495</v>
      </c>
      <c r="I263" s="1259"/>
      <c r="J263" s="1068"/>
      <c r="K263" s="605"/>
      <c r="L263" s="605"/>
      <c r="M263" s="605"/>
      <c r="N263" s="605"/>
      <c r="O263" s="605"/>
      <c r="P263" s="605"/>
      <c r="Q263" s="605"/>
      <c r="R263" s="605"/>
      <c r="S263" s="1261"/>
      <c r="T263" s="1262"/>
    </row>
    <row r="264" spans="1:20" ht="30">
      <c r="A264" s="618">
        <f>ROW()</f>
        <v>264</v>
      </c>
      <c r="B264" s="585"/>
      <c r="C264" s="1645" t="s">
        <v>420</v>
      </c>
      <c r="D264" s="1644" t="s">
        <v>1493</v>
      </c>
      <c r="E264" s="1645"/>
      <c r="F264" s="1645" t="s">
        <v>1494</v>
      </c>
      <c r="G264" s="1645"/>
      <c r="H264" s="1648" t="s">
        <v>496</v>
      </c>
      <c r="I264" s="1259"/>
      <c r="J264" s="1068"/>
      <c r="K264" s="605"/>
      <c r="L264" s="605"/>
      <c r="M264" s="605"/>
      <c r="N264" s="605"/>
      <c r="O264" s="605"/>
      <c r="P264" s="605"/>
      <c r="Q264" s="605"/>
      <c r="R264" s="605"/>
      <c r="S264" s="1261"/>
      <c r="T264" s="1262"/>
    </row>
    <row r="265" spans="1:20" ht="15">
      <c r="A265" s="618">
        <f>ROW()</f>
        <v>265</v>
      </c>
      <c r="B265" s="585"/>
      <c r="C265" s="1645"/>
      <c r="D265" s="1644"/>
      <c r="E265" s="1645"/>
      <c r="F265" s="1645" t="s">
        <v>1495</v>
      </c>
      <c r="G265" s="1645"/>
      <c r="H265" s="1648" t="s">
        <v>497</v>
      </c>
      <c r="I265" s="1259"/>
      <c r="J265" s="1068"/>
      <c r="K265" s="605"/>
      <c r="L265" s="605"/>
      <c r="M265" s="605"/>
      <c r="N265" s="605"/>
      <c r="O265" s="605"/>
      <c r="P265" s="605"/>
      <c r="Q265" s="605"/>
      <c r="R265" s="605"/>
      <c r="S265" s="1261"/>
      <c r="T265" s="1262"/>
    </row>
    <row r="266" spans="1:20" ht="15">
      <c r="A266" s="618">
        <f>ROW()</f>
        <v>266</v>
      </c>
      <c r="B266" s="585"/>
      <c r="C266" s="1645"/>
      <c r="D266" s="1644"/>
      <c r="E266" s="1645"/>
      <c r="F266" s="1645" t="s">
        <v>1496</v>
      </c>
      <c r="G266" s="1645"/>
      <c r="H266" s="1648" t="s">
        <v>498</v>
      </c>
      <c r="I266" s="1259"/>
      <c r="J266" s="1068"/>
      <c r="K266" s="605"/>
      <c r="L266" s="605"/>
      <c r="M266" s="605"/>
      <c r="N266" s="605"/>
      <c r="O266" s="605"/>
      <c r="P266" s="605"/>
      <c r="Q266" s="605"/>
      <c r="R266" s="605"/>
      <c r="S266" s="1261"/>
      <c r="T266" s="1262"/>
    </row>
    <row r="267" spans="1:20" ht="30">
      <c r="A267" s="618">
        <f>ROW()</f>
        <v>267</v>
      </c>
      <c r="B267" s="585"/>
      <c r="C267" s="1645" t="s">
        <v>422</v>
      </c>
      <c r="D267" s="1645" t="s">
        <v>1497</v>
      </c>
      <c r="E267" s="1644">
        <v>220</v>
      </c>
      <c r="F267" s="1645" t="s">
        <v>1498</v>
      </c>
      <c r="G267" s="1645" t="s">
        <v>1499</v>
      </c>
      <c r="H267" s="1648" t="s">
        <v>499</v>
      </c>
      <c r="I267" s="1259"/>
      <c r="J267" s="1068"/>
      <c r="K267" s="605"/>
      <c r="L267" s="605"/>
      <c r="M267" s="605"/>
      <c r="N267" s="605"/>
      <c r="O267" s="605"/>
      <c r="P267" s="605"/>
      <c r="Q267" s="605"/>
      <c r="R267" s="605"/>
      <c r="S267" s="1261"/>
      <c r="T267" s="1262"/>
    </row>
    <row r="268" spans="1:20" ht="15">
      <c r="A268" s="618">
        <f>ROW()</f>
        <v>268</v>
      </c>
      <c r="B268" s="585"/>
      <c r="C268" s="1645"/>
      <c r="D268" s="1645"/>
      <c r="E268" s="1644"/>
      <c r="F268" s="1645"/>
      <c r="G268" s="1645" t="s">
        <v>1500</v>
      </c>
      <c r="H268" s="1648" t="s">
        <v>499</v>
      </c>
      <c r="I268" s="1259"/>
      <c r="J268" s="1068"/>
      <c r="K268" s="605"/>
      <c r="L268" s="605"/>
      <c r="M268" s="605"/>
      <c r="N268" s="605"/>
      <c r="O268" s="605"/>
      <c r="P268" s="605"/>
      <c r="Q268" s="605"/>
      <c r="R268" s="605"/>
      <c r="S268" s="1261"/>
      <c r="T268" s="1262"/>
    </row>
    <row r="269" spans="1:20" ht="15">
      <c r="A269" s="618">
        <f>ROW()</f>
        <v>269</v>
      </c>
      <c r="B269" s="585"/>
      <c r="C269" s="1645"/>
      <c r="D269" s="1645"/>
      <c r="E269" s="1644"/>
      <c r="F269" s="1645" t="s">
        <v>1501</v>
      </c>
      <c r="G269" s="1645" t="s">
        <v>1499</v>
      </c>
      <c r="H269" s="1648" t="s">
        <v>499</v>
      </c>
      <c r="I269" s="1259"/>
      <c r="J269" s="1068"/>
      <c r="K269" s="605"/>
      <c r="L269" s="605"/>
      <c r="M269" s="605"/>
      <c r="N269" s="605"/>
      <c r="O269" s="605"/>
      <c r="P269" s="605"/>
      <c r="Q269" s="605"/>
      <c r="R269" s="605"/>
      <c r="S269" s="1261"/>
      <c r="T269" s="1262"/>
    </row>
    <row r="270" spans="1:20" ht="15">
      <c r="A270" s="618">
        <f>ROW()</f>
        <v>270</v>
      </c>
      <c r="B270" s="585"/>
      <c r="C270" s="1645"/>
      <c r="D270" s="1645"/>
      <c r="E270" s="1644"/>
      <c r="F270" s="1645"/>
      <c r="G270" s="1645" t="s">
        <v>1500</v>
      </c>
      <c r="H270" s="1648" t="s">
        <v>499</v>
      </c>
      <c r="I270" s="1259"/>
      <c r="J270" s="1068"/>
      <c r="K270" s="605"/>
      <c r="L270" s="605"/>
      <c r="M270" s="605"/>
      <c r="N270" s="605"/>
      <c r="O270" s="605"/>
      <c r="P270" s="605"/>
      <c r="Q270" s="605"/>
      <c r="R270" s="605"/>
      <c r="S270" s="1261"/>
      <c r="T270" s="1262"/>
    </row>
    <row r="271" spans="1:20" ht="15">
      <c r="A271" s="618">
        <f>ROW()</f>
        <v>271</v>
      </c>
      <c r="B271" s="585"/>
      <c r="C271" s="1645"/>
      <c r="D271" s="1645"/>
      <c r="E271" s="1644" t="s">
        <v>1502</v>
      </c>
      <c r="F271" s="1645" t="s">
        <v>1498</v>
      </c>
      <c r="G271" s="1645" t="s">
        <v>1499</v>
      </c>
      <c r="H271" s="1648" t="s">
        <v>499</v>
      </c>
      <c r="I271" s="1259"/>
      <c r="J271" s="1068"/>
      <c r="K271" s="605"/>
      <c r="L271" s="605"/>
      <c r="M271" s="605"/>
      <c r="N271" s="605"/>
      <c r="O271" s="605"/>
      <c r="P271" s="605"/>
      <c r="Q271" s="605"/>
      <c r="R271" s="605"/>
      <c r="S271" s="1261"/>
      <c r="T271" s="1262"/>
    </row>
    <row r="272" spans="1:20" ht="15">
      <c r="A272" s="618">
        <f>ROW()</f>
        <v>272</v>
      </c>
      <c r="B272" s="585"/>
      <c r="C272" s="1645"/>
      <c r="D272" s="1645"/>
      <c r="E272" s="1644"/>
      <c r="F272" s="1645"/>
      <c r="G272" s="1645" t="s">
        <v>1500</v>
      </c>
      <c r="H272" s="1648" t="s">
        <v>499</v>
      </c>
      <c r="I272" s="1259"/>
      <c r="J272" s="1068"/>
      <c r="K272" s="605"/>
      <c r="L272" s="605"/>
      <c r="M272" s="605"/>
      <c r="N272" s="605"/>
      <c r="O272" s="605"/>
      <c r="P272" s="605"/>
      <c r="Q272" s="605"/>
      <c r="R272" s="605"/>
      <c r="S272" s="1261"/>
      <c r="T272" s="1262"/>
    </row>
    <row r="273" spans="1:20" ht="15">
      <c r="A273" s="618">
        <f>ROW()</f>
        <v>273</v>
      </c>
      <c r="B273" s="585"/>
      <c r="C273" s="1645"/>
      <c r="D273" s="1645"/>
      <c r="E273" s="1644"/>
      <c r="F273" s="1645" t="s">
        <v>1501</v>
      </c>
      <c r="G273" s="1645" t="s">
        <v>1499</v>
      </c>
      <c r="H273" s="1648" t="s">
        <v>499</v>
      </c>
      <c r="I273" s="1259"/>
      <c r="J273" s="1068"/>
      <c r="K273" s="605"/>
      <c r="L273" s="605"/>
      <c r="M273" s="605"/>
      <c r="N273" s="605"/>
      <c r="O273" s="605"/>
      <c r="P273" s="605"/>
      <c r="Q273" s="605"/>
      <c r="R273" s="605"/>
      <c r="S273" s="1261"/>
      <c r="T273" s="1262"/>
    </row>
    <row r="274" spans="1:20" ht="15">
      <c r="A274" s="618">
        <f>ROW()</f>
        <v>274</v>
      </c>
      <c r="B274" s="585"/>
      <c r="C274" s="1645"/>
      <c r="D274" s="1645"/>
      <c r="E274" s="1644"/>
      <c r="F274" s="1645"/>
      <c r="G274" s="1645" t="s">
        <v>1500</v>
      </c>
      <c r="H274" s="1648" t="s">
        <v>499</v>
      </c>
      <c r="I274" s="1259"/>
      <c r="J274" s="1068"/>
      <c r="K274" s="605"/>
      <c r="L274" s="605"/>
      <c r="M274" s="605"/>
      <c r="N274" s="605"/>
      <c r="O274" s="605"/>
      <c r="P274" s="605"/>
      <c r="Q274" s="605"/>
      <c r="R274" s="605"/>
      <c r="S274" s="1261"/>
      <c r="T274" s="1262"/>
    </row>
    <row r="275" spans="1:20" ht="15">
      <c r="A275" s="618">
        <f>ROW()</f>
        <v>275</v>
      </c>
      <c r="B275" s="585"/>
      <c r="C275" s="1645"/>
      <c r="D275" s="1645"/>
      <c r="E275" s="1644" t="s">
        <v>1503</v>
      </c>
      <c r="F275" s="1645" t="s">
        <v>1529</v>
      </c>
      <c r="G275" s="1645" t="s">
        <v>1499</v>
      </c>
      <c r="H275" s="1648" t="s">
        <v>499</v>
      </c>
      <c r="I275" s="1259"/>
      <c r="J275" s="1068"/>
      <c r="K275" s="605"/>
      <c r="L275" s="605"/>
      <c r="M275" s="605"/>
      <c r="N275" s="605"/>
      <c r="O275" s="605"/>
      <c r="P275" s="605"/>
      <c r="Q275" s="605"/>
      <c r="R275" s="605"/>
      <c r="S275" s="1261"/>
      <c r="T275" s="1262"/>
    </row>
    <row r="276" spans="1:20" ht="15">
      <c r="A276" s="618">
        <f>ROW()</f>
        <v>276</v>
      </c>
      <c r="B276" s="585"/>
      <c r="C276" s="1645"/>
      <c r="D276" s="1645"/>
      <c r="E276" s="1644"/>
      <c r="F276" s="1645"/>
      <c r="G276" s="1645" t="s">
        <v>1500</v>
      </c>
      <c r="H276" s="1648" t="s">
        <v>499</v>
      </c>
      <c r="I276" s="1259"/>
      <c r="J276" s="1068"/>
      <c r="K276" s="605"/>
      <c r="L276" s="605"/>
      <c r="M276" s="605"/>
      <c r="N276" s="605"/>
      <c r="O276" s="605"/>
      <c r="P276" s="605"/>
      <c r="Q276" s="605"/>
      <c r="R276" s="605"/>
      <c r="S276" s="1261"/>
      <c r="T276" s="1262"/>
    </row>
    <row r="277" spans="1:20" ht="30">
      <c r="A277" s="618">
        <f>ROW()</f>
        <v>277</v>
      </c>
      <c r="B277" s="585"/>
      <c r="C277" s="1645" t="s">
        <v>422</v>
      </c>
      <c r="D277" s="1645" t="s">
        <v>1504</v>
      </c>
      <c r="E277" s="1644"/>
      <c r="F277" s="1645" t="s">
        <v>1505</v>
      </c>
      <c r="G277" s="1645"/>
      <c r="H277" s="1648" t="s">
        <v>500</v>
      </c>
      <c r="I277" s="1259"/>
      <c r="J277" s="1068"/>
      <c r="K277" s="605"/>
      <c r="L277" s="605"/>
      <c r="M277" s="605"/>
      <c r="N277" s="605"/>
      <c r="O277" s="605"/>
      <c r="P277" s="605"/>
      <c r="Q277" s="605"/>
      <c r="R277" s="605"/>
      <c r="S277" s="1261"/>
      <c r="T277" s="1262"/>
    </row>
    <row r="278" spans="1:20" ht="15">
      <c r="A278" s="618">
        <f>ROW()</f>
        <v>278</v>
      </c>
      <c r="B278" s="585"/>
      <c r="C278" s="1645"/>
      <c r="D278" s="1645"/>
      <c r="E278" s="1644"/>
      <c r="F278" s="1645" t="s">
        <v>1506</v>
      </c>
      <c r="G278" s="1645"/>
      <c r="H278" s="1648" t="s">
        <v>500</v>
      </c>
      <c r="I278" s="1259"/>
      <c r="J278" s="1068"/>
      <c r="K278" s="605"/>
      <c r="L278" s="605"/>
      <c r="M278" s="605"/>
      <c r="N278" s="605"/>
      <c r="O278" s="605"/>
      <c r="P278" s="605"/>
      <c r="Q278" s="605"/>
      <c r="R278" s="605"/>
      <c r="S278" s="1261"/>
      <c r="T278" s="1262"/>
    </row>
    <row r="279" spans="1:20" ht="15">
      <c r="A279" s="618">
        <f>ROW()</f>
        <v>279</v>
      </c>
      <c r="B279" s="585"/>
      <c r="C279" s="1645"/>
      <c r="D279" s="1645"/>
      <c r="E279" s="1644"/>
      <c r="F279" s="1645" t="s">
        <v>1507</v>
      </c>
      <c r="G279" s="1645"/>
      <c r="H279" s="1648" t="s">
        <v>500</v>
      </c>
      <c r="I279" s="1259"/>
      <c r="J279" s="1068"/>
      <c r="K279" s="605"/>
      <c r="L279" s="605"/>
      <c r="M279" s="605"/>
      <c r="N279" s="605"/>
      <c r="O279" s="605"/>
      <c r="P279" s="605"/>
      <c r="Q279" s="605"/>
      <c r="R279" s="605"/>
      <c r="S279" s="1261"/>
      <c r="T279" s="1262"/>
    </row>
    <row r="280" spans="1:20" ht="30">
      <c r="A280" s="618">
        <f>ROW()</f>
        <v>280</v>
      </c>
      <c r="B280" s="585"/>
      <c r="C280" s="1645" t="s">
        <v>422</v>
      </c>
      <c r="D280" s="1645" t="s">
        <v>1508</v>
      </c>
      <c r="E280" s="1644"/>
      <c r="F280" s="1645" t="s">
        <v>1509</v>
      </c>
      <c r="G280" s="1645"/>
      <c r="H280" s="1648" t="s">
        <v>1531</v>
      </c>
      <c r="I280" s="1259"/>
      <c r="J280" s="1068"/>
      <c r="K280" s="605"/>
      <c r="L280" s="605"/>
      <c r="M280" s="605"/>
      <c r="N280" s="605"/>
      <c r="O280" s="605"/>
      <c r="P280" s="605"/>
      <c r="Q280" s="605"/>
      <c r="R280" s="605"/>
      <c r="S280" s="1261"/>
      <c r="T280" s="1262"/>
    </row>
    <row r="281" spans="1:20" ht="15">
      <c r="A281" s="618">
        <f>ROW()</f>
        <v>281</v>
      </c>
      <c r="B281" s="585"/>
      <c r="C281" s="1645"/>
      <c r="D281" s="1645"/>
      <c r="E281" s="1644"/>
      <c r="F281" s="1645" t="s">
        <v>1510</v>
      </c>
      <c r="G281" s="1645"/>
      <c r="H281" s="1648" t="s">
        <v>1531</v>
      </c>
      <c r="I281" s="1259"/>
      <c r="J281" s="1068"/>
      <c r="K281" s="605"/>
      <c r="L281" s="605"/>
      <c r="M281" s="605"/>
      <c r="N281" s="605"/>
      <c r="O281" s="605"/>
      <c r="P281" s="605"/>
      <c r="Q281" s="605"/>
      <c r="R281" s="605"/>
      <c r="S281" s="1261"/>
      <c r="T281" s="1262"/>
    </row>
    <row r="282" spans="1:20" ht="15">
      <c r="A282" s="618">
        <f>ROW()</f>
        <v>282</v>
      </c>
      <c r="B282" s="585"/>
      <c r="C282" s="1645"/>
      <c r="D282" s="1645"/>
      <c r="E282" s="1644"/>
      <c r="F282" s="1645" t="s">
        <v>1511</v>
      </c>
      <c r="G282" s="1645"/>
      <c r="H282" s="1648" t="s">
        <v>1531</v>
      </c>
      <c r="I282" s="1259"/>
      <c r="J282" s="1068"/>
      <c r="K282" s="605"/>
      <c r="L282" s="605"/>
      <c r="M282" s="605"/>
      <c r="N282" s="605"/>
      <c r="O282" s="605"/>
      <c r="P282" s="605"/>
      <c r="Q282" s="605"/>
      <c r="R282" s="605"/>
      <c r="S282" s="1261"/>
      <c r="T282" s="1262"/>
    </row>
    <row r="283" spans="1:20" ht="15">
      <c r="A283" s="618">
        <f>ROW()</f>
        <v>283</v>
      </c>
      <c r="B283" s="585"/>
      <c r="C283" s="1645"/>
      <c r="D283" s="1645"/>
      <c r="E283" s="1644"/>
      <c r="F283" s="1645" t="s">
        <v>1512</v>
      </c>
      <c r="G283" s="1645"/>
      <c r="H283" s="1648" t="s">
        <v>1531</v>
      </c>
      <c r="I283" s="1259"/>
      <c r="J283" s="1068"/>
      <c r="K283" s="605"/>
      <c r="L283" s="605"/>
      <c r="M283" s="605"/>
      <c r="N283" s="605"/>
      <c r="O283" s="605"/>
      <c r="P283" s="605"/>
      <c r="Q283" s="605"/>
      <c r="R283" s="605"/>
      <c r="S283" s="1261"/>
      <c r="T283" s="1262"/>
    </row>
    <row r="284" spans="1:20" ht="30">
      <c r="A284" s="618">
        <f>ROW()</f>
        <v>284</v>
      </c>
      <c r="B284" s="585"/>
      <c r="C284" s="1645" t="s">
        <v>422</v>
      </c>
      <c r="D284" s="1645" t="s">
        <v>1513</v>
      </c>
      <c r="E284" s="1641"/>
      <c r="F284" s="1645" t="s">
        <v>1514</v>
      </c>
      <c r="G284" s="1645" t="s">
        <v>1515</v>
      </c>
      <c r="H284" s="1648" t="s">
        <v>501</v>
      </c>
      <c r="I284" s="1259"/>
      <c r="J284" s="1068"/>
      <c r="K284" s="605"/>
      <c r="L284" s="605"/>
      <c r="M284" s="605"/>
      <c r="N284" s="605"/>
      <c r="O284" s="605"/>
      <c r="P284" s="605"/>
      <c r="Q284" s="605"/>
      <c r="R284" s="605"/>
      <c r="S284" s="1261"/>
      <c r="T284" s="1262"/>
    </row>
    <row r="285" spans="1:20" ht="15">
      <c r="A285" s="618">
        <f>ROW()</f>
        <v>285</v>
      </c>
      <c r="B285" s="585"/>
      <c r="C285" s="1645"/>
      <c r="D285" s="1645"/>
      <c r="E285" s="1641"/>
      <c r="F285" s="1645" t="s">
        <v>1516</v>
      </c>
      <c r="G285" s="1645" t="s">
        <v>1517</v>
      </c>
      <c r="H285" s="1648" t="s">
        <v>501</v>
      </c>
      <c r="I285" s="1259"/>
      <c r="J285" s="1068"/>
      <c r="K285" s="605"/>
      <c r="L285" s="605"/>
      <c r="M285" s="605"/>
      <c r="N285" s="605"/>
      <c r="O285" s="605"/>
      <c r="P285" s="605"/>
      <c r="Q285" s="605"/>
      <c r="R285" s="605"/>
      <c r="S285" s="1261"/>
      <c r="T285" s="1262"/>
    </row>
    <row r="286" spans="1:20" ht="15">
      <c r="A286" s="618">
        <f>ROW()</f>
        <v>286</v>
      </c>
      <c r="B286" s="585"/>
      <c r="C286" s="1645"/>
      <c r="D286" s="1645"/>
      <c r="E286" s="1641"/>
      <c r="F286" s="1645" t="s">
        <v>1530</v>
      </c>
      <c r="G286" s="1645" t="s">
        <v>1518</v>
      </c>
      <c r="H286" s="1648" t="s">
        <v>501</v>
      </c>
      <c r="I286" s="1259"/>
      <c r="J286" s="1068"/>
      <c r="K286" s="605"/>
      <c r="L286" s="605"/>
      <c r="M286" s="605"/>
      <c r="N286" s="605"/>
      <c r="O286" s="605"/>
      <c r="P286" s="605"/>
      <c r="Q286" s="605"/>
      <c r="R286" s="605"/>
      <c r="S286" s="1261"/>
      <c r="T286" s="1262"/>
    </row>
    <row r="287" spans="1:20" ht="30">
      <c r="A287" s="618">
        <f>ROW()</f>
        <v>287</v>
      </c>
      <c r="B287" s="585"/>
      <c r="C287" s="1645" t="s">
        <v>422</v>
      </c>
      <c r="D287" s="1645" t="s">
        <v>1519</v>
      </c>
      <c r="E287" s="1644"/>
      <c r="F287" s="1645" t="s">
        <v>1520</v>
      </c>
      <c r="G287" s="1645"/>
      <c r="H287" s="1648" t="s">
        <v>1521</v>
      </c>
      <c r="I287" s="1259"/>
      <c r="J287" s="1068"/>
      <c r="K287" s="605"/>
      <c r="L287" s="605"/>
      <c r="M287" s="605"/>
      <c r="N287" s="605"/>
      <c r="O287" s="605"/>
      <c r="P287" s="605"/>
      <c r="Q287" s="605"/>
      <c r="R287" s="605"/>
      <c r="S287" s="1261"/>
      <c r="T287" s="1262"/>
    </row>
    <row r="288" spans="1:20" s="937" customFormat="1" ht="15">
      <c r="A288" s="618"/>
      <c r="B288" s="585"/>
      <c r="C288" s="1645"/>
      <c r="D288" s="1645"/>
      <c r="E288" s="1644"/>
      <c r="F288" s="1645" t="s">
        <v>1522</v>
      </c>
      <c r="G288" s="1645"/>
      <c r="H288" s="1645" t="s">
        <v>1521</v>
      </c>
      <c r="I288" s="1259"/>
      <c r="J288" s="1068"/>
      <c r="K288" s="605"/>
      <c r="L288" s="605"/>
      <c r="M288" s="605"/>
      <c r="N288" s="605"/>
      <c r="O288" s="605"/>
      <c r="P288" s="605"/>
      <c r="Q288" s="605"/>
      <c r="R288" s="605"/>
      <c r="S288" s="1261"/>
      <c r="T288" s="1262"/>
    </row>
    <row r="289" spans="1:20" s="937" customFormat="1" ht="15">
      <c r="A289" s="618"/>
      <c r="B289" s="585"/>
      <c r="C289" s="1645"/>
      <c r="D289" s="1645"/>
      <c r="E289" s="1644"/>
      <c r="F289" s="1645"/>
      <c r="G289" s="1645"/>
      <c r="H289" s="1645"/>
      <c r="I289" s="1259"/>
      <c r="J289" s="1068"/>
      <c r="K289" s="605"/>
      <c r="L289" s="605"/>
      <c r="M289" s="605"/>
      <c r="N289" s="605"/>
      <c r="O289" s="605"/>
      <c r="P289" s="605"/>
      <c r="Q289" s="605"/>
      <c r="R289" s="605"/>
      <c r="S289" s="1261"/>
      <c r="T289" s="1262"/>
    </row>
    <row r="290" spans="1:20" s="937" customFormat="1" ht="15.75" thickBot="1">
      <c r="A290" s="618">
        <f>ROW()</f>
        <v>290</v>
      </c>
      <c r="C290" s="559"/>
      <c r="D290" s="559" t="s">
        <v>451</v>
      </c>
      <c r="E290" s="559"/>
      <c r="F290" s="1181"/>
      <c r="G290" s="1181"/>
      <c r="H290" s="558"/>
      <c r="I290" s="1069"/>
      <c r="J290" s="1069"/>
      <c r="K290" s="1070"/>
      <c r="L290" s="1070"/>
      <c r="M290" s="1070"/>
      <c r="N290" s="1070"/>
      <c r="O290" s="1070"/>
      <c r="P290" s="1070"/>
      <c r="Q290" s="1070"/>
      <c r="R290" s="1070"/>
      <c r="S290" s="1070"/>
      <c r="T290" s="804"/>
    </row>
    <row r="291" spans="1:20" ht="15.75" thickBot="1">
      <c r="A291" s="618">
        <f>ROW()</f>
        <v>291</v>
      </c>
      <c r="C291" s="559" t="s">
        <v>404</v>
      </c>
      <c r="D291" s="559"/>
      <c r="E291" s="559"/>
      <c r="F291" s="559"/>
      <c r="G291" s="558" t="s">
        <v>529</v>
      </c>
      <c r="H291" s="558"/>
      <c r="I291" s="1266"/>
      <c r="J291" s="1266"/>
      <c r="K291" s="1264"/>
      <c r="L291" s="1264"/>
      <c r="M291" s="1264"/>
      <c r="N291" s="1264"/>
      <c r="O291" s="1264"/>
      <c r="P291" s="1264"/>
      <c r="Q291" s="1264"/>
      <c r="R291" s="1264"/>
      <c r="S291" s="1264"/>
      <c r="T291" s="804"/>
    </row>
    <row r="292" spans="1:20">
      <c r="A292" s="618">
        <f>ROW()</f>
        <v>292</v>
      </c>
      <c r="B292" s="31"/>
      <c r="C292" s="805"/>
      <c r="D292" s="805"/>
      <c r="E292" s="805"/>
      <c r="F292" s="805"/>
      <c r="G292" s="805"/>
      <c r="H292" s="805"/>
      <c r="I292" s="1265"/>
      <c r="J292" s="1265"/>
      <c r="K292" s="637"/>
      <c r="L292" s="637"/>
      <c r="M292" s="637"/>
      <c r="N292" s="637"/>
      <c r="O292" s="637"/>
      <c r="P292" s="637"/>
      <c r="Q292" s="637"/>
      <c r="R292" s="637"/>
      <c r="S292" s="637"/>
      <c r="T292" s="33"/>
    </row>
  </sheetData>
  <mergeCells count="3">
    <mergeCell ref="I150:S150"/>
    <mergeCell ref="A5:G5"/>
    <mergeCell ref="I8:M8"/>
  </mergeCells>
  <pageMargins left="0.7" right="0.7" top="0.75" bottom="0.75" header="0.3" footer="0.3"/>
  <pageSetup paperSize="8" scale="4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6" tint="-9.9978637043366805E-2"/>
    <pageSetUpPr fitToPage="1"/>
  </sheetPr>
  <dimension ref="A1:S691"/>
  <sheetViews>
    <sheetView showGridLines="0" zoomScaleNormal="100" zoomScaleSheetLayoutView="25" workbookViewId="0">
      <pane ySplit="7" topLeftCell="A26" activePane="bottomLeft" state="frozen"/>
      <selection pane="bottomLeft" activeCell="A6" sqref="A6:I6"/>
    </sheetView>
  </sheetViews>
  <sheetFormatPr defaultRowHeight="12.75"/>
  <cols>
    <col min="1" max="1" width="4.28515625" customWidth="1"/>
    <col min="2" max="2" width="5.140625" style="57" customWidth="1"/>
    <col min="3" max="3" width="9.140625" style="43" customWidth="1"/>
    <col min="4" max="4" width="17.85546875" style="43" customWidth="1"/>
    <col min="5" max="5" width="31.7109375" style="43" customWidth="1"/>
    <col min="6" max="7" width="2.140625" style="43" customWidth="1"/>
    <col min="8" max="15" width="31.85546875" customWidth="1"/>
    <col min="16" max="16" width="19.140625" customWidth="1"/>
    <col min="17" max="17" width="31.85546875" customWidth="1"/>
    <col min="18" max="18" width="15.28515625" customWidth="1"/>
    <col min="19" max="19" width="5.7109375" customWidth="1"/>
    <col min="20" max="16384" width="9.140625" style="34"/>
  </cols>
  <sheetData>
    <row r="1" spans="1:19" ht="15" customHeight="1" thickBot="1">
      <c r="A1" s="220"/>
      <c r="B1" s="221"/>
      <c r="C1" s="221"/>
      <c r="D1" s="221"/>
      <c r="E1" s="221"/>
      <c r="F1" s="221"/>
      <c r="G1" s="221"/>
      <c r="H1" s="221"/>
      <c r="I1" s="221"/>
      <c r="J1" s="221"/>
      <c r="K1" s="221"/>
      <c r="L1" s="221"/>
      <c r="M1" s="221"/>
      <c r="N1" s="221"/>
      <c r="O1" s="221"/>
      <c r="P1" s="221"/>
      <c r="Q1" s="221"/>
      <c r="R1" s="221"/>
      <c r="S1" s="222"/>
    </row>
    <row r="2" spans="1:19" ht="17.25" customHeight="1">
      <c r="A2" s="223"/>
      <c r="B2" s="169"/>
      <c r="C2" s="169"/>
      <c r="D2" s="169"/>
      <c r="E2" s="169"/>
      <c r="F2" s="169"/>
      <c r="G2" s="169"/>
      <c r="H2" s="169"/>
      <c r="I2" s="169"/>
      <c r="J2" s="169"/>
      <c r="K2" s="169"/>
      <c r="L2" s="169"/>
      <c r="M2" s="169"/>
      <c r="N2" s="206"/>
      <c r="O2" s="154" t="s">
        <v>5</v>
      </c>
      <c r="P2" s="2227" t="str">
        <f>IF(NOT(ISBLANK(CoverSheet!$C$8)),CoverSheet!$C$8,"")</f>
        <v>Transpower New Zealand Limited</v>
      </c>
      <c r="Q2" s="2228"/>
      <c r="R2" s="2229"/>
      <c r="S2" s="170"/>
    </row>
    <row r="3" spans="1:19" ht="19.5" customHeight="1">
      <c r="A3" s="223"/>
      <c r="B3" s="169"/>
      <c r="C3" s="169"/>
      <c r="D3" s="169"/>
      <c r="E3" s="169"/>
      <c r="F3" s="169"/>
      <c r="G3" s="169"/>
      <c r="H3" s="169"/>
      <c r="I3" s="169"/>
      <c r="J3" s="169"/>
      <c r="K3" s="169"/>
      <c r="L3" s="169"/>
      <c r="M3" s="169"/>
      <c r="N3" s="206"/>
      <c r="O3" s="154" t="s">
        <v>628</v>
      </c>
      <c r="P3" s="2230" t="str">
        <f>IF(ISNUMBER(CoverSheet!$C$12),TEXT(DATE(YEAR(CoverSheet!$C$12),MONTH(CoverSheet!$C$12),DAY(CoverSheet!$C$12))+1,"_([$-1409]d mmmm yyyy;_(@")&amp;" –"&amp;TEXT(DATE(YEAR(CoverSheet!$C$12)+10,MONTH(CoverSheet!$C$12),DAY(CoverSheet!$C$12)),"_([$-1409]d mmmm yyyy;_(@"),"")</f>
        <v xml:space="preserve"> 1 July 2015 – 30 June 2025</v>
      </c>
      <c r="Q3" s="2231"/>
      <c r="R3" s="2232"/>
      <c r="S3" s="170"/>
    </row>
    <row r="4" spans="1:19" s="1267" customFormat="1" ht="19.5" customHeight="1" thickBot="1">
      <c r="A4" s="223"/>
      <c r="B4" s="1273"/>
      <c r="C4" s="1273"/>
      <c r="D4" s="1273"/>
      <c r="E4" s="1273"/>
      <c r="F4" s="1273"/>
      <c r="G4" s="1273"/>
      <c r="H4" s="1273"/>
      <c r="I4" s="1273"/>
      <c r="J4" s="1273"/>
      <c r="K4" s="1273"/>
      <c r="L4" s="1273"/>
      <c r="M4" s="1273"/>
      <c r="N4" s="206"/>
      <c r="O4" s="154" t="s">
        <v>183</v>
      </c>
      <c r="P4" s="1344"/>
      <c r="Q4" s="1345"/>
      <c r="R4" s="1346"/>
      <c r="S4" s="170"/>
    </row>
    <row r="5" spans="1:19" ht="21">
      <c r="A5" s="156" t="s">
        <v>1198</v>
      </c>
      <c r="B5" s="224"/>
      <c r="C5" s="169"/>
      <c r="D5" s="169"/>
      <c r="E5" s="169"/>
      <c r="F5" s="169"/>
      <c r="G5" s="169"/>
      <c r="H5" s="169"/>
      <c r="I5" s="169"/>
      <c r="J5" s="169"/>
      <c r="K5" s="169"/>
      <c r="L5" s="169"/>
      <c r="M5" s="169"/>
      <c r="N5" s="169"/>
      <c r="O5" s="1273"/>
      <c r="P5" s="1273"/>
      <c r="Q5" s="1273"/>
      <c r="R5" s="1273"/>
      <c r="S5" s="170"/>
    </row>
    <row r="6" spans="1:19" s="48" customFormat="1" ht="15.75" customHeight="1">
      <c r="A6" s="2170" t="s">
        <v>1570</v>
      </c>
      <c r="B6" s="2171"/>
      <c r="C6" s="2171"/>
      <c r="D6" s="2171"/>
      <c r="E6" s="2171"/>
      <c r="F6" s="2171"/>
      <c r="G6" s="2171"/>
      <c r="H6" s="2171"/>
      <c r="I6" s="2171"/>
      <c r="J6" s="1272"/>
      <c r="K6" s="1272"/>
      <c r="L6" s="1272"/>
      <c r="M6" s="1272"/>
      <c r="N6" s="1272"/>
      <c r="O6" s="1272"/>
      <c r="P6" s="1272"/>
      <c r="Q6" s="1272"/>
      <c r="R6" s="1272"/>
      <c r="S6" s="158"/>
    </row>
    <row r="7" spans="1:19" ht="15.75" customHeight="1">
      <c r="A7" s="258" t="s">
        <v>393</v>
      </c>
      <c r="B7" s="259"/>
      <c r="C7" s="226"/>
      <c r="D7" s="226"/>
      <c r="E7" s="226"/>
      <c r="F7" s="226"/>
      <c r="G7" s="226"/>
      <c r="H7" s="226"/>
      <c r="I7" s="226"/>
      <c r="J7" s="226"/>
      <c r="K7" s="226"/>
      <c r="L7" s="226"/>
      <c r="M7" s="226"/>
      <c r="N7" s="226"/>
      <c r="O7" s="226"/>
      <c r="P7" s="226"/>
      <c r="Q7" s="226"/>
      <c r="R7" s="226"/>
      <c r="S7" s="227"/>
    </row>
    <row r="8" spans="1:19" s="52" customFormat="1" ht="29.25" customHeight="1">
      <c r="A8" s="618">
        <f>ROW()</f>
        <v>8</v>
      </c>
      <c r="B8" s="260"/>
      <c r="C8" s="1339" t="s">
        <v>163</v>
      </c>
      <c r="D8" s="1339" t="s">
        <v>31</v>
      </c>
      <c r="E8" s="2233" t="s">
        <v>32</v>
      </c>
      <c r="F8" s="2233"/>
      <c r="G8" s="2233"/>
      <c r="H8" s="1339" t="s">
        <v>33</v>
      </c>
      <c r="I8" s="1339" t="s">
        <v>34</v>
      </c>
      <c r="J8" s="1339" t="s">
        <v>35</v>
      </c>
      <c r="K8" s="1339" t="s">
        <v>36</v>
      </c>
      <c r="L8" s="1339" t="s">
        <v>37</v>
      </c>
      <c r="M8" s="1339" t="s">
        <v>38</v>
      </c>
      <c r="N8" s="1339" t="s">
        <v>39</v>
      </c>
      <c r="O8" s="1339" t="s">
        <v>138</v>
      </c>
      <c r="P8" s="1340" t="s">
        <v>40</v>
      </c>
      <c r="Q8" s="1340" t="s">
        <v>162</v>
      </c>
      <c r="R8" s="1340" t="s">
        <v>41</v>
      </c>
      <c r="S8" s="82"/>
    </row>
    <row r="9" spans="1:19" ht="372" customHeight="1">
      <c r="A9" s="618">
        <f>ROW()</f>
        <v>9</v>
      </c>
      <c r="B9" s="260"/>
      <c r="C9" s="1342">
        <v>3</v>
      </c>
      <c r="D9" s="1341" t="s">
        <v>42</v>
      </c>
      <c r="E9" s="2226" t="s">
        <v>43</v>
      </c>
      <c r="F9" s="2226"/>
      <c r="G9" s="2226"/>
      <c r="H9" s="1341" t="s">
        <v>139</v>
      </c>
      <c r="I9" s="1341" t="s">
        <v>140</v>
      </c>
      <c r="J9" s="1341" t="s">
        <v>141</v>
      </c>
      <c r="K9" s="1341" t="s">
        <v>44</v>
      </c>
      <c r="L9" s="1341" t="s">
        <v>179</v>
      </c>
      <c r="M9" s="1341" t="s">
        <v>357</v>
      </c>
      <c r="N9" s="1341" t="s">
        <v>45</v>
      </c>
      <c r="O9" s="1341" t="s">
        <v>142</v>
      </c>
      <c r="P9" s="666"/>
      <c r="Q9" s="666"/>
      <c r="R9" s="666">
        <v>5</v>
      </c>
      <c r="S9" s="82"/>
    </row>
    <row r="10" spans="1:19" ht="342" customHeight="1">
      <c r="A10" s="618">
        <f>ROW()</f>
        <v>10</v>
      </c>
      <c r="B10" s="260"/>
      <c r="C10" s="1342">
        <v>10</v>
      </c>
      <c r="D10" s="1341" t="s">
        <v>241</v>
      </c>
      <c r="E10" s="2226" t="s">
        <v>242</v>
      </c>
      <c r="F10" s="2226"/>
      <c r="G10" s="2226"/>
      <c r="H10" s="1341" t="s">
        <v>243</v>
      </c>
      <c r="I10" s="1341" t="s">
        <v>244</v>
      </c>
      <c r="J10" s="1341" t="s">
        <v>245</v>
      </c>
      <c r="K10" s="1341" t="s">
        <v>246</v>
      </c>
      <c r="L10" s="1341" t="s">
        <v>179</v>
      </c>
      <c r="M10" s="1341" t="s">
        <v>358</v>
      </c>
      <c r="N10" s="1341" t="s">
        <v>247</v>
      </c>
      <c r="O10" s="1341" t="s">
        <v>248</v>
      </c>
      <c r="P10" s="666"/>
      <c r="Q10" s="666"/>
      <c r="R10" s="666">
        <v>4</v>
      </c>
      <c r="S10" s="82"/>
    </row>
    <row r="11" spans="1:19" ht="208.5" customHeight="1">
      <c r="A11" s="618">
        <f>ROW()</f>
        <v>11</v>
      </c>
      <c r="B11" s="260"/>
      <c r="C11" s="1342">
        <v>11</v>
      </c>
      <c r="D11" s="1341" t="s">
        <v>241</v>
      </c>
      <c r="E11" s="2226" t="s">
        <v>249</v>
      </c>
      <c r="F11" s="2226"/>
      <c r="G11" s="2226"/>
      <c r="H11" s="1341" t="s">
        <v>250</v>
      </c>
      <c r="I11" s="1341" t="s">
        <v>251</v>
      </c>
      <c r="J11" s="1341" t="s">
        <v>252</v>
      </c>
      <c r="K11" s="1341" t="s">
        <v>253</v>
      </c>
      <c r="L11" s="1341" t="s">
        <v>179</v>
      </c>
      <c r="M11" s="1341" t="s">
        <v>359</v>
      </c>
      <c r="N11" s="1341" t="s">
        <v>254</v>
      </c>
      <c r="O11" s="1341" t="s">
        <v>255</v>
      </c>
      <c r="P11" s="666"/>
      <c r="Q11" s="666"/>
      <c r="R11" s="666">
        <v>4</v>
      </c>
      <c r="S11" s="82"/>
    </row>
    <row r="12" spans="1:19" ht="192" customHeight="1">
      <c r="A12" s="618">
        <f>ROW()</f>
        <v>12</v>
      </c>
      <c r="B12" s="260"/>
      <c r="C12" s="1342">
        <v>26</v>
      </c>
      <c r="D12" s="1341" t="s">
        <v>164</v>
      </c>
      <c r="E12" s="2226" t="s">
        <v>166</v>
      </c>
      <c r="F12" s="2226"/>
      <c r="G12" s="2226"/>
      <c r="H12" s="1341" t="s">
        <v>143</v>
      </c>
      <c r="I12" s="1341" t="s">
        <v>173</v>
      </c>
      <c r="J12" s="1341" t="s">
        <v>169</v>
      </c>
      <c r="K12" s="1341" t="s">
        <v>170</v>
      </c>
      <c r="L12" s="1341" t="s">
        <v>179</v>
      </c>
      <c r="M12" s="1341" t="s">
        <v>47</v>
      </c>
      <c r="N12" s="1341" t="s">
        <v>48</v>
      </c>
      <c r="O12" s="1341" t="s">
        <v>144</v>
      </c>
      <c r="P12" s="666"/>
      <c r="Q12" s="666"/>
      <c r="R12" s="666">
        <v>1</v>
      </c>
      <c r="S12" s="82"/>
    </row>
    <row r="13" spans="1:19" ht="147.75" customHeight="1">
      <c r="A13" s="618">
        <f>ROW()</f>
        <v>13</v>
      </c>
      <c r="B13" s="260"/>
      <c r="C13" s="1342">
        <v>27</v>
      </c>
      <c r="D13" s="1341" t="s">
        <v>46</v>
      </c>
      <c r="E13" s="2226" t="s">
        <v>256</v>
      </c>
      <c r="F13" s="2226"/>
      <c r="G13" s="2226"/>
      <c r="H13" s="1341" t="s">
        <v>257</v>
      </c>
      <c r="I13" s="1341" t="s">
        <v>258</v>
      </c>
      <c r="J13" s="1341" t="s">
        <v>259</v>
      </c>
      <c r="K13" s="1341" t="s">
        <v>260</v>
      </c>
      <c r="L13" s="1341" t="s">
        <v>179</v>
      </c>
      <c r="M13" s="1341" t="s">
        <v>261</v>
      </c>
      <c r="N13" s="1341" t="s">
        <v>262</v>
      </c>
      <c r="O13" s="1341" t="s">
        <v>263</v>
      </c>
      <c r="P13" s="666"/>
      <c r="Q13" s="666"/>
      <c r="R13" s="666">
        <v>0</v>
      </c>
      <c r="S13" s="82"/>
    </row>
    <row r="14" spans="1:19" ht="192" customHeight="1">
      <c r="A14" s="618">
        <f>ROW()</f>
        <v>14</v>
      </c>
      <c r="B14" s="1343"/>
      <c r="C14" s="1342">
        <v>29</v>
      </c>
      <c r="D14" s="1341" t="s">
        <v>46</v>
      </c>
      <c r="E14" s="2226" t="s">
        <v>49</v>
      </c>
      <c r="F14" s="2226"/>
      <c r="G14" s="2226"/>
      <c r="H14" s="1341" t="s">
        <v>50</v>
      </c>
      <c r="I14" s="1341" t="s">
        <v>51</v>
      </c>
      <c r="J14" s="1341" t="s">
        <v>52</v>
      </c>
      <c r="K14" s="1341" t="s">
        <v>53</v>
      </c>
      <c r="L14" s="1341" t="s">
        <v>179</v>
      </c>
      <c r="M14" s="1341" t="s">
        <v>54</v>
      </c>
      <c r="N14" s="1341" t="s">
        <v>55</v>
      </c>
      <c r="O14" s="1341" t="s">
        <v>56</v>
      </c>
      <c r="P14" s="666"/>
      <c r="Q14" s="666"/>
      <c r="R14" s="666">
        <v>3</v>
      </c>
      <c r="S14" s="94"/>
    </row>
    <row r="15" spans="1:19" ht="215.25" customHeight="1">
      <c r="A15" s="618">
        <f>ROW()</f>
        <v>15</v>
      </c>
      <c r="B15" s="260"/>
      <c r="C15" s="1342">
        <v>31</v>
      </c>
      <c r="D15" s="1341" t="s">
        <v>164</v>
      </c>
      <c r="E15" s="2226" t="s">
        <v>57</v>
      </c>
      <c r="F15" s="2226"/>
      <c r="G15" s="2226"/>
      <c r="H15" s="1341" t="s">
        <v>58</v>
      </c>
      <c r="I15" s="1341" t="s">
        <v>59</v>
      </c>
      <c r="J15" s="1341" t="s">
        <v>60</v>
      </c>
      <c r="K15" s="1341" t="s">
        <v>61</v>
      </c>
      <c r="L15" s="1341" t="s">
        <v>179</v>
      </c>
      <c r="M15" s="1341" t="s">
        <v>62</v>
      </c>
      <c r="N15" s="1341" t="s">
        <v>63</v>
      </c>
      <c r="O15" s="1341" t="s">
        <v>64</v>
      </c>
      <c r="P15" s="666"/>
      <c r="Q15" s="666"/>
      <c r="R15" s="666">
        <v>4</v>
      </c>
      <c r="S15" s="76"/>
    </row>
    <row r="16" spans="1:19" ht="339" customHeight="1">
      <c r="A16" s="618">
        <f>ROW()</f>
        <v>16</v>
      </c>
      <c r="B16" s="260"/>
      <c r="C16" s="1342">
        <v>33</v>
      </c>
      <c r="D16" s="1341" t="s">
        <v>264</v>
      </c>
      <c r="E16" s="2226" t="s">
        <v>265</v>
      </c>
      <c r="F16" s="2226"/>
      <c r="G16" s="2226"/>
      <c r="H16" s="1341" t="s">
        <v>266</v>
      </c>
      <c r="I16" s="1341" t="s">
        <v>267</v>
      </c>
      <c r="J16" s="1341" t="s">
        <v>268</v>
      </c>
      <c r="K16" s="1341" t="s">
        <v>269</v>
      </c>
      <c r="L16" s="1341" t="s">
        <v>179</v>
      </c>
      <c r="M16" s="1341" t="s">
        <v>270</v>
      </c>
      <c r="N16" s="1341" t="s">
        <v>271</v>
      </c>
      <c r="O16" s="1341" t="s">
        <v>272</v>
      </c>
      <c r="P16" s="666"/>
      <c r="Q16" s="666"/>
      <c r="R16" s="666">
        <v>4</v>
      </c>
      <c r="S16" s="82"/>
    </row>
    <row r="17" spans="1:19" ht="237" customHeight="1">
      <c r="A17" s="618">
        <f>ROW()</f>
        <v>17</v>
      </c>
      <c r="B17" s="260"/>
      <c r="C17" s="1342">
        <v>37</v>
      </c>
      <c r="D17" s="1341" t="s">
        <v>67</v>
      </c>
      <c r="E17" s="2226" t="s">
        <v>145</v>
      </c>
      <c r="F17" s="2226"/>
      <c r="G17" s="2226"/>
      <c r="H17" s="1341" t="s">
        <v>146</v>
      </c>
      <c r="I17" s="1341" t="s">
        <v>147</v>
      </c>
      <c r="J17" s="1341" t="s">
        <v>65</v>
      </c>
      <c r="K17" s="1341" t="s">
        <v>148</v>
      </c>
      <c r="L17" s="1341" t="s">
        <v>179</v>
      </c>
      <c r="M17" s="1341" t="s">
        <v>360</v>
      </c>
      <c r="N17" s="1341" t="s">
        <v>66</v>
      </c>
      <c r="O17" s="1341" t="s">
        <v>149</v>
      </c>
      <c r="P17" s="666"/>
      <c r="Q17" s="666"/>
      <c r="R17" s="666">
        <v>4</v>
      </c>
      <c r="S17" s="82"/>
    </row>
    <row r="18" spans="1:19" ht="168.75" customHeight="1">
      <c r="A18" s="618">
        <f>ROW()</f>
        <v>18</v>
      </c>
      <c r="B18" s="260"/>
      <c r="C18" s="1342">
        <v>40</v>
      </c>
      <c r="D18" s="1341" t="s">
        <v>67</v>
      </c>
      <c r="E18" s="2226" t="s">
        <v>68</v>
      </c>
      <c r="F18" s="2226"/>
      <c r="G18" s="2226"/>
      <c r="H18" s="1341" t="s">
        <v>69</v>
      </c>
      <c r="I18" s="1341" t="s">
        <v>70</v>
      </c>
      <c r="J18" s="1341" t="s">
        <v>71</v>
      </c>
      <c r="K18" s="1341" t="s">
        <v>72</v>
      </c>
      <c r="L18" s="1341" t="s">
        <v>179</v>
      </c>
      <c r="M18" s="1341" t="s">
        <v>73</v>
      </c>
      <c r="N18" s="1341" t="s">
        <v>74</v>
      </c>
      <c r="O18" s="1341" t="s">
        <v>75</v>
      </c>
      <c r="P18" s="666"/>
      <c r="Q18" s="666"/>
      <c r="R18" s="666">
        <v>4</v>
      </c>
      <c r="S18" s="82"/>
    </row>
    <row r="19" spans="1:19" ht="147" customHeight="1">
      <c r="A19" s="618">
        <f>ROW()</f>
        <v>19</v>
      </c>
      <c r="B19" s="260"/>
      <c r="C19" s="1342">
        <v>42</v>
      </c>
      <c r="D19" s="1341" t="s">
        <v>67</v>
      </c>
      <c r="E19" s="2226" t="s">
        <v>76</v>
      </c>
      <c r="F19" s="2226"/>
      <c r="G19" s="2226"/>
      <c r="H19" s="1341" t="s">
        <v>77</v>
      </c>
      <c r="I19" s="1341" t="s">
        <v>78</v>
      </c>
      <c r="J19" s="1341" t="s">
        <v>79</v>
      </c>
      <c r="K19" s="1341" t="s">
        <v>80</v>
      </c>
      <c r="L19" s="1341" t="s">
        <v>179</v>
      </c>
      <c r="M19" s="1341" t="s">
        <v>361</v>
      </c>
      <c r="N19" s="1341" t="s">
        <v>81</v>
      </c>
      <c r="O19" s="1341" t="s">
        <v>82</v>
      </c>
      <c r="P19" s="666"/>
      <c r="Q19" s="666"/>
      <c r="R19" s="666">
        <v>2</v>
      </c>
      <c r="S19" s="82"/>
    </row>
    <row r="20" spans="1:19" ht="327.75" customHeight="1">
      <c r="A20" s="618">
        <f>ROW()</f>
        <v>20</v>
      </c>
      <c r="B20" s="1343"/>
      <c r="C20" s="1342">
        <v>45</v>
      </c>
      <c r="D20" s="1341" t="s">
        <v>273</v>
      </c>
      <c r="E20" s="2226" t="s">
        <v>274</v>
      </c>
      <c r="F20" s="2226"/>
      <c r="G20" s="2226"/>
      <c r="H20" s="1341" t="s">
        <v>275</v>
      </c>
      <c r="I20" s="1341" t="s">
        <v>276</v>
      </c>
      <c r="J20" s="1341" t="s">
        <v>277</v>
      </c>
      <c r="K20" s="1341" t="s">
        <v>278</v>
      </c>
      <c r="L20" s="1341" t="s">
        <v>179</v>
      </c>
      <c r="M20" s="1341" t="s">
        <v>362</v>
      </c>
      <c r="N20" s="1341" t="s">
        <v>279</v>
      </c>
      <c r="O20" s="1341" t="s">
        <v>280</v>
      </c>
      <c r="P20" s="666"/>
      <c r="Q20" s="666"/>
      <c r="R20" s="666">
        <v>4</v>
      </c>
      <c r="S20" s="94"/>
    </row>
    <row r="21" spans="1:19" ht="406.5" customHeight="1">
      <c r="A21" s="618">
        <f>ROW()</f>
        <v>21</v>
      </c>
      <c r="B21" s="260"/>
      <c r="C21" s="1342">
        <v>48</v>
      </c>
      <c r="D21" s="1341" t="s">
        <v>83</v>
      </c>
      <c r="E21" s="2226" t="s">
        <v>84</v>
      </c>
      <c r="F21" s="2226"/>
      <c r="G21" s="2226"/>
      <c r="H21" s="1341" t="s">
        <v>85</v>
      </c>
      <c r="I21" s="1341" t="s">
        <v>86</v>
      </c>
      <c r="J21" s="1341" t="s">
        <v>87</v>
      </c>
      <c r="K21" s="1341" t="s">
        <v>88</v>
      </c>
      <c r="L21" s="1341" t="s">
        <v>179</v>
      </c>
      <c r="M21" s="1341" t="s">
        <v>89</v>
      </c>
      <c r="N21" s="1341" t="s">
        <v>90</v>
      </c>
      <c r="O21" s="1341" t="s">
        <v>91</v>
      </c>
      <c r="P21" s="666"/>
      <c r="Q21" s="666"/>
      <c r="R21" s="666">
        <v>3</v>
      </c>
      <c r="S21" s="76"/>
    </row>
    <row r="22" spans="1:19" ht="339.75" customHeight="1">
      <c r="A22" s="618">
        <f>ROW()</f>
        <v>22</v>
      </c>
      <c r="B22" s="260"/>
      <c r="C22" s="1342">
        <v>49</v>
      </c>
      <c r="D22" s="1341" t="s">
        <v>83</v>
      </c>
      <c r="E22" s="2226" t="s">
        <v>92</v>
      </c>
      <c r="F22" s="2226"/>
      <c r="G22" s="2226"/>
      <c r="H22" s="1341" t="s">
        <v>93</v>
      </c>
      <c r="I22" s="1341" t="s">
        <v>94</v>
      </c>
      <c r="J22" s="1341" t="s">
        <v>95</v>
      </c>
      <c r="K22" s="1341" t="s">
        <v>171</v>
      </c>
      <c r="L22" s="1341" t="s">
        <v>179</v>
      </c>
      <c r="M22" s="1341" t="s">
        <v>363</v>
      </c>
      <c r="N22" s="1341" t="s">
        <v>90</v>
      </c>
      <c r="O22" s="1341" t="s">
        <v>96</v>
      </c>
      <c r="P22" s="666"/>
      <c r="Q22" s="666"/>
      <c r="R22" s="666">
        <v>4</v>
      </c>
      <c r="S22" s="82"/>
    </row>
    <row r="23" spans="1:19" ht="394.5" customHeight="1">
      <c r="A23" s="618">
        <f>ROW()</f>
        <v>23</v>
      </c>
      <c r="B23" s="260"/>
      <c r="C23" s="1342">
        <v>50</v>
      </c>
      <c r="D23" s="1341" t="s">
        <v>83</v>
      </c>
      <c r="E23" s="2226" t="s">
        <v>174</v>
      </c>
      <c r="F23" s="2226"/>
      <c r="G23" s="2226"/>
      <c r="H23" s="1341" t="s">
        <v>175</v>
      </c>
      <c r="I23" s="1341" t="s">
        <v>176</v>
      </c>
      <c r="J23" s="1341" t="s">
        <v>177</v>
      </c>
      <c r="K23" s="1341" t="s">
        <v>178</v>
      </c>
      <c r="L23" s="1341" t="s">
        <v>179</v>
      </c>
      <c r="M23" s="1341" t="s">
        <v>180</v>
      </c>
      <c r="N23" s="1341" t="s">
        <v>181</v>
      </c>
      <c r="O23" s="1341" t="s">
        <v>182</v>
      </c>
      <c r="P23" s="666"/>
      <c r="Q23" s="666"/>
      <c r="R23" s="666">
        <v>3</v>
      </c>
      <c r="S23" s="82"/>
    </row>
    <row r="24" spans="1:19" ht="282" customHeight="1">
      <c r="A24" s="618">
        <f>ROW()</f>
        <v>24</v>
      </c>
      <c r="B24" s="260"/>
      <c r="C24" s="1342">
        <v>53</v>
      </c>
      <c r="D24" s="1341" t="s">
        <v>281</v>
      </c>
      <c r="E24" s="2226" t="s">
        <v>282</v>
      </c>
      <c r="F24" s="2226"/>
      <c r="G24" s="2226"/>
      <c r="H24" s="1341" t="s">
        <v>283</v>
      </c>
      <c r="I24" s="1341" t="s">
        <v>284</v>
      </c>
      <c r="J24" s="1341" t="s">
        <v>285</v>
      </c>
      <c r="K24" s="1341" t="s">
        <v>286</v>
      </c>
      <c r="L24" s="1341" t="s">
        <v>179</v>
      </c>
      <c r="M24" s="1341" t="s">
        <v>287</v>
      </c>
      <c r="N24" s="1341" t="s">
        <v>288</v>
      </c>
      <c r="O24" s="1341" t="s">
        <v>289</v>
      </c>
      <c r="P24" s="666"/>
      <c r="Q24" s="666"/>
      <c r="R24" s="666">
        <v>4</v>
      </c>
      <c r="S24" s="82"/>
    </row>
    <row r="25" spans="1:19" ht="204.75" customHeight="1">
      <c r="A25" s="618">
        <f>ROW()</f>
        <v>25</v>
      </c>
      <c r="B25" s="1343"/>
      <c r="C25" s="1342">
        <v>59</v>
      </c>
      <c r="D25" s="1341" t="s">
        <v>290</v>
      </c>
      <c r="E25" s="2226" t="s">
        <v>291</v>
      </c>
      <c r="F25" s="2226"/>
      <c r="G25" s="2226"/>
      <c r="H25" s="1341" t="s">
        <v>292</v>
      </c>
      <c r="I25" s="1341" t="s">
        <v>293</v>
      </c>
      <c r="J25" s="1341" t="s">
        <v>294</v>
      </c>
      <c r="K25" s="1341" t="s">
        <v>295</v>
      </c>
      <c r="L25" s="1341" t="s">
        <v>179</v>
      </c>
      <c r="M25" s="1341" t="s">
        <v>364</v>
      </c>
      <c r="N25" s="1341" t="s">
        <v>296</v>
      </c>
      <c r="O25" s="1341" t="s">
        <v>297</v>
      </c>
      <c r="P25" s="666"/>
      <c r="Q25" s="666"/>
      <c r="R25" s="666">
        <v>0</v>
      </c>
      <c r="S25" s="94"/>
    </row>
    <row r="26" spans="1:19" ht="409.5" customHeight="1">
      <c r="A26" s="618">
        <f>ROW()</f>
        <v>26</v>
      </c>
      <c r="B26" s="260"/>
      <c r="C26" s="1342">
        <v>62</v>
      </c>
      <c r="D26" s="1341" t="s">
        <v>165</v>
      </c>
      <c r="E26" s="2226" t="s">
        <v>97</v>
      </c>
      <c r="F26" s="2226"/>
      <c r="G26" s="2226"/>
      <c r="H26" s="1341" t="s">
        <v>98</v>
      </c>
      <c r="I26" s="1341" t="s">
        <v>99</v>
      </c>
      <c r="J26" s="1341" t="s">
        <v>100</v>
      </c>
      <c r="K26" s="1341" t="s">
        <v>101</v>
      </c>
      <c r="L26" s="1341" t="s">
        <v>179</v>
      </c>
      <c r="M26" s="1341" t="s">
        <v>1197</v>
      </c>
      <c r="N26" s="1341" t="s">
        <v>102</v>
      </c>
      <c r="O26" s="1341" t="s">
        <v>103</v>
      </c>
      <c r="P26" s="666"/>
      <c r="Q26" s="666"/>
      <c r="R26" s="666">
        <v>0</v>
      </c>
      <c r="S26" s="76"/>
    </row>
    <row r="27" spans="1:19" ht="174" customHeight="1">
      <c r="A27" s="618">
        <f>ROW()</f>
        <v>27</v>
      </c>
      <c r="B27" s="260"/>
      <c r="C27" s="1342">
        <v>63</v>
      </c>
      <c r="D27" s="1341" t="s">
        <v>165</v>
      </c>
      <c r="E27" s="2226" t="s">
        <v>298</v>
      </c>
      <c r="F27" s="2226"/>
      <c r="G27" s="2226"/>
      <c r="H27" s="1341" t="s">
        <v>299</v>
      </c>
      <c r="I27" s="1341" t="s">
        <v>300</v>
      </c>
      <c r="J27" s="1341" t="s">
        <v>301</v>
      </c>
      <c r="K27" s="1341" t="s">
        <v>302</v>
      </c>
      <c r="L27" s="1341" t="s">
        <v>179</v>
      </c>
      <c r="M27" s="1341" t="s">
        <v>365</v>
      </c>
      <c r="N27" s="1341" t="s">
        <v>303</v>
      </c>
      <c r="O27" s="1341" t="s">
        <v>304</v>
      </c>
      <c r="P27" s="666"/>
      <c r="Q27" s="666"/>
      <c r="R27" s="666">
        <v>0</v>
      </c>
      <c r="S27" s="82"/>
    </row>
    <row r="28" spans="1:19" ht="175.5" customHeight="1">
      <c r="A28" s="618">
        <f>ROW()</f>
        <v>28</v>
      </c>
      <c r="B28" s="260"/>
      <c r="C28" s="1342">
        <v>64</v>
      </c>
      <c r="D28" s="1341" t="s">
        <v>165</v>
      </c>
      <c r="E28" s="2226" t="s">
        <v>104</v>
      </c>
      <c r="F28" s="2226"/>
      <c r="G28" s="2226"/>
      <c r="H28" s="1341" t="s">
        <v>105</v>
      </c>
      <c r="I28" s="1341" t="s">
        <v>106</v>
      </c>
      <c r="J28" s="1341" t="s">
        <v>107</v>
      </c>
      <c r="K28" s="1341" t="s">
        <v>108</v>
      </c>
      <c r="L28" s="1341" t="s">
        <v>179</v>
      </c>
      <c r="M28" s="1341" t="s">
        <v>109</v>
      </c>
      <c r="N28" s="1341" t="s">
        <v>110</v>
      </c>
      <c r="O28" s="1341" t="s">
        <v>111</v>
      </c>
      <c r="P28" s="666"/>
      <c r="Q28" s="666"/>
      <c r="R28" s="666">
        <v>2</v>
      </c>
      <c r="S28" s="82"/>
    </row>
    <row r="29" spans="1:19" ht="276" customHeight="1">
      <c r="A29" s="618">
        <f>ROW()</f>
        <v>29</v>
      </c>
      <c r="B29" s="260"/>
      <c r="C29" s="1342">
        <v>69</v>
      </c>
      <c r="D29" s="1341" t="s">
        <v>305</v>
      </c>
      <c r="E29" s="2226" t="s">
        <v>306</v>
      </c>
      <c r="F29" s="2226"/>
      <c r="G29" s="2226"/>
      <c r="H29" s="1341" t="s">
        <v>307</v>
      </c>
      <c r="I29" s="1341" t="s">
        <v>308</v>
      </c>
      <c r="J29" s="1341" t="s">
        <v>309</v>
      </c>
      <c r="K29" s="1341" t="s">
        <v>310</v>
      </c>
      <c r="L29" s="1341" t="s">
        <v>179</v>
      </c>
      <c r="M29" s="1341" t="s">
        <v>366</v>
      </c>
      <c r="N29" s="1341" t="s">
        <v>311</v>
      </c>
      <c r="O29" s="1341" t="s">
        <v>312</v>
      </c>
      <c r="P29" s="666"/>
      <c r="Q29" s="666"/>
      <c r="R29" s="666">
        <v>4</v>
      </c>
      <c r="S29" s="82"/>
    </row>
    <row r="30" spans="1:19" ht="189" customHeight="1">
      <c r="A30" s="618">
        <f>ROW()</f>
        <v>30</v>
      </c>
      <c r="B30" s="260"/>
      <c r="C30" s="1342">
        <v>79</v>
      </c>
      <c r="D30" s="1341" t="s">
        <v>112</v>
      </c>
      <c r="E30" s="2226" t="s">
        <v>113</v>
      </c>
      <c r="F30" s="2226"/>
      <c r="G30" s="2226"/>
      <c r="H30" s="1341" t="s">
        <v>167</v>
      </c>
      <c r="I30" s="1341" t="s">
        <v>168</v>
      </c>
      <c r="J30" s="1341" t="s">
        <v>114</v>
      </c>
      <c r="K30" s="1341" t="s">
        <v>115</v>
      </c>
      <c r="L30" s="1341" t="s">
        <v>179</v>
      </c>
      <c r="M30" s="1341" t="s">
        <v>116</v>
      </c>
      <c r="N30" s="1341" t="s">
        <v>117</v>
      </c>
      <c r="O30" s="1341" t="s">
        <v>118</v>
      </c>
      <c r="P30" s="666"/>
      <c r="Q30" s="666"/>
      <c r="R30" s="666">
        <v>4</v>
      </c>
      <c r="S30" s="82"/>
    </row>
    <row r="31" spans="1:19" ht="237" customHeight="1">
      <c r="A31" s="618">
        <f>ROW()</f>
        <v>31</v>
      </c>
      <c r="B31" s="1343"/>
      <c r="C31" s="1342">
        <v>82</v>
      </c>
      <c r="D31" s="1341" t="s">
        <v>119</v>
      </c>
      <c r="E31" s="2226" t="s">
        <v>150</v>
      </c>
      <c r="F31" s="2226"/>
      <c r="G31" s="2226"/>
      <c r="H31" s="1341" t="s">
        <v>151</v>
      </c>
      <c r="I31" s="1341" t="s">
        <v>152</v>
      </c>
      <c r="J31" s="1341" t="s">
        <v>153</v>
      </c>
      <c r="K31" s="1341" t="s">
        <v>154</v>
      </c>
      <c r="L31" s="1341" t="s">
        <v>179</v>
      </c>
      <c r="M31" s="1341" t="s">
        <v>367</v>
      </c>
      <c r="N31" s="1341" t="s">
        <v>155</v>
      </c>
      <c r="O31" s="1341" t="s">
        <v>156</v>
      </c>
      <c r="P31" s="666"/>
      <c r="Q31" s="666"/>
      <c r="R31" s="666">
        <v>3</v>
      </c>
      <c r="S31" s="94"/>
    </row>
    <row r="32" spans="1:19" ht="263.25" customHeight="1">
      <c r="A32" s="618">
        <f>ROW()</f>
        <v>32</v>
      </c>
      <c r="B32" s="260"/>
      <c r="C32" s="1342">
        <v>88</v>
      </c>
      <c r="D32" s="1341" t="s">
        <v>313</v>
      </c>
      <c r="E32" s="2226" t="s">
        <v>314</v>
      </c>
      <c r="F32" s="2226"/>
      <c r="G32" s="2226"/>
      <c r="H32" s="1341" t="s">
        <v>315</v>
      </c>
      <c r="I32" s="1341" t="s">
        <v>316</v>
      </c>
      <c r="J32" s="1341" t="s">
        <v>317</v>
      </c>
      <c r="K32" s="1341" t="s">
        <v>318</v>
      </c>
      <c r="L32" s="1341" t="s">
        <v>179</v>
      </c>
      <c r="M32" s="1341" t="s">
        <v>368</v>
      </c>
      <c r="N32" s="1341" t="s">
        <v>319</v>
      </c>
      <c r="O32" s="1341" t="s">
        <v>320</v>
      </c>
      <c r="P32" s="666"/>
      <c r="Q32" s="666"/>
      <c r="R32" s="666">
        <v>5</v>
      </c>
      <c r="S32" s="76"/>
    </row>
    <row r="33" spans="1:19" ht="222.75" customHeight="1">
      <c r="A33" s="618">
        <f>ROW()</f>
        <v>33</v>
      </c>
      <c r="B33" s="260"/>
      <c r="C33" s="1342">
        <v>91</v>
      </c>
      <c r="D33" s="1341" t="s">
        <v>313</v>
      </c>
      <c r="E33" s="2226" t="s">
        <v>157</v>
      </c>
      <c r="F33" s="2226"/>
      <c r="G33" s="2226"/>
      <c r="H33" s="1341" t="s">
        <v>158</v>
      </c>
      <c r="I33" s="1341" t="s">
        <v>159</v>
      </c>
      <c r="J33" s="1341" t="s">
        <v>160</v>
      </c>
      <c r="K33" s="1341" t="s">
        <v>161</v>
      </c>
      <c r="L33" s="1341" t="s">
        <v>179</v>
      </c>
      <c r="M33" s="1341" t="s">
        <v>369</v>
      </c>
      <c r="N33" s="1341" t="s">
        <v>120</v>
      </c>
      <c r="O33" s="1341" t="s">
        <v>121</v>
      </c>
      <c r="P33" s="666"/>
      <c r="Q33" s="666"/>
      <c r="R33" s="666">
        <v>1</v>
      </c>
      <c r="S33" s="82"/>
    </row>
    <row r="34" spans="1:19" ht="292.5" customHeight="1">
      <c r="A34" s="618">
        <f>ROW()</f>
        <v>34</v>
      </c>
      <c r="B34" s="260"/>
      <c r="C34" s="1342">
        <v>95</v>
      </c>
      <c r="D34" s="1341" t="s">
        <v>321</v>
      </c>
      <c r="E34" s="2226" t="s">
        <v>322</v>
      </c>
      <c r="F34" s="2226"/>
      <c r="G34" s="2226"/>
      <c r="H34" s="1341" t="s">
        <v>323</v>
      </c>
      <c r="I34" s="1341" t="s">
        <v>324</v>
      </c>
      <c r="J34" s="1341" t="s">
        <v>325</v>
      </c>
      <c r="K34" s="1341" t="s">
        <v>326</v>
      </c>
      <c r="L34" s="1341" t="s">
        <v>179</v>
      </c>
      <c r="M34" s="1341" t="s">
        <v>327</v>
      </c>
      <c r="N34" s="1341" t="s">
        <v>328</v>
      </c>
      <c r="O34" s="1341" t="s">
        <v>329</v>
      </c>
      <c r="P34" s="666"/>
      <c r="Q34" s="666"/>
      <c r="R34" s="666">
        <v>4</v>
      </c>
      <c r="S34" s="82"/>
    </row>
    <row r="35" spans="1:19" ht="259.5" customHeight="1">
      <c r="A35" s="618">
        <f>ROW()</f>
        <v>35</v>
      </c>
      <c r="B35" s="260"/>
      <c r="C35" s="1342">
        <v>99</v>
      </c>
      <c r="D35" s="1341" t="s">
        <v>122</v>
      </c>
      <c r="E35" s="2226" t="s">
        <v>123</v>
      </c>
      <c r="F35" s="2226"/>
      <c r="G35" s="2226"/>
      <c r="H35" s="1341" t="s">
        <v>124</v>
      </c>
      <c r="I35" s="1341" t="s">
        <v>125</v>
      </c>
      <c r="J35" s="1341" t="s">
        <v>126</v>
      </c>
      <c r="K35" s="1341" t="s">
        <v>172</v>
      </c>
      <c r="L35" s="1341" t="s">
        <v>179</v>
      </c>
      <c r="M35" s="1341" t="s">
        <v>127</v>
      </c>
      <c r="N35" s="1341" t="s">
        <v>128</v>
      </c>
      <c r="O35" s="1341" t="s">
        <v>129</v>
      </c>
      <c r="P35" s="666"/>
      <c r="Q35" s="666"/>
      <c r="R35" s="666">
        <v>4</v>
      </c>
      <c r="S35" s="82"/>
    </row>
    <row r="36" spans="1:19" ht="219.75" customHeight="1">
      <c r="A36" s="618">
        <f>ROW()</f>
        <v>36</v>
      </c>
      <c r="B36" s="260"/>
      <c r="C36" s="1342">
        <v>105</v>
      </c>
      <c r="D36" s="1341" t="s">
        <v>130</v>
      </c>
      <c r="E36" s="2226" t="s">
        <v>131</v>
      </c>
      <c r="F36" s="2226"/>
      <c r="G36" s="2226"/>
      <c r="H36" s="1341" t="s">
        <v>132</v>
      </c>
      <c r="I36" s="1341" t="s">
        <v>133</v>
      </c>
      <c r="J36" s="1341" t="s">
        <v>134</v>
      </c>
      <c r="K36" s="1341" t="s">
        <v>135</v>
      </c>
      <c r="L36" s="1341" t="s">
        <v>179</v>
      </c>
      <c r="M36" s="1341" t="s">
        <v>370</v>
      </c>
      <c r="N36" s="1341" t="s">
        <v>136</v>
      </c>
      <c r="O36" s="1341" t="s">
        <v>137</v>
      </c>
      <c r="P36" s="666"/>
      <c r="Q36" s="666"/>
      <c r="R36" s="666">
        <v>4</v>
      </c>
      <c r="S36" s="82"/>
    </row>
    <row r="37" spans="1:19" ht="312.75" customHeight="1">
      <c r="A37" s="618">
        <f>ROW()</f>
        <v>37</v>
      </c>
      <c r="B37" s="1343"/>
      <c r="C37" s="1342">
        <v>109</v>
      </c>
      <c r="D37" s="1341" t="s">
        <v>330</v>
      </c>
      <c r="E37" s="2226" t="s">
        <v>331</v>
      </c>
      <c r="F37" s="2226"/>
      <c r="G37" s="2226"/>
      <c r="H37" s="1341" t="s">
        <v>332</v>
      </c>
      <c r="I37" s="1341" t="s">
        <v>333</v>
      </c>
      <c r="J37" s="1341" t="s">
        <v>334</v>
      </c>
      <c r="K37" s="1341" t="s">
        <v>335</v>
      </c>
      <c r="L37" s="1341" t="s">
        <v>179</v>
      </c>
      <c r="M37" s="1341" t="s">
        <v>336</v>
      </c>
      <c r="N37" s="1341" t="s">
        <v>337</v>
      </c>
      <c r="O37" s="1341" t="s">
        <v>338</v>
      </c>
      <c r="P37" s="666"/>
      <c r="Q37" s="666"/>
      <c r="R37" s="666">
        <v>4</v>
      </c>
      <c r="S37" s="94"/>
    </row>
    <row r="38" spans="1:19" ht="292.5" customHeight="1">
      <c r="A38" s="618">
        <f>ROW()</f>
        <v>38</v>
      </c>
      <c r="B38" s="260"/>
      <c r="C38" s="1342">
        <v>113</v>
      </c>
      <c r="D38" s="1341" t="s">
        <v>339</v>
      </c>
      <c r="E38" s="2226" t="s">
        <v>340</v>
      </c>
      <c r="F38" s="2226"/>
      <c r="G38" s="2226"/>
      <c r="H38" s="1341" t="s">
        <v>341</v>
      </c>
      <c r="I38" s="1341" t="s">
        <v>342</v>
      </c>
      <c r="J38" s="1341" t="s">
        <v>343</v>
      </c>
      <c r="K38" s="1341" t="s">
        <v>344</v>
      </c>
      <c r="L38" s="1341" t="s">
        <v>179</v>
      </c>
      <c r="M38" s="1341" t="s">
        <v>371</v>
      </c>
      <c r="N38" s="1341" t="s">
        <v>345</v>
      </c>
      <c r="O38" s="1341" t="s">
        <v>346</v>
      </c>
      <c r="P38" s="666"/>
      <c r="Q38" s="666"/>
      <c r="R38" s="666">
        <v>4</v>
      </c>
      <c r="S38" s="76"/>
    </row>
    <row r="39" spans="1:19" ht="354.75" customHeight="1">
      <c r="A39" s="618">
        <f>ROW()</f>
        <v>39</v>
      </c>
      <c r="B39" s="260"/>
      <c r="C39" s="1342">
        <v>115</v>
      </c>
      <c r="D39" s="1341" t="s">
        <v>339</v>
      </c>
      <c r="E39" s="2226" t="s">
        <v>347</v>
      </c>
      <c r="F39" s="2226"/>
      <c r="G39" s="2226"/>
      <c r="H39" s="1341" t="s">
        <v>348</v>
      </c>
      <c r="I39" s="1341" t="s">
        <v>349</v>
      </c>
      <c r="J39" s="1341" t="s">
        <v>350</v>
      </c>
      <c r="K39" s="1341" t="s">
        <v>351</v>
      </c>
      <c r="L39" s="1341" t="s">
        <v>179</v>
      </c>
      <c r="M39" s="1341" t="s">
        <v>372</v>
      </c>
      <c r="N39" s="1341" t="s">
        <v>352</v>
      </c>
      <c r="O39" s="1341" t="s">
        <v>353</v>
      </c>
      <c r="P39" s="666"/>
      <c r="Q39" s="666"/>
      <c r="R39" s="666">
        <v>4</v>
      </c>
      <c r="S39" s="82"/>
    </row>
    <row r="40" spans="1:19" ht="15.75" customHeight="1">
      <c r="A40" s="618">
        <f>ROW()</f>
        <v>40</v>
      </c>
      <c r="B40" s="93"/>
      <c r="C40" s="93"/>
      <c r="D40" s="93"/>
      <c r="E40" s="2234"/>
      <c r="F40" s="2234"/>
      <c r="G40" s="2234"/>
      <c r="H40" s="93"/>
      <c r="I40" s="93"/>
      <c r="J40" s="93"/>
      <c r="K40" s="93"/>
      <c r="L40" s="93"/>
      <c r="M40" s="93"/>
      <c r="N40" s="93"/>
      <c r="O40" s="93"/>
      <c r="P40" s="93"/>
      <c r="Q40" s="93"/>
      <c r="R40" s="93"/>
      <c r="S40" s="94"/>
    </row>
    <row r="41" spans="1:19">
      <c r="C41"/>
      <c r="D41"/>
      <c r="E41"/>
      <c r="F41"/>
      <c r="G41"/>
    </row>
    <row r="42" spans="1:19" ht="21">
      <c r="C42" s="352" t="s">
        <v>540</v>
      </c>
      <c r="D42" s="334"/>
      <c r="E42" s="335"/>
      <c r="F42" s="336"/>
      <c r="G42" s="337"/>
      <c r="H42" s="338"/>
      <c r="I42" s="338"/>
      <c r="J42" s="338"/>
      <c r="K42" s="339"/>
      <c r="L42" s="340"/>
    </row>
    <row r="43" spans="1:19" ht="18.75">
      <c r="C43" s="341"/>
      <c r="D43" s="400"/>
      <c r="E43" s="145"/>
      <c r="F43" s="80"/>
      <c r="G43" s="390"/>
      <c r="H43" s="383"/>
      <c r="I43" s="383"/>
      <c r="J43" s="383"/>
      <c r="K43" s="283"/>
      <c r="L43" s="342"/>
    </row>
    <row r="44" spans="1:19" ht="18" customHeight="1">
      <c r="C44" s="2223" t="s">
        <v>558</v>
      </c>
      <c r="D44" s="2224"/>
      <c r="E44" s="2224"/>
      <c r="F44" s="2224"/>
      <c r="G44" s="2224"/>
      <c r="H44" s="2224"/>
      <c r="I44" s="2224"/>
      <c r="J44" s="2224"/>
      <c r="K44" s="2224"/>
      <c r="L44" s="2225"/>
    </row>
    <row r="45" spans="1:19">
      <c r="C45" s="2223"/>
      <c r="D45" s="2224"/>
      <c r="E45" s="2224"/>
      <c r="F45" s="2224"/>
      <c r="G45" s="2224"/>
      <c r="H45" s="2224"/>
      <c r="I45" s="2224"/>
      <c r="J45" s="2224"/>
      <c r="K45" s="2224"/>
      <c r="L45" s="2225"/>
    </row>
    <row r="46" spans="1:19" ht="18.75">
      <c r="C46" s="341"/>
      <c r="D46" s="400"/>
      <c r="E46" s="145"/>
      <c r="F46" s="80"/>
      <c r="G46" s="390"/>
      <c r="H46" s="383"/>
      <c r="I46" s="383"/>
      <c r="J46" s="383"/>
      <c r="K46" s="283"/>
      <c r="L46" s="342"/>
    </row>
    <row r="47" spans="1:19" ht="18.75">
      <c r="C47" s="341"/>
      <c r="D47" s="400"/>
      <c r="E47" s="145"/>
      <c r="F47" s="80"/>
      <c r="G47" s="390"/>
      <c r="H47" s="383"/>
      <c r="I47" s="383"/>
      <c r="J47" s="383"/>
      <c r="K47" s="401"/>
      <c r="L47" s="342"/>
    </row>
    <row r="48" spans="1:19" ht="18.75">
      <c r="C48" s="343"/>
      <c r="D48" s="400"/>
      <c r="E48" s="145"/>
      <c r="F48" s="387"/>
      <c r="G48" s="387"/>
      <c r="H48" s="387"/>
      <c r="I48" s="387"/>
      <c r="J48" s="387"/>
      <c r="K48" s="387"/>
      <c r="L48" s="344"/>
    </row>
    <row r="49" spans="2:12" ht="15.75">
      <c r="C49" s="345"/>
      <c r="D49" s="162"/>
      <c r="E49" s="145"/>
      <c r="F49" s="387"/>
      <c r="G49" s="387"/>
      <c r="H49" s="387"/>
      <c r="I49" s="387"/>
      <c r="J49" s="387"/>
      <c r="K49" s="387"/>
      <c r="L49" s="344"/>
    </row>
    <row r="50" spans="2:12" ht="15.75">
      <c r="C50" s="346"/>
      <c r="D50" s="333"/>
      <c r="E50" s="145"/>
      <c r="F50" s="387"/>
      <c r="G50" s="387"/>
      <c r="H50" s="387"/>
      <c r="I50" s="387"/>
      <c r="J50" s="387"/>
      <c r="K50" s="387"/>
      <c r="L50" s="344"/>
    </row>
    <row r="51" spans="2:12" ht="15.75">
      <c r="C51" s="346"/>
      <c r="D51" s="333"/>
      <c r="E51" s="145"/>
      <c r="F51" s="387"/>
      <c r="G51" s="387"/>
      <c r="H51" s="387"/>
      <c r="I51" s="387"/>
      <c r="J51" s="387"/>
      <c r="K51" s="387"/>
      <c r="L51" s="344"/>
    </row>
    <row r="52" spans="2:12" ht="15.75">
      <c r="C52" s="347"/>
      <c r="D52" s="348"/>
      <c r="E52" s="349"/>
      <c r="F52" s="350"/>
      <c r="G52" s="350"/>
      <c r="H52" s="350"/>
      <c r="I52" s="350"/>
      <c r="J52" s="350"/>
      <c r="K52" s="350"/>
      <c r="L52" s="351"/>
    </row>
    <row r="53" spans="2:12" ht="18.75">
      <c r="C53" s="95"/>
      <c r="D53" s="299"/>
      <c r="E53" s="298"/>
      <c r="F53" s="95"/>
      <c r="G53" s="95"/>
      <c r="H53" s="95"/>
      <c r="I53" s="95"/>
      <c r="J53" s="95"/>
      <c r="K53" s="95"/>
      <c r="L53" s="95"/>
    </row>
    <row r="54" spans="2:12" ht="21">
      <c r="C54" s="408"/>
      <c r="D54" s="370"/>
      <c r="E54" s="321"/>
      <c r="F54" s="75"/>
      <c r="G54" s="75"/>
      <c r="H54" s="75"/>
      <c r="I54" s="75"/>
      <c r="J54" s="75"/>
      <c r="K54" s="75"/>
      <c r="L54" s="76"/>
    </row>
    <row r="55" spans="2:12" ht="18.75">
      <c r="C55" s="368"/>
      <c r="D55" s="400"/>
      <c r="E55" s="145"/>
      <c r="F55" s="387"/>
      <c r="G55" s="387"/>
      <c r="H55" s="387"/>
      <c r="I55" s="387"/>
      <c r="J55" s="387"/>
      <c r="K55" s="387"/>
      <c r="L55" s="385"/>
    </row>
    <row r="56" spans="2:12" ht="18.75">
      <c r="C56" s="368"/>
      <c r="D56" s="374"/>
      <c r="E56" s="145"/>
      <c r="F56" s="387"/>
      <c r="G56" s="387"/>
      <c r="H56" s="387"/>
      <c r="I56" s="387"/>
      <c r="J56" s="387"/>
      <c r="K56" s="387"/>
      <c r="L56" s="385"/>
    </row>
    <row r="57" spans="2:12" ht="18.75">
      <c r="C57" s="368"/>
      <c r="D57" s="400"/>
      <c r="E57" s="145"/>
      <c r="F57" s="387"/>
      <c r="G57" s="387"/>
      <c r="H57" s="387"/>
      <c r="I57" s="387"/>
      <c r="J57" s="387"/>
      <c r="K57" s="387"/>
      <c r="L57" s="385"/>
    </row>
    <row r="58" spans="2:12" ht="18.75">
      <c r="C58" s="368"/>
      <c r="D58" s="374"/>
      <c r="E58" s="145"/>
      <c r="F58" s="387"/>
      <c r="G58" s="387"/>
      <c r="H58" s="387"/>
      <c r="I58" s="387"/>
      <c r="J58" s="387"/>
      <c r="K58" s="387"/>
      <c r="L58" s="385"/>
    </row>
    <row r="59" spans="2:12" ht="18.75">
      <c r="C59" s="261"/>
      <c r="D59" s="367"/>
      <c r="E59" s="377"/>
      <c r="F59" s="93"/>
      <c r="G59" s="93"/>
      <c r="H59" s="93"/>
      <c r="I59" s="93"/>
      <c r="J59" s="93"/>
      <c r="K59" s="93"/>
      <c r="L59" s="94"/>
    </row>
    <row r="60" spans="2:12">
      <c r="C60"/>
      <c r="D60"/>
      <c r="E60"/>
      <c r="F60"/>
      <c r="G60"/>
    </row>
    <row r="61" spans="2:12">
      <c r="C61"/>
      <c r="D61"/>
      <c r="E61"/>
      <c r="F61"/>
      <c r="G61"/>
    </row>
    <row r="62" spans="2:12">
      <c r="C62"/>
      <c r="D62"/>
      <c r="E62"/>
      <c r="F62"/>
      <c r="G62"/>
    </row>
    <row r="63" spans="2:12">
      <c r="B63" s="70"/>
      <c r="C63"/>
      <c r="D63"/>
      <c r="E63"/>
      <c r="F63"/>
      <c r="G63"/>
    </row>
    <row r="64" spans="2:12">
      <c r="B64" s="73"/>
      <c r="C64"/>
      <c r="D64"/>
      <c r="E64"/>
      <c r="F64"/>
      <c r="G64"/>
    </row>
    <row r="65" spans="2:7">
      <c r="B65" s="73"/>
      <c r="C65"/>
      <c r="D65"/>
      <c r="E65"/>
      <c r="F65"/>
      <c r="G65"/>
    </row>
    <row r="66" spans="2:7">
      <c r="C66"/>
      <c r="D66"/>
      <c r="E66"/>
      <c r="F66"/>
      <c r="G66"/>
    </row>
    <row r="67" spans="2:7">
      <c r="C67"/>
      <c r="D67"/>
      <c r="E67"/>
      <c r="F67"/>
      <c r="G67"/>
    </row>
    <row r="68" spans="2:7">
      <c r="C68"/>
      <c r="D68"/>
      <c r="E68"/>
      <c r="F68"/>
      <c r="G68"/>
    </row>
    <row r="69" spans="2:7">
      <c r="C69"/>
      <c r="D69"/>
      <c r="E69"/>
      <c r="F69"/>
      <c r="G69"/>
    </row>
    <row r="70" spans="2:7">
      <c r="C70"/>
      <c r="D70"/>
      <c r="E70"/>
      <c r="F70"/>
      <c r="G70"/>
    </row>
    <row r="71" spans="2:7">
      <c r="C71"/>
      <c r="D71"/>
      <c r="E71"/>
      <c r="F71"/>
      <c r="G71"/>
    </row>
    <row r="72" spans="2:7">
      <c r="C72"/>
      <c r="D72"/>
      <c r="E72"/>
      <c r="F72"/>
      <c r="G72"/>
    </row>
    <row r="73" spans="2:7">
      <c r="C73"/>
      <c r="D73"/>
      <c r="E73"/>
      <c r="F73"/>
      <c r="G73"/>
    </row>
    <row r="74" spans="2:7">
      <c r="C74"/>
      <c r="D74"/>
      <c r="E74"/>
      <c r="F74"/>
      <c r="G74"/>
    </row>
    <row r="75" spans="2:7">
      <c r="C75"/>
      <c r="D75"/>
      <c r="E75"/>
      <c r="F75"/>
      <c r="G75"/>
    </row>
    <row r="76" spans="2:7">
      <c r="C76"/>
      <c r="D76"/>
      <c r="E76"/>
      <c r="F76"/>
      <c r="G76"/>
    </row>
    <row r="77" spans="2:7">
      <c r="C77"/>
      <c r="D77"/>
      <c r="E77"/>
      <c r="F77"/>
      <c r="G77"/>
    </row>
    <row r="78" spans="2:7">
      <c r="C78"/>
      <c r="D78"/>
      <c r="E78"/>
      <c r="F78"/>
      <c r="G78"/>
    </row>
    <row r="79" spans="2:7">
      <c r="C79"/>
      <c r="D79"/>
      <c r="E79"/>
      <c r="F79"/>
      <c r="G79"/>
    </row>
    <row r="80" spans="2:7">
      <c r="C80"/>
      <c r="D80"/>
      <c r="E80"/>
      <c r="F80"/>
      <c r="G80"/>
    </row>
    <row r="81" spans="3:7">
      <c r="C81"/>
      <c r="D81"/>
      <c r="E81"/>
      <c r="F81"/>
      <c r="G81"/>
    </row>
    <row r="82" spans="3:7">
      <c r="C82"/>
      <c r="D82"/>
      <c r="E82"/>
      <c r="F82"/>
      <c r="G82"/>
    </row>
    <row r="83" spans="3:7">
      <c r="C83"/>
      <c r="D83"/>
      <c r="E83"/>
      <c r="F83"/>
      <c r="G83"/>
    </row>
    <row r="84" spans="3:7">
      <c r="C84"/>
      <c r="D84"/>
      <c r="E84"/>
      <c r="F84"/>
      <c r="G84"/>
    </row>
    <row r="85" spans="3:7">
      <c r="C85"/>
      <c r="D85"/>
      <c r="E85"/>
      <c r="F85"/>
      <c r="G85"/>
    </row>
    <row r="86" spans="3:7">
      <c r="C86"/>
      <c r="D86"/>
      <c r="E86"/>
      <c r="F86"/>
      <c r="G86"/>
    </row>
    <row r="87" spans="3:7">
      <c r="C87"/>
      <c r="D87"/>
      <c r="E87"/>
      <c r="F87"/>
      <c r="G87"/>
    </row>
    <row r="88" spans="3:7">
      <c r="C88"/>
      <c r="D88"/>
      <c r="E88"/>
      <c r="F88"/>
      <c r="G88"/>
    </row>
    <row r="89" spans="3:7">
      <c r="C89"/>
      <c r="D89"/>
      <c r="E89"/>
      <c r="F89"/>
      <c r="G89"/>
    </row>
    <row r="90" spans="3:7">
      <c r="C90"/>
      <c r="D90"/>
      <c r="E90"/>
      <c r="F90"/>
      <c r="G90"/>
    </row>
    <row r="91" spans="3:7">
      <c r="C91"/>
      <c r="D91"/>
      <c r="E91"/>
      <c r="F91"/>
      <c r="G91"/>
    </row>
    <row r="92" spans="3:7">
      <c r="C92"/>
      <c r="D92"/>
      <c r="E92"/>
      <c r="F92"/>
      <c r="G92"/>
    </row>
    <row r="93" spans="3:7">
      <c r="C93"/>
      <c r="D93"/>
      <c r="E93"/>
      <c r="F93"/>
      <c r="G93"/>
    </row>
    <row r="94" spans="3:7">
      <c r="C94"/>
      <c r="D94"/>
      <c r="E94"/>
      <c r="F94"/>
      <c r="G94"/>
    </row>
    <row r="95" spans="3:7">
      <c r="C95"/>
      <c r="D95"/>
      <c r="E95"/>
      <c r="F95"/>
      <c r="G95"/>
    </row>
    <row r="96" spans="3:7">
      <c r="C96"/>
      <c r="D96"/>
      <c r="E96"/>
      <c r="F96"/>
      <c r="G96"/>
    </row>
    <row r="97" spans="3:7">
      <c r="C97"/>
      <c r="D97"/>
      <c r="E97"/>
      <c r="F97"/>
      <c r="G97"/>
    </row>
    <row r="98" spans="3:7">
      <c r="C98"/>
      <c r="D98"/>
      <c r="E98"/>
      <c r="F98"/>
      <c r="G98"/>
    </row>
    <row r="99" spans="3:7">
      <c r="C99"/>
      <c r="D99"/>
      <c r="E99"/>
      <c r="F99"/>
      <c r="G99"/>
    </row>
    <row r="100" spans="3:7">
      <c r="C100"/>
      <c r="D100"/>
      <c r="E100"/>
      <c r="F100"/>
      <c r="G100"/>
    </row>
    <row r="101" spans="3:7">
      <c r="C101"/>
      <c r="D101"/>
      <c r="E101"/>
      <c r="F101"/>
      <c r="G101"/>
    </row>
    <row r="102" spans="3:7">
      <c r="C102"/>
      <c r="D102"/>
      <c r="E102"/>
      <c r="F102"/>
      <c r="G102"/>
    </row>
    <row r="103" spans="3:7">
      <c r="C103"/>
      <c r="D103"/>
      <c r="E103"/>
      <c r="F103"/>
      <c r="G103"/>
    </row>
    <row r="104" spans="3:7">
      <c r="C104"/>
      <c r="D104"/>
      <c r="E104"/>
      <c r="F104"/>
      <c r="G104"/>
    </row>
    <row r="105" spans="3:7">
      <c r="C105"/>
      <c r="D105"/>
      <c r="E105"/>
      <c r="F105"/>
      <c r="G105"/>
    </row>
    <row r="106" spans="3:7">
      <c r="C106"/>
      <c r="D106"/>
      <c r="E106"/>
      <c r="F106"/>
      <c r="G106"/>
    </row>
    <row r="107" spans="3:7">
      <c r="C107"/>
      <c r="D107"/>
      <c r="E107"/>
      <c r="F107"/>
      <c r="G107"/>
    </row>
    <row r="108" spans="3:7">
      <c r="C108"/>
      <c r="D108"/>
      <c r="E108"/>
      <c r="F108"/>
      <c r="G108"/>
    </row>
    <row r="109" spans="3:7">
      <c r="C109"/>
      <c r="D109"/>
      <c r="E109"/>
      <c r="F109"/>
      <c r="G109"/>
    </row>
    <row r="110" spans="3:7">
      <c r="C110"/>
      <c r="D110"/>
      <c r="E110"/>
      <c r="F110"/>
      <c r="G110"/>
    </row>
    <row r="111" spans="3:7">
      <c r="C111"/>
      <c r="D111"/>
      <c r="E111"/>
      <c r="F111"/>
      <c r="G111"/>
    </row>
    <row r="112" spans="3:7">
      <c r="C112"/>
      <c r="D112"/>
      <c r="E112"/>
      <c r="F112"/>
      <c r="G112"/>
    </row>
    <row r="113" spans="3:7">
      <c r="C113"/>
      <c r="D113"/>
      <c r="E113"/>
      <c r="F113"/>
      <c r="G113"/>
    </row>
    <row r="114" spans="3:7">
      <c r="C114"/>
      <c r="D114"/>
      <c r="E114"/>
      <c r="F114"/>
      <c r="G114"/>
    </row>
    <row r="115" spans="3:7">
      <c r="C115"/>
      <c r="D115"/>
      <c r="E115"/>
      <c r="F115"/>
      <c r="G115"/>
    </row>
    <row r="116" spans="3:7">
      <c r="C116"/>
      <c r="D116"/>
      <c r="E116"/>
      <c r="F116"/>
      <c r="G116"/>
    </row>
    <row r="117" spans="3:7">
      <c r="C117"/>
      <c r="D117"/>
      <c r="E117"/>
      <c r="F117"/>
      <c r="G117"/>
    </row>
    <row r="118" spans="3:7">
      <c r="C118"/>
      <c r="D118"/>
      <c r="E118"/>
      <c r="F118"/>
      <c r="G118"/>
    </row>
    <row r="119" spans="3:7">
      <c r="C119"/>
      <c r="D119"/>
      <c r="E119"/>
      <c r="F119"/>
      <c r="G119"/>
    </row>
    <row r="120" spans="3:7">
      <c r="C120"/>
      <c r="D120"/>
      <c r="E120"/>
      <c r="F120"/>
      <c r="G120"/>
    </row>
    <row r="121" spans="3:7">
      <c r="C121"/>
      <c r="D121"/>
      <c r="E121"/>
      <c r="F121"/>
      <c r="G121"/>
    </row>
    <row r="122" spans="3:7">
      <c r="C122"/>
      <c r="D122"/>
      <c r="E122"/>
      <c r="F122"/>
      <c r="G122"/>
    </row>
    <row r="123" spans="3:7">
      <c r="C123"/>
      <c r="D123"/>
      <c r="E123"/>
      <c r="F123"/>
      <c r="G123"/>
    </row>
    <row r="124" spans="3:7">
      <c r="C124"/>
      <c r="D124"/>
      <c r="E124"/>
      <c r="F124"/>
      <c r="G124"/>
    </row>
    <row r="125" spans="3:7">
      <c r="C125"/>
      <c r="D125"/>
      <c r="E125"/>
      <c r="F125"/>
      <c r="G125"/>
    </row>
    <row r="126" spans="3:7">
      <c r="C126"/>
      <c r="D126"/>
      <c r="E126"/>
      <c r="F126"/>
      <c r="G126"/>
    </row>
    <row r="127" spans="3:7">
      <c r="C127"/>
      <c r="D127"/>
      <c r="E127"/>
      <c r="F127"/>
      <c r="G127"/>
    </row>
    <row r="128" spans="3:7">
      <c r="C128"/>
      <c r="D128"/>
      <c r="E128"/>
      <c r="F128"/>
      <c r="G128"/>
    </row>
    <row r="129" spans="3:7">
      <c r="C129"/>
      <c r="D129"/>
      <c r="E129"/>
      <c r="F129"/>
      <c r="G129"/>
    </row>
    <row r="130" spans="3:7">
      <c r="C130"/>
      <c r="D130"/>
      <c r="E130"/>
      <c r="F130"/>
      <c r="G130"/>
    </row>
    <row r="131" spans="3:7">
      <c r="C131"/>
      <c r="D131"/>
      <c r="E131"/>
      <c r="F131"/>
      <c r="G131"/>
    </row>
    <row r="132" spans="3:7">
      <c r="C132"/>
      <c r="D132"/>
      <c r="E132"/>
      <c r="F132"/>
      <c r="G132"/>
    </row>
    <row r="133" spans="3:7">
      <c r="C133"/>
      <c r="D133"/>
      <c r="E133"/>
      <c r="F133"/>
      <c r="G133"/>
    </row>
    <row r="134" spans="3:7">
      <c r="C134"/>
      <c r="D134"/>
      <c r="E134"/>
      <c r="F134"/>
      <c r="G134"/>
    </row>
    <row r="135" spans="3:7">
      <c r="C135"/>
      <c r="D135"/>
      <c r="E135"/>
      <c r="F135"/>
      <c r="G135"/>
    </row>
    <row r="136" spans="3:7">
      <c r="C136"/>
      <c r="D136"/>
      <c r="E136"/>
      <c r="F136"/>
      <c r="G136"/>
    </row>
    <row r="137" spans="3:7">
      <c r="C137"/>
      <c r="D137"/>
      <c r="E137"/>
      <c r="F137"/>
      <c r="G137"/>
    </row>
    <row r="138" spans="3:7">
      <c r="C138"/>
      <c r="D138"/>
      <c r="E138"/>
      <c r="F138"/>
      <c r="G138"/>
    </row>
    <row r="139" spans="3:7">
      <c r="C139"/>
      <c r="D139"/>
      <c r="E139"/>
      <c r="F139"/>
      <c r="G139"/>
    </row>
    <row r="140" spans="3:7">
      <c r="C140"/>
      <c r="D140"/>
      <c r="E140"/>
      <c r="F140"/>
      <c r="G140"/>
    </row>
    <row r="141" spans="3:7">
      <c r="C141"/>
      <c r="D141"/>
      <c r="E141"/>
      <c r="F141"/>
      <c r="G141"/>
    </row>
    <row r="142" spans="3:7">
      <c r="C142"/>
      <c r="D142"/>
      <c r="E142"/>
      <c r="F142"/>
      <c r="G142"/>
    </row>
    <row r="143" spans="3:7">
      <c r="C143"/>
      <c r="D143"/>
      <c r="E143"/>
      <c r="F143"/>
      <c r="G143"/>
    </row>
    <row r="144" spans="3:7">
      <c r="C144"/>
      <c r="D144"/>
      <c r="E144"/>
      <c r="F144"/>
      <c r="G144"/>
    </row>
    <row r="145" spans="3:7">
      <c r="C145"/>
      <c r="D145"/>
      <c r="E145"/>
      <c r="F145"/>
      <c r="G145"/>
    </row>
    <row r="146" spans="3:7">
      <c r="C146"/>
      <c r="D146"/>
      <c r="E146"/>
      <c r="F146"/>
      <c r="G146"/>
    </row>
    <row r="147" spans="3:7">
      <c r="C147"/>
      <c r="D147"/>
      <c r="E147"/>
      <c r="F147"/>
      <c r="G147"/>
    </row>
    <row r="148" spans="3:7">
      <c r="C148"/>
      <c r="D148"/>
      <c r="E148"/>
      <c r="F148"/>
      <c r="G148"/>
    </row>
    <row r="149" spans="3:7">
      <c r="C149"/>
      <c r="D149"/>
      <c r="E149"/>
      <c r="F149"/>
      <c r="G149"/>
    </row>
    <row r="150" spans="3:7">
      <c r="C150"/>
      <c r="D150"/>
      <c r="E150"/>
      <c r="F150"/>
      <c r="G150"/>
    </row>
    <row r="151" spans="3:7">
      <c r="C151"/>
      <c r="D151"/>
      <c r="E151"/>
      <c r="F151"/>
      <c r="G151"/>
    </row>
    <row r="152" spans="3:7">
      <c r="C152"/>
      <c r="D152"/>
      <c r="E152"/>
      <c r="F152"/>
      <c r="G152"/>
    </row>
    <row r="153" spans="3:7">
      <c r="C153"/>
      <c r="D153"/>
      <c r="E153"/>
      <c r="F153"/>
      <c r="G153"/>
    </row>
    <row r="154" spans="3:7">
      <c r="C154"/>
      <c r="D154"/>
      <c r="E154"/>
      <c r="F154"/>
      <c r="G154"/>
    </row>
    <row r="155" spans="3:7">
      <c r="C155"/>
      <c r="D155"/>
      <c r="E155"/>
      <c r="F155"/>
      <c r="G155"/>
    </row>
    <row r="156" spans="3:7">
      <c r="C156"/>
      <c r="D156"/>
      <c r="E156"/>
      <c r="F156"/>
      <c r="G156"/>
    </row>
    <row r="157" spans="3:7">
      <c r="C157"/>
      <c r="D157"/>
      <c r="E157"/>
      <c r="F157"/>
      <c r="G157"/>
    </row>
    <row r="158" spans="3:7">
      <c r="C158"/>
      <c r="D158"/>
      <c r="E158"/>
      <c r="F158"/>
      <c r="G158"/>
    </row>
    <row r="159" spans="3:7">
      <c r="C159"/>
      <c r="D159"/>
      <c r="E159"/>
      <c r="F159"/>
      <c r="G159"/>
    </row>
    <row r="160" spans="3:7">
      <c r="C160"/>
      <c r="D160"/>
      <c r="E160"/>
      <c r="F160"/>
      <c r="G160"/>
    </row>
    <row r="161" spans="3:7">
      <c r="C161"/>
      <c r="D161"/>
      <c r="E161"/>
      <c r="F161"/>
      <c r="G161"/>
    </row>
    <row r="162" spans="3:7">
      <c r="C162"/>
      <c r="D162"/>
      <c r="E162"/>
      <c r="F162"/>
      <c r="G162"/>
    </row>
    <row r="163" spans="3:7">
      <c r="C163"/>
      <c r="D163"/>
      <c r="E163"/>
      <c r="F163"/>
      <c r="G163"/>
    </row>
    <row r="164" spans="3:7">
      <c r="C164"/>
      <c r="D164"/>
      <c r="E164"/>
      <c r="F164"/>
      <c r="G164"/>
    </row>
    <row r="165" spans="3:7">
      <c r="C165"/>
      <c r="D165"/>
      <c r="E165"/>
      <c r="F165"/>
      <c r="G165"/>
    </row>
    <row r="166" spans="3:7">
      <c r="C166"/>
      <c r="D166"/>
      <c r="E166"/>
      <c r="F166"/>
      <c r="G166"/>
    </row>
    <row r="167" spans="3:7">
      <c r="C167"/>
      <c r="D167"/>
      <c r="E167"/>
      <c r="F167"/>
      <c r="G167"/>
    </row>
    <row r="168" spans="3:7">
      <c r="C168"/>
      <c r="D168"/>
      <c r="E168"/>
      <c r="F168"/>
      <c r="G168"/>
    </row>
    <row r="169" spans="3:7">
      <c r="C169"/>
      <c r="D169"/>
      <c r="E169"/>
      <c r="F169"/>
      <c r="G169"/>
    </row>
    <row r="170" spans="3:7">
      <c r="C170"/>
      <c r="D170"/>
      <c r="E170"/>
      <c r="F170"/>
      <c r="G170"/>
    </row>
    <row r="171" spans="3:7">
      <c r="C171"/>
      <c r="D171"/>
      <c r="E171"/>
      <c r="F171"/>
      <c r="G171"/>
    </row>
    <row r="172" spans="3:7">
      <c r="C172"/>
      <c r="D172"/>
      <c r="E172"/>
      <c r="F172"/>
      <c r="G172"/>
    </row>
    <row r="173" spans="3:7">
      <c r="C173"/>
      <c r="D173"/>
      <c r="E173"/>
      <c r="F173"/>
      <c r="G173"/>
    </row>
    <row r="174" spans="3:7">
      <c r="C174"/>
      <c r="D174"/>
      <c r="E174"/>
      <c r="F174"/>
      <c r="G174"/>
    </row>
    <row r="175" spans="3:7">
      <c r="C175"/>
      <c r="D175"/>
      <c r="E175"/>
      <c r="F175"/>
      <c r="G175"/>
    </row>
    <row r="176" spans="3:7">
      <c r="C176"/>
      <c r="D176"/>
      <c r="E176"/>
      <c r="F176"/>
      <c r="G176"/>
    </row>
    <row r="177" spans="3:7">
      <c r="C177"/>
      <c r="D177"/>
      <c r="E177"/>
      <c r="F177"/>
      <c r="G177"/>
    </row>
    <row r="178" spans="3:7">
      <c r="C178"/>
      <c r="D178"/>
      <c r="E178"/>
      <c r="F178"/>
      <c r="G178"/>
    </row>
    <row r="179" spans="3:7">
      <c r="C179"/>
      <c r="D179"/>
      <c r="E179"/>
      <c r="F179"/>
      <c r="G179"/>
    </row>
    <row r="180" spans="3:7">
      <c r="C180"/>
      <c r="D180"/>
      <c r="E180"/>
      <c r="F180"/>
      <c r="G180"/>
    </row>
    <row r="181" spans="3:7">
      <c r="C181"/>
      <c r="D181"/>
      <c r="E181"/>
      <c r="F181"/>
      <c r="G181"/>
    </row>
    <row r="182" spans="3:7">
      <c r="C182"/>
      <c r="D182"/>
      <c r="E182"/>
      <c r="F182"/>
      <c r="G182"/>
    </row>
    <row r="183" spans="3:7">
      <c r="C183"/>
      <c r="D183"/>
      <c r="E183"/>
      <c r="F183"/>
      <c r="G183"/>
    </row>
    <row r="184" spans="3:7">
      <c r="C184"/>
      <c r="D184"/>
      <c r="E184"/>
      <c r="F184"/>
      <c r="G184"/>
    </row>
    <row r="185" spans="3:7">
      <c r="C185"/>
      <c r="D185"/>
      <c r="E185"/>
      <c r="F185"/>
      <c r="G185"/>
    </row>
    <row r="186" spans="3:7">
      <c r="C186"/>
      <c r="D186"/>
      <c r="E186"/>
      <c r="F186"/>
      <c r="G186"/>
    </row>
    <row r="187" spans="3:7">
      <c r="C187"/>
      <c r="D187"/>
      <c r="E187"/>
      <c r="F187"/>
      <c r="G187"/>
    </row>
    <row r="188" spans="3:7">
      <c r="C188"/>
      <c r="D188"/>
      <c r="E188"/>
      <c r="F188"/>
      <c r="G188"/>
    </row>
    <row r="189" spans="3:7">
      <c r="C189"/>
      <c r="D189"/>
      <c r="E189"/>
      <c r="F189"/>
      <c r="G189"/>
    </row>
    <row r="190" spans="3:7">
      <c r="C190"/>
      <c r="D190"/>
      <c r="E190"/>
      <c r="F190"/>
      <c r="G190"/>
    </row>
    <row r="191" spans="3:7">
      <c r="C191"/>
      <c r="D191"/>
      <c r="E191"/>
      <c r="F191"/>
      <c r="G191"/>
    </row>
    <row r="192" spans="3:7">
      <c r="C192"/>
      <c r="D192"/>
      <c r="E192"/>
      <c r="F192"/>
      <c r="G192"/>
    </row>
    <row r="193" spans="3:7">
      <c r="C193"/>
      <c r="D193"/>
      <c r="E193"/>
      <c r="F193"/>
      <c r="G193"/>
    </row>
    <row r="194" spans="3:7">
      <c r="C194"/>
      <c r="D194"/>
      <c r="E194"/>
      <c r="F194"/>
      <c r="G194"/>
    </row>
    <row r="195" spans="3:7">
      <c r="C195"/>
      <c r="D195"/>
      <c r="E195"/>
      <c r="F195"/>
      <c r="G195"/>
    </row>
    <row r="196" spans="3:7">
      <c r="C196"/>
      <c r="D196"/>
      <c r="E196"/>
      <c r="F196"/>
      <c r="G196"/>
    </row>
    <row r="197" spans="3:7">
      <c r="C197"/>
      <c r="D197"/>
      <c r="E197"/>
      <c r="F197"/>
      <c r="G197"/>
    </row>
    <row r="198" spans="3:7">
      <c r="C198"/>
      <c r="D198"/>
      <c r="E198"/>
      <c r="F198"/>
      <c r="G198"/>
    </row>
    <row r="199" spans="3:7">
      <c r="C199"/>
      <c r="D199"/>
      <c r="E199"/>
      <c r="F199"/>
      <c r="G199"/>
    </row>
    <row r="200" spans="3:7">
      <c r="C200"/>
      <c r="D200"/>
      <c r="E200"/>
      <c r="F200"/>
      <c r="G200"/>
    </row>
    <row r="201" spans="3:7">
      <c r="C201"/>
      <c r="D201"/>
      <c r="E201"/>
      <c r="F201"/>
      <c r="G201"/>
    </row>
    <row r="202" spans="3:7">
      <c r="C202"/>
      <c r="D202"/>
      <c r="E202"/>
      <c r="F202"/>
      <c r="G202"/>
    </row>
    <row r="203" spans="3:7">
      <c r="C203"/>
      <c r="D203"/>
      <c r="E203"/>
      <c r="F203"/>
      <c r="G203"/>
    </row>
    <row r="204" spans="3:7">
      <c r="C204"/>
      <c r="D204"/>
      <c r="E204"/>
      <c r="F204"/>
      <c r="G204"/>
    </row>
    <row r="205" spans="3:7">
      <c r="C205"/>
      <c r="D205"/>
      <c r="E205"/>
      <c r="F205"/>
      <c r="G205"/>
    </row>
    <row r="206" spans="3:7">
      <c r="C206"/>
      <c r="D206"/>
      <c r="E206"/>
      <c r="F206"/>
      <c r="G206"/>
    </row>
    <row r="207" spans="3:7">
      <c r="C207"/>
      <c r="D207"/>
      <c r="E207"/>
      <c r="F207"/>
      <c r="G207"/>
    </row>
    <row r="208" spans="3:7">
      <c r="C208"/>
      <c r="D208"/>
      <c r="E208"/>
      <c r="F208"/>
      <c r="G208"/>
    </row>
    <row r="209" spans="3:7">
      <c r="C209"/>
      <c r="D209"/>
      <c r="E209"/>
      <c r="F209"/>
      <c r="G209"/>
    </row>
    <row r="210" spans="3:7">
      <c r="C210"/>
      <c r="D210"/>
      <c r="E210"/>
      <c r="F210"/>
      <c r="G210"/>
    </row>
    <row r="211" spans="3:7">
      <c r="C211"/>
      <c r="D211"/>
      <c r="E211"/>
      <c r="F211"/>
      <c r="G211"/>
    </row>
    <row r="212" spans="3:7">
      <c r="C212"/>
      <c r="D212"/>
      <c r="E212"/>
      <c r="F212"/>
      <c r="G212"/>
    </row>
    <row r="213" spans="3:7">
      <c r="C213"/>
      <c r="D213"/>
      <c r="E213"/>
      <c r="F213"/>
      <c r="G213"/>
    </row>
    <row r="214" spans="3:7">
      <c r="C214"/>
      <c r="D214"/>
      <c r="E214"/>
      <c r="F214"/>
      <c r="G214"/>
    </row>
    <row r="215" spans="3:7">
      <c r="C215"/>
      <c r="D215"/>
      <c r="E215"/>
      <c r="F215"/>
      <c r="G215"/>
    </row>
    <row r="216" spans="3:7">
      <c r="C216"/>
      <c r="D216"/>
      <c r="E216"/>
      <c r="F216"/>
      <c r="G216"/>
    </row>
    <row r="217" spans="3:7">
      <c r="C217"/>
      <c r="D217"/>
      <c r="E217"/>
      <c r="F217"/>
      <c r="G217"/>
    </row>
    <row r="218" spans="3:7">
      <c r="C218"/>
      <c r="D218"/>
      <c r="E218"/>
      <c r="F218"/>
      <c r="G218"/>
    </row>
    <row r="219" spans="3:7">
      <c r="C219"/>
      <c r="D219"/>
      <c r="E219"/>
      <c r="F219"/>
      <c r="G219"/>
    </row>
    <row r="220" spans="3:7">
      <c r="C220"/>
      <c r="D220"/>
      <c r="E220"/>
      <c r="F220"/>
      <c r="G220"/>
    </row>
    <row r="221" spans="3:7">
      <c r="C221"/>
      <c r="D221"/>
      <c r="E221"/>
      <c r="F221"/>
      <c r="G221"/>
    </row>
    <row r="222" spans="3:7">
      <c r="C222"/>
      <c r="D222"/>
      <c r="E222"/>
      <c r="F222"/>
      <c r="G222"/>
    </row>
    <row r="223" spans="3:7">
      <c r="C223"/>
      <c r="D223"/>
      <c r="E223"/>
      <c r="F223"/>
      <c r="G223"/>
    </row>
    <row r="224" spans="3:7">
      <c r="C224"/>
      <c r="D224"/>
      <c r="E224"/>
      <c r="F224"/>
      <c r="G224"/>
    </row>
    <row r="225" spans="3:7">
      <c r="C225"/>
      <c r="D225"/>
      <c r="E225"/>
      <c r="F225"/>
      <c r="G225"/>
    </row>
    <row r="226" spans="3:7">
      <c r="C226"/>
      <c r="D226"/>
      <c r="E226"/>
      <c r="F226"/>
      <c r="G226"/>
    </row>
    <row r="227" spans="3:7">
      <c r="C227"/>
      <c r="D227"/>
      <c r="E227"/>
      <c r="F227"/>
      <c r="G227"/>
    </row>
    <row r="228" spans="3:7">
      <c r="C228"/>
      <c r="D228"/>
      <c r="E228"/>
      <c r="F228"/>
      <c r="G228"/>
    </row>
    <row r="229" spans="3:7">
      <c r="C229"/>
      <c r="D229"/>
      <c r="E229"/>
      <c r="F229"/>
      <c r="G229"/>
    </row>
    <row r="230" spans="3:7">
      <c r="C230"/>
      <c r="D230"/>
      <c r="E230"/>
      <c r="F230"/>
      <c r="G230"/>
    </row>
    <row r="231" spans="3:7">
      <c r="C231"/>
      <c r="D231"/>
      <c r="E231"/>
      <c r="F231"/>
      <c r="G231"/>
    </row>
    <row r="232" spans="3:7">
      <c r="C232"/>
      <c r="D232"/>
      <c r="E232"/>
      <c r="F232"/>
      <c r="G232"/>
    </row>
    <row r="233" spans="3:7">
      <c r="C233"/>
      <c r="D233"/>
      <c r="E233"/>
      <c r="F233"/>
      <c r="G233"/>
    </row>
    <row r="234" spans="3:7">
      <c r="C234"/>
      <c r="D234"/>
      <c r="E234"/>
      <c r="F234"/>
      <c r="G234"/>
    </row>
    <row r="235" spans="3:7">
      <c r="C235"/>
      <c r="D235"/>
      <c r="E235"/>
      <c r="F235"/>
      <c r="G235"/>
    </row>
    <row r="236" spans="3:7">
      <c r="C236"/>
      <c r="D236"/>
      <c r="E236"/>
      <c r="F236"/>
      <c r="G236"/>
    </row>
    <row r="237" spans="3:7">
      <c r="C237"/>
      <c r="D237"/>
      <c r="E237"/>
      <c r="F237"/>
      <c r="G237"/>
    </row>
    <row r="238" spans="3:7">
      <c r="C238"/>
      <c r="D238"/>
      <c r="E238"/>
      <c r="F238"/>
      <c r="G238"/>
    </row>
    <row r="239" spans="3:7">
      <c r="C239"/>
      <c r="D239"/>
      <c r="E239"/>
      <c r="F239"/>
      <c r="G239"/>
    </row>
    <row r="240" spans="3:7">
      <c r="C240"/>
      <c r="D240"/>
      <c r="E240"/>
      <c r="F240"/>
      <c r="G240"/>
    </row>
    <row r="241" spans="3:7">
      <c r="C241"/>
      <c r="D241"/>
      <c r="E241"/>
      <c r="F241"/>
      <c r="G241"/>
    </row>
    <row r="242" spans="3:7">
      <c r="C242"/>
      <c r="D242"/>
      <c r="E242"/>
      <c r="F242"/>
      <c r="G242"/>
    </row>
    <row r="243" spans="3:7">
      <c r="C243"/>
      <c r="D243"/>
      <c r="E243"/>
      <c r="F243"/>
      <c r="G243"/>
    </row>
    <row r="244" spans="3:7">
      <c r="C244"/>
      <c r="D244"/>
      <c r="E244"/>
      <c r="F244"/>
      <c r="G244"/>
    </row>
    <row r="245" spans="3:7">
      <c r="C245"/>
      <c r="D245"/>
      <c r="E245"/>
      <c r="F245"/>
      <c r="G245"/>
    </row>
    <row r="246" spans="3:7">
      <c r="C246"/>
      <c r="D246"/>
      <c r="E246"/>
      <c r="F246"/>
      <c r="G246"/>
    </row>
    <row r="247" spans="3:7">
      <c r="C247"/>
      <c r="D247"/>
      <c r="E247"/>
      <c r="F247"/>
      <c r="G247"/>
    </row>
    <row r="248" spans="3:7">
      <c r="C248"/>
      <c r="D248"/>
      <c r="E248"/>
      <c r="F248"/>
      <c r="G248"/>
    </row>
    <row r="249" spans="3:7">
      <c r="C249"/>
      <c r="D249"/>
      <c r="E249"/>
      <c r="F249"/>
      <c r="G249"/>
    </row>
    <row r="250" spans="3:7">
      <c r="C250"/>
      <c r="D250"/>
      <c r="E250"/>
      <c r="F250"/>
      <c r="G250"/>
    </row>
    <row r="251" spans="3:7">
      <c r="C251"/>
      <c r="D251"/>
      <c r="E251"/>
      <c r="F251"/>
      <c r="G251"/>
    </row>
    <row r="252" spans="3:7">
      <c r="C252"/>
      <c r="D252"/>
      <c r="E252"/>
      <c r="F252"/>
      <c r="G252"/>
    </row>
    <row r="253" spans="3:7">
      <c r="C253"/>
      <c r="D253"/>
      <c r="E253"/>
      <c r="F253"/>
      <c r="G253"/>
    </row>
    <row r="254" spans="3:7">
      <c r="C254"/>
      <c r="D254"/>
      <c r="E254"/>
      <c r="F254"/>
      <c r="G254"/>
    </row>
    <row r="255" spans="3:7">
      <c r="C255"/>
      <c r="D255"/>
      <c r="E255"/>
      <c r="F255"/>
      <c r="G255"/>
    </row>
    <row r="256" spans="3:7">
      <c r="C256"/>
      <c r="D256"/>
      <c r="E256"/>
      <c r="F256"/>
      <c r="G256"/>
    </row>
    <row r="257" spans="3:7">
      <c r="C257"/>
      <c r="D257"/>
      <c r="E257"/>
      <c r="F257"/>
      <c r="G257"/>
    </row>
    <row r="258" spans="3:7">
      <c r="C258"/>
      <c r="D258"/>
      <c r="E258"/>
      <c r="F258"/>
      <c r="G258"/>
    </row>
    <row r="259" spans="3:7">
      <c r="C259"/>
      <c r="D259"/>
      <c r="E259"/>
      <c r="F259"/>
      <c r="G259"/>
    </row>
    <row r="260" spans="3:7">
      <c r="C260"/>
      <c r="D260"/>
      <c r="E260"/>
      <c r="F260"/>
      <c r="G260"/>
    </row>
    <row r="261" spans="3:7">
      <c r="C261"/>
      <c r="D261"/>
      <c r="E261"/>
      <c r="F261"/>
      <c r="G261"/>
    </row>
    <row r="262" spans="3:7">
      <c r="C262"/>
      <c r="D262"/>
      <c r="E262"/>
      <c r="F262"/>
      <c r="G262"/>
    </row>
    <row r="263" spans="3:7">
      <c r="C263"/>
      <c r="D263"/>
      <c r="E263"/>
      <c r="F263"/>
      <c r="G263"/>
    </row>
    <row r="264" spans="3:7">
      <c r="C264"/>
      <c r="D264"/>
      <c r="E264"/>
      <c r="F264"/>
      <c r="G264"/>
    </row>
    <row r="265" spans="3:7">
      <c r="C265"/>
      <c r="D265"/>
      <c r="E265"/>
      <c r="F265"/>
      <c r="G265"/>
    </row>
    <row r="266" spans="3:7">
      <c r="C266"/>
      <c r="D266"/>
      <c r="E266"/>
      <c r="F266"/>
      <c r="G266"/>
    </row>
    <row r="267" spans="3:7">
      <c r="C267"/>
      <c r="D267"/>
      <c r="E267"/>
      <c r="F267"/>
      <c r="G267"/>
    </row>
    <row r="268" spans="3:7">
      <c r="C268"/>
      <c r="D268"/>
      <c r="E268"/>
      <c r="F268"/>
      <c r="G268"/>
    </row>
    <row r="269" spans="3:7">
      <c r="C269"/>
      <c r="D269"/>
      <c r="E269"/>
      <c r="F269"/>
      <c r="G269"/>
    </row>
    <row r="270" spans="3:7">
      <c r="C270"/>
      <c r="D270"/>
      <c r="E270"/>
      <c r="F270"/>
      <c r="G270"/>
    </row>
    <row r="271" spans="3:7">
      <c r="C271"/>
      <c r="D271"/>
      <c r="E271"/>
      <c r="F271"/>
      <c r="G271"/>
    </row>
    <row r="272" spans="3:7">
      <c r="C272"/>
      <c r="D272"/>
      <c r="E272"/>
      <c r="F272"/>
      <c r="G272"/>
    </row>
    <row r="273" spans="3:7">
      <c r="C273"/>
      <c r="D273"/>
      <c r="E273"/>
      <c r="F273"/>
      <c r="G273"/>
    </row>
    <row r="274" spans="3:7">
      <c r="C274"/>
      <c r="D274"/>
      <c r="E274"/>
      <c r="F274"/>
      <c r="G274"/>
    </row>
    <row r="275" spans="3:7">
      <c r="C275"/>
      <c r="D275"/>
      <c r="E275"/>
      <c r="F275"/>
      <c r="G275"/>
    </row>
    <row r="276" spans="3:7">
      <c r="C276"/>
      <c r="D276"/>
      <c r="E276"/>
      <c r="F276"/>
      <c r="G276"/>
    </row>
    <row r="277" spans="3:7">
      <c r="C277"/>
      <c r="D277"/>
      <c r="E277"/>
      <c r="F277"/>
      <c r="G277"/>
    </row>
    <row r="278" spans="3:7">
      <c r="C278"/>
      <c r="D278"/>
      <c r="E278"/>
      <c r="F278"/>
      <c r="G278"/>
    </row>
    <row r="279" spans="3:7">
      <c r="C279"/>
      <c r="D279"/>
      <c r="E279"/>
      <c r="F279"/>
      <c r="G279"/>
    </row>
    <row r="280" spans="3:7">
      <c r="C280"/>
      <c r="D280"/>
      <c r="E280"/>
      <c r="F280"/>
      <c r="G280"/>
    </row>
    <row r="281" spans="3:7">
      <c r="C281"/>
      <c r="D281"/>
      <c r="E281"/>
      <c r="F281"/>
      <c r="G281"/>
    </row>
    <row r="282" spans="3:7">
      <c r="C282"/>
      <c r="D282"/>
      <c r="E282"/>
      <c r="F282"/>
      <c r="G282"/>
    </row>
    <row r="283" spans="3:7">
      <c r="C283"/>
      <c r="D283"/>
      <c r="E283"/>
      <c r="F283"/>
      <c r="G283"/>
    </row>
    <row r="284" spans="3:7">
      <c r="C284"/>
      <c r="D284"/>
      <c r="E284"/>
      <c r="F284"/>
      <c r="G284"/>
    </row>
    <row r="285" spans="3:7">
      <c r="C285"/>
      <c r="D285"/>
      <c r="E285"/>
      <c r="F285"/>
      <c r="G285"/>
    </row>
    <row r="286" spans="3:7">
      <c r="C286"/>
      <c r="D286"/>
      <c r="E286"/>
      <c r="F286"/>
      <c r="G286"/>
    </row>
    <row r="287" spans="3:7">
      <c r="C287"/>
      <c r="D287"/>
      <c r="E287"/>
      <c r="F287"/>
      <c r="G287"/>
    </row>
    <row r="288" spans="3:7">
      <c r="C288"/>
      <c r="D288"/>
      <c r="E288"/>
      <c r="F288"/>
      <c r="G288"/>
    </row>
    <row r="289" spans="3:7">
      <c r="C289"/>
      <c r="D289"/>
      <c r="E289"/>
      <c r="F289"/>
      <c r="G289"/>
    </row>
    <row r="290" spans="3:7">
      <c r="C290"/>
      <c r="D290"/>
      <c r="E290"/>
      <c r="F290"/>
      <c r="G290"/>
    </row>
    <row r="291" spans="3:7">
      <c r="C291"/>
      <c r="D291"/>
      <c r="E291"/>
      <c r="F291"/>
      <c r="G291"/>
    </row>
    <row r="292" spans="3:7">
      <c r="C292"/>
      <c r="D292"/>
      <c r="E292"/>
      <c r="F292"/>
      <c r="G292"/>
    </row>
    <row r="293" spans="3:7">
      <c r="C293"/>
      <c r="D293"/>
      <c r="E293"/>
      <c r="F293"/>
      <c r="G293"/>
    </row>
    <row r="294" spans="3:7">
      <c r="C294"/>
      <c r="D294"/>
      <c r="E294"/>
      <c r="F294"/>
      <c r="G294"/>
    </row>
    <row r="295" spans="3:7">
      <c r="C295"/>
      <c r="D295"/>
      <c r="E295"/>
      <c r="F295"/>
      <c r="G295"/>
    </row>
    <row r="296" spans="3:7">
      <c r="C296"/>
      <c r="D296"/>
      <c r="E296"/>
      <c r="F296"/>
      <c r="G296"/>
    </row>
    <row r="297" spans="3:7">
      <c r="C297"/>
      <c r="D297"/>
      <c r="E297"/>
      <c r="F297"/>
      <c r="G297"/>
    </row>
    <row r="298" spans="3:7">
      <c r="C298"/>
      <c r="D298"/>
      <c r="E298"/>
      <c r="F298"/>
      <c r="G298"/>
    </row>
    <row r="299" spans="3:7">
      <c r="C299"/>
      <c r="D299"/>
      <c r="E299"/>
      <c r="F299"/>
      <c r="G299"/>
    </row>
    <row r="300" spans="3:7">
      <c r="C300"/>
      <c r="D300"/>
      <c r="E300"/>
      <c r="F300"/>
      <c r="G300"/>
    </row>
    <row r="301" spans="3:7">
      <c r="C301"/>
      <c r="D301"/>
      <c r="E301"/>
      <c r="F301"/>
      <c r="G301"/>
    </row>
    <row r="302" spans="3:7">
      <c r="C302"/>
      <c r="D302"/>
      <c r="E302"/>
      <c r="F302"/>
      <c r="G302"/>
    </row>
    <row r="303" spans="3:7">
      <c r="C303"/>
      <c r="D303"/>
      <c r="E303"/>
      <c r="F303"/>
      <c r="G303"/>
    </row>
    <row r="304" spans="3:7">
      <c r="C304"/>
      <c r="D304"/>
      <c r="E304"/>
      <c r="F304"/>
      <c r="G304"/>
    </row>
    <row r="305" spans="3:7">
      <c r="C305"/>
      <c r="D305"/>
      <c r="E305"/>
      <c r="F305"/>
      <c r="G305"/>
    </row>
    <row r="306" spans="3:7">
      <c r="C306"/>
      <c r="D306"/>
      <c r="E306"/>
      <c r="F306"/>
      <c r="G306"/>
    </row>
    <row r="307" spans="3:7">
      <c r="C307"/>
      <c r="D307"/>
      <c r="E307"/>
      <c r="F307"/>
      <c r="G307"/>
    </row>
    <row r="308" spans="3:7">
      <c r="C308"/>
      <c r="D308"/>
      <c r="E308"/>
      <c r="F308"/>
      <c r="G308"/>
    </row>
    <row r="309" spans="3:7">
      <c r="C309"/>
      <c r="D309"/>
      <c r="E309"/>
      <c r="F309"/>
      <c r="G309"/>
    </row>
    <row r="310" spans="3:7">
      <c r="C310"/>
      <c r="D310"/>
      <c r="E310"/>
      <c r="F310"/>
      <c r="G310"/>
    </row>
    <row r="311" spans="3:7">
      <c r="C311"/>
      <c r="D311"/>
      <c r="E311"/>
      <c r="F311"/>
      <c r="G311"/>
    </row>
    <row r="312" spans="3:7">
      <c r="C312"/>
      <c r="D312"/>
      <c r="E312"/>
      <c r="F312"/>
      <c r="G312"/>
    </row>
    <row r="313" spans="3:7">
      <c r="C313"/>
      <c r="D313"/>
      <c r="E313"/>
      <c r="F313"/>
      <c r="G313"/>
    </row>
    <row r="314" spans="3:7">
      <c r="C314"/>
      <c r="D314"/>
      <c r="E314"/>
      <c r="F314"/>
      <c r="G314"/>
    </row>
    <row r="315" spans="3:7">
      <c r="C315"/>
      <c r="D315"/>
      <c r="E315"/>
      <c r="F315"/>
      <c r="G315"/>
    </row>
    <row r="316" spans="3:7">
      <c r="C316"/>
      <c r="D316"/>
      <c r="E316"/>
      <c r="F316"/>
      <c r="G316"/>
    </row>
    <row r="317" spans="3:7">
      <c r="C317"/>
      <c r="D317"/>
      <c r="E317"/>
      <c r="F317"/>
      <c r="G317"/>
    </row>
    <row r="318" spans="3:7">
      <c r="C318"/>
      <c r="D318"/>
      <c r="E318"/>
      <c r="F318"/>
      <c r="G318"/>
    </row>
    <row r="319" spans="3:7">
      <c r="C319"/>
      <c r="D319"/>
      <c r="E319"/>
      <c r="F319"/>
      <c r="G319"/>
    </row>
    <row r="320" spans="3:7">
      <c r="C320"/>
      <c r="D320"/>
      <c r="E320"/>
      <c r="F320"/>
      <c r="G320"/>
    </row>
    <row r="321" spans="3:7">
      <c r="C321"/>
      <c r="D321"/>
      <c r="E321"/>
      <c r="F321"/>
      <c r="G321"/>
    </row>
    <row r="322" spans="3:7">
      <c r="C322"/>
      <c r="D322"/>
      <c r="E322"/>
      <c r="F322"/>
      <c r="G322"/>
    </row>
    <row r="323" spans="3:7">
      <c r="C323"/>
      <c r="D323"/>
      <c r="E323"/>
      <c r="F323"/>
      <c r="G323"/>
    </row>
    <row r="324" spans="3:7">
      <c r="C324"/>
      <c r="D324"/>
      <c r="E324"/>
      <c r="F324"/>
      <c r="G324"/>
    </row>
    <row r="325" spans="3:7">
      <c r="C325"/>
      <c r="D325"/>
      <c r="E325"/>
      <c r="F325"/>
      <c r="G325"/>
    </row>
    <row r="326" spans="3:7">
      <c r="C326"/>
      <c r="D326"/>
      <c r="E326"/>
      <c r="F326"/>
      <c r="G326"/>
    </row>
    <row r="327" spans="3:7">
      <c r="C327"/>
      <c r="D327"/>
      <c r="E327"/>
      <c r="F327"/>
      <c r="G327"/>
    </row>
    <row r="328" spans="3:7">
      <c r="C328"/>
      <c r="D328"/>
      <c r="E328"/>
      <c r="F328"/>
      <c r="G328"/>
    </row>
    <row r="329" spans="3:7">
      <c r="C329"/>
      <c r="D329"/>
      <c r="E329"/>
      <c r="F329"/>
      <c r="G329"/>
    </row>
    <row r="330" spans="3:7">
      <c r="C330"/>
      <c r="D330"/>
      <c r="E330"/>
      <c r="F330"/>
      <c r="G330"/>
    </row>
    <row r="331" spans="3:7">
      <c r="C331"/>
      <c r="D331"/>
      <c r="E331"/>
      <c r="F331"/>
      <c r="G331"/>
    </row>
    <row r="332" spans="3:7">
      <c r="C332"/>
      <c r="D332"/>
      <c r="E332"/>
      <c r="F332"/>
      <c r="G332"/>
    </row>
    <row r="333" spans="3:7">
      <c r="C333"/>
      <c r="D333"/>
      <c r="E333"/>
      <c r="F333"/>
      <c r="G333"/>
    </row>
    <row r="334" spans="3:7">
      <c r="C334"/>
      <c r="D334"/>
      <c r="E334"/>
      <c r="F334"/>
      <c r="G334"/>
    </row>
    <row r="335" spans="3:7">
      <c r="C335"/>
      <c r="D335"/>
      <c r="E335"/>
      <c r="F335"/>
      <c r="G335"/>
    </row>
    <row r="336" spans="3:7">
      <c r="C336"/>
      <c r="D336"/>
      <c r="E336"/>
      <c r="F336"/>
      <c r="G336"/>
    </row>
    <row r="337" spans="3:7">
      <c r="C337"/>
      <c r="D337"/>
      <c r="E337"/>
      <c r="F337"/>
      <c r="G337"/>
    </row>
    <row r="338" spans="3:7">
      <c r="C338"/>
      <c r="D338"/>
      <c r="E338"/>
      <c r="F338"/>
      <c r="G338"/>
    </row>
    <row r="339" spans="3:7">
      <c r="C339"/>
      <c r="D339"/>
      <c r="E339"/>
      <c r="F339"/>
      <c r="G339"/>
    </row>
    <row r="340" spans="3:7">
      <c r="C340"/>
      <c r="D340"/>
      <c r="E340"/>
      <c r="F340"/>
      <c r="G340"/>
    </row>
    <row r="341" spans="3:7">
      <c r="C341"/>
      <c r="D341"/>
      <c r="E341"/>
      <c r="F341"/>
      <c r="G341"/>
    </row>
    <row r="342" spans="3:7">
      <c r="C342"/>
      <c r="D342"/>
      <c r="E342"/>
      <c r="F342"/>
      <c r="G342"/>
    </row>
    <row r="343" spans="3:7">
      <c r="C343"/>
      <c r="D343"/>
      <c r="E343"/>
      <c r="F343"/>
      <c r="G343"/>
    </row>
    <row r="344" spans="3:7">
      <c r="C344"/>
      <c r="D344"/>
      <c r="E344"/>
      <c r="F344"/>
      <c r="G344"/>
    </row>
    <row r="345" spans="3:7">
      <c r="C345"/>
      <c r="D345"/>
      <c r="E345"/>
      <c r="F345"/>
      <c r="G345"/>
    </row>
    <row r="346" spans="3:7">
      <c r="C346"/>
      <c r="D346"/>
      <c r="E346"/>
      <c r="F346"/>
      <c r="G346"/>
    </row>
    <row r="347" spans="3:7">
      <c r="C347"/>
      <c r="D347"/>
      <c r="E347"/>
      <c r="F347"/>
      <c r="G347"/>
    </row>
    <row r="348" spans="3:7">
      <c r="C348"/>
      <c r="D348"/>
      <c r="E348"/>
      <c r="F348"/>
      <c r="G348"/>
    </row>
    <row r="349" spans="3:7">
      <c r="C349"/>
      <c r="D349"/>
      <c r="E349"/>
      <c r="F349"/>
      <c r="G349"/>
    </row>
    <row r="350" spans="3:7">
      <c r="C350"/>
      <c r="D350"/>
      <c r="E350"/>
      <c r="F350"/>
      <c r="G350"/>
    </row>
    <row r="351" spans="3:7">
      <c r="C351"/>
      <c r="D351"/>
      <c r="E351"/>
      <c r="F351"/>
      <c r="G351"/>
    </row>
    <row r="352" spans="3:7">
      <c r="C352"/>
      <c r="D352"/>
      <c r="E352"/>
      <c r="F352"/>
      <c r="G352"/>
    </row>
    <row r="353" spans="3:7">
      <c r="C353"/>
      <c r="D353"/>
      <c r="E353"/>
      <c r="F353"/>
      <c r="G353"/>
    </row>
    <row r="354" spans="3:7">
      <c r="C354"/>
      <c r="D354"/>
      <c r="E354"/>
      <c r="F354"/>
      <c r="G354"/>
    </row>
    <row r="355" spans="3:7">
      <c r="C355"/>
      <c r="D355"/>
      <c r="E355"/>
      <c r="F355"/>
      <c r="G355"/>
    </row>
    <row r="356" spans="3:7">
      <c r="C356"/>
      <c r="D356"/>
      <c r="E356"/>
      <c r="F356"/>
      <c r="G356"/>
    </row>
    <row r="357" spans="3:7">
      <c r="C357"/>
      <c r="D357"/>
      <c r="E357"/>
      <c r="F357"/>
      <c r="G357"/>
    </row>
    <row r="358" spans="3:7">
      <c r="C358"/>
      <c r="D358"/>
      <c r="E358"/>
      <c r="F358"/>
      <c r="G358"/>
    </row>
    <row r="359" spans="3:7">
      <c r="C359"/>
      <c r="D359"/>
      <c r="E359"/>
      <c r="F359"/>
      <c r="G359"/>
    </row>
    <row r="360" spans="3:7">
      <c r="C360"/>
      <c r="D360"/>
      <c r="E360"/>
      <c r="F360"/>
      <c r="G360"/>
    </row>
    <row r="361" spans="3:7">
      <c r="C361"/>
      <c r="D361"/>
      <c r="E361"/>
      <c r="F361"/>
      <c r="G361"/>
    </row>
    <row r="362" spans="3:7">
      <c r="C362"/>
      <c r="D362"/>
      <c r="E362"/>
      <c r="F362"/>
      <c r="G362"/>
    </row>
    <row r="363" spans="3:7">
      <c r="C363"/>
      <c r="D363"/>
      <c r="E363"/>
      <c r="F363"/>
      <c r="G363"/>
    </row>
    <row r="364" spans="3:7">
      <c r="C364"/>
      <c r="D364"/>
      <c r="E364"/>
      <c r="F364"/>
      <c r="G364"/>
    </row>
    <row r="365" spans="3:7">
      <c r="C365"/>
      <c r="D365"/>
      <c r="E365"/>
      <c r="F365"/>
      <c r="G365"/>
    </row>
    <row r="366" spans="3:7">
      <c r="C366"/>
      <c r="D366"/>
      <c r="E366"/>
      <c r="F366"/>
      <c r="G366"/>
    </row>
    <row r="367" spans="3:7">
      <c r="C367"/>
      <c r="D367"/>
      <c r="E367"/>
      <c r="F367"/>
      <c r="G367"/>
    </row>
    <row r="368" spans="3:7">
      <c r="C368"/>
      <c r="D368"/>
      <c r="E368"/>
      <c r="F368"/>
      <c r="G368"/>
    </row>
    <row r="369" spans="3:7">
      <c r="C369"/>
      <c r="D369"/>
      <c r="E369"/>
      <c r="F369"/>
      <c r="G369"/>
    </row>
    <row r="370" spans="3:7">
      <c r="C370"/>
      <c r="D370"/>
      <c r="E370"/>
      <c r="F370"/>
      <c r="G370"/>
    </row>
    <row r="371" spans="3:7">
      <c r="C371"/>
      <c r="D371"/>
      <c r="E371"/>
      <c r="F371"/>
      <c r="G371"/>
    </row>
    <row r="372" spans="3:7">
      <c r="C372"/>
      <c r="D372"/>
      <c r="E372"/>
      <c r="F372"/>
      <c r="G372"/>
    </row>
    <row r="373" spans="3:7">
      <c r="C373"/>
      <c r="D373"/>
      <c r="E373"/>
      <c r="F373"/>
      <c r="G373"/>
    </row>
    <row r="374" spans="3:7">
      <c r="C374"/>
      <c r="D374"/>
      <c r="E374"/>
      <c r="F374"/>
      <c r="G374"/>
    </row>
    <row r="375" spans="3:7">
      <c r="C375"/>
      <c r="D375"/>
      <c r="E375"/>
      <c r="F375"/>
      <c r="G375"/>
    </row>
    <row r="376" spans="3:7">
      <c r="C376"/>
      <c r="D376"/>
      <c r="E376"/>
      <c r="F376"/>
      <c r="G376"/>
    </row>
    <row r="377" spans="3:7">
      <c r="C377"/>
      <c r="D377"/>
      <c r="E377"/>
      <c r="F377"/>
      <c r="G377"/>
    </row>
    <row r="378" spans="3:7">
      <c r="C378"/>
      <c r="D378"/>
      <c r="E378"/>
      <c r="F378"/>
      <c r="G378"/>
    </row>
    <row r="379" spans="3:7">
      <c r="C379"/>
      <c r="D379"/>
      <c r="E379"/>
      <c r="F379"/>
      <c r="G379"/>
    </row>
    <row r="380" spans="3:7">
      <c r="C380"/>
      <c r="D380"/>
      <c r="E380"/>
      <c r="F380"/>
      <c r="G380"/>
    </row>
    <row r="381" spans="3:7">
      <c r="C381"/>
      <c r="D381"/>
      <c r="E381"/>
      <c r="F381"/>
      <c r="G381"/>
    </row>
    <row r="382" spans="3:7">
      <c r="C382"/>
      <c r="D382"/>
      <c r="E382"/>
      <c r="F382"/>
      <c r="G382"/>
    </row>
    <row r="383" spans="3:7">
      <c r="C383"/>
      <c r="D383"/>
      <c r="E383"/>
      <c r="F383"/>
      <c r="G383"/>
    </row>
    <row r="384" spans="3:7">
      <c r="C384"/>
      <c r="D384"/>
      <c r="E384"/>
      <c r="F384"/>
      <c r="G384"/>
    </row>
    <row r="385" spans="3:7">
      <c r="C385"/>
      <c r="D385"/>
      <c r="E385"/>
      <c r="F385"/>
      <c r="G385"/>
    </row>
    <row r="386" spans="3:7">
      <c r="C386"/>
      <c r="D386"/>
      <c r="E386"/>
      <c r="F386"/>
      <c r="G386"/>
    </row>
    <row r="387" spans="3:7">
      <c r="C387"/>
      <c r="D387"/>
      <c r="E387"/>
      <c r="F387"/>
      <c r="G387"/>
    </row>
    <row r="388" spans="3:7">
      <c r="C388"/>
      <c r="D388"/>
      <c r="E388"/>
      <c r="F388"/>
      <c r="G388"/>
    </row>
    <row r="389" spans="3:7">
      <c r="C389"/>
      <c r="D389"/>
      <c r="E389"/>
      <c r="F389"/>
      <c r="G389"/>
    </row>
    <row r="390" spans="3:7">
      <c r="C390"/>
      <c r="D390"/>
      <c r="E390"/>
      <c r="F390"/>
      <c r="G390"/>
    </row>
    <row r="391" spans="3:7">
      <c r="C391"/>
      <c r="D391"/>
      <c r="E391"/>
      <c r="F391"/>
      <c r="G391"/>
    </row>
    <row r="392" spans="3:7">
      <c r="C392"/>
      <c r="D392"/>
      <c r="E392"/>
      <c r="F392"/>
      <c r="G392"/>
    </row>
    <row r="393" spans="3:7">
      <c r="C393"/>
      <c r="D393"/>
      <c r="E393"/>
      <c r="F393"/>
      <c r="G393"/>
    </row>
    <row r="394" spans="3:7">
      <c r="C394"/>
      <c r="D394"/>
      <c r="E394"/>
      <c r="F394"/>
      <c r="G394"/>
    </row>
    <row r="395" spans="3:7">
      <c r="C395"/>
      <c r="D395"/>
      <c r="E395"/>
      <c r="F395"/>
      <c r="G395"/>
    </row>
    <row r="396" spans="3:7">
      <c r="C396"/>
      <c r="D396"/>
      <c r="E396"/>
      <c r="F396"/>
      <c r="G396"/>
    </row>
    <row r="397" spans="3:7">
      <c r="C397"/>
      <c r="D397"/>
      <c r="E397"/>
      <c r="F397"/>
      <c r="G397"/>
    </row>
    <row r="398" spans="3:7">
      <c r="C398"/>
      <c r="D398"/>
      <c r="E398"/>
      <c r="F398"/>
      <c r="G398"/>
    </row>
    <row r="399" spans="3:7">
      <c r="C399"/>
      <c r="D399"/>
      <c r="E399"/>
      <c r="F399"/>
      <c r="G399"/>
    </row>
    <row r="400" spans="3:7">
      <c r="C400"/>
      <c r="D400"/>
      <c r="E400"/>
      <c r="F400"/>
      <c r="G400"/>
    </row>
    <row r="401" spans="3:7">
      <c r="C401"/>
      <c r="D401"/>
      <c r="E401"/>
      <c r="F401"/>
      <c r="G401"/>
    </row>
    <row r="402" spans="3:7">
      <c r="C402"/>
      <c r="D402"/>
      <c r="E402"/>
      <c r="F402"/>
      <c r="G402"/>
    </row>
    <row r="403" spans="3:7">
      <c r="C403"/>
      <c r="D403"/>
      <c r="E403"/>
      <c r="F403"/>
      <c r="G403"/>
    </row>
    <row r="404" spans="3:7">
      <c r="C404"/>
      <c r="D404"/>
      <c r="E404"/>
      <c r="F404"/>
      <c r="G404"/>
    </row>
    <row r="405" spans="3:7">
      <c r="C405"/>
      <c r="D405"/>
      <c r="E405"/>
      <c r="F405"/>
      <c r="G405"/>
    </row>
    <row r="406" spans="3:7">
      <c r="C406"/>
      <c r="D406"/>
      <c r="E406"/>
      <c r="F406"/>
      <c r="G406"/>
    </row>
    <row r="407" spans="3:7">
      <c r="C407"/>
      <c r="D407"/>
      <c r="E407"/>
      <c r="F407"/>
      <c r="G407"/>
    </row>
    <row r="408" spans="3:7">
      <c r="C408"/>
      <c r="D408"/>
      <c r="E408"/>
      <c r="F408"/>
      <c r="G408"/>
    </row>
    <row r="409" spans="3:7">
      <c r="C409"/>
      <c r="D409"/>
      <c r="E409"/>
      <c r="F409"/>
      <c r="G409"/>
    </row>
    <row r="410" spans="3:7">
      <c r="C410"/>
      <c r="D410"/>
      <c r="E410"/>
      <c r="F410"/>
      <c r="G410"/>
    </row>
    <row r="411" spans="3:7">
      <c r="C411"/>
      <c r="D411"/>
      <c r="E411"/>
      <c r="F411"/>
      <c r="G411"/>
    </row>
    <row r="412" spans="3:7">
      <c r="C412"/>
      <c r="D412"/>
      <c r="E412"/>
      <c r="F412"/>
      <c r="G412"/>
    </row>
    <row r="413" spans="3:7">
      <c r="C413"/>
      <c r="D413"/>
      <c r="E413"/>
      <c r="F413"/>
      <c r="G413"/>
    </row>
    <row r="414" spans="3:7">
      <c r="C414"/>
      <c r="D414"/>
      <c r="E414"/>
      <c r="F414"/>
      <c r="G414"/>
    </row>
    <row r="415" spans="3:7">
      <c r="C415"/>
      <c r="D415"/>
      <c r="E415"/>
      <c r="F415"/>
      <c r="G415"/>
    </row>
    <row r="416" spans="3:7">
      <c r="C416"/>
      <c r="D416"/>
      <c r="E416"/>
      <c r="F416"/>
      <c r="G416"/>
    </row>
    <row r="417" spans="3:7">
      <c r="C417"/>
      <c r="D417"/>
      <c r="E417"/>
      <c r="F417"/>
      <c r="G417"/>
    </row>
    <row r="418" spans="3:7">
      <c r="C418"/>
      <c r="D418"/>
      <c r="E418"/>
      <c r="F418"/>
      <c r="G418"/>
    </row>
    <row r="419" spans="3:7">
      <c r="C419"/>
      <c r="D419"/>
      <c r="E419"/>
      <c r="F419"/>
      <c r="G419"/>
    </row>
    <row r="420" spans="3:7">
      <c r="C420"/>
      <c r="D420"/>
      <c r="E420"/>
      <c r="F420"/>
      <c r="G420"/>
    </row>
    <row r="421" spans="3:7">
      <c r="C421"/>
      <c r="D421"/>
      <c r="E421"/>
      <c r="F421"/>
      <c r="G421"/>
    </row>
    <row r="422" spans="3:7">
      <c r="C422"/>
      <c r="D422"/>
      <c r="E422"/>
      <c r="F422"/>
      <c r="G422"/>
    </row>
    <row r="423" spans="3:7">
      <c r="C423"/>
      <c r="D423"/>
      <c r="E423"/>
      <c r="F423"/>
      <c r="G423"/>
    </row>
    <row r="424" spans="3:7">
      <c r="C424"/>
      <c r="D424"/>
      <c r="E424"/>
      <c r="F424"/>
      <c r="G424"/>
    </row>
    <row r="425" spans="3:7">
      <c r="C425"/>
      <c r="D425"/>
      <c r="E425"/>
      <c r="F425"/>
      <c r="G425"/>
    </row>
    <row r="426" spans="3:7">
      <c r="C426"/>
      <c r="D426"/>
      <c r="E426"/>
      <c r="F426"/>
      <c r="G426"/>
    </row>
    <row r="427" spans="3:7">
      <c r="C427"/>
      <c r="D427"/>
      <c r="E427"/>
      <c r="F427"/>
      <c r="G427"/>
    </row>
    <row r="428" spans="3:7">
      <c r="C428"/>
      <c r="D428"/>
      <c r="E428"/>
      <c r="F428"/>
      <c r="G428"/>
    </row>
    <row r="429" spans="3:7">
      <c r="C429"/>
      <c r="D429"/>
      <c r="E429"/>
      <c r="F429"/>
      <c r="G429"/>
    </row>
    <row r="430" spans="3:7">
      <c r="C430"/>
      <c r="D430"/>
      <c r="E430"/>
      <c r="F430"/>
      <c r="G430"/>
    </row>
    <row r="431" spans="3:7">
      <c r="C431"/>
      <c r="D431"/>
      <c r="E431"/>
      <c r="F431"/>
      <c r="G431"/>
    </row>
    <row r="432" spans="3:7">
      <c r="C432"/>
      <c r="D432"/>
      <c r="E432"/>
      <c r="F432"/>
      <c r="G432"/>
    </row>
    <row r="433" spans="3:7">
      <c r="C433"/>
      <c r="D433"/>
      <c r="E433"/>
      <c r="F433"/>
      <c r="G433"/>
    </row>
    <row r="434" spans="3:7">
      <c r="C434"/>
      <c r="D434"/>
      <c r="E434"/>
      <c r="F434"/>
      <c r="G434"/>
    </row>
    <row r="435" spans="3:7">
      <c r="C435"/>
      <c r="D435"/>
      <c r="E435"/>
      <c r="F435"/>
      <c r="G435"/>
    </row>
    <row r="436" spans="3:7">
      <c r="C436"/>
      <c r="D436"/>
      <c r="E436"/>
      <c r="F436"/>
      <c r="G436"/>
    </row>
    <row r="437" spans="3:7">
      <c r="C437"/>
      <c r="D437"/>
      <c r="E437"/>
      <c r="F437"/>
      <c r="G437"/>
    </row>
    <row r="438" spans="3:7">
      <c r="C438"/>
      <c r="D438"/>
      <c r="E438"/>
      <c r="F438"/>
      <c r="G438"/>
    </row>
    <row r="439" spans="3:7">
      <c r="C439"/>
      <c r="D439"/>
      <c r="E439"/>
      <c r="F439"/>
      <c r="G439"/>
    </row>
    <row r="440" spans="3:7">
      <c r="C440"/>
      <c r="D440"/>
      <c r="E440"/>
      <c r="F440"/>
      <c r="G440"/>
    </row>
    <row r="441" spans="3:7">
      <c r="C441"/>
      <c r="D441"/>
      <c r="E441"/>
      <c r="F441"/>
      <c r="G441"/>
    </row>
    <row r="442" spans="3:7">
      <c r="C442"/>
      <c r="D442"/>
      <c r="E442"/>
      <c r="F442"/>
      <c r="G442"/>
    </row>
    <row r="443" spans="3:7">
      <c r="C443"/>
      <c r="D443"/>
      <c r="E443"/>
      <c r="F443"/>
      <c r="G443"/>
    </row>
    <row r="444" spans="3:7">
      <c r="C444"/>
      <c r="D444"/>
      <c r="E444"/>
      <c r="F444"/>
      <c r="G444"/>
    </row>
    <row r="445" spans="3:7">
      <c r="C445"/>
      <c r="D445"/>
      <c r="E445"/>
      <c r="F445"/>
      <c r="G445"/>
    </row>
    <row r="446" spans="3:7">
      <c r="C446"/>
      <c r="D446"/>
      <c r="E446"/>
      <c r="F446"/>
      <c r="G446"/>
    </row>
    <row r="447" spans="3:7">
      <c r="C447"/>
      <c r="D447"/>
      <c r="E447"/>
      <c r="F447"/>
      <c r="G447"/>
    </row>
    <row r="448" spans="3:7">
      <c r="C448"/>
      <c r="D448"/>
      <c r="E448"/>
      <c r="F448"/>
      <c r="G448"/>
    </row>
    <row r="449" spans="3:7">
      <c r="C449"/>
      <c r="D449"/>
      <c r="E449"/>
      <c r="F449"/>
      <c r="G449"/>
    </row>
    <row r="450" spans="3:7">
      <c r="C450"/>
      <c r="D450"/>
      <c r="E450"/>
      <c r="F450"/>
      <c r="G450"/>
    </row>
    <row r="451" spans="3:7">
      <c r="C451"/>
      <c r="D451"/>
      <c r="E451"/>
      <c r="F451"/>
      <c r="G451"/>
    </row>
    <row r="452" spans="3:7">
      <c r="C452"/>
      <c r="D452"/>
      <c r="E452"/>
      <c r="F452"/>
      <c r="G452"/>
    </row>
    <row r="453" spans="3:7">
      <c r="C453"/>
      <c r="D453"/>
      <c r="E453"/>
      <c r="F453"/>
      <c r="G453"/>
    </row>
    <row r="454" spans="3:7">
      <c r="C454"/>
      <c r="D454"/>
      <c r="E454"/>
      <c r="F454"/>
      <c r="G454"/>
    </row>
    <row r="455" spans="3:7">
      <c r="C455"/>
      <c r="D455"/>
      <c r="E455"/>
      <c r="F455"/>
      <c r="G455"/>
    </row>
    <row r="456" spans="3:7">
      <c r="C456"/>
      <c r="D456"/>
      <c r="E456"/>
      <c r="F456"/>
      <c r="G456"/>
    </row>
    <row r="457" spans="3:7">
      <c r="C457"/>
      <c r="D457"/>
      <c r="E457"/>
      <c r="F457"/>
      <c r="G457"/>
    </row>
    <row r="458" spans="3:7">
      <c r="C458"/>
      <c r="D458"/>
      <c r="E458"/>
      <c r="F458"/>
      <c r="G458"/>
    </row>
    <row r="459" spans="3:7">
      <c r="C459"/>
      <c r="D459"/>
      <c r="E459"/>
      <c r="F459"/>
      <c r="G459"/>
    </row>
    <row r="460" spans="3:7">
      <c r="C460"/>
      <c r="D460"/>
      <c r="E460"/>
      <c r="F460"/>
      <c r="G460"/>
    </row>
    <row r="461" spans="3:7">
      <c r="C461"/>
      <c r="D461"/>
      <c r="E461"/>
      <c r="F461"/>
      <c r="G461"/>
    </row>
    <row r="462" spans="3:7">
      <c r="C462"/>
      <c r="D462"/>
      <c r="E462"/>
      <c r="F462"/>
      <c r="G462"/>
    </row>
    <row r="463" spans="3:7">
      <c r="C463"/>
      <c r="D463"/>
      <c r="E463"/>
      <c r="F463"/>
      <c r="G463"/>
    </row>
    <row r="464" spans="3:7">
      <c r="C464"/>
      <c r="D464"/>
      <c r="E464"/>
      <c r="F464"/>
      <c r="G464"/>
    </row>
    <row r="465" spans="3:7">
      <c r="C465"/>
      <c r="D465"/>
      <c r="E465"/>
      <c r="F465"/>
      <c r="G465"/>
    </row>
    <row r="466" spans="3:7">
      <c r="C466"/>
      <c r="D466"/>
      <c r="E466"/>
      <c r="F466"/>
      <c r="G466"/>
    </row>
    <row r="467" spans="3:7">
      <c r="C467"/>
      <c r="D467"/>
      <c r="E467"/>
      <c r="F467"/>
      <c r="G467"/>
    </row>
    <row r="468" spans="3:7">
      <c r="C468"/>
      <c r="D468"/>
      <c r="E468"/>
      <c r="F468"/>
      <c r="G468"/>
    </row>
    <row r="469" spans="3:7">
      <c r="C469"/>
      <c r="D469"/>
      <c r="E469"/>
      <c r="F469"/>
      <c r="G469"/>
    </row>
    <row r="470" spans="3:7">
      <c r="C470"/>
      <c r="D470"/>
      <c r="E470"/>
      <c r="F470"/>
      <c r="G470"/>
    </row>
    <row r="471" spans="3:7">
      <c r="C471"/>
      <c r="D471"/>
      <c r="E471"/>
      <c r="F471"/>
      <c r="G471"/>
    </row>
    <row r="472" spans="3:7">
      <c r="C472"/>
      <c r="D472"/>
      <c r="E472"/>
      <c r="F472"/>
      <c r="G472"/>
    </row>
    <row r="473" spans="3:7">
      <c r="C473"/>
      <c r="D473"/>
      <c r="E473"/>
      <c r="F473"/>
      <c r="G473"/>
    </row>
    <row r="474" spans="3:7">
      <c r="C474"/>
      <c r="D474"/>
      <c r="E474"/>
      <c r="F474"/>
      <c r="G474"/>
    </row>
    <row r="475" spans="3:7">
      <c r="C475"/>
      <c r="D475"/>
      <c r="E475"/>
      <c r="F475"/>
      <c r="G475"/>
    </row>
    <row r="476" spans="3:7">
      <c r="C476"/>
      <c r="D476"/>
      <c r="E476"/>
      <c r="F476"/>
      <c r="G476"/>
    </row>
    <row r="477" spans="3:7">
      <c r="C477"/>
      <c r="D477"/>
      <c r="E477"/>
      <c r="F477"/>
      <c r="G477"/>
    </row>
    <row r="478" spans="3:7">
      <c r="C478"/>
      <c r="D478"/>
      <c r="E478"/>
      <c r="F478"/>
      <c r="G478"/>
    </row>
    <row r="479" spans="3:7">
      <c r="C479"/>
      <c r="D479"/>
      <c r="E479"/>
      <c r="F479"/>
      <c r="G479"/>
    </row>
    <row r="480" spans="3:7">
      <c r="C480"/>
      <c r="D480"/>
      <c r="E480"/>
      <c r="F480"/>
      <c r="G480"/>
    </row>
    <row r="481" spans="3:7">
      <c r="C481"/>
      <c r="D481"/>
      <c r="E481"/>
      <c r="F481"/>
      <c r="G481"/>
    </row>
    <row r="482" spans="3:7">
      <c r="C482"/>
      <c r="D482"/>
      <c r="E482"/>
      <c r="F482"/>
      <c r="G482"/>
    </row>
    <row r="483" spans="3:7">
      <c r="C483"/>
      <c r="D483"/>
      <c r="E483"/>
      <c r="F483"/>
      <c r="G483"/>
    </row>
    <row r="484" spans="3:7">
      <c r="C484"/>
      <c r="D484"/>
      <c r="E484"/>
      <c r="F484"/>
      <c r="G484"/>
    </row>
    <row r="485" spans="3:7">
      <c r="C485"/>
      <c r="D485"/>
      <c r="E485"/>
      <c r="F485"/>
      <c r="G485"/>
    </row>
    <row r="486" spans="3:7">
      <c r="C486"/>
      <c r="D486"/>
      <c r="E486"/>
      <c r="F486"/>
      <c r="G486"/>
    </row>
    <row r="487" spans="3:7">
      <c r="C487"/>
      <c r="D487"/>
      <c r="E487"/>
      <c r="F487"/>
      <c r="G487"/>
    </row>
    <row r="488" spans="3:7">
      <c r="C488"/>
      <c r="D488"/>
      <c r="E488"/>
      <c r="F488"/>
      <c r="G488"/>
    </row>
    <row r="489" spans="3:7">
      <c r="C489"/>
      <c r="D489"/>
      <c r="E489"/>
      <c r="F489"/>
      <c r="G489"/>
    </row>
    <row r="490" spans="3:7">
      <c r="C490"/>
      <c r="D490"/>
      <c r="E490"/>
      <c r="F490"/>
      <c r="G490"/>
    </row>
    <row r="491" spans="3:7">
      <c r="C491"/>
      <c r="D491"/>
      <c r="E491"/>
      <c r="F491"/>
      <c r="G491"/>
    </row>
    <row r="492" spans="3:7">
      <c r="C492"/>
      <c r="D492"/>
      <c r="E492"/>
      <c r="F492"/>
      <c r="G492"/>
    </row>
    <row r="493" spans="3:7">
      <c r="C493"/>
      <c r="D493"/>
      <c r="E493"/>
      <c r="F493"/>
      <c r="G493"/>
    </row>
    <row r="494" spans="3:7">
      <c r="C494"/>
      <c r="D494"/>
      <c r="E494"/>
      <c r="F494"/>
      <c r="G494"/>
    </row>
    <row r="495" spans="3:7">
      <c r="C495"/>
      <c r="D495"/>
      <c r="E495"/>
      <c r="F495"/>
      <c r="G495"/>
    </row>
    <row r="496" spans="3:7">
      <c r="C496"/>
      <c r="D496"/>
      <c r="E496"/>
      <c r="F496"/>
      <c r="G496"/>
    </row>
    <row r="497" spans="3:7">
      <c r="C497"/>
      <c r="D497"/>
      <c r="E497"/>
      <c r="F497"/>
      <c r="G497"/>
    </row>
    <row r="498" spans="3:7">
      <c r="C498"/>
      <c r="D498"/>
      <c r="E498"/>
      <c r="F498"/>
      <c r="G498"/>
    </row>
    <row r="499" spans="3:7">
      <c r="C499"/>
      <c r="D499"/>
      <c r="E499"/>
      <c r="F499"/>
      <c r="G499"/>
    </row>
    <row r="500" spans="3:7">
      <c r="C500"/>
      <c r="D500"/>
      <c r="E500"/>
      <c r="F500"/>
      <c r="G500"/>
    </row>
    <row r="501" spans="3:7">
      <c r="C501"/>
      <c r="D501"/>
      <c r="E501"/>
      <c r="F501"/>
      <c r="G501"/>
    </row>
    <row r="502" spans="3:7">
      <c r="C502"/>
      <c r="D502"/>
      <c r="E502"/>
      <c r="F502"/>
      <c r="G502"/>
    </row>
    <row r="503" spans="3:7">
      <c r="C503"/>
      <c r="D503"/>
      <c r="E503"/>
      <c r="F503"/>
      <c r="G503"/>
    </row>
    <row r="504" spans="3:7">
      <c r="C504"/>
      <c r="D504"/>
      <c r="E504"/>
      <c r="F504"/>
      <c r="G504"/>
    </row>
    <row r="505" spans="3:7">
      <c r="C505"/>
      <c r="D505"/>
      <c r="E505"/>
      <c r="F505"/>
      <c r="G505"/>
    </row>
    <row r="506" spans="3:7">
      <c r="C506"/>
      <c r="D506"/>
      <c r="E506"/>
      <c r="F506"/>
      <c r="G506"/>
    </row>
    <row r="507" spans="3:7">
      <c r="C507"/>
      <c r="D507"/>
      <c r="E507"/>
      <c r="F507"/>
      <c r="G507"/>
    </row>
    <row r="508" spans="3:7">
      <c r="C508"/>
      <c r="D508"/>
      <c r="E508"/>
      <c r="F508"/>
      <c r="G508"/>
    </row>
    <row r="509" spans="3:7">
      <c r="C509"/>
      <c r="D509"/>
      <c r="E509"/>
      <c r="F509"/>
      <c r="G509"/>
    </row>
    <row r="510" spans="3:7">
      <c r="C510"/>
      <c r="D510"/>
      <c r="E510"/>
      <c r="F510"/>
      <c r="G510"/>
    </row>
    <row r="511" spans="3:7">
      <c r="C511"/>
      <c r="D511"/>
      <c r="E511"/>
      <c r="F511"/>
      <c r="G511"/>
    </row>
    <row r="512" spans="3:7">
      <c r="C512"/>
      <c r="D512"/>
      <c r="E512"/>
      <c r="F512"/>
      <c r="G512"/>
    </row>
    <row r="513" spans="3:7">
      <c r="C513"/>
      <c r="D513"/>
      <c r="E513"/>
      <c r="F513"/>
      <c r="G513"/>
    </row>
    <row r="514" spans="3:7">
      <c r="C514"/>
      <c r="D514"/>
      <c r="E514"/>
      <c r="F514"/>
      <c r="G514"/>
    </row>
    <row r="515" spans="3:7">
      <c r="C515"/>
      <c r="D515"/>
      <c r="E515"/>
      <c r="F515"/>
      <c r="G515"/>
    </row>
    <row r="516" spans="3:7">
      <c r="C516"/>
      <c r="D516"/>
      <c r="E516"/>
      <c r="F516"/>
      <c r="G516"/>
    </row>
    <row r="517" spans="3:7">
      <c r="C517"/>
      <c r="D517"/>
      <c r="E517"/>
      <c r="F517"/>
      <c r="G517"/>
    </row>
    <row r="518" spans="3:7">
      <c r="C518"/>
      <c r="D518"/>
      <c r="E518"/>
      <c r="F518"/>
      <c r="G518"/>
    </row>
    <row r="519" spans="3:7">
      <c r="C519"/>
      <c r="D519"/>
      <c r="E519"/>
      <c r="F519"/>
      <c r="G519"/>
    </row>
    <row r="520" spans="3:7">
      <c r="C520"/>
      <c r="D520"/>
      <c r="E520"/>
      <c r="F520"/>
      <c r="G520"/>
    </row>
    <row r="521" spans="3:7">
      <c r="C521"/>
      <c r="D521"/>
      <c r="E521"/>
      <c r="F521"/>
      <c r="G521"/>
    </row>
    <row r="522" spans="3:7">
      <c r="C522"/>
      <c r="D522"/>
      <c r="E522"/>
      <c r="F522"/>
      <c r="G522"/>
    </row>
    <row r="523" spans="3:7">
      <c r="C523"/>
      <c r="D523"/>
      <c r="E523"/>
      <c r="F523"/>
      <c r="G523"/>
    </row>
    <row r="524" spans="3:7">
      <c r="C524"/>
      <c r="D524"/>
      <c r="E524"/>
      <c r="F524"/>
      <c r="G524"/>
    </row>
    <row r="525" spans="3:7">
      <c r="C525"/>
      <c r="D525"/>
      <c r="E525"/>
      <c r="F525"/>
      <c r="G525"/>
    </row>
    <row r="526" spans="3:7">
      <c r="C526"/>
      <c r="D526"/>
      <c r="E526"/>
      <c r="F526"/>
      <c r="G526"/>
    </row>
    <row r="527" spans="3:7">
      <c r="C527"/>
      <c r="D527"/>
      <c r="E527"/>
      <c r="F527"/>
      <c r="G527"/>
    </row>
    <row r="528" spans="3:7">
      <c r="C528"/>
      <c r="D528"/>
      <c r="E528"/>
      <c r="F528"/>
      <c r="G528"/>
    </row>
    <row r="529" spans="3:7">
      <c r="C529"/>
      <c r="D529"/>
      <c r="E529"/>
      <c r="F529"/>
      <c r="G529"/>
    </row>
    <row r="530" spans="3:7">
      <c r="C530"/>
      <c r="D530"/>
      <c r="E530"/>
      <c r="F530"/>
      <c r="G530"/>
    </row>
    <row r="531" spans="3:7">
      <c r="C531"/>
      <c r="D531"/>
      <c r="E531"/>
      <c r="F531"/>
      <c r="G531"/>
    </row>
    <row r="532" spans="3:7">
      <c r="C532"/>
      <c r="D532"/>
      <c r="E532"/>
      <c r="F532"/>
      <c r="G532"/>
    </row>
    <row r="533" spans="3:7">
      <c r="C533"/>
      <c r="D533"/>
      <c r="E533"/>
      <c r="F533"/>
      <c r="G533"/>
    </row>
    <row r="534" spans="3:7">
      <c r="C534"/>
      <c r="D534"/>
      <c r="E534"/>
      <c r="F534"/>
      <c r="G534"/>
    </row>
    <row r="535" spans="3:7">
      <c r="C535"/>
      <c r="D535"/>
      <c r="E535"/>
      <c r="F535"/>
      <c r="G535"/>
    </row>
    <row r="536" spans="3:7">
      <c r="C536"/>
      <c r="D536"/>
      <c r="E536"/>
      <c r="F536"/>
      <c r="G536"/>
    </row>
    <row r="537" spans="3:7">
      <c r="C537"/>
      <c r="D537"/>
      <c r="E537"/>
      <c r="F537"/>
      <c r="G537"/>
    </row>
    <row r="538" spans="3:7">
      <c r="C538"/>
      <c r="D538"/>
      <c r="E538"/>
      <c r="F538"/>
      <c r="G538"/>
    </row>
    <row r="539" spans="3:7">
      <c r="C539"/>
      <c r="D539"/>
      <c r="E539"/>
      <c r="F539"/>
      <c r="G539"/>
    </row>
    <row r="540" spans="3:7">
      <c r="C540"/>
      <c r="D540"/>
      <c r="E540"/>
      <c r="F540"/>
      <c r="G540"/>
    </row>
    <row r="541" spans="3:7">
      <c r="C541"/>
      <c r="D541"/>
      <c r="E541"/>
      <c r="F541"/>
      <c r="G541"/>
    </row>
    <row r="542" spans="3:7">
      <c r="C542"/>
      <c r="D542"/>
      <c r="E542"/>
      <c r="F542"/>
      <c r="G542"/>
    </row>
    <row r="543" spans="3:7">
      <c r="C543"/>
      <c r="D543"/>
      <c r="E543"/>
      <c r="F543"/>
      <c r="G543"/>
    </row>
    <row r="544" spans="3:7">
      <c r="C544"/>
      <c r="D544"/>
      <c r="E544"/>
      <c r="F544"/>
      <c r="G544"/>
    </row>
    <row r="545" spans="3:7">
      <c r="C545"/>
      <c r="D545"/>
      <c r="E545"/>
      <c r="F545"/>
      <c r="G545"/>
    </row>
    <row r="546" spans="3:7">
      <c r="C546"/>
      <c r="D546"/>
      <c r="E546"/>
      <c r="F546"/>
      <c r="G546"/>
    </row>
    <row r="547" spans="3:7">
      <c r="C547"/>
      <c r="D547"/>
      <c r="E547"/>
      <c r="F547"/>
      <c r="G547"/>
    </row>
    <row r="548" spans="3:7">
      <c r="C548"/>
      <c r="D548"/>
      <c r="E548"/>
      <c r="F548"/>
      <c r="G548"/>
    </row>
    <row r="549" spans="3:7">
      <c r="C549"/>
      <c r="D549"/>
      <c r="E549"/>
      <c r="F549"/>
      <c r="G549"/>
    </row>
    <row r="550" spans="3:7">
      <c r="C550"/>
      <c r="D550"/>
      <c r="E550"/>
      <c r="F550"/>
      <c r="G550"/>
    </row>
    <row r="551" spans="3:7">
      <c r="C551"/>
      <c r="D551"/>
      <c r="E551"/>
      <c r="F551"/>
      <c r="G551"/>
    </row>
    <row r="552" spans="3:7">
      <c r="C552"/>
      <c r="D552"/>
      <c r="E552"/>
      <c r="F552"/>
      <c r="G552"/>
    </row>
    <row r="553" spans="3:7">
      <c r="C553"/>
      <c r="D553"/>
      <c r="E553"/>
      <c r="F553"/>
      <c r="G553"/>
    </row>
    <row r="554" spans="3:7">
      <c r="C554"/>
      <c r="D554"/>
      <c r="E554"/>
      <c r="F554"/>
      <c r="G554"/>
    </row>
    <row r="555" spans="3:7">
      <c r="C555"/>
      <c r="D555"/>
      <c r="E555"/>
      <c r="F555"/>
      <c r="G555"/>
    </row>
    <row r="556" spans="3:7">
      <c r="C556"/>
      <c r="D556"/>
      <c r="E556"/>
      <c r="F556"/>
      <c r="G556"/>
    </row>
    <row r="557" spans="3:7">
      <c r="C557"/>
      <c r="D557"/>
      <c r="E557"/>
      <c r="F557"/>
      <c r="G557"/>
    </row>
    <row r="558" spans="3:7">
      <c r="C558"/>
      <c r="D558"/>
      <c r="E558"/>
      <c r="F558"/>
      <c r="G558"/>
    </row>
    <row r="559" spans="3:7">
      <c r="C559"/>
      <c r="D559"/>
      <c r="E559"/>
      <c r="F559"/>
      <c r="G559"/>
    </row>
    <row r="560" spans="3:7">
      <c r="C560"/>
      <c r="D560"/>
      <c r="E560"/>
      <c r="F560"/>
      <c r="G560"/>
    </row>
    <row r="561" spans="3:7">
      <c r="C561"/>
      <c r="D561"/>
      <c r="E561"/>
      <c r="F561"/>
      <c r="G561"/>
    </row>
    <row r="562" spans="3:7">
      <c r="C562"/>
      <c r="D562"/>
      <c r="E562"/>
      <c r="F562"/>
      <c r="G562"/>
    </row>
    <row r="563" spans="3:7">
      <c r="C563"/>
      <c r="D563"/>
      <c r="E563"/>
      <c r="F563"/>
      <c r="G563"/>
    </row>
    <row r="564" spans="3:7">
      <c r="C564"/>
      <c r="D564"/>
      <c r="E564"/>
      <c r="F564"/>
      <c r="G564"/>
    </row>
    <row r="565" spans="3:7">
      <c r="C565"/>
      <c r="D565"/>
      <c r="E565"/>
      <c r="F565"/>
      <c r="G565"/>
    </row>
    <row r="566" spans="3:7">
      <c r="C566"/>
      <c r="D566"/>
      <c r="E566"/>
      <c r="F566"/>
      <c r="G566"/>
    </row>
    <row r="567" spans="3:7">
      <c r="C567"/>
      <c r="D567"/>
      <c r="E567"/>
      <c r="F567"/>
      <c r="G567"/>
    </row>
    <row r="568" spans="3:7">
      <c r="C568"/>
      <c r="D568"/>
      <c r="E568"/>
      <c r="F568"/>
      <c r="G568"/>
    </row>
    <row r="569" spans="3:7">
      <c r="C569"/>
      <c r="D569"/>
      <c r="E569"/>
      <c r="F569"/>
      <c r="G569"/>
    </row>
    <row r="570" spans="3:7">
      <c r="C570"/>
      <c r="D570"/>
      <c r="E570"/>
      <c r="F570"/>
      <c r="G570"/>
    </row>
    <row r="571" spans="3:7">
      <c r="C571"/>
      <c r="D571"/>
      <c r="E571"/>
      <c r="F571"/>
      <c r="G571"/>
    </row>
    <row r="572" spans="3:7">
      <c r="C572"/>
      <c r="D572"/>
      <c r="E572"/>
      <c r="F572"/>
      <c r="G572"/>
    </row>
    <row r="573" spans="3:7">
      <c r="C573"/>
      <c r="D573"/>
      <c r="E573"/>
      <c r="F573"/>
      <c r="G573"/>
    </row>
    <row r="574" spans="3:7">
      <c r="C574"/>
      <c r="D574"/>
      <c r="E574"/>
      <c r="F574"/>
      <c r="G574"/>
    </row>
    <row r="575" spans="3:7">
      <c r="C575"/>
      <c r="D575"/>
      <c r="E575"/>
      <c r="F575"/>
      <c r="G575"/>
    </row>
    <row r="576" spans="3:7">
      <c r="C576"/>
      <c r="D576"/>
      <c r="E576"/>
      <c r="F576"/>
      <c r="G576"/>
    </row>
    <row r="577" spans="3:7">
      <c r="C577"/>
      <c r="D577"/>
      <c r="E577"/>
      <c r="F577"/>
      <c r="G577"/>
    </row>
    <row r="578" spans="3:7">
      <c r="C578"/>
      <c r="D578"/>
      <c r="E578"/>
      <c r="F578"/>
      <c r="G578"/>
    </row>
    <row r="579" spans="3:7">
      <c r="C579"/>
      <c r="D579"/>
      <c r="E579"/>
      <c r="F579"/>
      <c r="G579"/>
    </row>
    <row r="580" spans="3:7">
      <c r="C580"/>
      <c r="D580"/>
      <c r="E580"/>
      <c r="F580"/>
      <c r="G580"/>
    </row>
    <row r="581" spans="3:7">
      <c r="C581"/>
      <c r="D581"/>
      <c r="E581"/>
      <c r="F581"/>
      <c r="G581"/>
    </row>
    <row r="582" spans="3:7">
      <c r="C582"/>
      <c r="D582"/>
      <c r="E582"/>
      <c r="F582"/>
      <c r="G582"/>
    </row>
    <row r="583" spans="3:7">
      <c r="C583"/>
      <c r="D583"/>
      <c r="E583"/>
      <c r="F583"/>
      <c r="G583"/>
    </row>
    <row r="584" spans="3:7">
      <c r="C584"/>
      <c r="D584"/>
      <c r="E584"/>
      <c r="F584"/>
      <c r="G584"/>
    </row>
    <row r="585" spans="3:7">
      <c r="C585"/>
      <c r="D585"/>
      <c r="E585"/>
      <c r="F585"/>
      <c r="G585"/>
    </row>
    <row r="586" spans="3:7">
      <c r="C586"/>
      <c r="D586"/>
      <c r="E586"/>
      <c r="F586"/>
      <c r="G586"/>
    </row>
    <row r="587" spans="3:7">
      <c r="C587"/>
      <c r="D587"/>
      <c r="E587"/>
      <c r="F587"/>
      <c r="G587"/>
    </row>
    <row r="588" spans="3:7">
      <c r="C588"/>
      <c r="D588"/>
      <c r="E588"/>
      <c r="F588"/>
      <c r="G588"/>
    </row>
    <row r="589" spans="3:7">
      <c r="C589"/>
      <c r="D589"/>
      <c r="E589"/>
      <c r="F589"/>
      <c r="G589"/>
    </row>
    <row r="590" spans="3:7">
      <c r="C590"/>
      <c r="D590"/>
      <c r="E590"/>
      <c r="F590"/>
      <c r="G590"/>
    </row>
    <row r="591" spans="3:7">
      <c r="C591"/>
      <c r="D591"/>
      <c r="E591"/>
      <c r="F591"/>
      <c r="G591"/>
    </row>
    <row r="592" spans="3:7">
      <c r="C592"/>
      <c r="D592"/>
      <c r="E592"/>
      <c r="F592"/>
      <c r="G592"/>
    </row>
    <row r="593" spans="3:7">
      <c r="C593"/>
      <c r="D593"/>
      <c r="E593"/>
      <c r="F593"/>
      <c r="G593"/>
    </row>
    <row r="594" spans="3:7">
      <c r="C594"/>
      <c r="D594"/>
      <c r="E594"/>
      <c r="F594"/>
      <c r="G594"/>
    </row>
    <row r="595" spans="3:7">
      <c r="C595"/>
      <c r="D595"/>
      <c r="E595"/>
      <c r="F595"/>
      <c r="G595"/>
    </row>
    <row r="596" spans="3:7">
      <c r="C596"/>
      <c r="D596"/>
      <c r="E596"/>
      <c r="F596"/>
      <c r="G596"/>
    </row>
    <row r="597" spans="3:7">
      <c r="C597"/>
      <c r="D597"/>
      <c r="E597"/>
      <c r="F597"/>
      <c r="G597"/>
    </row>
    <row r="598" spans="3:7">
      <c r="C598"/>
      <c r="D598"/>
      <c r="E598"/>
      <c r="F598"/>
      <c r="G598"/>
    </row>
    <row r="599" spans="3:7">
      <c r="C599"/>
      <c r="D599"/>
      <c r="E599"/>
      <c r="F599"/>
      <c r="G599"/>
    </row>
    <row r="600" spans="3:7">
      <c r="C600"/>
      <c r="D600"/>
      <c r="E600"/>
      <c r="F600"/>
      <c r="G600"/>
    </row>
    <row r="601" spans="3:7">
      <c r="C601"/>
      <c r="D601"/>
      <c r="E601"/>
      <c r="F601"/>
      <c r="G601"/>
    </row>
    <row r="602" spans="3:7">
      <c r="C602"/>
      <c r="D602"/>
      <c r="E602"/>
      <c r="F602"/>
      <c r="G602"/>
    </row>
    <row r="603" spans="3:7">
      <c r="C603"/>
      <c r="D603"/>
      <c r="E603"/>
      <c r="F603"/>
      <c r="G603"/>
    </row>
    <row r="604" spans="3:7">
      <c r="C604"/>
      <c r="D604"/>
      <c r="E604"/>
      <c r="F604"/>
      <c r="G604"/>
    </row>
    <row r="605" spans="3:7">
      <c r="C605"/>
      <c r="D605"/>
      <c r="E605"/>
      <c r="F605"/>
      <c r="G605"/>
    </row>
    <row r="606" spans="3:7">
      <c r="C606"/>
      <c r="D606"/>
      <c r="E606"/>
      <c r="F606"/>
      <c r="G606"/>
    </row>
    <row r="607" spans="3:7">
      <c r="C607"/>
      <c r="D607"/>
      <c r="E607"/>
      <c r="F607"/>
      <c r="G607"/>
    </row>
    <row r="608" spans="3:7">
      <c r="C608"/>
      <c r="D608"/>
      <c r="E608"/>
      <c r="F608"/>
      <c r="G608"/>
    </row>
    <row r="609" spans="3:7">
      <c r="C609"/>
      <c r="D609"/>
      <c r="E609"/>
      <c r="F609"/>
      <c r="G609"/>
    </row>
    <row r="610" spans="3:7">
      <c r="C610"/>
      <c r="D610"/>
      <c r="E610"/>
      <c r="F610"/>
      <c r="G610"/>
    </row>
    <row r="611" spans="3:7">
      <c r="C611"/>
      <c r="D611"/>
      <c r="E611"/>
      <c r="F611"/>
      <c r="G611"/>
    </row>
    <row r="612" spans="3:7">
      <c r="C612"/>
      <c r="D612"/>
      <c r="E612"/>
      <c r="F612"/>
      <c r="G612"/>
    </row>
    <row r="613" spans="3:7">
      <c r="C613"/>
      <c r="D613"/>
      <c r="E613"/>
      <c r="F613"/>
      <c r="G613"/>
    </row>
    <row r="614" spans="3:7">
      <c r="C614"/>
      <c r="D614"/>
      <c r="E614"/>
      <c r="F614"/>
      <c r="G614"/>
    </row>
    <row r="615" spans="3:7">
      <c r="C615"/>
      <c r="D615"/>
      <c r="E615"/>
      <c r="F615"/>
      <c r="G615"/>
    </row>
    <row r="616" spans="3:7">
      <c r="C616"/>
      <c r="D616"/>
      <c r="E616"/>
      <c r="F616"/>
      <c r="G616"/>
    </row>
    <row r="617" spans="3:7">
      <c r="C617"/>
      <c r="D617"/>
      <c r="E617"/>
      <c r="F617"/>
      <c r="G617"/>
    </row>
    <row r="618" spans="3:7">
      <c r="C618"/>
      <c r="D618"/>
      <c r="E618"/>
      <c r="F618"/>
      <c r="G618"/>
    </row>
    <row r="619" spans="3:7">
      <c r="C619"/>
      <c r="D619"/>
      <c r="E619"/>
      <c r="F619"/>
      <c r="G619"/>
    </row>
    <row r="620" spans="3:7">
      <c r="C620"/>
      <c r="D620"/>
      <c r="E620"/>
      <c r="F620"/>
      <c r="G620"/>
    </row>
    <row r="621" spans="3:7">
      <c r="C621"/>
      <c r="D621"/>
      <c r="E621"/>
      <c r="F621"/>
      <c r="G621"/>
    </row>
    <row r="622" spans="3:7">
      <c r="C622"/>
      <c r="D622"/>
      <c r="E622"/>
      <c r="F622"/>
      <c r="G622"/>
    </row>
    <row r="623" spans="3:7">
      <c r="C623"/>
      <c r="D623"/>
      <c r="E623"/>
      <c r="F623"/>
      <c r="G623"/>
    </row>
    <row r="624" spans="3:7">
      <c r="C624"/>
      <c r="D624"/>
      <c r="E624"/>
      <c r="F624"/>
      <c r="G624"/>
    </row>
    <row r="625" spans="3:7">
      <c r="C625"/>
      <c r="D625"/>
      <c r="E625"/>
      <c r="F625"/>
      <c r="G625"/>
    </row>
    <row r="626" spans="3:7">
      <c r="C626"/>
      <c r="D626"/>
      <c r="E626"/>
      <c r="F626"/>
      <c r="G626"/>
    </row>
    <row r="627" spans="3:7">
      <c r="C627"/>
      <c r="D627"/>
      <c r="E627"/>
      <c r="F627"/>
      <c r="G627"/>
    </row>
    <row r="628" spans="3:7">
      <c r="C628"/>
      <c r="D628"/>
      <c r="E628"/>
      <c r="F628"/>
      <c r="G628"/>
    </row>
    <row r="629" spans="3:7">
      <c r="C629"/>
      <c r="D629"/>
      <c r="E629"/>
      <c r="F629"/>
      <c r="G629"/>
    </row>
    <row r="630" spans="3:7">
      <c r="C630"/>
      <c r="D630"/>
      <c r="E630"/>
      <c r="F630"/>
      <c r="G630"/>
    </row>
    <row r="631" spans="3:7">
      <c r="C631"/>
      <c r="D631"/>
      <c r="E631"/>
      <c r="F631"/>
      <c r="G631"/>
    </row>
    <row r="632" spans="3:7">
      <c r="C632"/>
      <c r="D632"/>
      <c r="E632"/>
      <c r="F632"/>
      <c r="G632"/>
    </row>
    <row r="633" spans="3:7">
      <c r="C633"/>
      <c r="D633"/>
      <c r="E633"/>
      <c r="F633"/>
      <c r="G633"/>
    </row>
    <row r="634" spans="3:7">
      <c r="C634"/>
      <c r="D634"/>
      <c r="E634"/>
      <c r="F634"/>
      <c r="G634"/>
    </row>
    <row r="635" spans="3:7">
      <c r="C635"/>
      <c r="D635"/>
      <c r="E635"/>
      <c r="F635"/>
      <c r="G635"/>
    </row>
    <row r="636" spans="3:7">
      <c r="C636"/>
      <c r="D636"/>
      <c r="E636"/>
      <c r="F636"/>
      <c r="G636"/>
    </row>
    <row r="637" spans="3:7">
      <c r="C637"/>
      <c r="D637"/>
      <c r="E637"/>
      <c r="F637"/>
      <c r="G637"/>
    </row>
    <row r="638" spans="3:7">
      <c r="C638"/>
      <c r="D638"/>
      <c r="E638"/>
      <c r="F638"/>
      <c r="G638"/>
    </row>
    <row r="639" spans="3:7">
      <c r="C639"/>
      <c r="D639"/>
      <c r="E639"/>
      <c r="F639"/>
      <c r="G639"/>
    </row>
    <row r="640" spans="3:7">
      <c r="C640"/>
      <c r="D640"/>
      <c r="E640"/>
      <c r="F640"/>
      <c r="G640"/>
    </row>
    <row r="641" spans="3:7">
      <c r="C641"/>
      <c r="D641"/>
      <c r="E641"/>
      <c r="F641"/>
      <c r="G641"/>
    </row>
    <row r="642" spans="3:7">
      <c r="C642"/>
      <c r="D642"/>
      <c r="E642"/>
      <c r="F642"/>
      <c r="G642"/>
    </row>
    <row r="643" spans="3:7">
      <c r="C643"/>
      <c r="D643"/>
      <c r="E643"/>
      <c r="F643"/>
      <c r="G643"/>
    </row>
    <row r="644" spans="3:7">
      <c r="C644"/>
      <c r="D644"/>
      <c r="E644"/>
      <c r="F644"/>
      <c r="G644"/>
    </row>
    <row r="645" spans="3:7">
      <c r="C645"/>
      <c r="D645"/>
      <c r="E645"/>
      <c r="F645"/>
      <c r="G645"/>
    </row>
    <row r="646" spans="3:7">
      <c r="C646"/>
      <c r="D646"/>
      <c r="E646"/>
      <c r="F646"/>
      <c r="G646"/>
    </row>
    <row r="647" spans="3:7">
      <c r="C647"/>
      <c r="D647"/>
      <c r="E647"/>
      <c r="F647"/>
      <c r="G647"/>
    </row>
    <row r="648" spans="3:7">
      <c r="C648"/>
      <c r="D648"/>
      <c r="E648"/>
      <c r="F648"/>
      <c r="G648"/>
    </row>
    <row r="649" spans="3:7">
      <c r="C649"/>
      <c r="D649"/>
      <c r="E649"/>
      <c r="F649"/>
      <c r="G649"/>
    </row>
    <row r="650" spans="3:7">
      <c r="C650"/>
      <c r="D650"/>
      <c r="E650"/>
      <c r="F650"/>
      <c r="G650"/>
    </row>
    <row r="651" spans="3:7">
      <c r="C651"/>
      <c r="D651"/>
      <c r="E651"/>
      <c r="F651"/>
      <c r="G651"/>
    </row>
    <row r="652" spans="3:7">
      <c r="C652"/>
      <c r="D652"/>
      <c r="E652"/>
      <c r="F652"/>
      <c r="G652"/>
    </row>
    <row r="653" spans="3:7">
      <c r="C653"/>
      <c r="D653"/>
      <c r="E653"/>
      <c r="F653"/>
      <c r="G653"/>
    </row>
    <row r="654" spans="3:7">
      <c r="C654"/>
      <c r="D654"/>
      <c r="E654"/>
      <c r="F654"/>
      <c r="G654"/>
    </row>
    <row r="655" spans="3:7">
      <c r="C655"/>
      <c r="D655"/>
      <c r="E655"/>
      <c r="F655"/>
      <c r="G655"/>
    </row>
    <row r="656" spans="3:7">
      <c r="C656"/>
      <c r="D656"/>
      <c r="E656"/>
      <c r="F656"/>
      <c r="G656"/>
    </row>
    <row r="657" spans="3:7">
      <c r="C657"/>
      <c r="D657"/>
      <c r="E657"/>
      <c r="F657"/>
      <c r="G657"/>
    </row>
    <row r="658" spans="3:7">
      <c r="C658"/>
      <c r="D658"/>
      <c r="E658"/>
      <c r="F658"/>
      <c r="G658"/>
    </row>
    <row r="659" spans="3:7">
      <c r="C659"/>
      <c r="D659"/>
      <c r="E659"/>
      <c r="F659"/>
      <c r="G659"/>
    </row>
    <row r="660" spans="3:7">
      <c r="C660"/>
      <c r="D660"/>
      <c r="E660"/>
      <c r="F660"/>
      <c r="G660"/>
    </row>
    <row r="661" spans="3:7">
      <c r="C661"/>
      <c r="D661"/>
      <c r="E661"/>
      <c r="F661"/>
      <c r="G661"/>
    </row>
    <row r="662" spans="3:7">
      <c r="C662"/>
      <c r="D662"/>
      <c r="E662"/>
      <c r="F662"/>
      <c r="G662"/>
    </row>
    <row r="663" spans="3:7">
      <c r="C663"/>
      <c r="D663"/>
      <c r="E663"/>
      <c r="F663"/>
      <c r="G663"/>
    </row>
    <row r="664" spans="3:7">
      <c r="C664"/>
      <c r="D664"/>
      <c r="E664"/>
      <c r="F664"/>
      <c r="G664"/>
    </row>
    <row r="665" spans="3:7">
      <c r="C665"/>
      <c r="D665"/>
      <c r="E665"/>
      <c r="F665"/>
      <c r="G665"/>
    </row>
    <row r="666" spans="3:7">
      <c r="C666"/>
      <c r="D666"/>
      <c r="E666"/>
      <c r="F666"/>
      <c r="G666"/>
    </row>
    <row r="667" spans="3:7">
      <c r="C667"/>
      <c r="D667"/>
      <c r="E667"/>
      <c r="F667"/>
      <c r="G667"/>
    </row>
    <row r="668" spans="3:7">
      <c r="C668"/>
      <c r="D668"/>
      <c r="E668"/>
      <c r="F668"/>
      <c r="G668"/>
    </row>
    <row r="669" spans="3:7">
      <c r="C669"/>
      <c r="D669"/>
      <c r="E669"/>
      <c r="F669"/>
      <c r="G669"/>
    </row>
    <row r="670" spans="3:7">
      <c r="C670"/>
      <c r="D670"/>
      <c r="E670"/>
      <c r="F670"/>
      <c r="G670"/>
    </row>
    <row r="671" spans="3:7">
      <c r="C671"/>
      <c r="D671"/>
      <c r="E671"/>
      <c r="F671"/>
      <c r="G671"/>
    </row>
    <row r="672" spans="3:7">
      <c r="C672"/>
      <c r="D672"/>
      <c r="E672"/>
      <c r="F672"/>
      <c r="G672"/>
    </row>
    <row r="673" spans="3:7">
      <c r="C673"/>
      <c r="D673"/>
      <c r="E673"/>
      <c r="F673"/>
      <c r="G673"/>
    </row>
    <row r="674" spans="3:7">
      <c r="C674"/>
      <c r="D674"/>
      <c r="E674"/>
      <c r="F674"/>
      <c r="G674"/>
    </row>
    <row r="675" spans="3:7">
      <c r="C675"/>
      <c r="D675"/>
      <c r="E675"/>
      <c r="F675"/>
      <c r="G675"/>
    </row>
    <row r="676" spans="3:7">
      <c r="C676"/>
      <c r="D676"/>
      <c r="E676"/>
      <c r="F676"/>
      <c r="G676"/>
    </row>
    <row r="677" spans="3:7">
      <c r="C677"/>
      <c r="D677"/>
      <c r="E677"/>
      <c r="F677"/>
      <c r="G677"/>
    </row>
    <row r="678" spans="3:7">
      <c r="C678"/>
      <c r="D678"/>
      <c r="E678"/>
      <c r="F678"/>
      <c r="G678"/>
    </row>
    <row r="679" spans="3:7">
      <c r="C679"/>
      <c r="D679"/>
      <c r="E679"/>
      <c r="F679"/>
      <c r="G679"/>
    </row>
    <row r="680" spans="3:7">
      <c r="C680"/>
      <c r="D680"/>
      <c r="E680"/>
      <c r="F680"/>
      <c r="G680"/>
    </row>
    <row r="681" spans="3:7">
      <c r="C681"/>
      <c r="D681"/>
      <c r="E681"/>
      <c r="F681"/>
      <c r="G681"/>
    </row>
    <row r="682" spans="3:7">
      <c r="C682"/>
      <c r="D682"/>
      <c r="E682"/>
      <c r="F682"/>
      <c r="G682"/>
    </row>
    <row r="683" spans="3:7">
      <c r="C683"/>
      <c r="D683"/>
      <c r="E683"/>
      <c r="F683"/>
      <c r="G683"/>
    </row>
    <row r="684" spans="3:7">
      <c r="C684"/>
      <c r="D684"/>
      <c r="E684"/>
      <c r="F684"/>
      <c r="G684"/>
    </row>
    <row r="685" spans="3:7">
      <c r="C685"/>
      <c r="D685"/>
      <c r="E685"/>
      <c r="F685"/>
      <c r="G685"/>
    </row>
    <row r="686" spans="3:7">
      <c r="C686"/>
      <c r="D686"/>
      <c r="E686"/>
      <c r="F686"/>
      <c r="G686"/>
    </row>
    <row r="687" spans="3:7">
      <c r="C687"/>
      <c r="D687"/>
      <c r="E687"/>
      <c r="F687"/>
      <c r="G687"/>
    </row>
    <row r="688" spans="3:7">
      <c r="C688"/>
      <c r="D688"/>
      <c r="E688"/>
      <c r="F688"/>
      <c r="G688"/>
    </row>
    <row r="689" spans="3:7">
      <c r="C689"/>
      <c r="D689"/>
      <c r="E689"/>
      <c r="F689"/>
      <c r="G689"/>
    </row>
    <row r="690" spans="3:7">
      <c r="C690"/>
      <c r="D690"/>
      <c r="E690"/>
      <c r="F690"/>
      <c r="G690"/>
    </row>
    <row r="691" spans="3:7">
      <c r="C691"/>
      <c r="D691"/>
      <c r="E691"/>
      <c r="F691"/>
      <c r="G691"/>
    </row>
  </sheetData>
  <sheetProtection formatColumns="0" formatRows="0"/>
  <customSheetViews>
    <customSheetView guid="{21F2E024-704F-4E93-AC63-213755ECFFE0}" scale="70" showPageBreaks="1" showGridLines="0" fitToPage="1" printArea="1" view="pageBreakPreview">
      <selection activeCell="E9" sqref="E9"/>
      <pageMargins left="0.70866141732283472" right="0.70866141732283472" top="0.74803149606299213" bottom="0.74803149606299213" header="0.31496062992125984" footer="0.31496062992125984"/>
      <pageSetup paperSize="8" scale="53" fitToHeight="100" orientation="landscape" r:id="rId1"/>
      <headerFooter>
        <oddHeader>&amp;C&amp;"Arial"&amp;10 Commerce Commission Information Disclosure Template</oddHeader>
        <oddFooter>&amp;L&amp;"Arial"&amp;10 &amp;F&amp;C&amp;"Arial"&amp;10 &amp;A&amp;R&amp;"Arial"&amp;10 &amp;P</oddFooter>
      </headerFooter>
    </customSheetView>
  </customSheetViews>
  <mergeCells count="37">
    <mergeCell ref="E37:G37"/>
    <mergeCell ref="E38:G38"/>
    <mergeCell ref="E39:G39"/>
    <mergeCell ref="E40:G40"/>
    <mergeCell ref="E36:G36"/>
    <mergeCell ref="E23:G23"/>
    <mergeCell ref="E25:G25"/>
    <mergeCell ref="E33:G33"/>
    <mergeCell ref="E34:G34"/>
    <mergeCell ref="E35:G35"/>
    <mergeCell ref="E27:G27"/>
    <mergeCell ref="E28:G28"/>
    <mergeCell ref="E29:G29"/>
    <mergeCell ref="E30:G30"/>
    <mergeCell ref="E31:G31"/>
    <mergeCell ref="E32:G32"/>
    <mergeCell ref="E16:G16"/>
    <mergeCell ref="E19:G19"/>
    <mergeCell ref="E20:G20"/>
    <mergeCell ref="E21:G21"/>
    <mergeCell ref="E22:G22"/>
    <mergeCell ref="A6:I6"/>
    <mergeCell ref="C44:L45"/>
    <mergeCell ref="E9:G9"/>
    <mergeCell ref="P2:R2"/>
    <mergeCell ref="P3:R3"/>
    <mergeCell ref="E8:G8"/>
    <mergeCell ref="E24:G24"/>
    <mergeCell ref="E26:G26"/>
    <mergeCell ref="E17:G17"/>
    <mergeCell ref="E18:G18"/>
    <mergeCell ref="E10:G10"/>
    <mergeCell ref="E11:G11"/>
    <mergeCell ref="E12:G12"/>
    <mergeCell ref="E13:G13"/>
    <mergeCell ref="E14:G14"/>
    <mergeCell ref="E15:G15"/>
  </mergeCells>
  <conditionalFormatting sqref="R9:R39">
    <cfRule type="cellIs" dxfId="0" priority="1" operator="greaterThan">
      <formula>4</formula>
    </cfRule>
  </conditionalFormatting>
  <pageMargins left="0.31496062992125984" right="0.31496062992125984" top="0.74803149606299213" bottom="0.74803149606299213" header="0.31496062992125984" footer="0.31496062992125984"/>
  <pageSetup paperSize="8" scale="57" fitToHeight="100" orientation="landscape" r:id="rId2"/>
  <headerFooter>
    <oddHeader>&amp;C&amp;"Arial"&amp;10 Commerce Commission Information Disclosure Template</oddHeader>
    <oddFooter>&amp;L&amp;"Arial"&amp;10 &amp;F&amp;C&amp;"Arial"&amp;10 &amp;A&amp;R&amp;"Arial"&amp;10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9.9978637043366805E-2"/>
  </sheetPr>
  <dimension ref="A1:Z64"/>
  <sheetViews>
    <sheetView workbookViewId="0">
      <selection activeCell="A6" sqref="A6"/>
    </sheetView>
  </sheetViews>
  <sheetFormatPr defaultRowHeight="12.75"/>
  <cols>
    <col min="1" max="1" width="5.28515625" style="937" customWidth="1"/>
    <col min="2" max="2" width="9.140625" style="937"/>
    <col min="3" max="3" width="15.28515625" customWidth="1"/>
    <col min="4" max="4" width="43.28515625" customWidth="1"/>
    <col min="5" max="5" width="16" customWidth="1"/>
    <col min="6" max="6" width="28.85546875" customWidth="1"/>
    <col min="12" max="12" width="9.140625" hidden="1" customWidth="1"/>
    <col min="13" max="13" width="22.42578125" customWidth="1"/>
    <col min="16" max="16" width="15.42578125" customWidth="1"/>
  </cols>
  <sheetData>
    <row r="1" spans="1:26" s="937" customFormat="1">
      <c r="A1" s="1347"/>
      <c r="B1" s="774"/>
      <c r="C1" s="768"/>
      <c r="D1" s="768"/>
      <c r="E1" s="768"/>
      <c r="F1" s="768"/>
      <c r="G1" s="768"/>
      <c r="H1" s="768"/>
      <c r="I1" s="768"/>
      <c r="J1" s="773"/>
      <c r="K1" s="773"/>
      <c r="L1" s="795"/>
      <c r="M1" s="795"/>
      <c r="N1" s="795"/>
      <c r="O1" s="795"/>
      <c r="P1" s="795"/>
      <c r="Q1" s="796"/>
      <c r="R1" s="971"/>
      <c r="S1" s="971"/>
      <c r="T1" s="971"/>
      <c r="U1" s="988"/>
      <c r="V1" s="989"/>
      <c r="W1" s="989"/>
      <c r="X1" s="807"/>
      <c r="Y1" s="807"/>
      <c r="Z1" s="807"/>
    </row>
    <row r="2" spans="1:26" s="937" customFormat="1" ht="13.5" thickBot="1">
      <c r="A2" s="1347"/>
      <c r="B2" s="774"/>
      <c r="C2" s="774"/>
      <c r="D2" s="774"/>
      <c r="E2" s="774"/>
      <c r="F2" s="774"/>
      <c r="G2" s="774"/>
      <c r="H2" s="774"/>
      <c r="I2" s="774"/>
      <c r="J2" s="773"/>
      <c r="K2" s="773"/>
      <c r="L2" s="792"/>
      <c r="M2" s="792"/>
      <c r="N2" s="792"/>
      <c r="O2" s="792"/>
      <c r="P2" s="792"/>
      <c r="Q2" s="783"/>
      <c r="R2" s="969"/>
      <c r="S2" s="969"/>
      <c r="T2" s="969"/>
      <c r="U2" s="969"/>
      <c r="V2" s="969"/>
      <c r="W2" s="969"/>
      <c r="X2" s="807"/>
      <c r="Y2" s="807"/>
      <c r="Z2" s="807"/>
    </row>
    <row r="3" spans="1:26" s="937" customFormat="1" ht="17.25">
      <c r="A3" s="1347"/>
      <c r="B3" s="774"/>
      <c r="C3" s="774"/>
      <c r="D3" s="774"/>
      <c r="E3" s="774"/>
      <c r="F3" s="774"/>
      <c r="G3" s="774"/>
      <c r="H3" s="774"/>
      <c r="I3" s="774"/>
      <c r="J3" s="774"/>
      <c r="K3" s="760" t="s">
        <v>5</v>
      </c>
      <c r="L3" s="760" t="s">
        <v>5</v>
      </c>
      <c r="M3" s="2227" t="str">
        <f>IF(NOT(ISBLANK(CoverSheet!$C$8)),CoverSheet!$C$8,"")</f>
        <v>Transpower New Zealand Limited</v>
      </c>
      <c r="N3" s="2228"/>
      <c r="O3" s="2229"/>
      <c r="P3" s="774"/>
      <c r="Q3" s="771"/>
      <c r="R3" s="785"/>
      <c r="S3" s="807"/>
      <c r="T3" s="807"/>
      <c r="U3" s="787"/>
      <c r="V3" s="970"/>
      <c r="W3" s="789"/>
      <c r="X3" s="971"/>
      <c r="Y3" s="971"/>
      <c r="Z3" s="971"/>
    </row>
    <row r="4" spans="1:26" s="937" customFormat="1" ht="21.75" thickBot="1">
      <c r="A4" s="1347"/>
      <c r="B4" s="774"/>
      <c r="C4" s="224"/>
      <c r="D4" s="770"/>
      <c r="E4" s="774"/>
      <c r="F4" s="774"/>
      <c r="G4" s="774"/>
      <c r="H4" s="774"/>
      <c r="I4" s="774"/>
      <c r="J4" s="774"/>
      <c r="K4" s="760" t="s">
        <v>628</v>
      </c>
      <c r="L4" s="760" t="s">
        <v>440</v>
      </c>
      <c r="M4" s="2235" t="str">
        <f>IF(ISNUMBER(CoverSheet!$C$12),TEXT(DATE(YEAR(CoverSheet!$C$12),MONTH(CoverSheet!$C$12),DAY(CoverSheet!$C$12))+1,"_([$-1409]d mmmm yyyy;_(@")&amp;" –"&amp;TEXT(DATE(YEAR(CoverSheet!$C$12)+10,MONTH(CoverSheet!$C$12),DAY(CoverSheet!$C$12)),"_([$-1409]d mmmm yyyy;_(@"),"")</f>
        <v xml:space="preserve"> 1 July 2015 – 30 June 2025</v>
      </c>
      <c r="N4" s="2236"/>
      <c r="O4" s="2237"/>
      <c r="P4" s="773"/>
      <c r="Q4" s="775"/>
      <c r="R4" s="786"/>
      <c r="S4" s="791"/>
      <c r="T4" s="786"/>
      <c r="U4" s="787"/>
      <c r="V4" s="972"/>
      <c r="W4" s="789"/>
      <c r="X4" s="968"/>
      <c r="Y4" s="968"/>
      <c r="Z4" s="968"/>
    </row>
    <row r="5" spans="1:26" s="937" customFormat="1" ht="21">
      <c r="A5" s="104" t="s">
        <v>1199</v>
      </c>
      <c r="B5" s="774"/>
      <c r="C5" s="885"/>
      <c r="D5" s="770"/>
      <c r="E5" s="774"/>
      <c r="F5" s="774"/>
      <c r="G5" s="774"/>
      <c r="H5" s="774"/>
      <c r="I5" s="774"/>
      <c r="J5" s="774"/>
      <c r="K5" s="774"/>
      <c r="L5" s="760"/>
      <c r="M5" s="1052"/>
      <c r="N5" s="1052"/>
      <c r="O5" s="1052"/>
      <c r="P5" s="773"/>
      <c r="Q5" s="775"/>
      <c r="R5" s="786"/>
      <c r="S5" s="791"/>
      <c r="T5" s="786"/>
      <c r="U5" s="787"/>
      <c r="V5" s="972"/>
      <c r="W5" s="789"/>
      <c r="X5" s="968"/>
      <c r="Y5" s="968"/>
      <c r="Z5" s="968"/>
    </row>
    <row r="6" spans="1:26" s="937" customFormat="1" ht="17.25">
      <c r="A6" s="1348" t="s">
        <v>1571</v>
      </c>
      <c r="B6" s="774"/>
      <c r="C6" s="885"/>
      <c r="D6" s="770"/>
      <c r="E6" s="774"/>
      <c r="F6" s="774"/>
      <c r="G6" s="774"/>
      <c r="H6" s="774"/>
      <c r="I6" s="774"/>
      <c r="J6" s="774"/>
      <c r="K6" s="774"/>
      <c r="L6" s="760"/>
      <c r="M6" s="1269"/>
      <c r="N6" s="1269"/>
      <c r="O6" s="1269"/>
      <c r="P6" s="773"/>
      <c r="Q6" s="775"/>
      <c r="R6" s="786"/>
      <c r="S6" s="791"/>
      <c r="T6" s="786"/>
      <c r="U6" s="787"/>
      <c r="V6" s="972"/>
      <c r="W6" s="789"/>
      <c r="X6" s="968"/>
      <c r="Y6" s="968"/>
      <c r="Z6" s="968"/>
    </row>
    <row r="7" spans="1:26" s="937" customFormat="1">
      <c r="A7" s="763" t="s">
        <v>6</v>
      </c>
      <c r="B7" s="764" t="s">
        <v>393</v>
      </c>
      <c r="C7" s="764"/>
      <c r="D7" s="764"/>
      <c r="E7" s="778"/>
      <c r="F7" s="777"/>
      <c r="G7" s="777"/>
      <c r="H7" s="777"/>
      <c r="I7" s="777"/>
      <c r="J7" s="772"/>
      <c r="K7" s="772"/>
      <c r="L7" s="797"/>
      <c r="M7" s="797"/>
      <c r="N7" s="797"/>
      <c r="O7" s="797"/>
      <c r="P7" s="797"/>
      <c r="Q7" s="798"/>
      <c r="R7" s="787"/>
      <c r="S7" s="972"/>
      <c r="T7" s="789"/>
      <c r="U7" s="968"/>
      <c r="V7" s="968"/>
      <c r="W7" s="968"/>
      <c r="X7" s="807"/>
      <c r="Y7" s="807"/>
      <c r="Z7" s="807"/>
    </row>
    <row r="8" spans="1:26">
      <c r="A8" s="618">
        <f>ROW()</f>
        <v>8</v>
      </c>
      <c r="C8" s="1349"/>
      <c r="D8" s="1349"/>
      <c r="E8" s="1349"/>
      <c r="Q8" s="364"/>
    </row>
    <row r="9" spans="1:26" ht="15">
      <c r="A9" s="618">
        <f>ROW()</f>
        <v>9</v>
      </c>
      <c r="C9" s="1350" t="s">
        <v>32</v>
      </c>
      <c r="D9" s="1351" t="s">
        <v>31</v>
      </c>
      <c r="E9" s="1350" t="s">
        <v>41</v>
      </c>
      <c r="Q9" s="804"/>
    </row>
    <row r="10" spans="1:26" ht="15">
      <c r="A10" s="618">
        <f>ROW()</f>
        <v>10</v>
      </c>
      <c r="C10" s="1352">
        <v>3</v>
      </c>
      <c r="D10" s="1353" t="s">
        <v>42</v>
      </c>
      <c r="E10" s="1354">
        <f>'AM2. AMMAT'!R9</f>
        <v>5</v>
      </c>
      <c r="G10" s="937"/>
      <c r="Q10" s="804"/>
    </row>
    <row r="11" spans="1:26" ht="15">
      <c r="A11" s="618">
        <f>ROW()</f>
        <v>11</v>
      </c>
      <c r="C11" s="1352">
        <v>10</v>
      </c>
      <c r="D11" s="1353" t="s">
        <v>241</v>
      </c>
      <c r="E11" s="1354">
        <f>'AM2. AMMAT'!R10</f>
        <v>4</v>
      </c>
      <c r="Q11" s="804"/>
    </row>
    <row r="12" spans="1:26" ht="15">
      <c r="A12" s="618">
        <f>ROW()</f>
        <v>12</v>
      </c>
      <c r="C12" s="1352">
        <v>11</v>
      </c>
      <c r="D12" s="1353" t="s">
        <v>241</v>
      </c>
      <c r="E12" s="1354">
        <f>'AM2. AMMAT'!R11</f>
        <v>4</v>
      </c>
      <c r="Q12" s="804"/>
    </row>
    <row r="13" spans="1:26" ht="15">
      <c r="A13" s="618">
        <f>ROW()</f>
        <v>13</v>
      </c>
      <c r="C13" s="1352">
        <v>26</v>
      </c>
      <c r="D13" s="1353" t="s">
        <v>46</v>
      </c>
      <c r="E13" s="1354">
        <f>'AM2. AMMAT'!R12</f>
        <v>1</v>
      </c>
      <c r="Q13" s="804"/>
    </row>
    <row r="14" spans="1:26" ht="15">
      <c r="A14" s="618">
        <f>ROW()</f>
        <v>14</v>
      </c>
      <c r="C14" s="1352">
        <v>27</v>
      </c>
      <c r="D14" s="1353" t="s">
        <v>46</v>
      </c>
      <c r="E14" s="1354">
        <f>'AM2. AMMAT'!R13</f>
        <v>0</v>
      </c>
      <c r="Q14" s="804"/>
    </row>
    <row r="15" spans="1:26" ht="15">
      <c r="A15" s="618">
        <f>ROW()</f>
        <v>15</v>
      </c>
      <c r="C15" s="1352">
        <v>29</v>
      </c>
      <c r="D15" s="1353" t="s">
        <v>46</v>
      </c>
      <c r="E15" s="1354">
        <f>'AM2. AMMAT'!R14</f>
        <v>3</v>
      </c>
      <c r="Q15" s="804"/>
    </row>
    <row r="16" spans="1:26" ht="15">
      <c r="A16" s="618">
        <f>ROW()</f>
        <v>16</v>
      </c>
      <c r="C16" s="1352">
        <v>31</v>
      </c>
      <c r="D16" s="1353" t="s">
        <v>46</v>
      </c>
      <c r="E16" s="1354">
        <f>'AM2. AMMAT'!R15</f>
        <v>4</v>
      </c>
      <c r="Q16" s="804"/>
    </row>
    <row r="17" spans="1:17" ht="15">
      <c r="A17" s="618">
        <f>ROW()</f>
        <v>17</v>
      </c>
      <c r="C17" s="1352">
        <v>33</v>
      </c>
      <c r="D17" s="1353" t="s">
        <v>264</v>
      </c>
      <c r="E17" s="1354">
        <f>'AM2. AMMAT'!R16</f>
        <v>4</v>
      </c>
      <c r="Q17" s="804"/>
    </row>
    <row r="18" spans="1:17" ht="15">
      <c r="A18" s="618">
        <f>ROW()</f>
        <v>18</v>
      </c>
      <c r="C18" s="1352">
        <v>37</v>
      </c>
      <c r="D18" s="1353" t="s">
        <v>1037</v>
      </c>
      <c r="E18" s="1354">
        <f>'AM2. AMMAT'!R17</f>
        <v>4</v>
      </c>
      <c r="Q18" s="804"/>
    </row>
    <row r="19" spans="1:17" ht="15">
      <c r="A19" s="618">
        <f>ROW()</f>
        <v>19</v>
      </c>
      <c r="C19" s="1352">
        <v>40</v>
      </c>
      <c r="D19" s="1353" t="s">
        <v>67</v>
      </c>
      <c r="E19" s="1354">
        <f>'AM2. AMMAT'!R18</f>
        <v>4</v>
      </c>
      <c r="Q19" s="804"/>
    </row>
    <row r="20" spans="1:17" ht="15">
      <c r="A20" s="618">
        <f>ROW()</f>
        <v>20</v>
      </c>
      <c r="C20" s="1352">
        <v>42</v>
      </c>
      <c r="D20" s="1353" t="s">
        <v>67</v>
      </c>
      <c r="E20" s="1354">
        <f>'AM2. AMMAT'!R19</f>
        <v>2</v>
      </c>
      <c r="Q20" s="804"/>
    </row>
    <row r="21" spans="1:17" ht="15">
      <c r="A21" s="618">
        <f>ROW()</f>
        <v>21</v>
      </c>
      <c r="C21" s="1352">
        <v>45</v>
      </c>
      <c r="D21" s="1353" t="s">
        <v>273</v>
      </c>
      <c r="E21" s="1354">
        <f>'AM2. AMMAT'!R20</f>
        <v>4</v>
      </c>
      <c r="Q21" s="804"/>
    </row>
    <row r="22" spans="1:17" ht="15">
      <c r="A22" s="618">
        <f>ROW()</f>
        <v>22</v>
      </c>
      <c r="C22" s="1352">
        <v>48</v>
      </c>
      <c r="D22" s="1353" t="s">
        <v>83</v>
      </c>
      <c r="E22" s="1354">
        <f>'AM2. AMMAT'!R21</f>
        <v>3</v>
      </c>
      <c r="Q22" s="804"/>
    </row>
    <row r="23" spans="1:17" ht="15">
      <c r="A23" s="618">
        <f>ROW()</f>
        <v>23</v>
      </c>
      <c r="C23" s="1352">
        <v>49</v>
      </c>
      <c r="D23" s="1353" t="s">
        <v>83</v>
      </c>
      <c r="E23" s="1354">
        <f>'AM2. AMMAT'!R22</f>
        <v>4</v>
      </c>
      <c r="Q23" s="804"/>
    </row>
    <row r="24" spans="1:17" ht="15">
      <c r="A24" s="618">
        <f>ROW()</f>
        <v>24</v>
      </c>
      <c r="C24" s="1352">
        <v>50</v>
      </c>
      <c r="D24" s="1353" t="s">
        <v>83</v>
      </c>
      <c r="E24" s="1354">
        <f>'AM2. AMMAT'!R23</f>
        <v>3</v>
      </c>
      <c r="Q24" s="804"/>
    </row>
    <row r="25" spans="1:17" ht="15">
      <c r="A25" s="618">
        <f>ROW()</f>
        <v>25</v>
      </c>
      <c r="C25" s="1352">
        <v>53</v>
      </c>
      <c r="D25" s="1353" t="s">
        <v>281</v>
      </c>
      <c r="E25" s="1354">
        <f>'AM2. AMMAT'!R24</f>
        <v>4</v>
      </c>
      <c r="Q25" s="804"/>
    </row>
    <row r="26" spans="1:17" ht="15">
      <c r="A26" s="618">
        <f>ROW()</f>
        <v>26</v>
      </c>
      <c r="C26" s="1352">
        <v>59</v>
      </c>
      <c r="D26" s="1353" t="s">
        <v>290</v>
      </c>
      <c r="E26" s="1354">
        <f>'AM2. AMMAT'!R25</f>
        <v>0</v>
      </c>
      <c r="Q26" s="804"/>
    </row>
    <row r="27" spans="1:17" ht="15">
      <c r="A27" s="618">
        <f>ROW()</f>
        <v>27</v>
      </c>
      <c r="C27" s="1352">
        <v>62</v>
      </c>
      <c r="D27" s="1353" t="s">
        <v>1038</v>
      </c>
      <c r="E27" s="1354">
        <f>'AM2. AMMAT'!R26</f>
        <v>0</v>
      </c>
      <c r="Q27" s="804"/>
    </row>
    <row r="28" spans="1:17" ht="15">
      <c r="A28" s="618">
        <f>ROW()</f>
        <v>28</v>
      </c>
      <c r="C28" s="1352">
        <v>63</v>
      </c>
      <c r="D28" s="1353" t="s">
        <v>1038</v>
      </c>
      <c r="E28" s="1354">
        <f>'AM2. AMMAT'!R27</f>
        <v>0</v>
      </c>
      <c r="Q28" s="804"/>
    </row>
    <row r="29" spans="1:17" ht="15">
      <c r="A29" s="618">
        <f>ROW()</f>
        <v>29</v>
      </c>
      <c r="C29" s="1352">
        <v>64</v>
      </c>
      <c r="D29" s="1353" t="s">
        <v>1038</v>
      </c>
      <c r="E29" s="1354">
        <f>'AM2. AMMAT'!R28</f>
        <v>2</v>
      </c>
      <c r="Q29" s="804"/>
    </row>
    <row r="30" spans="1:17" ht="15">
      <c r="A30" s="618">
        <f>ROW()</f>
        <v>30</v>
      </c>
      <c r="C30" s="1352">
        <v>69</v>
      </c>
      <c r="D30" s="1353" t="s">
        <v>305</v>
      </c>
      <c r="E30" s="1354">
        <f>'AM2. AMMAT'!R29</f>
        <v>4</v>
      </c>
      <c r="Q30" s="804"/>
    </row>
    <row r="31" spans="1:17" ht="15">
      <c r="A31" s="618">
        <f>ROW()</f>
        <v>31</v>
      </c>
      <c r="C31" s="1352">
        <v>79</v>
      </c>
      <c r="D31" s="1353" t="s">
        <v>112</v>
      </c>
      <c r="E31" s="1354">
        <f>'AM2. AMMAT'!R30</f>
        <v>4</v>
      </c>
      <c r="Q31" s="804"/>
    </row>
    <row r="32" spans="1:17" ht="15">
      <c r="A32" s="618">
        <f>ROW()</f>
        <v>32</v>
      </c>
      <c r="C32" s="1352">
        <v>82</v>
      </c>
      <c r="D32" s="1353" t="s">
        <v>119</v>
      </c>
      <c r="E32" s="1354">
        <f>'AM2. AMMAT'!R31</f>
        <v>3</v>
      </c>
      <c r="Q32" s="804"/>
    </row>
    <row r="33" spans="1:17" ht="15">
      <c r="A33" s="618">
        <f>ROW()</f>
        <v>33</v>
      </c>
      <c r="C33" s="1352">
        <v>88</v>
      </c>
      <c r="D33" s="1353" t="s">
        <v>313</v>
      </c>
      <c r="E33" s="1354">
        <f>'AM2. AMMAT'!R32</f>
        <v>5</v>
      </c>
      <c r="Q33" s="804"/>
    </row>
    <row r="34" spans="1:17" ht="15">
      <c r="A34" s="618">
        <f>ROW()</f>
        <v>34</v>
      </c>
      <c r="C34" s="1352">
        <v>91</v>
      </c>
      <c r="D34" s="1353" t="s">
        <v>313</v>
      </c>
      <c r="E34" s="1354">
        <f>'AM2. AMMAT'!R33</f>
        <v>1</v>
      </c>
      <c r="Q34" s="804"/>
    </row>
    <row r="35" spans="1:17" ht="15">
      <c r="A35" s="618">
        <f>ROW()</f>
        <v>35</v>
      </c>
      <c r="C35" s="1352">
        <v>95</v>
      </c>
      <c r="D35" s="1353" t="s">
        <v>321</v>
      </c>
      <c r="E35" s="1354">
        <f>'AM2. AMMAT'!R34</f>
        <v>4</v>
      </c>
      <c r="Q35" s="804"/>
    </row>
    <row r="36" spans="1:17" ht="33.75" customHeight="1">
      <c r="A36" s="618">
        <f>ROW()</f>
        <v>36</v>
      </c>
      <c r="C36" s="1352">
        <v>99</v>
      </c>
      <c r="D36" s="1355" t="s">
        <v>122</v>
      </c>
      <c r="E36" s="1354">
        <f>'AM2. AMMAT'!R35</f>
        <v>4</v>
      </c>
      <c r="Q36" s="804"/>
    </row>
    <row r="37" spans="1:17" ht="15">
      <c r="A37" s="618">
        <f>ROW()</f>
        <v>37</v>
      </c>
      <c r="C37" s="1352">
        <v>105</v>
      </c>
      <c r="D37" s="1353" t="s">
        <v>130</v>
      </c>
      <c r="E37" s="1354">
        <f>'AM2. AMMAT'!R36</f>
        <v>4</v>
      </c>
      <c r="Q37" s="804"/>
    </row>
    <row r="38" spans="1:17" ht="15">
      <c r="A38" s="618">
        <f>ROW()</f>
        <v>38</v>
      </c>
      <c r="C38" s="1352">
        <v>109</v>
      </c>
      <c r="D38" s="1353" t="s">
        <v>330</v>
      </c>
      <c r="E38" s="1354">
        <f>'AM2. AMMAT'!R37</f>
        <v>4</v>
      </c>
      <c r="Q38" s="804"/>
    </row>
    <row r="39" spans="1:17" ht="15">
      <c r="A39" s="618">
        <f>ROW()</f>
        <v>39</v>
      </c>
      <c r="C39" s="1352">
        <v>113</v>
      </c>
      <c r="D39" s="1353" t="s">
        <v>339</v>
      </c>
      <c r="E39" s="1354">
        <f>'AM2. AMMAT'!R38</f>
        <v>4</v>
      </c>
      <c r="Q39" s="804"/>
    </row>
    <row r="40" spans="1:17" ht="15">
      <c r="A40" s="618">
        <f>ROW()</f>
        <v>40</v>
      </c>
      <c r="C40" s="1352">
        <v>115</v>
      </c>
      <c r="D40" s="1353" t="s">
        <v>339</v>
      </c>
      <c r="E40" s="1354">
        <f>'AM2. AMMAT'!R39</f>
        <v>4</v>
      </c>
      <c r="F40" s="1107"/>
      <c r="Q40" s="804"/>
    </row>
    <row r="41" spans="1:17">
      <c r="A41" s="618">
        <f>ROW()</f>
        <v>41</v>
      </c>
      <c r="C41" s="1108" t="s">
        <v>569</v>
      </c>
      <c r="D41" s="1107"/>
      <c r="E41" s="1107"/>
      <c r="F41" s="1107"/>
      <c r="Q41" s="804"/>
    </row>
    <row r="42" spans="1:17" ht="15">
      <c r="A42" s="618">
        <f>ROW()</f>
        <v>42</v>
      </c>
      <c r="C42" s="1108" t="s">
        <v>569</v>
      </c>
      <c r="D42" s="1356" t="s">
        <v>1039</v>
      </c>
      <c r="E42" s="1357">
        <f>AVERAGE(E10:E40)</f>
        <v>3.096774193548387</v>
      </c>
      <c r="F42" s="1107"/>
      <c r="Q42" s="804"/>
    </row>
    <row r="43" spans="1:17">
      <c r="A43" s="618">
        <f>ROW()</f>
        <v>43</v>
      </c>
      <c r="C43" s="1107"/>
      <c r="D43" s="1107"/>
      <c r="E43" s="1109"/>
      <c r="F43" s="1109"/>
      <c r="Q43" s="804"/>
    </row>
    <row r="44" spans="1:17" ht="30">
      <c r="A44" s="618">
        <f>ROW()</f>
        <v>44</v>
      </c>
      <c r="C44" s="1362" t="s">
        <v>1040</v>
      </c>
      <c r="D44" s="1362" t="s">
        <v>1041</v>
      </c>
      <c r="E44" s="1361" t="s">
        <v>1055</v>
      </c>
      <c r="F44" s="1362" t="s">
        <v>1042</v>
      </c>
      <c r="Q44" s="804"/>
    </row>
    <row r="45" spans="1:17" ht="15">
      <c r="A45" s="618">
        <f>ROW()</f>
        <v>45</v>
      </c>
      <c r="C45" s="1352" t="s">
        <v>1043</v>
      </c>
      <c r="D45" s="1353" t="s">
        <v>1044</v>
      </c>
      <c r="E45" s="1358">
        <f>AVERAGE(E11,E12,E13,E17,E30,E34,E38)</f>
        <v>3.1428571428571428</v>
      </c>
      <c r="F45" s="1359" t="s">
        <v>1045</v>
      </c>
      <c r="Q45" s="804"/>
    </row>
    <row r="46" spans="1:17" ht="15">
      <c r="A46" s="618">
        <f>ROW()</f>
        <v>46</v>
      </c>
      <c r="C46" s="1352" t="s">
        <v>1043</v>
      </c>
      <c r="D46" s="1353" t="s">
        <v>1046</v>
      </c>
      <c r="E46" s="1358">
        <f>AVERAGE(E21,E26,E32,E33,E35,E37,E39)</f>
        <v>3.4285714285714284</v>
      </c>
      <c r="F46" s="1359" t="s">
        <v>1200</v>
      </c>
      <c r="Q46" s="804"/>
    </row>
    <row r="47" spans="1:17" ht="15">
      <c r="A47" s="618">
        <f>ROW()</f>
        <v>47</v>
      </c>
      <c r="C47" s="1352" t="s">
        <v>1043</v>
      </c>
      <c r="D47" s="1353" t="s">
        <v>1047</v>
      </c>
      <c r="E47" s="1360">
        <f>AVERAGE(E16,E27,E28,E29)</f>
        <v>1.5</v>
      </c>
      <c r="F47" s="1359" t="s">
        <v>1048</v>
      </c>
      <c r="Q47" s="804"/>
    </row>
    <row r="48" spans="1:17" ht="15">
      <c r="A48" s="618">
        <f>ROW()</f>
        <v>48</v>
      </c>
      <c r="C48" s="1352" t="s">
        <v>1043</v>
      </c>
      <c r="D48" s="1353" t="s">
        <v>1049</v>
      </c>
      <c r="E48" s="1358">
        <f>AVERAGE(E10,E14,E20,E25)</f>
        <v>2.75</v>
      </c>
      <c r="F48" s="1359" t="s">
        <v>1201</v>
      </c>
      <c r="Q48" s="804"/>
    </row>
    <row r="49" spans="1:17" ht="15">
      <c r="A49" s="618">
        <f>ROW()</f>
        <v>49</v>
      </c>
      <c r="C49" s="1352" t="s">
        <v>1050</v>
      </c>
      <c r="D49" s="1353" t="s">
        <v>1051</v>
      </c>
      <c r="E49" s="1358">
        <f>AVERAGE(E15,E18,E36,E40)</f>
        <v>3.75</v>
      </c>
      <c r="F49" s="1359" t="s">
        <v>1202</v>
      </c>
      <c r="Q49" s="804"/>
    </row>
    <row r="50" spans="1:17" ht="15">
      <c r="A50" s="618">
        <f>ROW()</f>
        <v>50</v>
      </c>
      <c r="C50" s="1352" t="s">
        <v>1050</v>
      </c>
      <c r="D50" s="1353" t="s">
        <v>1052</v>
      </c>
      <c r="E50" s="1358">
        <f>AVERAGE(E19,E22,E23,E24,E31)</f>
        <v>3.6</v>
      </c>
      <c r="F50" s="1359" t="s">
        <v>1203</v>
      </c>
      <c r="Q50" s="804"/>
    </row>
    <row r="51" spans="1:17">
      <c r="A51" s="618">
        <f>ROW()</f>
        <v>51</v>
      </c>
      <c r="Q51" s="804"/>
    </row>
    <row r="52" spans="1:17">
      <c r="A52" s="618">
        <f>ROW()</f>
        <v>52</v>
      </c>
      <c r="Q52" s="804"/>
    </row>
    <row r="53" spans="1:17">
      <c r="A53" s="618">
        <f>ROW()</f>
        <v>53</v>
      </c>
      <c r="Q53" s="804"/>
    </row>
    <row r="54" spans="1:17">
      <c r="A54" s="618">
        <f>ROW()</f>
        <v>54</v>
      </c>
      <c r="Q54" s="804"/>
    </row>
    <row r="55" spans="1:17">
      <c r="A55" s="618">
        <f>ROW()</f>
        <v>55</v>
      </c>
      <c r="Q55" s="804"/>
    </row>
    <row r="56" spans="1:17">
      <c r="A56" s="618">
        <f>ROW()</f>
        <v>56</v>
      </c>
      <c r="Q56" s="804"/>
    </row>
    <row r="57" spans="1:17">
      <c r="A57" s="618">
        <f>ROW()</f>
        <v>57</v>
      </c>
      <c r="Q57" s="804"/>
    </row>
    <row r="58" spans="1:17">
      <c r="A58" s="618">
        <f>ROW()</f>
        <v>58</v>
      </c>
      <c r="Q58" s="804"/>
    </row>
    <row r="59" spans="1:17">
      <c r="A59" s="618">
        <f>ROW()</f>
        <v>59</v>
      </c>
      <c r="Q59" s="804"/>
    </row>
    <row r="60" spans="1:17">
      <c r="A60" s="618">
        <f>ROW()</f>
        <v>60</v>
      </c>
      <c r="Q60" s="804"/>
    </row>
    <row r="61" spans="1:17">
      <c r="A61" s="618">
        <f>ROW()</f>
        <v>61</v>
      </c>
      <c r="Q61" s="804"/>
    </row>
    <row r="62" spans="1:17">
      <c r="A62" s="618">
        <f>ROW()</f>
        <v>62</v>
      </c>
      <c r="Q62" s="804"/>
    </row>
    <row r="63" spans="1:17">
      <c r="A63" s="618">
        <f>ROW()</f>
        <v>63</v>
      </c>
      <c r="Q63" s="804"/>
    </row>
    <row r="64" spans="1:17">
      <c r="A64" s="618">
        <f>ROW()</f>
        <v>64</v>
      </c>
      <c r="B64" s="31"/>
      <c r="C64" s="805"/>
      <c r="D64" s="805"/>
      <c r="E64" s="805"/>
      <c r="F64" s="805"/>
      <c r="G64" s="805"/>
      <c r="H64" s="805"/>
      <c r="I64" s="805"/>
      <c r="J64" s="805"/>
      <c r="K64" s="805"/>
      <c r="L64" s="805"/>
      <c r="M64" s="805"/>
      <c r="N64" s="805"/>
      <c r="O64" s="805"/>
      <c r="P64" s="805"/>
      <c r="Q64" s="33"/>
    </row>
  </sheetData>
  <mergeCells count="2">
    <mergeCell ref="M3:O3"/>
    <mergeCell ref="M4:O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6" tint="-9.9978637043366805E-2"/>
    <pageSetUpPr fitToPage="1"/>
  </sheetPr>
  <dimension ref="A1:AF103"/>
  <sheetViews>
    <sheetView showGridLines="0" zoomScaleNormal="100" zoomScaleSheetLayoutView="70" workbookViewId="0">
      <pane ySplit="6" topLeftCell="A7" activePane="bottomLeft" state="frozen"/>
      <selection pane="bottomLeft" activeCell="N24" sqref="N24"/>
    </sheetView>
  </sheetViews>
  <sheetFormatPr defaultRowHeight="12.75"/>
  <cols>
    <col min="1" max="1" width="5.140625" style="17" customWidth="1"/>
    <col min="2" max="2" width="2.5703125" style="57" customWidth="1"/>
    <col min="3" max="3" width="6.140625" style="17" customWidth="1"/>
    <col min="4" max="4" width="2.28515625" style="37" customWidth="1"/>
    <col min="5" max="5" width="2.7109375" style="43" customWidth="1"/>
    <col min="6" max="6" width="34.5703125" style="17" customWidth="1"/>
    <col min="7" max="7" width="18" style="17" customWidth="1"/>
    <col min="8" max="8" width="18.42578125" style="17" customWidth="1"/>
    <col min="9" max="11" width="16.140625" style="17" customWidth="1"/>
    <col min="12" max="12" width="16.140625" style="70" customWidth="1"/>
    <col min="13" max="13" width="12.85546875" style="17" hidden="1" customWidth="1"/>
    <col min="14" max="14" width="6.85546875" style="17" customWidth="1"/>
    <col min="15" max="15" width="10.5703125" style="17" customWidth="1"/>
    <col min="16" max="21" width="22.140625" style="937" customWidth="1"/>
    <col min="22" max="24" width="8" style="1" customWidth="1"/>
    <col min="25" max="25" width="8.42578125" style="64" customWidth="1"/>
    <col min="26" max="26" width="43.85546875" style="1" customWidth="1"/>
    <col min="27" max="27" width="33.5703125" style="1" customWidth="1"/>
    <col min="28" max="16384" width="9.140625" style="17"/>
  </cols>
  <sheetData>
    <row r="1" spans="1:32" s="21" customFormat="1" ht="15" customHeight="1" thickBot="1">
      <c r="A1" s="220"/>
      <c r="B1" s="221"/>
      <c r="C1" s="221"/>
      <c r="D1" s="221"/>
      <c r="E1" s="221"/>
      <c r="F1" s="221"/>
      <c r="G1" s="221"/>
      <c r="H1" s="221"/>
      <c r="I1" s="221"/>
      <c r="J1" s="221"/>
      <c r="K1" s="221"/>
      <c r="L1" s="221"/>
      <c r="M1" s="221"/>
      <c r="N1" s="222"/>
      <c r="P1" s="1191"/>
      <c r="Q1" s="1191"/>
      <c r="R1" s="1191"/>
      <c r="S1" s="1191"/>
      <c r="T1" s="1191"/>
      <c r="U1" s="943"/>
      <c r="V1" s="309"/>
      <c r="W1" s="309"/>
      <c r="X1" s="309"/>
      <c r="Y1" s="310"/>
      <c r="Z1" s="311"/>
      <c r="AA1" s="311"/>
      <c r="AB1" s="943"/>
      <c r="AC1" s="943"/>
      <c r="AD1" s="943"/>
      <c r="AE1" s="943"/>
      <c r="AF1" s="943"/>
    </row>
    <row r="2" spans="1:32" s="21" customFormat="1" ht="17.25">
      <c r="A2" s="223"/>
      <c r="B2" s="516"/>
      <c r="C2" s="516"/>
      <c r="D2" s="516"/>
      <c r="E2" s="516"/>
      <c r="F2" s="516"/>
      <c r="G2" s="516"/>
      <c r="H2" s="516"/>
      <c r="I2" s="154" t="s">
        <v>5</v>
      </c>
      <c r="J2" s="2238" t="str">
        <f>IF(NOT(ISBLANK(CoverSheet!$C$8)),CoverSheet!$C$8,"")</f>
        <v>Transpower New Zealand Limited</v>
      </c>
      <c r="K2" s="2239"/>
      <c r="L2" s="2240"/>
      <c r="M2" s="1367"/>
      <c r="N2" s="170"/>
      <c r="P2" s="1191"/>
      <c r="Q2" s="1191"/>
      <c r="R2" s="1191"/>
      <c r="S2" s="1191"/>
      <c r="T2" s="1191"/>
      <c r="U2" s="943"/>
      <c r="V2" s="1572"/>
      <c r="W2" s="1572"/>
      <c r="X2" s="1572"/>
      <c r="Y2" s="1572"/>
      <c r="Z2" s="1572"/>
      <c r="AA2" s="1572"/>
      <c r="AB2" s="943"/>
      <c r="AC2" s="943"/>
      <c r="AD2" s="943"/>
      <c r="AE2" s="943"/>
      <c r="AF2" s="943"/>
    </row>
    <row r="3" spans="1:32" s="21" customFormat="1" ht="19.5" customHeight="1" thickBot="1">
      <c r="A3" s="223"/>
      <c r="B3" s="516"/>
      <c r="C3" s="516"/>
      <c r="D3" s="516"/>
      <c r="E3" s="516"/>
      <c r="F3" s="516"/>
      <c r="G3" s="516"/>
      <c r="H3" s="516"/>
      <c r="I3" s="154" t="s">
        <v>628</v>
      </c>
      <c r="J3" s="2241" t="str">
        <f>IF(ISNUMBER(CoverSheet!$C$12),TEXT(DATE(YEAR(CoverSheet!$C$12),MONTH(CoverSheet!$C$12),DAY(CoverSheet!$C$12))+1,"_([$-1409]d mmmm yyyy;_(@")&amp;" –"&amp;TEXT(DATE(YEAR(CoverSheet!$C$12)+10,MONTH(CoverSheet!$C$12),DAY(CoverSheet!$C$12)),"_([$-1409]d mmmm yyyy;_(@"),"")</f>
        <v xml:space="preserve"> 1 July 2015 – 30 June 2025</v>
      </c>
      <c r="K3" s="2242"/>
      <c r="L3" s="2243"/>
      <c r="M3" s="1368"/>
      <c r="N3" s="170"/>
      <c r="P3" s="1191"/>
      <c r="Q3" s="1191"/>
      <c r="R3" s="1191"/>
      <c r="S3" s="1191"/>
      <c r="T3" s="1191"/>
      <c r="U3" s="943"/>
      <c r="V3" s="312"/>
      <c r="W3" s="2036"/>
      <c r="X3" s="314"/>
      <c r="Y3" s="2037"/>
      <c r="Z3" s="2037"/>
      <c r="AA3" s="2038"/>
      <c r="AB3" s="943"/>
      <c r="AC3" s="943"/>
      <c r="AD3" s="943"/>
      <c r="AE3" s="943"/>
      <c r="AF3" s="943"/>
    </row>
    <row r="4" spans="1:32" s="21" customFormat="1" ht="21">
      <c r="A4" s="156" t="s">
        <v>1207</v>
      </c>
      <c r="B4" s="224"/>
      <c r="C4" s="516"/>
      <c r="D4" s="516"/>
      <c r="E4" s="516"/>
      <c r="F4" s="516"/>
      <c r="G4" s="516"/>
      <c r="H4" s="516"/>
      <c r="I4" s="516"/>
      <c r="J4" s="157"/>
      <c r="K4" s="516"/>
      <c r="L4" s="516"/>
      <c r="M4" s="516"/>
      <c r="N4" s="170"/>
      <c r="P4" s="1191"/>
      <c r="Q4" s="1191"/>
      <c r="R4" s="1191"/>
      <c r="S4" s="1191"/>
      <c r="T4" s="1191"/>
      <c r="U4" s="943"/>
      <c r="V4" s="312"/>
      <c r="W4" s="129"/>
      <c r="X4" s="314"/>
      <c r="Y4" s="315"/>
      <c r="Z4" s="315"/>
      <c r="AA4" s="315"/>
      <c r="AB4" s="943"/>
      <c r="AC4" s="943"/>
      <c r="AD4" s="943"/>
      <c r="AE4" s="943"/>
      <c r="AF4" s="943"/>
    </row>
    <row r="5" spans="1:32" s="49" customFormat="1" ht="15.75" customHeight="1">
      <c r="A5" s="2245" t="s">
        <v>1572</v>
      </c>
      <c r="B5" s="2246"/>
      <c r="C5" s="2246"/>
      <c r="D5" s="2246"/>
      <c r="E5" s="2246"/>
      <c r="F5" s="2246"/>
      <c r="G5" s="2246"/>
      <c r="H5" s="2246"/>
      <c r="I5" s="2246"/>
      <c r="J5" s="2246"/>
      <c r="K5" s="225"/>
      <c r="L5" s="225"/>
      <c r="M5" s="225"/>
      <c r="N5" s="158"/>
      <c r="P5" s="51"/>
      <c r="Q5" s="51"/>
      <c r="R5" s="51"/>
      <c r="S5" s="51"/>
      <c r="T5" s="51"/>
      <c r="U5" s="160"/>
      <c r="V5" s="312"/>
      <c r="W5" s="129"/>
      <c r="X5" s="314"/>
      <c r="Y5" s="315"/>
      <c r="Z5" s="315"/>
      <c r="AA5" s="315"/>
      <c r="AB5" s="160"/>
      <c r="AC5" s="160"/>
      <c r="AD5" s="160"/>
      <c r="AE5" s="160"/>
      <c r="AF5" s="160"/>
    </row>
    <row r="6" spans="1:32" s="20" customFormat="1" ht="15" customHeight="1">
      <c r="A6" s="171" t="s">
        <v>6</v>
      </c>
      <c r="B6" s="232"/>
      <c r="C6" s="172" t="s">
        <v>393</v>
      </c>
      <c r="D6" s="226"/>
      <c r="E6" s="226"/>
      <c r="F6" s="226"/>
      <c r="G6" s="226"/>
      <c r="H6" s="226"/>
      <c r="I6" s="226"/>
      <c r="J6" s="226"/>
      <c r="K6" s="226"/>
      <c r="L6" s="226"/>
      <c r="M6" s="226"/>
      <c r="N6" s="227"/>
      <c r="P6" s="937"/>
      <c r="Q6" s="937"/>
      <c r="R6" s="937"/>
      <c r="S6" s="937"/>
      <c r="T6" s="937"/>
      <c r="U6" s="68"/>
      <c r="V6" s="312"/>
      <c r="W6" s="129"/>
      <c r="X6" s="314"/>
      <c r="Y6" s="315"/>
      <c r="Z6" s="315"/>
      <c r="AA6" s="315"/>
      <c r="AB6" s="68"/>
      <c r="AC6" s="68"/>
      <c r="AD6" s="68"/>
      <c r="AE6" s="68"/>
      <c r="AF6" s="68"/>
    </row>
    <row r="7" spans="1:32" s="937" customFormat="1" ht="42.75" customHeight="1">
      <c r="A7" s="938">
        <f>ROW()</f>
        <v>7</v>
      </c>
      <c r="B7" s="766"/>
      <c r="C7" s="475" t="s">
        <v>1548</v>
      </c>
      <c r="D7" s="956"/>
      <c r="E7" s="940"/>
      <c r="F7" s="940"/>
      <c r="G7" s="2244"/>
      <c r="H7" s="2244"/>
      <c r="I7" s="2244"/>
      <c r="J7" s="2244"/>
      <c r="K7" s="2244"/>
      <c r="L7" s="2244"/>
      <c r="M7" s="74"/>
      <c r="N7" s="1284"/>
      <c r="O7" s="74"/>
      <c r="P7" s="74"/>
      <c r="Q7" s="74"/>
      <c r="R7" s="74"/>
      <c r="S7" s="74"/>
      <c r="T7" s="74"/>
      <c r="U7" s="74"/>
      <c r="V7" s="1449"/>
      <c r="W7" s="943"/>
      <c r="X7" s="68"/>
      <c r="Y7" s="312"/>
      <c r="Z7" s="129"/>
      <c r="AA7" s="315"/>
      <c r="AB7" s="315"/>
      <c r="AC7" s="315"/>
      <c r="AD7" s="68"/>
      <c r="AE7" s="68"/>
      <c r="AF7" s="68"/>
    </row>
    <row r="8" spans="1:32" s="937" customFormat="1" ht="15.95" customHeight="1">
      <c r="A8" s="938">
        <f>ROW()</f>
        <v>8</v>
      </c>
      <c r="B8" s="766"/>
      <c r="C8" s="1055"/>
      <c r="D8" s="1055"/>
      <c r="E8" s="526"/>
      <c r="F8" s="940"/>
      <c r="G8" s="901" t="s">
        <v>206</v>
      </c>
      <c r="H8" s="901" t="s">
        <v>207</v>
      </c>
      <c r="I8" s="901" t="s">
        <v>184</v>
      </c>
      <c r="J8" s="901" t="s">
        <v>185</v>
      </c>
      <c r="K8" s="901" t="s">
        <v>205</v>
      </c>
      <c r="L8" s="901" t="s">
        <v>559</v>
      </c>
      <c r="M8" s="956"/>
      <c r="N8" s="817"/>
      <c r="O8" s="800"/>
      <c r="P8" s="800"/>
      <c r="Q8" s="800"/>
      <c r="R8" s="800"/>
      <c r="S8" s="800"/>
      <c r="T8" s="800"/>
      <c r="U8" s="68"/>
      <c r="V8" s="312"/>
      <c r="W8" s="129"/>
      <c r="X8" s="315"/>
      <c r="Y8" s="315"/>
      <c r="Z8" s="315"/>
      <c r="AA8" s="68"/>
      <c r="AB8" s="68"/>
      <c r="AC8" s="68"/>
      <c r="AD8" s="68"/>
      <c r="AE8" s="68"/>
      <c r="AF8" s="68"/>
    </row>
    <row r="9" spans="1:32" s="937" customFormat="1" ht="15.95" customHeight="1">
      <c r="A9" s="938">
        <f>ROW()</f>
        <v>9</v>
      </c>
      <c r="B9" s="766"/>
      <c r="C9" s="1055"/>
      <c r="D9" s="759" t="s">
        <v>629</v>
      </c>
      <c r="E9" s="1055"/>
      <c r="F9" s="527"/>
      <c r="G9" s="901" t="s">
        <v>1205</v>
      </c>
      <c r="H9" s="901" t="s">
        <v>1205</v>
      </c>
      <c r="I9" s="901" t="s">
        <v>1205</v>
      </c>
      <c r="J9" s="901" t="s">
        <v>1205</v>
      </c>
      <c r="K9" s="901" t="s">
        <v>1205</v>
      </c>
      <c r="L9" s="901" t="s">
        <v>1205</v>
      </c>
      <c r="M9" s="940"/>
      <c r="N9" s="817"/>
      <c r="O9" s="800"/>
      <c r="P9" s="800"/>
      <c r="Q9" s="800"/>
      <c r="R9" s="800"/>
      <c r="S9" s="800"/>
      <c r="T9" s="800"/>
      <c r="U9" s="68"/>
      <c r="V9" s="312"/>
      <c r="W9" s="129"/>
      <c r="X9" s="315"/>
      <c r="Y9" s="315"/>
      <c r="Z9" s="315"/>
      <c r="AA9" s="68"/>
      <c r="AB9" s="68"/>
      <c r="AC9" s="68"/>
      <c r="AD9" s="68"/>
      <c r="AE9" s="68"/>
      <c r="AF9" s="68"/>
    </row>
    <row r="10" spans="1:32" s="937" customFormat="1" ht="15.95" customHeight="1">
      <c r="A10" s="938">
        <f>ROW()</f>
        <v>10</v>
      </c>
      <c r="B10" s="766"/>
      <c r="C10" s="1055"/>
      <c r="D10" s="759"/>
      <c r="E10" s="833" t="s">
        <v>686</v>
      </c>
      <c r="F10" s="940"/>
      <c r="G10" s="1737"/>
      <c r="H10" s="1737"/>
      <c r="I10" s="1737"/>
      <c r="J10" s="1737"/>
      <c r="K10" s="1737"/>
      <c r="L10" s="1737"/>
      <c r="M10" s="940"/>
      <c r="N10" s="817"/>
      <c r="O10" s="800" t="s">
        <v>4</v>
      </c>
      <c r="P10" s="800"/>
      <c r="Q10" s="800"/>
      <c r="R10" s="800"/>
      <c r="S10" s="800"/>
      <c r="T10" s="800"/>
      <c r="U10" s="68"/>
      <c r="V10" s="312"/>
      <c r="W10" s="129"/>
      <c r="X10" s="315"/>
      <c r="Y10" s="315"/>
      <c r="Z10" s="315"/>
      <c r="AA10" s="68"/>
      <c r="AB10" s="68"/>
      <c r="AC10" s="68"/>
      <c r="AD10" s="68"/>
      <c r="AE10" s="68"/>
      <c r="AF10" s="68"/>
    </row>
    <row r="11" spans="1:32" s="937" customFormat="1" ht="15.95" customHeight="1">
      <c r="A11" s="938">
        <f>ROW()</f>
        <v>11</v>
      </c>
      <c r="B11" s="766"/>
      <c r="C11" s="1055"/>
      <c r="D11" s="1055"/>
      <c r="E11" s="1364" t="s">
        <v>687</v>
      </c>
      <c r="F11" s="940"/>
      <c r="G11" s="1737"/>
      <c r="H11" s="1737"/>
      <c r="I11" s="1737"/>
      <c r="J11" s="1737"/>
      <c r="K11" s="1737"/>
      <c r="L11" s="1737"/>
      <c r="M11" s="940"/>
      <c r="N11" s="817"/>
      <c r="O11" s="800" t="s">
        <v>4</v>
      </c>
      <c r="P11" s="800"/>
      <c r="Q11" s="800"/>
      <c r="R11" s="800"/>
      <c r="S11" s="800"/>
      <c r="T11" s="800"/>
      <c r="U11" s="68"/>
      <c r="V11" s="312"/>
      <c r="W11" s="129"/>
      <c r="X11" s="315"/>
      <c r="Y11" s="315"/>
      <c r="Z11" s="315"/>
      <c r="AA11" s="68"/>
      <c r="AB11" s="68"/>
      <c r="AC11" s="68"/>
      <c r="AD11" s="68"/>
      <c r="AE11" s="68"/>
      <c r="AF11" s="68"/>
    </row>
    <row r="12" spans="1:32" s="937" customFormat="1" ht="15.95" customHeight="1">
      <c r="A12" s="938">
        <f>ROW()</f>
        <v>12</v>
      </c>
      <c r="B12" s="766"/>
      <c r="C12" s="1055"/>
      <c r="D12" s="1055"/>
      <c r="E12" s="1364" t="s">
        <v>688</v>
      </c>
      <c r="F12" s="940"/>
      <c r="G12" s="1737"/>
      <c r="H12" s="1738"/>
      <c r="I12" s="1738"/>
      <c r="J12" s="1738"/>
      <c r="K12" s="1738"/>
      <c r="L12" s="1738"/>
      <c r="M12" s="940"/>
      <c r="N12" s="817"/>
      <c r="O12" s="800"/>
      <c r="P12" s="800"/>
      <c r="Q12" s="800"/>
      <c r="R12" s="800"/>
      <c r="S12" s="800"/>
      <c r="T12" s="800"/>
      <c r="U12" s="68"/>
      <c r="V12" s="312"/>
      <c r="W12" s="129"/>
      <c r="X12" s="315"/>
      <c r="Y12" s="315"/>
      <c r="Z12" s="315"/>
      <c r="AA12" s="68"/>
      <c r="AB12" s="68"/>
      <c r="AC12" s="68"/>
      <c r="AD12" s="68"/>
      <c r="AE12" s="68"/>
      <c r="AF12" s="68"/>
    </row>
    <row r="13" spans="1:32" s="937" customFormat="1" ht="15.95" customHeight="1">
      <c r="A13" s="938">
        <f>ROW()</f>
        <v>13</v>
      </c>
      <c r="B13" s="766"/>
      <c r="C13" s="1055"/>
      <c r="D13" s="1055"/>
      <c r="E13" s="1365" t="s">
        <v>630</v>
      </c>
      <c r="F13" s="940"/>
      <c r="G13" s="1737"/>
      <c r="H13" s="1737"/>
      <c r="I13" s="1737"/>
      <c r="J13" s="1737"/>
      <c r="K13" s="1737"/>
      <c r="L13" s="1737"/>
      <c r="M13" s="940"/>
      <c r="N13" s="817"/>
      <c r="O13" s="800"/>
      <c r="P13" s="800"/>
      <c r="Q13" s="800"/>
      <c r="R13" s="800"/>
      <c r="S13" s="800"/>
      <c r="T13" s="800"/>
      <c r="U13" s="68"/>
      <c r="V13" s="312"/>
      <c r="W13" s="129"/>
      <c r="X13" s="315"/>
      <c r="Y13" s="315"/>
      <c r="Z13" s="315"/>
      <c r="AA13" s="68"/>
      <c r="AB13" s="68"/>
      <c r="AC13" s="68"/>
      <c r="AD13" s="68"/>
      <c r="AE13" s="68"/>
      <c r="AF13" s="68"/>
    </row>
    <row r="14" spans="1:32" s="937" customFormat="1" ht="15.95" customHeight="1">
      <c r="A14" s="938">
        <f>ROW()</f>
        <v>14</v>
      </c>
      <c r="B14" s="766"/>
      <c r="C14" s="1055"/>
      <c r="D14" s="1055"/>
      <c r="E14" s="1366" t="s">
        <v>631</v>
      </c>
      <c r="F14" s="940"/>
      <c r="G14" s="1737"/>
      <c r="H14" s="1737"/>
      <c r="I14" s="1737"/>
      <c r="J14" s="1737"/>
      <c r="K14" s="1737"/>
      <c r="L14" s="1737"/>
      <c r="M14" s="940"/>
      <c r="N14" s="817"/>
      <c r="O14" s="800"/>
      <c r="P14" s="800"/>
      <c r="Q14" s="800"/>
      <c r="R14" s="800"/>
      <c r="S14" s="800"/>
      <c r="T14" s="800"/>
      <c r="U14" s="68"/>
      <c r="V14" s="312"/>
      <c r="W14" s="129"/>
      <c r="X14" s="315"/>
      <c r="Y14" s="315"/>
      <c r="Z14" s="315"/>
      <c r="AA14" s="68"/>
      <c r="AB14" s="68"/>
      <c r="AC14" s="68"/>
      <c r="AD14" s="68"/>
      <c r="AE14" s="68"/>
      <c r="AF14" s="68"/>
    </row>
    <row r="15" spans="1:32" s="937" customFormat="1" ht="15.95" customHeight="1">
      <c r="A15" s="938">
        <f>ROW()</f>
        <v>15</v>
      </c>
      <c r="B15" s="766"/>
      <c r="C15" s="1055"/>
      <c r="D15" s="1055"/>
      <c r="E15" s="1366" t="s">
        <v>685</v>
      </c>
      <c r="F15" s="940"/>
      <c r="G15" s="1737"/>
      <c r="H15" s="1737"/>
      <c r="I15" s="1737"/>
      <c r="J15" s="1737"/>
      <c r="K15" s="1737"/>
      <c r="L15" s="1737"/>
      <c r="M15" s="940"/>
      <c r="N15" s="817"/>
      <c r="O15" s="800"/>
      <c r="P15" s="800"/>
      <c r="Q15" s="800"/>
      <c r="R15" s="800"/>
      <c r="S15" s="800"/>
      <c r="T15" s="800"/>
      <c r="U15" s="68"/>
      <c r="V15" s="312"/>
      <c r="W15" s="129"/>
      <c r="X15" s="315"/>
      <c r="Y15" s="315"/>
      <c r="Z15" s="315"/>
      <c r="AA15" s="68"/>
      <c r="AB15" s="68"/>
      <c r="AC15" s="68"/>
      <c r="AD15" s="68"/>
      <c r="AE15" s="68"/>
      <c r="AF15" s="68"/>
    </row>
    <row r="16" spans="1:32" s="937" customFormat="1" ht="15.95" customHeight="1">
      <c r="A16" s="938">
        <f>ROW()</f>
        <v>16</v>
      </c>
      <c r="B16" s="766"/>
      <c r="C16" s="1055"/>
      <c r="D16" s="1055"/>
      <c r="E16" s="1366" t="s">
        <v>684</v>
      </c>
      <c r="F16" s="940"/>
      <c r="G16" s="1737"/>
      <c r="H16" s="1737"/>
      <c r="I16" s="1737"/>
      <c r="J16" s="1737"/>
      <c r="K16" s="1737"/>
      <c r="L16" s="1737"/>
      <c r="M16" s="940"/>
      <c r="N16" s="817"/>
      <c r="O16" s="800"/>
      <c r="P16" s="800"/>
      <c r="Q16" s="800"/>
      <c r="R16" s="800"/>
      <c r="S16" s="800"/>
      <c r="T16" s="800"/>
      <c r="U16" s="68"/>
      <c r="V16" s="312"/>
      <c r="W16" s="129"/>
      <c r="X16" s="315"/>
      <c r="Y16" s="315"/>
      <c r="Z16" s="315"/>
      <c r="AA16" s="68"/>
      <c r="AB16" s="68"/>
      <c r="AC16" s="68"/>
      <c r="AD16" s="68"/>
      <c r="AE16" s="68"/>
      <c r="AF16" s="68"/>
    </row>
    <row r="17" spans="1:32" s="937" customFormat="1" ht="15.95" customHeight="1">
      <c r="A17" s="938">
        <f>ROW()</f>
        <v>17</v>
      </c>
      <c r="B17" s="766"/>
      <c r="C17" s="1055"/>
      <c r="D17" s="1055"/>
      <c r="E17" s="1366"/>
      <c r="F17" s="940"/>
      <c r="G17" s="1363"/>
      <c r="H17" s="1363"/>
      <c r="I17" s="1363"/>
      <c r="J17" s="1363"/>
      <c r="K17" s="1363"/>
      <c r="L17" s="1363"/>
      <c r="M17" s="940"/>
      <c r="N17" s="817"/>
      <c r="O17" s="800"/>
      <c r="P17" s="800"/>
      <c r="Q17" s="800"/>
      <c r="R17" s="800"/>
      <c r="S17" s="800"/>
      <c r="T17" s="800"/>
      <c r="U17" s="68"/>
      <c r="V17" s="312"/>
      <c r="W17" s="129"/>
      <c r="X17" s="315"/>
      <c r="Y17" s="315"/>
      <c r="Z17" s="315"/>
      <c r="AA17" s="68"/>
      <c r="AB17" s="68"/>
      <c r="AC17" s="68"/>
      <c r="AD17" s="68"/>
      <c r="AE17" s="68"/>
      <c r="AF17" s="68"/>
    </row>
    <row r="18" spans="1:32" s="937" customFormat="1" ht="15.95" customHeight="1">
      <c r="A18" s="938"/>
      <c r="B18" s="766"/>
      <c r="C18" s="1274"/>
      <c r="D18" s="1274"/>
      <c r="E18" s="1366"/>
      <c r="F18" s="940"/>
      <c r="G18" s="901" t="s">
        <v>206</v>
      </c>
      <c r="H18" s="901" t="s">
        <v>207</v>
      </c>
      <c r="I18" s="901" t="s">
        <v>184</v>
      </c>
      <c r="J18" s="901" t="s">
        <v>185</v>
      </c>
      <c r="K18" s="901" t="s">
        <v>205</v>
      </c>
      <c r="L18" s="901" t="s">
        <v>559</v>
      </c>
      <c r="M18" s="940"/>
      <c r="N18" s="817"/>
      <c r="O18" s="800"/>
      <c r="P18" s="800"/>
      <c r="Q18" s="800"/>
      <c r="R18" s="800"/>
      <c r="S18" s="800"/>
      <c r="T18" s="800"/>
      <c r="U18" s="68"/>
      <c r="V18" s="312"/>
      <c r="W18" s="129"/>
      <c r="X18" s="315"/>
      <c r="Y18" s="315"/>
      <c r="Z18" s="315"/>
      <c r="AA18" s="68"/>
      <c r="AB18" s="68"/>
      <c r="AC18" s="68"/>
      <c r="AD18" s="68"/>
      <c r="AE18" s="68"/>
      <c r="AF18" s="68"/>
    </row>
    <row r="19" spans="1:32" s="937" customFormat="1" ht="15.95" customHeight="1">
      <c r="A19" s="938">
        <f>ROW()</f>
        <v>19</v>
      </c>
      <c r="B19" s="766"/>
      <c r="C19" s="1055"/>
      <c r="D19" s="759" t="s">
        <v>436</v>
      </c>
      <c r="E19" s="1365"/>
      <c r="F19" s="940"/>
      <c r="G19" s="901" t="s">
        <v>1206</v>
      </c>
      <c r="H19" s="901" t="s">
        <v>1206</v>
      </c>
      <c r="I19" s="901" t="s">
        <v>1206</v>
      </c>
      <c r="J19" s="901" t="s">
        <v>1206</v>
      </c>
      <c r="K19" s="901" t="s">
        <v>1206</v>
      </c>
      <c r="L19" s="901" t="s">
        <v>1206</v>
      </c>
      <c r="M19" s="940"/>
      <c r="N19" s="817"/>
      <c r="O19" s="800"/>
      <c r="P19" s="800"/>
      <c r="Q19" s="800"/>
      <c r="R19" s="800"/>
      <c r="S19" s="800"/>
      <c r="T19" s="800"/>
      <c r="U19" s="68"/>
      <c r="V19" s="312"/>
      <c r="W19" s="129"/>
      <c r="X19" s="315"/>
      <c r="Y19" s="315"/>
      <c r="Z19" s="315"/>
      <c r="AA19" s="68"/>
      <c r="AB19" s="68"/>
      <c r="AC19" s="68"/>
      <c r="AD19" s="68"/>
      <c r="AE19" s="68"/>
      <c r="AF19" s="68"/>
    </row>
    <row r="20" spans="1:32" s="937" customFormat="1" ht="15.95" customHeight="1">
      <c r="A20" s="938">
        <f>ROW()</f>
        <v>20</v>
      </c>
      <c r="B20" s="766"/>
      <c r="C20" s="1055"/>
      <c r="D20" s="759"/>
      <c r="E20" s="833" t="s">
        <v>686</v>
      </c>
      <c r="F20" s="940"/>
      <c r="G20" s="1737"/>
      <c r="H20" s="1737"/>
      <c r="I20" s="1737"/>
      <c r="J20" s="1737"/>
      <c r="K20" s="1737"/>
      <c r="L20" s="1737"/>
      <c r="M20" s="940"/>
      <c r="N20" s="817"/>
      <c r="O20" s="800"/>
      <c r="P20" s="800"/>
      <c r="Q20" s="800"/>
      <c r="R20" s="800"/>
      <c r="S20" s="800"/>
      <c r="T20" s="800"/>
      <c r="U20" s="68"/>
      <c r="V20" s="312"/>
      <c r="W20" s="129"/>
      <c r="X20" s="315"/>
      <c r="Y20" s="315"/>
      <c r="Z20" s="315"/>
      <c r="AA20" s="68"/>
      <c r="AB20" s="68"/>
      <c r="AC20" s="68"/>
      <c r="AD20" s="68"/>
      <c r="AE20" s="68"/>
      <c r="AF20" s="68"/>
    </row>
    <row r="21" spans="1:32" s="937" customFormat="1" ht="15.95" customHeight="1">
      <c r="A21" s="938">
        <f>ROW()</f>
        <v>21</v>
      </c>
      <c r="B21" s="766"/>
      <c r="C21" s="1055"/>
      <c r="D21" s="940"/>
      <c r="E21" s="1364" t="s">
        <v>687</v>
      </c>
      <c r="F21" s="940"/>
      <c r="G21" s="1737"/>
      <c r="H21" s="1737"/>
      <c r="I21" s="1737"/>
      <c r="J21" s="1737"/>
      <c r="K21" s="1737"/>
      <c r="L21" s="1737"/>
      <c r="M21" s="940"/>
      <c r="N21" s="817"/>
      <c r="O21" s="800"/>
      <c r="P21" s="800"/>
      <c r="Q21" s="800"/>
      <c r="R21" s="800"/>
      <c r="S21" s="800"/>
      <c r="T21" s="800"/>
      <c r="U21" s="68"/>
      <c r="V21" s="312"/>
      <c r="W21" s="129"/>
      <c r="X21" s="315"/>
      <c r="Y21" s="315"/>
      <c r="Z21" s="315"/>
      <c r="AA21" s="68"/>
      <c r="AB21" s="68"/>
      <c r="AC21" s="68"/>
      <c r="AD21" s="68"/>
      <c r="AE21" s="68"/>
      <c r="AF21" s="68"/>
    </row>
    <row r="22" spans="1:32" s="937" customFormat="1" ht="15.95" customHeight="1">
      <c r="A22" s="938">
        <f>ROW()</f>
        <v>22</v>
      </c>
      <c r="B22" s="766"/>
      <c r="C22" s="1055"/>
      <c r="D22" s="940"/>
      <c r="E22" s="1364" t="s">
        <v>688</v>
      </c>
      <c r="F22" s="940"/>
      <c r="G22" s="1737"/>
      <c r="H22" s="1738"/>
      <c r="I22" s="1738"/>
      <c r="J22" s="1738"/>
      <c r="K22" s="1738"/>
      <c r="L22" s="1738"/>
      <c r="M22" s="940"/>
      <c r="N22" s="817"/>
      <c r="O22" s="800"/>
      <c r="P22" s="800"/>
      <c r="Q22" s="800"/>
      <c r="R22" s="800"/>
      <c r="S22" s="800"/>
      <c r="T22" s="800"/>
      <c r="U22" s="68"/>
      <c r="V22" s="312"/>
      <c r="W22" s="129"/>
      <c r="X22" s="315"/>
      <c r="Y22" s="315"/>
      <c r="Z22" s="315"/>
      <c r="AA22" s="68"/>
      <c r="AB22" s="68"/>
      <c r="AC22" s="68"/>
      <c r="AD22" s="68"/>
      <c r="AE22" s="68"/>
      <c r="AF22" s="68"/>
    </row>
    <row r="23" spans="1:32" s="937" customFormat="1" ht="15.95" customHeight="1">
      <c r="A23" s="938">
        <f>ROW()</f>
        <v>23</v>
      </c>
      <c r="B23" s="766"/>
      <c r="C23" s="1055"/>
      <c r="D23" s="940"/>
      <c r="E23" s="1365" t="s">
        <v>630</v>
      </c>
      <c r="F23" s="940"/>
      <c r="G23" s="1737"/>
      <c r="H23" s="1737"/>
      <c r="I23" s="1737"/>
      <c r="J23" s="1737"/>
      <c r="K23" s="1737"/>
      <c r="L23" s="1737"/>
      <c r="M23" s="940"/>
      <c r="N23" s="817"/>
      <c r="O23" s="800"/>
      <c r="P23" s="800"/>
      <c r="Q23" s="800"/>
      <c r="R23" s="800"/>
      <c r="S23" s="800"/>
      <c r="T23" s="800"/>
      <c r="U23" s="68"/>
      <c r="V23" s="312"/>
      <c r="W23" s="129"/>
      <c r="X23" s="315"/>
      <c r="Y23" s="315"/>
      <c r="Z23" s="315"/>
      <c r="AA23" s="68"/>
      <c r="AB23" s="68"/>
      <c r="AC23" s="68"/>
      <c r="AD23" s="68"/>
      <c r="AE23" s="68"/>
      <c r="AF23" s="68"/>
    </row>
    <row r="24" spans="1:32" s="937" customFormat="1" ht="15.95" customHeight="1">
      <c r="A24" s="938">
        <f>ROW()</f>
        <v>24</v>
      </c>
      <c r="B24" s="766"/>
      <c r="C24" s="1055"/>
      <c r="D24" s="940"/>
      <c r="E24" s="1366" t="s">
        <v>631</v>
      </c>
      <c r="F24" s="940"/>
      <c r="G24" s="1738"/>
      <c r="H24" s="1737"/>
      <c r="I24" s="1737"/>
      <c r="J24" s="1737"/>
      <c r="K24" s="1737"/>
      <c r="L24" s="1737"/>
      <c r="M24" s="940"/>
      <c r="N24" s="817"/>
      <c r="O24" s="800"/>
      <c r="P24" s="800"/>
      <c r="Q24" s="800"/>
      <c r="R24" s="800"/>
      <c r="S24" s="800"/>
      <c r="T24" s="800"/>
      <c r="U24" s="68"/>
      <c r="V24" s="312"/>
      <c r="W24" s="129"/>
      <c r="X24" s="315"/>
      <c r="Y24" s="315"/>
      <c r="Z24" s="315"/>
      <c r="AA24" s="68"/>
      <c r="AB24" s="68"/>
      <c r="AC24" s="68"/>
      <c r="AD24" s="68"/>
      <c r="AE24" s="68"/>
      <c r="AF24" s="68"/>
    </row>
    <row r="25" spans="1:32" s="937" customFormat="1" ht="15.95" customHeight="1">
      <c r="A25" s="938">
        <f>ROW()</f>
        <v>25</v>
      </c>
      <c r="B25" s="766"/>
      <c r="C25" s="1055"/>
      <c r="D25" s="940"/>
      <c r="E25" s="1366" t="s">
        <v>685</v>
      </c>
      <c r="F25" s="940"/>
      <c r="G25" s="1737"/>
      <c r="H25" s="1737"/>
      <c r="I25" s="1737"/>
      <c r="J25" s="1737"/>
      <c r="K25" s="1737"/>
      <c r="L25" s="1737"/>
      <c r="M25" s="940"/>
      <c r="N25" s="817"/>
      <c r="O25" s="800"/>
      <c r="P25" s="800"/>
      <c r="Q25" s="800"/>
      <c r="R25" s="800"/>
      <c r="S25" s="800"/>
      <c r="T25" s="800"/>
      <c r="U25" s="68"/>
      <c r="V25" s="312"/>
      <c r="W25" s="129"/>
      <c r="X25" s="315"/>
      <c r="Y25" s="315"/>
      <c r="Z25" s="315"/>
      <c r="AA25" s="68"/>
      <c r="AB25" s="68"/>
      <c r="AC25" s="68"/>
      <c r="AD25" s="68"/>
      <c r="AE25" s="68"/>
      <c r="AF25" s="68"/>
    </row>
    <row r="26" spans="1:32" s="937" customFormat="1" ht="15.95" customHeight="1">
      <c r="A26" s="938">
        <f>ROW()</f>
        <v>26</v>
      </c>
      <c r="B26" s="766"/>
      <c r="C26" s="1055"/>
      <c r="D26" s="940"/>
      <c r="E26" s="1366" t="s">
        <v>684</v>
      </c>
      <c r="F26" s="940"/>
      <c r="G26" s="1737"/>
      <c r="H26" s="1737"/>
      <c r="I26" s="1737"/>
      <c r="J26" s="1737"/>
      <c r="K26" s="1737"/>
      <c r="L26" s="1737"/>
      <c r="M26" s="940"/>
      <c r="N26" s="817"/>
      <c r="O26" s="800"/>
      <c r="P26" s="800"/>
      <c r="Q26" s="800"/>
      <c r="R26" s="800"/>
      <c r="S26" s="800"/>
      <c r="T26" s="800"/>
      <c r="U26" s="68"/>
      <c r="V26" s="312"/>
      <c r="W26" s="129"/>
      <c r="X26" s="315"/>
      <c r="Y26" s="315"/>
      <c r="Z26" s="315"/>
      <c r="AA26" s="68"/>
      <c r="AB26" s="68"/>
      <c r="AC26" s="68"/>
      <c r="AD26" s="68"/>
      <c r="AE26" s="68"/>
      <c r="AF26" s="68"/>
    </row>
    <row r="27" spans="1:32" s="35" customFormat="1">
      <c r="A27" s="381">
        <f>ROW()</f>
        <v>27</v>
      </c>
      <c r="B27" s="302"/>
      <c r="C27" s="515"/>
      <c r="D27" s="515"/>
      <c r="E27" s="390"/>
      <c r="F27" s="515"/>
      <c r="G27" s="515"/>
      <c r="H27" s="515"/>
      <c r="I27" s="515"/>
      <c r="J27" s="515"/>
      <c r="K27" s="515"/>
      <c r="L27" s="515"/>
      <c r="M27" s="940"/>
      <c r="N27" s="941"/>
      <c r="P27" s="937"/>
      <c r="Q27" s="937"/>
      <c r="R27" s="937"/>
      <c r="S27" s="937"/>
      <c r="T27" s="937"/>
      <c r="U27" s="68"/>
      <c r="V27" s="312"/>
      <c r="W27" s="129"/>
      <c r="X27" s="314"/>
      <c r="Y27" s="315"/>
      <c r="Z27" s="315"/>
      <c r="AA27" s="315"/>
      <c r="AB27" s="68"/>
      <c r="AC27" s="68"/>
      <c r="AD27" s="68"/>
      <c r="AE27" s="68"/>
      <c r="AF27" s="68"/>
    </row>
    <row r="28" spans="1:32" s="47" customFormat="1" ht="18" customHeight="1">
      <c r="A28" s="381">
        <f>ROW()</f>
        <v>28</v>
      </c>
      <c r="B28" s="481"/>
      <c r="C28" s="93"/>
      <c r="D28" s="93"/>
      <c r="E28" s="93"/>
      <c r="F28" s="93"/>
      <c r="G28" s="93"/>
      <c r="H28" s="93"/>
      <c r="I28" s="93"/>
      <c r="J28" s="93"/>
      <c r="K28" s="93"/>
      <c r="L28" s="93"/>
      <c r="M28" s="757"/>
      <c r="N28" s="758"/>
      <c r="P28" s="937"/>
      <c r="Q28" s="937"/>
      <c r="R28" s="937"/>
      <c r="S28" s="937"/>
      <c r="T28" s="937"/>
      <c r="U28" s="68"/>
      <c r="V28" s="312"/>
      <c r="W28" s="129"/>
      <c r="X28" s="314"/>
      <c r="Y28" s="315"/>
      <c r="Z28" s="315"/>
      <c r="AA28" s="315"/>
      <c r="AB28" s="68"/>
      <c r="AC28" s="68"/>
      <c r="AD28" s="68"/>
      <c r="AE28" s="68"/>
      <c r="AF28" s="68"/>
    </row>
    <row r="29" spans="1:32">
      <c r="U29" s="68"/>
      <c r="V29" s="68"/>
      <c r="W29" s="68"/>
      <c r="X29" s="68"/>
      <c r="Y29" s="943"/>
      <c r="Z29" s="68"/>
      <c r="AA29" s="68"/>
      <c r="AB29" s="68"/>
      <c r="AC29" s="68"/>
      <c r="AD29" s="68"/>
      <c r="AE29" s="68"/>
      <c r="AF29" s="68"/>
    </row>
    <row r="30" spans="1:32">
      <c r="U30" s="68"/>
      <c r="V30" s="68"/>
      <c r="W30" s="68"/>
      <c r="X30" s="68"/>
      <c r="Y30" s="943"/>
      <c r="Z30" s="68"/>
      <c r="AA30" s="68"/>
      <c r="AB30" s="68"/>
      <c r="AC30" s="68"/>
      <c r="AD30" s="68"/>
      <c r="AE30" s="68"/>
      <c r="AF30" s="68"/>
    </row>
    <row r="31" spans="1:32">
      <c r="U31" s="68"/>
      <c r="V31" s="68"/>
      <c r="W31" s="68"/>
      <c r="X31" s="68"/>
      <c r="Y31" s="943"/>
      <c r="Z31" s="68"/>
      <c r="AA31" s="68"/>
      <c r="AB31" s="68"/>
      <c r="AC31" s="68"/>
      <c r="AD31" s="68"/>
      <c r="AE31" s="68"/>
      <c r="AF31" s="68"/>
    </row>
    <row r="32" spans="1:32">
      <c r="U32" s="68"/>
      <c r="V32" s="68"/>
      <c r="W32" s="68"/>
      <c r="X32" s="68"/>
      <c r="Y32" s="943"/>
      <c r="Z32" s="68"/>
      <c r="AA32" s="68"/>
      <c r="AB32" s="68"/>
      <c r="AC32" s="68"/>
      <c r="AD32" s="68"/>
      <c r="AE32" s="68"/>
      <c r="AF32" s="68"/>
    </row>
    <row r="33" spans="21:32">
      <c r="U33" s="68"/>
      <c r="V33" s="68"/>
      <c r="W33" s="68"/>
      <c r="X33" s="68"/>
      <c r="Y33" s="943"/>
      <c r="Z33" s="68"/>
      <c r="AA33" s="68"/>
      <c r="AB33" s="68"/>
      <c r="AC33" s="68"/>
      <c r="AD33" s="68"/>
      <c r="AE33" s="68"/>
      <c r="AF33" s="68"/>
    </row>
    <row r="34" spans="21:32">
      <c r="U34" s="68"/>
      <c r="V34" s="68"/>
      <c r="W34" s="68"/>
      <c r="X34" s="68"/>
      <c r="Y34" s="943"/>
      <c r="Z34" s="68"/>
      <c r="AA34" s="68"/>
      <c r="AB34" s="68"/>
      <c r="AC34" s="68"/>
      <c r="AD34" s="68"/>
      <c r="AE34" s="68"/>
      <c r="AF34" s="68"/>
    </row>
    <row r="35" spans="21:32">
      <c r="U35" s="68"/>
      <c r="V35" s="68"/>
      <c r="W35" s="68"/>
      <c r="X35" s="68"/>
      <c r="Y35" s="943"/>
      <c r="Z35" s="68"/>
      <c r="AA35" s="68"/>
      <c r="AB35" s="68"/>
      <c r="AC35" s="68"/>
      <c r="AD35" s="68"/>
      <c r="AE35" s="68"/>
      <c r="AF35" s="68"/>
    </row>
    <row r="36" spans="21:32">
      <c r="U36" s="68"/>
      <c r="V36" s="68"/>
      <c r="W36" s="68"/>
      <c r="X36" s="68"/>
      <c r="Y36" s="943"/>
      <c r="Z36" s="68"/>
      <c r="AA36" s="68"/>
      <c r="AB36" s="68"/>
      <c r="AC36" s="68"/>
      <c r="AD36" s="68"/>
      <c r="AE36" s="68"/>
      <c r="AF36" s="68"/>
    </row>
    <row r="37" spans="21:32">
      <c r="U37" s="68"/>
      <c r="V37" s="68"/>
      <c r="W37" s="68"/>
      <c r="X37" s="68"/>
      <c r="Y37" s="943"/>
      <c r="Z37" s="68"/>
      <c r="AA37" s="68"/>
      <c r="AB37" s="68"/>
      <c r="AC37" s="68"/>
      <c r="AD37" s="68"/>
      <c r="AE37" s="68"/>
      <c r="AF37" s="68"/>
    </row>
    <row r="38" spans="21:32">
      <c r="U38" s="68"/>
      <c r="V38" s="68"/>
      <c r="W38" s="68"/>
      <c r="X38" s="68"/>
      <c r="Y38" s="943"/>
      <c r="Z38" s="68"/>
      <c r="AA38" s="68"/>
      <c r="AB38" s="68"/>
      <c r="AC38" s="68"/>
      <c r="AD38" s="68"/>
      <c r="AE38" s="68"/>
      <c r="AF38" s="68"/>
    </row>
    <row r="39" spans="21:32">
      <c r="U39" s="68"/>
      <c r="V39" s="68"/>
      <c r="W39" s="68"/>
      <c r="X39" s="68"/>
      <c r="Y39" s="943"/>
      <c r="Z39" s="68"/>
      <c r="AA39" s="68"/>
      <c r="AB39" s="68"/>
      <c r="AC39" s="68"/>
      <c r="AD39" s="68"/>
      <c r="AE39" s="68"/>
      <c r="AF39" s="68"/>
    </row>
    <row r="40" spans="21:32">
      <c r="U40" s="68"/>
      <c r="V40" s="68"/>
      <c r="W40" s="68"/>
      <c r="X40" s="68"/>
      <c r="Y40" s="943"/>
      <c r="Z40" s="68"/>
      <c r="AA40" s="68"/>
      <c r="AB40" s="68"/>
      <c r="AC40" s="68"/>
      <c r="AD40" s="68"/>
      <c r="AE40" s="68"/>
      <c r="AF40" s="68"/>
    </row>
    <row r="41" spans="21:32">
      <c r="U41" s="68"/>
      <c r="V41" s="68"/>
      <c r="W41" s="68"/>
      <c r="X41" s="68"/>
      <c r="Y41" s="943"/>
      <c r="Z41" s="68"/>
      <c r="AA41" s="68"/>
      <c r="AB41" s="68"/>
      <c r="AC41" s="68"/>
      <c r="AD41" s="68"/>
      <c r="AE41" s="68"/>
      <c r="AF41" s="68"/>
    </row>
    <row r="42" spans="21:32">
      <c r="U42" s="68"/>
      <c r="V42" s="68"/>
      <c r="W42" s="68"/>
      <c r="X42" s="68"/>
      <c r="Y42" s="943"/>
      <c r="Z42" s="68"/>
      <c r="AA42" s="68"/>
      <c r="AB42" s="68"/>
      <c r="AC42" s="68"/>
      <c r="AD42" s="68"/>
      <c r="AE42" s="68"/>
      <c r="AF42" s="68"/>
    </row>
    <row r="43" spans="21:32">
      <c r="U43" s="68"/>
      <c r="V43" s="68"/>
      <c r="W43" s="68"/>
      <c r="X43" s="68"/>
      <c r="Y43" s="943"/>
      <c r="Z43" s="68"/>
      <c r="AA43" s="68"/>
      <c r="AB43" s="68"/>
      <c r="AC43" s="68"/>
      <c r="AD43" s="68"/>
      <c r="AE43" s="68"/>
      <c r="AF43" s="68"/>
    </row>
    <row r="44" spans="21:32">
      <c r="U44" s="68"/>
      <c r="V44" s="68"/>
      <c r="W44" s="68"/>
      <c r="X44" s="68"/>
      <c r="Y44" s="943"/>
      <c r="Z44" s="68"/>
      <c r="AA44" s="68"/>
      <c r="AB44" s="68"/>
      <c r="AC44" s="68"/>
      <c r="AD44" s="68"/>
      <c r="AE44" s="68"/>
      <c r="AF44" s="68"/>
    </row>
    <row r="45" spans="21:32">
      <c r="U45" s="68"/>
      <c r="V45" s="68"/>
      <c r="W45" s="68"/>
      <c r="X45" s="68"/>
      <c r="Y45" s="943"/>
      <c r="Z45" s="68"/>
      <c r="AA45" s="68"/>
      <c r="AB45" s="68"/>
      <c r="AC45" s="68"/>
      <c r="AD45" s="68"/>
      <c r="AE45" s="68"/>
      <c r="AF45" s="68"/>
    </row>
    <row r="46" spans="21:32">
      <c r="U46" s="68"/>
      <c r="V46" s="68"/>
      <c r="W46" s="68"/>
      <c r="X46" s="68"/>
      <c r="Y46" s="943"/>
      <c r="Z46" s="68"/>
      <c r="AA46" s="68"/>
      <c r="AB46" s="68"/>
      <c r="AC46" s="68"/>
      <c r="AD46" s="68"/>
      <c r="AE46" s="68"/>
      <c r="AF46" s="68"/>
    </row>
    <row r="47" spans="21:32">
      <c r="U47" s="68"/>
      <c r="V47" s="68"/>
      <c r="W47" s="68"/>
      <c r="X47" s="68"/>
      <c r="Y47" s="943"/>
      <c r="Z47" s="68"/>
      <c r="AA47" s="68"/>
      <c r="AB47" s="68"/>
      <c r="AC47" s="68"/>
      <c r="AD47" s="68"/>
      <c r="AE47" s="68"/>
      <c r="AF47" s="68"/>
    </row>
    <row r="48" spans="21:32">
      <c r="U48" s="68"/>
      <c r="V48" s="68"/>
      <c r="W48" s="68"/>
      <c r="X48" s="68"/>
      <c r="Y48" s="943"/>
      <c r="Z48" s="68"/>
      <c r="AA48" s="68"/>
      <c r="AB48" s="68"/>
      <c r="AC48" s="68"/>
      <c r="AD48" s="68"/>
      <c r="AE48" s="68"/>
      <c r="AF48" s="68"/>
    </row>
    <row r="49" spans="21:32">
      <c r="U49" s="68"/>
      <c r="V49" s="68"/>
      <c r="W49" s="68"/>
      <c r="X49" s="68"/>
      <c r="Y49" s="943"/>
      <c r="Z49" s="68"/>
      <c r="AA49" s="68"/>
      <c r="AB49" s="68"/>
      <c r="AC49" s="68"/>
      <c r="AD49" s="68"/>
      <c r="AE49" s="68"/>
      <c r="AF49" s="68"/>
    </row>
    <row r="50" spans="21:32">
      <c r="U50" s="68"/>
      <c r="V50" s="68"/>
      <c r="W50" s="68"/>
      <c r="X50" s="68"/>
      <c r="Y50" s="943"/>
      <c r="Z50" s="68"/>
      <c r="AA50" s="68"/>
      <c r="AB50" s="68"/>
      <c r="AC50" s="68"/>
      <c r="AD50" s="68"/>
      <c r="AE50" s="68"/>
      <c r="AF50" s="68"/>
    </row>
    <row r="51" spans="21:32">
      <c r="U51" s="68"/>
      <c r="V51" s="68"/>
      <c r="W51" s="68"/>
      <c r="X51" s="68"/>
      <c r="Y51" s="943"/>
      <c r="Z51" s="68"/>
      <c r="AA51" s="68"/>
      <c r="AB51" s="68"/>
      <c r="AC51" s="68"/>
      <c r="AD51" s="68"/>
      <c r="AE51" s="68"/>
      <c r="AF51" s="68"/>
    </row>
    <row r="52" spans="21:32">
      <c r="U52" s="68"/>
      <c r="V52" s="68"/>
      <c r="W52" s="68"/>
      <c r="X52" s="68"/>
      <c r="Y52" s="943"/>
      <c r="Z52" s="68"/>
      <c r="AA52" s="68"/>
      <c r="AB52" s="68"/>
      <c r="AC52" s="68"/>
      <c r="AD52" s="68"/>
      <c r="AE52" s="68"/>
      <c r="AF52" s="68"/>
    </row>
    <row r="53" spans="21:32">
      <c r="U53" s="68"/>
      <c r="V53" s="68"/>
      <c r="W53" s="68"/>
      <c r="X53" s="68"/>
      <c r="Y53" s="943"/>
      <c r="Z53" s="68"/>
      <c r="AA53" s="68"/>
      <c r="AB53" s="68"/>
      <c r="AC53" s="68"/>
      <c r="AD53" s="68"/>
      <c r="AE53" s="68"/>
      <c r="AF53" s="68"/>
    </row>
    <row r="54" spans="21:32">
      <c r="U54" s="68"/>
      <c r="V54" s="68"/>
      <c r="W54" s="68"/>
      <c r="X54" s="68"/>
      <c r="Y54" s="943"/>
      <c r="Z54" s="68"/>
      <c r="AA54" s="68"/>
      <c r="AB54" s="68"/>
      <c r="AC54" s="68"/>
      <c r="AD54" s="68"/>
      <c r="AE54" s="68"/>
      <c r="AF54" s="68"/>
    </row>
    <row r="55" spans="21:32">
      <c r="U55" s="68"/>
      <c r="V55" s="68"/>
      <c r="W55" s="68"/>
      <c r="X55" s="68"/>
      <c r="Y55" s="943"/>
      <c r="Z55" s="68"/>
      <c r="AA55" s="68"/>
      <c r="AB55" s="68"/>
      <c r="AC55" s="68"/>
      <c r="AD55" s="68"/>
      <c r="AE55" s="68"/>
      <c r="AF55" s="68"/>
    </row>
    <row r="56" spans="21:32">
      <c r="U56" s="68"/>
      <c r="V56" s="68"/>
      <c r="W56" s="68"/>
      <c r="X56" s="68"/>
      <c r="Y56" s="943"/>
      <c r="Z56" s="68"/>
      <c r="AA56" s="68"/>
      <c r="AB56" s="68"/>
      <c r="AC56" s="68"/>
      <c r="AD56" s="68"/>
      <c r="AE56" s="68"/>
      <c r="AF56" s="68"/>
    </row>
    <row r="57" spans="21:32">
      <c r="U57" s="68"/>
      <c r="V57" s="68"/>
      <c r="W57" s="68"/>
      <c r="X57" s="68"/>
      <c r="Y57" s="943"/>
      <c r="Z57" s="68"/>
      <c r="AA57" s="68"/>
      <c r="AB57" s="68"/>
      <c r="AC57" s="68"/>
      <c r="AD57" s="68"/>
      <c r="AE57" s="68"/>
      <c r="AF57" s="68"/>
    </row>
    <row r="58" spans="21:32">
      <c r="U58" s="68"/>
      <c r="V58" s="68"/>
      <c r="W58" s="68"/>
      <c r="X58" s="68"/>
      <c r="Y58" s="943"/>
      <c r="Z58" s="68"/>
      <c r="AA58" s="68"/>
      <c r="AB58" s="68"/>
      <c r="AC58" s="68"/>
      <c r="AD58" s="68"/>
      <c r="AE58" s="68"/>
      <c r="AF58" s="68"/>
    </row>
    <row r="59" spans="21:32">
      <c r="U59" s="68"/>
      <c r="V59" s="68"/>
      <c r="W59" s="68"/>
      <c r="X59" s="68"/>
      <c r="Y59" s="943"/>
      <c r="Z59" s="68"/>
      <c r="AA59" s="68"/>
      <c r="AB59" s="68"/>
      <c r="AC59" s="68"/>
      <c r="AD59" s="68"/>
      <c r="AE59" s="68"/>
      <c r="AF59" s="68"/>
    </row>
    <row r="60" spans="21:32">
      <c r="U60" s="68"/>
      <c r="V60" s="68"/>
      <c r="W60" s="68"/>
      <c r="X60" s="68"/>
      <c r="Y60" s="943"/>
      <c r="Z60" s="68"/>
      <c r="AA60" s="68"/>
      <c r="AB60" s="68"/>
      <c r="AC60" s="68"/>
      <c r="AD60" s="68"/>
      <c r="AE60" s="68"/>
      <c r="AF60" s="68"/>
    </row>
    <row r="61" spans="21:32">
      <c r="U61" s="68"/>
      <c r="V61" s="68"/>
      <c r="W61" s="68"/>
      <c r="X61" s="68"/>
      <c r="Y61" s="943"/>
      <c r="Z61" s="68"/>
      <c r="AA61" s="68"/>
      <c r="AB61" s="68"/>
      <c r="AC61" s="68"/>
      <c r="AD61" s="68"/>
      <c r="AE61" s="68"/>
      <c r="AF61" s="68"/>
    </row>
    <row r="62" spans="21:32">
      <c r="U62" s="68"/>
      <c r="V62" s="68"/>
      <c r="W62" s="68"/>
      <c r="X62" s="68"/>
      <c r="Y62" s="943"/>
      <c r="Z62" s="68"/>
      <c r="AA62" s="68"/>
      <c r="AB62" s="68"/>
      <c r="AC62" s="68"/>
      <c r="AD62" s="68"/>
      <c r="AE62" s="68"/>
      <c r="AF62" s="68"/>
    </row>
    <row r="63" spans="21:32">
      <c r="U63" s="68"/>
      <c r="V63" s="68"/>
      <c r="W63" s="68"/>
      <c r="X63" s="68"/>
      <c r="Y63" s="943"/>
      <c r="Z63" s="68"/>
      <c r="AA63" s="68"/>
      <c r="AB63" s="68"/>
      <c r="AC63" s="68"/>
      <c r="AD63" s="68"/>
      <c r="AE63" s="68"/>
      <c r="AF63" s="68"/>
    </row>
    <row r="64" spans="21:32">
      <c r="U64" s="68"/>
      <c r="V64" s="68"/>
      <c r="W64" s="68"/>
      <c r="X64" s="68"/>
      <c r="Y64" s="943"/>
      <c r="Z64" s="68"/>
      <c r="AA64" s="68"/>
      <c r="AB64" s="68"/>
      <c r="AC64" s="68"/>
      <c r="AD64" s="68"/>
      <c r="AE64" s="68"/>
      <c r="AF64" s="68"/>
    </row>
    <row r="65" spans="21:32">
      <c r="U65" s="68"/>
      <c r="V65" s="68"/>
      <c r="W65" s="68"/>
      <c r="X65" s="68"/>
      <c r="Y65" s="943"/>
      <c r="Z65" s="68"/>
      <c r="AA65" s="68"/>
      <c r="AB65" s="68"/>
      <c r="AC65" s="68"/>
      <c r="AD65" s="68"/>
      <c r="AE65" s="68"/>
      <c r="AF65" s="68"/>
    </row>
    <row r="66" spans="21:32">
      <c r="U66" s="68"/>
      <c r="V66" s="68"/>
      <c r="W66" s="68"/>
      <c r="X66" s="68"/>
      <c r="Y66" s="943"/>
      <c r="Z66" s="68"/>
      <c r="AA66" s="68"/>
      <c r="AB66" s="68"/>
      <c r="AC66" s="68"/>
      <c r="AD66" s="68"/>
      <c r="AE66" s="68"/>
      <c r="AF66" s="68"/>
    </row>
    <row r="67" spans="21:32">
      <c r="U67" s="68"/>
      <c r="V67" s="68"/>
      <c r="W67" s="68"/>
      <c r="X67" s="68"/>
      <c r="Y67" s="943"/>
      <c r="Z67" s="68"/>
      <c r="AA67" s="68"/>
      <c r="AB67" s="68"/>
      <c r="AC67" s="68"/>
      <c r="AD67" s="68"/>
      <c r="AE67" s="68"/>
      <c r="AF67" s="68"/>
    </row>
    <row r="68" spans="21:32">
      <c r="U68" s="68"/>
      <c r="V68" s="68"/>
      <c r="W68" s="68"/>
      <c r="X68" s="68"/>
      <c r="Y68" s="943"/>
      <c r="Z68" s="68"/>
      <c r="AA68" s="68"/>
      <c r="AB68" s="68"/>
      <c r="AC68" s="68"/>
      <c r="AD68" s="68"/>
      <c r="AE68" s="68"/>
      <c r="AF68" s="68"/>
    </row>
    <row r="69" spans="21:32">
      <c r="U69" s="68"/>
      <c r="V69" s="68"/>
      <c r="W69" s="68"/>
      <c r="X69" s="68"/>
      <c r="Y69" s="943"/>
      <c r="Z69" s="68"/>
      <c r="AA69" s="68"/>
      <c r="AB69" s="68"/>
      <c r="AC69" s="68"/>
      <c r="AD69" s="68"/>
      <c r="AE69" s="68"/>
      <c r="AF69" s="68"/>
    </row>
    <row r="70" spans="21:32">
      <c r="U70" s="68"/>
      <c r="V70" s="68"/>
      <c r="W70" s="68"/>
      <c r="X70" s="68"/>
      <c r="Y70" s="943"/>
      <c r="Z70" s="68"/>
      <c r="AA70" s="68"/>
      <c r="AB70" s="68"/>
      <c r="AC70" s="68"/>
      <c r="AD70" s="68"/>
      <c r="AE70" s="68"/>
      <c r="AF70" s="68"/>
    </row>
    <row r="71" spans="21:32">
      <c r="U71" s="68"/>
      <c r="V71" s="68"/>
      <c r="W71" s="68"/>
      <c r="X71" s="68"/>
      <c r="Y71" s="943"/>
      <c r="Z71" s="68"/>
      <c r="AA71" s="68"/>
      <c r="AB71" s="68"/>
      <c r="AC71" s="68"/>
      <c r="AD71" s="68"/>
      <c r="AE71" s="68"/>
      <c r="AF71" s="68"/>
    </row>
    <row r="72" spans="21:32">
      <c r="U72" s="68"/>
      <c r="V72" s="68"/>
      <c r="W72" s="68"/>
      <c r="X72" s="68"/>
      <c r="Y72" s="943"/>
      <c r="Z72" s="68"/>
      <c r="AA72" s="68"/>
      <c r="AB72" s="68"/>
      <c r="AC72" s="68"/>
      <c r="AD72" s="68"/>
      <c r="AE72" s="68"/>
      <c r="AF72" s="68"/>
    </row>
    <row r="73" spans="21:32">
      <c r="U73" s="68"/>
      <c r="V73" s="68"/>
      <c r="W73" s="68"/>
      <c r="X73" s="68"/>
      <c r="Y73" s="943"/>
      <c r="Z73" s="68"/>
      <c r="AA73" s="68"/>
      <c r="AB73" s="68"/>
      <c r="AC73" s="68"/>
      <c r="AD73" s="68"/>
      <c r="AE73" s="68"/>
      <c r="AF73" s="68"/>
    </row>
    <row r="74" spans="21:32">
      <c r="U74" s="68"/>
      <c r="V74" s="68"/>
      <c r="W74" s="68"/>
      <c r="X74" s="68"/>
      <c r="Y74" s="943"/>
      <c r="Z74" s="68"/>
      <c r="AA74" s="68"/>
      <c r="AB74" s="68"/>
      <c r="AC74" s="68"/>
      <c r="AD74" s="68"/>
      <c r="AE74" s="68"/>
      <c r="AF74" s="68"/>
    </row>
    <row r="75" spans="21:32">
      <c r="U75" s="68"/>
      <c r="V75" s="68"/>
      <c r="W75" s="68"/>
      <c r="X75" s="68"/>
      <c r="Y75" s="943"/>
      <c r="Z75" s="68"/>
      <c r="AA75" s="68"/>
      <c r="AB75" s="68"/>
      <c r="AC75" s="68"/>
      <c r="AD75" s="68"/>
      <c r="AE75" s="68"/>
      <c r="AF75" s="68"/>
    </row>
    <row r="76" spans="21:32">
      <c r="U76" s="68"/>
      <c r="V76" s="68"/>
      <c r="W76" s="68"/>
      <c r="X76" s="68"/>
      <c r="Y76" s="943"/>
      <c r="Z76" s="68"/>
      <c r="AA76" s="68"/>
      <c r="AB76" s="68"/>
      <c r="AC76" s="68"/>
      <c r="AD76" s="68"/>
      <c r="AE76" s="68"/>
      <c r="AF76" s="68"/>
    </row>
    <row r="77" spans="21:32">
      <c r="U77" s="68"/>
      <c r="V77" s="68"/>
      <c r="W77" s="68"/>
      <c r="X77" s="68"/>
      <c r="Y77" s="943"/>
      <c r="Z77" s="68"/>
      <c r="AA77" s="68"/>
      <c r="AB77" s="68"/>
      <c r="AC77" s="68"/>
      <c r="AD77" s="68"/>
      <c r="AE77" s="68"/>
      <c r="AF77" s="68"/>
    </row>
    <row r="78" spans="21:32">
      <c r="U78" s="68"/>
      <c r="V78" s="68"/>
      <c r="W78" s="68"/>
      <c r="X78" s="68"/>
      <c r="Y78" s="943"/>
      <c r="Z78" s="68"/>
      <c r="AA78" s="68"/>
      <c r="AB78" s="68"/>
      <c r="AC78" s="68"/>
      <c r="AD78" s="68"/>
      <c r="AE78" s="68"/>
      <c r="AF78" s="68"/>
    </row>
    <row r="79" spans="21:32">
      <c r="U79" s="68"/>
      <c r="V79" s="68"/>
      <c r="W79" s="68"/>
      <c r="X79" s="68"/>
      <c r="Y79" s="943"/>
      <c r="Z79" s="68"/>
      <c r="AA79" s="68"/>
      <c r="AB79" s="68"/>
      <c r="AC79" s="68"/>
      <c r="AD79" s="68"/>
      <c r="AE79" s="68"/>
      <c r="AF79" s="68"/>
    </row>
    <row r="80" spans="21:32">
      <c r="U80" s="68"/>
      <c r="V80" s="68"/>
      <c r="W80" s="68"/>
      <c r="X80" s="68"/>
      <c r="Y80" s="943"/>
      <c r="Z80" s="68"/>
      <c r="AA80" s="68"/>
      <c r="AB80" s="68"/>
      <c r="AC80" s="68"/>
      <c r="AD80" s="68"/>
      <c r="AE80" s="68"/>
      <c r="AF80" s="68"/>
    </row>
    <row r="81" spans="21:32">
      <c r="U81" s="68"/>
      <c r="V81" s="68"/>
      <c r="W81" s="68"/>
      <c r="X81" s="68"/>
      <c r="Y81" s="943"/>
      <c r="Z81" s="68"/>
      <c r="AA81" s="68"/>
      <c r="AB81" s="68"/>
      <c r="AC81" s="68"/>
      <c r="AD81" s="68"/>
      <c r="AE81" s="68"/>
      <c r="AF81" s="68"/>
    </row>
    <row r="82" spans="21:32">
      <c r="U82" s="68"/>
      <c r="V82" s="68"/>
      <c r="W82" s="68"/>
      <c r="X82" s="68"/>
      <c r="Y82" s="943"/>
      <c r="Z82" s="68"/>
      <c r="AA82" s="68"/>
      <c r="AB82" s="68"/>
      <c r="AC82" s="68"/>
      <c r="AD82" s="68"/>
      <c r="AE82" s="68"/>
      <c r="AF82" s="68"/>
    </row>
    <row r="83" spans="21:32">
      <c r="U83" s="68"/>
      <c r="V83" s="68"/>
      <c r="W83" s="68"/>
      <c r="X83" s="68"/>
      <c r="Y83" s="943"/>
      <c r="Z83" s="68"/>
      <c r="AA83" s="68"/>
      <c r="AB83" s="68"/>
      <c r="AC83" s="68"/>
      <c r="AD83" s="68"/>
      <c r="AE83" s="68"/>
      <c r="AF83" s="68"/>
    </row>
    <row r="84" spans="21:32">
      <c r="U84" s="68"/>
      <c r="V84" s="68"/>
      <c r="W84" s="68"/>
      <c r="X84" s="68"/>
      <c r="Y84" s="943"/>
      <c r="Z84" s="68"/>
      <c r="AA84" s="68"/>
      <c r="AB84" s="68"/>
      <c r="AC84" s="68"/>
      <c r="AD84" s="68"/>
      <c r="AE84" s="68"/>
      <c r="AF84" s="68"/>
    </row>
    <row r="85" spans="21:32">
      <c r="U85" s="68"/>
      <c r="V85" s="68"/>
      <c r="W85" s="68"/>
      <c r="X85" s="68"/>
      <c r="Y85" s="943"/>
      <c r="Z85" s="68"/>
      <c r="AA85" s="68"/>
      <c r="AB85" s="68"/>
      <c r="AC85" s="68"/>
      <c r="AD85" s="68"/>
      <c r="AE85" s="68"/>
      <c r="AF85" s="68"/>
    </row>
    <row r="86" spans="21:32">
      <c r="U86" s="68"/>
      <c r="V86" s="68"/>
      <c r="W86" s="68"/>
      <c r="X86" s="68"/>
      <c r="Y86" s="943"/>
      <c r="Z86" s="68"/>
      <c r="AA86" s="68"/>
      <c r="AB86" s="68"/>
      <c r="AC86" s="68"/>
      <c r="AD86" s="68"/>
      <c r="AE86" s="68"/>
      <c r="AF86" s="68"/>
    </row>
    <row r="87" spans="21:32">
      <c r="U87" s="68"/>
      <c r="V87" s="68"/>
      <c r="W87" s="68"/>
      <c r="X87" s="68"/>
      <c r="Y87" s="943"/>
      <c r="Z87" s="68"/>
      <c r="AA87" s="68"/>
      <c r="AB87" s="68"/>
      <c r="AC87" s="68"/>
      <c r="AD87" s="68"/>
      <c r="AE87" s="68"/>
      <c r="AF87" s="68"/>
    </row>
    <row r="88" spans="21:32">
      <c r="U88" s="68"/>
      <c r="V88" s="68"/>
      <c r="W88" s="68"/>
      <c r="X88" s="68"/>
      <c r="Y88" s="943"/>
      <c r="Z88" s="68"/>
      <c r="AA88" s="68"/>
      <c r="AB88" s="68"/>
      <c r="AC88" s="68"/>
      <c r="AD88" s="68"/>
      <c r="AE88" s="68"/>
      <c r="AF88" s="68"/>
    </row>
    <row r="89" spans="21:32">
      <c r="U89" s="68"/>
      <c r="V89" s="68"/>
      <c r="W89" s="68"/>
      <c r="X89" s="68"/>
      <c r="Y89" s="943"/>
      <c r="Z89" s="68"/>
      <c r="AA89" s="68"/>
      <c r="AB89" s="68"/>
      <c r="AC89" s="68"/>
      <c r="AD89" s="68"/>
      <c r="AE89" s="68"/>
      <c r="AF89" s="68"/>
    </row>
    <row r="90" spans="21:32">
      <c r="U90" s="68"/>
      <c r="V90" s="68"/>
      <c r="W90" s="68"/>
      <c r="X90" s="68"/>
      <c r="Y90" s="943"/>
      <c r="Z90" s="68"/>
      <c r="AA90" s="68"/>
      <c r="AB90" s="68"/>
      <c r="AC90" s="68"/>
      <c r="AD90" s="68"/>
      <c r="AE90" s="68"/>
      <c r="AF90" s="68"/>
    </row>
    <row r="91" spans="21:32">
      <c r="U91" s="68"/>
      <c r="V91" s="68"/>
      <c r="W91" s="68"/>
      <c r="X91" s="68"/>
      <c r="Y91" s="943"/>
      <c r="Z91" s="68"/>
      <c r="AA91" s="68"/>
      <c r="AB91" s="68"/>
      <c r="AC91" s="68"/>
      <c r="AD91" s="68"/>
      <c r="AE91" s="68"/>
      <c r="AF91" s="68"/>
    </row>
    <row r="92" spans="21:32">
      <c r="U92" s="68"/>
      <c r="V92" s="68"/>
      <c r="W92" s="68"/>
      <c r="X92" s="68"/>
      <c r="Y92" s="943"/>
      <c r="Z92" s="68"/>
      <c r="AA92" s="68"/>
      <c r="AB92" s="68"/>
      <c r="AC92" s="68"/>
      <c r="AD92" s="68"/>
      <c r="AE92" s="68"/>
      <c r="AF92" s="68"/>
    </row>
    <row r="93" spans="21:32">
      <c r="U93" s="68"/>
      <c r="V93" s="68"/>
      <c r="W93" s="68"/>
      <c r="X93" s="68"/>
      <c r="Y93" s="943"/>
      <c r="Z93" s="68"/>
      <c r="AA93" s="68"/>
      <c r="AB93" s="68"/>
      <c r="AC93" s="68"/>
      <c r="AD93" s="68"/>
      <c r="AE93" s="68"/>
      <c r="AF93" s="68"/>
    </row>
    <row r="94" spans="21:32">
      <c r="U94" s="68"/>
      <c r="V94" s="68"/>
      <c r="W94" s="68"/>
      <c r="X94" s="68"/>
      <c r="Y94" s="943"/>
      <c r="Z94" s="68"/>
      <c r="AA94" s="68"/>
      <c r="AB94" s="68"/>
      <c r="AC94" s="68"/>
      <c r="AD94" s="68"/>
      <c r="AE94" s="68"/>
      <c r="AF94" s="68"/>
    </row>
    <row r="95" spans="21:32">
      <c r="U95" s="68"/>
      <c r="V95" s="68"/>
      <c r="W95" s="68"/>
      <c r="X95" s="68"/>
      <c r="Y95" s="943"/>
      <c r="Z95" s="68"/>
      <c r="AA95" s="68"/>
      <c r="AB95" s="68"/>
      <c r="AC95" s="68"/>
      <c r="AD95" s="68"/>
      <c r="AE95" s="68"/>
      <c r="AF95" s="68"/>
    </row>
    <row r="96" spans="21:32">
      <c r="U96" s="68"/>
      <c r="V96" s="68"/>
      <c r="W96" s="68"/>
      <c r="X96" s="68"/>
      <c r="Y96" s="943"/>
      <c r="Z96" s="68"/>
      <c r="AA96" s="68"/>
      <c r="AB96" s="68"/>
      <c r="AC96" s="68"/>
      <c r="AD96" s="68"/>
      <c r="AE96" s="68"/>
      <c r="AF96" s="68"/>
    </row>
    <row r="97" spans="21:32">
      <c r="U97" s="68"/>
      <c r="V97" s="68"/>
      <c r="W97" s="68"/>
      <c r="X97" s="68"/>
      <c r="Y97" s="943"/>
      <c r="Z97" s="68"/>
      <c r="AA97" s="68"/>
      <c r="AB97" s="68"/>
      <c r="AC97" s="68"/>
      <c r="AD97" s="68"/>
      <c r="AE97" s="68"/>
      <c r="AF97" s="68"/>
    </row>
    <row r="98" spans="21:32">
      <c r="U98" s="68"/>
      <c r="V98" s="68"/>
      <c r="W98" s="68"/>
      <c r="X98" s="68"/>
      <c r="Y98" s="943"/>
      <c r="Z98" s="68"/>
      <c r="AA98" s="68"/>
      <c r="AB98" s="68"/>
      <c r="AC98" s="68"/>
      <c r="AD98" s="68"/>
      <c r="AE98" s="68"/>
      <c r="AF98" s="68"/>
    </row>
    <row r="99" spans="21:32">
      <c r="U99" s="68"/>
      <c r="V99" s="68"/>
      <c r="W99" s="68"/>
      <c r="X99" s="68"/>
      <c r="Y99" s="943"/>
      <c r="Z99" s="68"/>
      <c r="AA99" s="68"/>
      <c r="AB99" s="68"/>
      <c r="AC99" s="68"/>
      <c r="AD99" s="68"/>
      <c r="AE99" s="68"/>
      <c r="AF99" s="68"/>
    </row>
    <row r="100" spans="21:32">
      <c r="U100" s="68"/>
      <c r="V100" s="68"/>
      <c r="W100" s="68"/>
      <c r="X100" s="68"/>
      <c r="Y100" s="943"/>
      <c r="Z100" s="68"/>
      <c r="AA100" s="68"/>
      <c r="AB100" s="68"/>
      <c r="AC100" s="68"/>
      <c r="AD100" s="68"/>
      <c r="AE100" s="68"/>
      <c r="AF100" s="68"/>
    </row>
    <row r="101" spans="21:32">
      <c r="U101" s="68"/>
      <c r="V101" s="68"/>
      <c r="W101" s="68"/>
      <c r="X101" s="68"/>
      <c r="Y101" s="943"/>
      <c r="Z101" s="68"/>
      <c r="AA101" s="68"/>
      <c r="AB101" s="68"/>
      <c r="AC101" s="68"/>
      <c r="AD101" s="68"/>
      <c r="AE101" s="68"/>
      <c r="AF101" s="68"/>
    </row>
    <row r="102" spans="21:32">
      <c r="U102" s="68"/>
      <c r="V102" s="68"/>
      <c r="W102" s="68"/>
      <c r="X102" s="68"/>
      <c r="Y102" s="943"/>
      <c r="Z102" s="68"/>
      <c r="AA102" s="68"/>
      <c r="AB102" s="68"/>
      <c r="AC102" s="68"/>
      <c r="AD102" s="68"/>
      <c r="AE102" s="68"/>
      <c r="AF102" s="68"/>
    </row>
    <row r="103" spans="21:32">
      <c r="U103" s="68"/>
      <c r="V103" s="68"/>
      <c r="W103" s="68"/>
      <c r="X103" s="68"/>
      <c r="Y103" s="943"/>
      <c r="Z103" s="68"/>
      <c r="AA103" s="68"/>
      <c r="AB103" s="68"/>
      <c r="AC103" s="68"/>
      <c r="AD103" s="68"/>
      <c r="AE103" s="68"/>
      <c r="AF103" s="68"/>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4" footer="0.31496062992125984"/>
      <pageSetup paperSize="9" scale="62" fitToHeight="10" orientation="landscape" cellComments="asDisplayed" r:id="rId1"/>
      <headerFooter>
        <oddHeader>&amp;C&amp;"Arial"&amp;10 Commerce Commission Information Disclosure Template</oddHeader>
        <oddFooter>&amp;L&amp;"Arial"&amp;10 &amp;F&amp;C&amp;"Arial"&amp;10 &amp;A&amp;R&amp;"Arial"&amp;10 &amp;P</oddFooter>
      </headerFooter>
    </customSheetView>
  </customSheetViews>
  <mergeCells count="4">
    <mergeCell ref="J2:L2"/>
    <mergeCell ref="J3:L3"/>
    <mergeCell ref="G7:L7"/>
    <mergeCell ref="A5:J5"/>
  </mergeCells>
  <pageMargins left="0.70866141732283472" right="0.70866141732283472" top="0.74803149606299213" bottom="0.74803149606299213" header="0.31496062992125984" footer="0.31496062992125984"/>
  <pageSetup paperSize="9" scale="60" fitToHeight="10" orientation="landscape" cellComments="asDisplayed" r:id="rId2"/>
  <headerFooter>
    <oddHeader>&amp;C&amp;"Arial"&amp;10 Commerce Commission Information Disclosure Template</oddHeader>
    <oddFooter>&amp;L&amp;"Arial"&amp;10 &amp;F&amp;C&amp;"Arial"&amp;10 &amp;A&amp;R&amp;"Arial"&amp;10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9.9978637043366805E-2"/>
    <pageSetUpPr fitToPage="1"/>
  </sheetPr>
  <dimension ref="A1:AF351"/>
  <sheetViews>
    <sheetView showGridLines="0" zoomScaleNormal="100" zoomScaleSheetLayoutView="100" workbookViewId="0">
      <pane ySplit="6" topLeftCell="A13" activePane="bottomLeft" state="frozen"/>
      <selection pane="bottomLeft" activeCell="I30" sqref="I30"/>
    </sheetView>
  </sheetViews>
  <sheetFormatPr defaultRowHeight="12.75"/>
  <cols>
    <col min="1" max="1" width="4.7109375" style="70" customWidth="1"/>
    <col min="2" max="2" width="2.42578125" style="937" customWidth="1"/>
    <col min="3" max="3" width="6.140625" style="70" customWidth="1"/>
    <col min="4" max="4" width="47" style="70" customWidth="1"/>
    <col min="5" max="5" width="16" style="937" customWidth="1"/>
    <col min="6" max="13" width="11.42578125" style="70" customWidth="1"/>
    <col min="14" max="14" width="11.42578125" style="1" customWidth="1"/>
    <col min="15" max="16" width="11.42578125" style="800" customWidth="1"/>
    <col min="17" max="17" width="36.140625" style="800" customWidth="1"/>
    <col min="18" max="18" width="9.140625" style="1" customWidth="1"/>
    <col min="19" max="19" width="39.5703125" style="1" customWidth="1"/>
    <col min="20" max="20" width="43.85546875" style="1" customWidth="1"/>
    <col min="21" max="21" width="44.7109375" style="1" customWidth="1"/>
    <col min="22" max="16384" width="9.140625" style="70"/>
  </cols>
  <sheetData>
    <row r="1" spans="1:32" s="71" customFormat="1" ht="15" customHeight="1" thickBot="1">
      <c r="A1" s="528"/>
      <c r="B1" s="529"/>
      <c r="C1" s="529"/>
      <c r="D1" s="529"/>
      <c r="E1" s="529"/>
      <c r="F1" s="529"/>
      <c r="G1" s="529"/>
      <c r="H1" s="529"/>
      <c r="I1" s="529"/>
      <c r="J1" s="529"/>
      <c r="K1" s="529"/>
      <c r="L1" s="529"/>
      <c r="M1" s="531"/>
      <c r="N1" s="531"/>
      <c r="O1" s="531"/>
      <c r="P1" s="531"/>
      <c r="Q1" s="531"/>
      <c r="R1" s="638"/>
      <c r="S1" s="72" t="s">
        <v>4</v>
      </c>
      <c r="T1" s="72"/>
      <c r="U1" s="310"/>
      <c r="V1" s="311"/>
      <c r="W1" s="311"/>
      <c r="X1" s="2039"/>
      <c r="Y1" s="943"/>
      <c r="Z1" s="943"/>
      <c r="AA1" s="943"/>
      <c r="AB1" s="943"/>
      <c r="AC1" s="943"/>
      <c r="AD1" s="943"/>
      <c r="AE1" s="943"/>
      <c r="AF1" s="943"/>
    </row>
    <row r="2" spans="1:32" s="71" customFormat="1" ht="17.25">
      <c r="A2" s="530"/>
      <c r="B2" s="531"/>
      <c r="C2" s="531"/>
      <c r="D2" s="531"/>
      <c r="E2" s="531"/>
      <c r="F2" s="531"/>
      <c r="G2" s="532"/>
      <c r="H2" s="1272"/>
      <c r="I2" s="1272"/>
      <c r="J2" s="1272"/>
      <c r="K2" s="1272"/>
      <c r="L2" s="531"/>
      <c r="M2" s="531"/>
      <c r="N2" s="533" t="s">
        <v>5</v>
      </c>
      <c r="O2" s="2238" t="str">
        <f>IF(NOT(ISBLANK(CoverSheet!$C$8)),CoverSheet!$C$8,"")</f>
        <v>Transpower New Zealand Limited</v>
      </c>
      <c r="P2" s="2239"/>
      <c r="Q2" s="2240"/>
      <c r="R2" s="638"/>
      <c r="S2" s="64"/>
      <c r="T2" s="64"/>
      <c r="U2" s="1572"/>
      <c r="V2" s="1572"/>
      <c r="W2" s="1572"/>
      <c r="X2" s="1572"/>
      <c r="Y2" s="1572"/>
      <c r="Z2" s="2039"/>
      <c r="AA2" s="943"/>
      <c r="AB2" s="943"/>
      <c r="AC2" s="943"/>
      <c r="AD2" s="943"/>
      <c r="AE2" s="943"/>
      <c r="AF2" s="943"/>
    </row>
    <row r="3" spans="1:32" s="71" customFormat="1" ht="19.5" customHeight="1" thickBot="1">
      <c r="A3" s="530"/>
      <c r="B3" s="531"/>
      <c r="C3" s="531"/>
      <c r="D3" s="531"/>
      <c r="E3" s="531"/>
      <c r="F3" s="531"/>
      <c r="G3" s="532"/>
      <c r="H3" s="1272"/>
      <c r="I3" s="1272"/>
      <c r="J3" s="1272"/>
      <c r="K3" s="1272"/>
      <c r="L3" s="531"/>
      <c r="M3" s="531"/>
      <c r="N3" s="533" t="s">
        <v>628</v>
      </c>
      <c r="O3" s="2241" t="str">
        <f>IF(ISNUMBER(CoverSheet!$C$12),TEXT(DATE(YEAR(CoverSheet!$C$12),MONTH(CoverSheet!$C$12),DAY(CoverSheet!$C$12))+1,"_([$-1409]d mmmm yyyy;_(@")&amp;" –"&amp;TEXT(DATE(YEAR(CoverSheet!$C$12)+10,MONTH(CoverSheet!$C$12),DAY(CoverSheet!$C$12)),"_([$-1409]d mmmm yyyy;_(@"),"")</f>
        <v xml:space="preserve"> 1 July 2015 – 30 June 2025</v>
      </c>
      <c r="P3" s="2242"/>
      <c r="Q3" s="2243"/>
      <c r="R3" s="638"/>
      <c r="S3" s="64"/>
      <c r="T3" s="64"/>
      <c r="U3" s="312"/>
      <c r="V3" s="313"/>
      <c r="W3" s="309"/>
      <c r="X3" s="309"/>
      <c r="Y3" s="1572"/>
      <c r="Z3" s="2039"/>
      <c r="AA3" s="943"/>
      <c r="AB3" s="943"/>
      <c r="AC3" s="943"/>
      <c r="AD3" s="943"/>
      <c r="AE3" s="943"/>
      <c r="AF3" s="943"/>
    </row>
    <row r="4" spans="1:32" s="71" customFormat="1" ht="21">
      <c r="A4" s="156" t="s">
        <v>1210</v>
      </c>
      <c r="B4" s="224"/>
      <c r="C4" s="516"/>
      <c r="D4" s="516"/>
      <c r="E4" s="1054"/>
      <c r="F4" s="516"/>
      <c r="G4" s="516"/>
      <c r="H4" s="157"/>
      <c r="I4" s="516"/>
      <c r="J4" s="516"/>
      <c r="K4" s="516"/>
      <c r="L4" s="627"/>
      <c r="M4" s="627"/>
      <c r="N4" s="627"/>
      <c r="O4" s="1054"/>
      <c r="P4" s="1196"/>
      <c r="Q4" s="1273"/>
      <c r="R4" s="638"/>
      <c r="S4" s="64"/>
      <c r="T4" s="64"/>
      <c r="U4" s="312"/>
      <c r="V4" s="2040"/>
      <c r="W4" s="943"/>
      <c r="X4" s="943"/>
      <c r="Y4" s="943"/>
      <c r="Z4" s="2039"/>
      <c r="AA4" s="943"/>
      <c r="AB4" s="943"/>
      <c r="AC4" s="943"/>
      <c r="AD4" s="943"/>
      <c r="AE4" s="943"/>
      <c r="AF4" s="943"/>
    </row>
    <row r="5" spans="1:32" s="51" customFormat="1" ht="15.75" customHeight="1">
      <c r="A5" s="2104" t="s">
        <v>1573</v>
      </c>
      <c r="B5" s="2105"/>
      <c r="C5" s="2105"/>
      <c r="D5" s="2105"/>
      <c r="E5" s="2105"/>
      <c r="F5" s="2105"/>
      <c r="G5" s="2105"/>
      <c r="H5" s="2105"/>
      <c r="I5" s="225"/>
      <c r="J5" s="225"/>
      <c r="K5" s="225"/>
      <c r="L5" s="225"/>
      <c r="M5" s="225"/>
      <c r="N5" s="225"/>
      <c r="O5" s="1056"/>
      <c r="P5" s="1195"/>
      <c r="Q5" s="1272"/>
      <c r="R5" s="639"/>
      <c r="S5" s="60"/>
      <c r="T5" s="60"/>
      <c r="U5" s="2039"/>
      <c r="V5" s="2040"/>
      <c r="W5" s="943"/>
      <c r="X5" s="943"/>
      <c r="Y5" s="943"/>
      <c r="Z5" s="2039"/>
      <c r="AA5" s="2039"/>
      <c r="AB5" s="2039"/>
      <c r="AC5" s="2039"/>
      <c r="AD5" s="2039"/>
      <c r="AE5" s="2039"/>
      <c r="AF5" s="2039"/>
    </row>
    <row r="6" spans="1:32" ht="15" customHeight="1">
      <c r="A6" s="171" t="s">
        <v>6</v>
      </c>
      <c r="B6" s="232"/>
      <c r="C6" s="172" t="s">
        <v>393</v>
      </c>
      <c r="D6" s="226"/>
      <c r="E6" s="226"/>
      <c r="F6" s="226"/>
      <c r="G6" s="226"/>
      <c r="H6" s="226"/>
      <c r="I6" s="226"/>
      <c r="J6" s="226"/>
      <c r="K6" s="226"/>
      <c r="L6" s="226"/>
      <c r="M6" s="226"/>
      <c r="N6" s="627"/>
      <c r="O6" s="1054"/>
      <c r="P6" s="1196"/>
      <c r="Q6" s="1273"/>
      <c r="R6" s="638"/>
      <c r="U6" s="312"/>
      <c r="V6" s="2040"/>
      <c r="W6" s="943"/>
      <c r="X6" s="943"/>
      <c r="Y6" s="943"/>
      <c r="Z6" s="943"/>
      <c r="AA6" s="943"/>
      <c r="AB6" s="943"/>
      <c r="AC6" s="943"/>
      <c r="AD6" s="943"/>
      <c r="AE6" s="943"/>
      <c r="AF6" s="943"/>
    </row>
    <row r="7" spans="1:32" ht="31.5" customHeight="1">
      <c r="A7" s="381">
        <f>ROW()</f>
        <v>7</v>
      </c>
      <c r="B7" s="766"/>
      <c r="C7" s="1400" t="s">
        <v>1211</v>
      </c>
      <c r="D7" s="1399"/>
      <c r="E7" s="1399"/>
      <c r="F7" s="1399"/>
      <c r="G7" s="1399"/>
      <c r="H7" s="1399"/>
      <c r="I7" s="1399"/>
      <c r="J7" s="1399"/>
      <c r="K7" s="1399"/>
      <c r="L7" s="626"/>
      <c r="M7" s="626"/>
      <c r="N7" s="626"/>
      <c r="O7" s="940"/>
      <c r="P7" s="940"/>
      <c r="Q7" s="940"/>
      <c r="R7" s="30"/>
      <c r="U7" s="312"/>
      <c r="V7" s="2040"/>
      <c r="W7" s="943"/>
      <c r="X7" s="943"/>
      <c r="Y7" s="943"/>
      <c r="Z7" s="943"/>
      <c r="AA7" s="943"/>
      <c r="AB7" s="943"/>
      <c r="AC7" s="943"/>
      <c r="AD7" s="943"/>
      <c r="AE7" s="943"/>
      <c r="AF7" s="943"/>
    </row>
    <row r="8" spans="1:32" s="937" customFormat="1" ht="15.75" customHeight="1">
      <c r="A8" s="938">
        <f>ROW()</f>
        <v>8</v>
      </c>
      <c r="B8" s="766"/>
      <c r="C8" s="475"/>
      <c r="D8" s="475"/>
      <c r="E8" s="475"/>
      <c r="F8" s="475"/>
      <c r="G8" s="475"/>
      <c r="H8" s="475"/>
      <c r="I8" s="475"/>
      <c r="J8" s="475"/>
      <c r="K8" s="475"/>
      <c r="L8" s="940"/>
      <c r="M8" s="940"/>
      <c r="N8" s="940"/>
      <c r="O8" s="940"/>
      <c r="P8" s="940"/>
      <c r="Q8" s="940"/>
      <c r="R8" s="804"/>
      <c r="S8" s="800"/>
      <c r="T8" s="800"/>
      <c r="U8" s="312"/>
      <c r="V8" s="2040"/>
      <c r="W8" s="943"/>
      <c r="X8" s="943"/>
      <c r="Y8" s="943"/>
      <c r="Z8" s="943"/>
      <c r="AA8" s="943"/>
      <c r="AB8" s="943"/>
      <c r="AC8" s="943"/>
      <c r="AD8" s="943"/>
      <c r="AE8" s="943"/>
      <c r="AF8" s="943"/>
    </row>
    <row r="9" spans="1:32" ht="15.75" customHeight="1">
      <c r="A9" s="938">
        <f>ROW()</f>
        <v>9</v>
      </c>
      <c r="B9" s="766"/>
      <c r="C9" s="475"/>
      <c r="D9" s="626"/>
      <c r="E9" s="1065" t="s">
        <v>975</v>
      </c>
      <c r="F9" s="2247" t="s">
        <v>974</v>
      </c>
      <c r="G9" s="2247"/>
      <c r="H9" s="2247"/>
      <c r="I9" s="2247"/>
      <c r="J9" s="2247"/>
      <c r="K9" s="2247"/>
      <c r="L9" s="2247"/>
      <c r="M9" s="2247"/>
      <c r="N9" s="2247"/>
      <c r="O9" s="2247"/>
      <c r="P9" s="2247"/>
      <c r="Q9" s="1275"/>
      <c r="R9" s="1276"/>
      <c r="U9" s="312"/>
      <c r="V9" s="2040"/>
      <c r="W9" s="943"/>
      <c r="X9" s="943"/>
      <c r="Y9" s="943"/>
      <c r="Z9" s="943"/>
      <c r="AA9" s="943"/>
      <c r="AB9" s="943"/>
      <c r="AC9" s="943"/>
      <c r="AD9" s="943"/>
      <c r="AE9" s="943"/>
      <c r="AF9" s="943"/>
    </row>
    <row r="10" spans="1:32" ht="15.95" customHeight="1">
      <c r="A10" s="381">
        <f>ROW()</f>
        <v>10</v>
      </c>
      <c r="B10" s="766"/>
      <c r="C10" s="940"/>
      <c r="D10" s="1401" t="s">
        <v>683</v>
      </c>
      <c r="E10" s="901" t="s">
        <v>205</v>
      </c>
      <c r="F10" s="901" t="s">
        <v>205</v>
      </c>
      <c r="G10" s="901" t="s">
        <v>559</v>
      </c>
      <c r="H10" s="901" t="s">
        <v>560</v>
      </c>
      <c r="I10" s="901" t="s">
        <v>561</v>
      </c>
      <c r="J10" s="901" t="s">
        <v>562</v>
      </c>
      <c r="K10" s="901" t="s">
        <v>563</v>
      </c>
      <c r="L10" s="901" t="s">
        <v>564</v>
      </c>
      <c r="M10" s="901" t="s">
        <v>565</v>
      </c>
      <c r="N10" s="1369" t="s">
        <v>566</v>
      </c>
      <c r="O10" s="1370" t="s">
        <v>567</v>
      </c>
      <c r="P10" s="1370" t="s">
        <v>568</v>
      </c>
      <c r="Q10" s="1369" t="s">
        <v>977</v>
      </c>
      <c r="R10" s="1371"/>
      <c r="S10" s="807"/>
      <c r="T10" s="814"/>
      <c r="U10" s="943"/>
      <c r="V10" s="943"/>
      <c r="W10" s="943"/>
      <c r="X10" s="943"/>
      <c r="Y10" s="943"/>
      <c r="Z10" s="943"/>
      <c r="AA10" s="943"/>
      <c r="AB10" s="943"/>
      <c r="AC10" s="943"/>
      <c r="AD10" s="943"/>
      <c r="AE10" s="943"/>
      <c r="AF10" s="943"/>
    </row>
    <row r="11" spans="1:32" ht="15.95" customHeight="1">
      <c r="A11" s="381">
        <f>ROW()</f>
        <v>11</v>
      </c>
      <c r="B11" s="766"/>
      <c r="C11" s="1274"/>
      <c r="D11" s="1280" t="s">
        <v>1152</v>
      </c>
      <c r="E11" s="1372"/>
      <c r="F11" s="1374">
        <v>158</v>
      </c>
      <c r="G11" s="1280">
        <v>161</v>
      </c>
      <c r="H11" s="1280">
        <v>165</v>
      </c>
      <c r="I11" s="1280">
        <v>168</v>
      </c>
      <c r="J11" s="1280">
        <v>171</v>
      </c>
      <c r="K11" s="1280">
        <v>175</v>
      </c>
      <c r="L11" s="1280">
        <v>178</v>
      </c>
      <c r="M11" s="1280">
        <v>182</v>
      </c>
      <c r="N11" s="1280">
        <v>185</v>
      </c>
      <c r="O11" s="1280">
        <v>189</v>
      </c>
      <c r="P11" s="1280">
        <v>192</v>
      </c>
      <c r="Q11" s="1280"/>
      <c r="R11" s="1378"/>
      <c r="S11" s="385" t="s">
        <v>1165</v>
      </c>
      <c r="T11" s="70" t="s">
        <v>4</v>
      </c>
      <c r="U11" s="312"/>
      <c r="V11" s="2040"/>
      <c r="W11" s="314"/>
      <c r="X11" s="943"/>
      <c r="Y11" s="943"/>
      <c r="Z11" s="943"/>
      <c r="AA11" s="943"/>
      <c r="AB11" s="943"/>
      <c r="AC11" s="943"/>
      <c r="AD11" s="943"/>
      <c r="AE11" s="943"/>
      <c r="AF11" s="943"/>
    </row>
    <row r="12" spans="1:32" ht="15.95" customHeight="1">
      <c r="A12" s="381">
        <f>ROW()</f>
        <v>12</v>
      </c>
      <c r="B12" s="766"/>
      <c r="C12" s="1274"/>
      <c r="D12" s="1280" t="s">
        <v>1153</v>
      </c>
      <c r="E12" s="1372"/>
      <c r="F12" s="1374">
        <v>46</v>
      </c>
      <c r="G12" s="1280">
        <v>46</v>
      </c>
      <c r="H12" s="1280">
        <v>62</v>
      </c>
      <c r="I12" s="1280">
        <v>63</v>
      </c>
      <c r="J12" s="1280">
        <v>64</v>
      </c>
      <c r="K12" s="1280">
        <v>64</v>
      </c>
      <c r="L12" s="1280">
        <v>65</v>
      </c>
      <c r="M12" s="1280">
        <v>66</v>
      </c>
      <c r="N12" s="1280">
        <v>66</v>
      </c>
      <c r="O12" s="1280">
        <v>67</v>
      </c>
      <c r="P12" s="1280">
        <v>68</v>
      </c>
      <c r="Q12" s="1280"/>
      <c r="R12" s="1378"/>
      <c r="S12" s="941" t="s">
        <v>1165</v>
      </c>
      <c r="T12" s="70"/>
      <c r="U12" s="312"/>
      <c r="V12" s="2040"/>
      <c r="W12" s="314"/>
      <c r="X12" s="943"/>
      <c r="Y12" s="943"/>
      <c r="Z12" s="943"/>
      <c r="AA12" s="943"/>
      <c r="AB12" s="943"/>
      <c r="AC12" s="943"/>
      <c r="AD12" s="943"/>
      <c r="AE12" s="943"/>
      <c r="AF12" s="943"/>
    </row>
    <row r="13" spans="1:32" ht="15.95" customHeight="1">
      <c r="A13" s="381">
        <f>ROW()</f>
        <v>13</v>
      </c>
      <c r="B13" s="766"/>
      <c r="C13" s="1274"/>
      <c r="D13" s="1280" t="s">
        <v>1154</v>
      </c>
      <c r="E13" s="1372"/>
      <c r="F13" s="1374">
        <v>128</v>
      </c>
      <c r="G13" s="1280">
        <v>131</v>
      </c>
      <c r="H13" s="1280">
        <v>135</v>
      </c>
      <c r="I13" s="1280">
        <v>138</v>
      </c>
      <c r="J13" s="1280">
        <v>141</v>
      </c>
      <c r="K13" s="1280">
        <v>145</v>
      </c>
      <c r="L13" s="1280">
        <v>149</v>
      </c>
      <c r="M13" s="1280">
        <v>152</v>
      </c>
      <c r="N13" s="1280">
        <v>156</v>
      </c>
      <c r="O13" s="1280">
        <v>160</v>
      </c>
      <c r="P13" s="1280">
        <v>163</v>
      </c>
      <c r="Q13" s="1280"/>
      <c r="R13" s="1378"/>
      <c r="S13" s="941" t="s">
        <v>1165</v>
      </c>
      <c r="T13" s="70"/>
      <c r="U13" s="312"/>
      <c r="V13" s="2040"/>
      <c r="W13" s="314"/>
      <c r="X13" s="943"/>
      <c r="Y13" s="943"/>
      <c r="Z13" s="943"/>
      <c r="AA13" s="943"/>
      <c r="AB13" s="943"/>
      <c r="AC13" s="943"/>
      <c r="AD13" s="943"/>
      <c r="AE13" s="943"/>
      <c r="AF13" s="943"/>
    </row>
    <row r="14" spans="1:32" ht="15.95" customHeight="1">
      <c r="A14" s="381">
        <f>ROW()</f>
        <v>14</v>
      </c>
      <c r="B14" s="766"/>
      <c r="C14" s="1274"/>
      <c r="D14" s="1280" t="s">
        <v>1155</v>
      </c>
      <c r="E14" s="1372"/>
      <c r="F14" s="1374">
        <v>158</v>
      </c>
      <c r="G14" s="1280">
        <v>161</v>
      </c>
      <c r="H14" s="1280">
        <v>165</v>
      </c>
      <c r="I14" s="1280">
        <v>168</v>
      </c>
      <c r="J14" s="1280">
        <v>171</v>
      </c>
      <c r="K14" s="1280">
        <v>175</v>
      </c>
      <c r="L14" s="1280">
        <v>178</v>
      </c>
      <c r="M14" s="1280">
        <v>182</v>
      </c>
      <c r="N14" s="1280">
        <v>185</v>
      </c>
      <c r="O14" s="1280">
        <v>189</v>
      </c>
      <c r="P14" s="1280">
        <v>192</v>
      </c>
      <c r="Q14" s="1280"/>
      <c r="R14" s="1378"/>
      <c r="S14" s="941" t="s">
        <v>1165</v>
      </c>
      <c r="T14" s="70"/>
      <c r="U14" s="312"/>
      <c r="V14" s="2040"/>
      <c r="W14" s="314"/>
      <c r="X14" s="943"/>
      <c r="Y14" s="943"/>
      <c r="Z14" s="943"/>
      <c r="AA14" s="943"/>
      <c r="AB14" s="943"/>
      <c r="AC14" s="943"/>
      <c r="AD14" s="943"/>
      <c r="AE14" s="943"/>
      <c r="AF14" s="943"/>
    </row>
    <row r="15" spans="1:32" ht="15.95" customHeight="1">
      <c r="A15" s="381">
        <f>ROW()</f>
        <v>15</v>
      </c>
      <c r="B15" s="766"/>
      <c r="C15" s="1274"/>
      <c r="D15" s="1280" t="s">
        <v>1156</v>
      </c>
      <c r="E15" s="1372"/>
      <c r="F15" s="1374">
        <v>57</v>
      </c>
      <c r="G15" s="1280">
        <v>58</v>
      </c>
      <c r="H15" s="1280">
        <v>59</v>
      </c>
      <c r="I15" s="1280">
        <v>61</v>
      </c>
      <c r="J15" s="1280">
        <v>62</v>
      </c>
      <c r="K15" s="1280">
        <v>63</v>
      </c>
      <c r="L15" s="1280">
        <v>64</v>
      </c>
      <c r="M15" s="1280">
        <v>66</v>
      </c>
      <c r="N15" s="1280">
        <v>67</v>
      </c>
      <c r="O15" s="1280">
        <v>68</v>
      </c>
      <c r="P15" s="1280">
        <v>70</v>
      </c>
      <c r="Q15" s="1280"/>
      <c r="R15" s="1378"/>
      <c r="S15" s="941" t="s">
        <v>1165</v>
      </c>
      <c r="T15" s="70"/>
      <c r="U15" s="312"/>
      <c r="V15" s="2040"/>
      <c r="W15" s="314"/>
      <c r="X15" s="943"/>
      <c r="Y15" s="943"/>
      <c r="Z15" s="943"/>
      <c r="AA15" s="943"/>
      <c r="AB15" s="943"/>
      <c r="AC15" s="943"/>
      <c r="AD15" s="943"/>
      <c r="AE15" s="943"/>
      <c r="AF15" s="943"/>
    </row>
    <row r="16" spans="1:32" ht="15.95" customHeight="1">
      <c r="A16" s="381">
        <f>ROW()</f>
        <v>16</v>
      </c>
      <c r="B16" s="766"/>
      <c r="C16" s="1274"/>
      <c r="D16" s="1280" t="s">
        <v>1157</v>
      </c>
      <c r="E16" s="1372"/>
      <c r="F16" s="1374">
        <v>65</v>
      </c>
      <c r="G16" s="1280">
        <v>65</v>
      </c>
      <c r="H16" s="1280">
        <v>65</v>
      </c>
      <c r="I16" s="1280">
        <v>65</v>
      </c>
      <c r="J16" s="1280">
        <v>65</v>
      </c>
      <c r="K16" s="1280">
        <v>65</v>
      </c>
      <c r="L16" s="1280">
        <v>65</v>
      </c>
      <c r="M16" s="1280">
        <v>65</v>
      </c>
      <c r="N16" s="1280">
        <v>65</v>
      </c>
      <c r="O16" s="1280">
        <v>65</v>
      </c>
      <c r="P16" s="1280">
        <v>65</v>
      </c>
      <c r="Q16" s="1280"/>
      <c r="R16" s="1378"/>
      <c r="S16" s="941" t="s">
        <v>1165</v>
      </c>
      <c r="T16" s="70"/>
      <c r="U16" s="312"/>
      <c r="V16" s="2040"/>
      <c r="W16" s="314"/>
      <c r="X16" s="943"/>
      <c r="Y16" s="943"/>
      <c r="Z16" s="943"/>
      <c r="AA16" s="943"/>
      <c r="AB16" s="943"/>
      <c r="AC16" s="943"/>
      <c r="AD16" s="943"/>
      <c r="AE16" s="943"/>
      <c r="AF16" s="943"/>
    </row>
    <row r="17" spans="1:32" ht="15.95" customHeight="1">
      <c r="A17" s="381">
        <f>ROW()</f>
        <v>17</v>
      </c>
      <c r="B17" s="766"/>
      <c r="C17" s="1274"/>
      <c r="D17" s="1280" t="s">
        <v>1158</v>
      </c>
      <c r="E17" s="1372"/>
      <c r="F17" s="1374">
        <v>48</v>
      </c>
      <c r="G17" s="1280">
        <v>49</v>
      </c>
      <c r="H17" s="1280">
        <v>51</v>
      </c>
      <c r="I17" s="1280">
        <v>53</v>
      </c>
      <c r="J17" s="1280">
        <v>55</v>
      </c>
      <c r="K17" s="1280">
        <v>57</v>
      </c>
      <c r="L17" s="1280">
        <v>59</v>
      </c>
      <c r="M17" s="1280">
        <v>61</v>
      </c>
      <c r="N17" s="1280">
        <v>63</v>
      </c>
      <c r="O17" s="1280">
        <v>65</v>
      </c>
      <c r="P17" s="1280">
        <v>67</v>
      </c>
      <c r="Q17" s="1280"/>
      <c r="R17" s="1378"/>
      <c r="S17" s="941" t="s">
        <v>1165</v>
      </c>
      <c r="T17" s="70"/>
      <c r="U17" s="312"/>
      <c r="V17" s="2040"/>
      <c r="W17" s="314"/>
      <c r="X17" s="943"/>
      <c r="Y17" s="943"/>
      <c r="Z17" s="943"/>
      <c r="AA17" s="943"/>
      <c r="AB17" s="943"/>
      <c r="AC17" s="943"/>
      <c r="AD17" s="943"/>
      <c r="AE17" s="943"/>
      <c r="AF17" s="943"/>
    </row>
    <row r="18" spans="1:32" ht="15.95" customHeight="1">
      <c r="A18" s="381">
        <f>ROW()</f>
        <v>18</v>
      </c>
      <c r="B18" s="766"/>
      <c r="C18" s="1274"/>
      <c r="D18" s="1280" t="s">
        <v>1159</v>
      </c>
      <c r="E18" s="1372"/>
      <c r="F18" s="1374">
        <v>13</v>
      </c>
      <c r="G18" s="1280">
        <v>14</v>
      </c>
      <c r="H18" s="1280">
        <v>14</v>
      </c>
      <c r="I18" s="1280">
        <v>14</v>
      </c>
      <c r="J18" s="1280">
        <v>14</v>
      </c>
      <c r="K18" s="1280">
        <v>15</v>
      </c>
      <c r="L18" s="1280">
        <v>15</v>
      </c>
      <c r="M18" s="1280">
        <v>15</v>
      </c>
      <c r="N18" s="1280">
        <v>16</v>
      </c>
      <c r="O18" s="1280">
        <v>16</v>
      </c>
      <c r="P18" s="1280">
        <v>16</v>
      </c>
      <c r="Q18" s="1280"/>
      <c r="R18" s="1378"/>
      <c r="S18" s="941" t="s">
        <v>1165</v>
      </c>
      <c r="T18" s="70"/>
      <c r="U18" s="312"/>
      <c r="V18" s="2040"/>
      <c r="W18" s="314"/>
      <c r="X18" s="943"/>
      <c r="Y18" s="943"/>
      <c r="Z18" s="943"/>
      <c r="AA18" s="943"/>
      <c r="AB18" s="943"/>
      <c r="AC18" s="943"/>
      <c r="AD18" s="943"/>
      <c r="AE18" s="943"/>
      <c r="AF18" s="943"/>
    </row>
    <row r="19" spans="1:32" ht="15.95" customHeight="1">
      <c r="A19" s="381">
        <f>ROW()</f>
        <v>19</v>
      </c>
      <c r="B19" s="766"/>
      <c r="C19" s="1274"/>
      <c r="D19" s="1280" t="s">
        <v>1160</v>
      </c>
      <c r="E19" s="1372"/>
      <c r="F19" s="1374">
        <v>18</v>
      </c>
      <c r="G19" s="1280">
        <v>18</v>
      </c>
      <c r="H19" s="1280">
        <v>19</v>
      </c>
      <c r="I19" s="1280">
        <v>19</v>
      </c>
      <c r="J19" s="1280">
        <v>19</v>
      </c>
      <c r="K19" s="1280">
        <v>20</v>
      </c>
      <c r="L19" s="1280">
        <v>20</v>
      </c>
      <c r="M19" s="1280">
        <v>20</v>
      </c>
      <c r="N19" s="1280">
        <v>21</v>
      </c>
      <c r="O19" s="1280">
        <v>21</v>
      </c>
      <c r="P19" s="1280">
        <v>21</v>
      </c>
      <c r="Q19" s="1280"/>
      <c r="R19" s="1378"/>
      <c r="S19" s="941" t="s">
        <v>1165</v>
      </c>
      <c r="T19" s="70"/>
      <c r="U19" s="312"/>
      <c r="V19" s="2040"/>
      <c r="W19" s="314"/>
      <c r="X19" s="943"/>
      <c r="Y19" s="943"/>
      <c r="Z19" s="943"/>
      <c r="AA19" s="943"/>
      <c r="AB19" s="943"/>
      <c r="AC19" s="943"/>
      <c r="AD19" s="943"/>
      <c r="AE19" s="943"/>
      <c r="AF19" s="943"/>
    </row>
    <row r="20" spans="1:32" ht="15.95" customHeight="1">
      <c r="A20" s="381">
        <f>ROW()</f>
        <v>20</v>
      </c>
      <c r="B20" s="766"/>
      <c r="C20" s="1274"/>
      <c r="D20" s="1280" t="s">
        <v>1161</v>
      </c>
      <c r="E20" s="1372"/>
      <c r="F20" s="1374">
        <v>84</v>
      </c>
      <c r="G20" s="1280">
        <v>86</v>
      </c>
      <c r="H20" s="1280">
        <v>88</v>
      </c>
      <c r="I20" s="1280">
        <v>91</v>
      </c>
      <c r="J20" s="1280">
        <v>93</v>
      </c>
      <c r="K20" s="1280">
        <v>95</v>
      </c>
      <c r="L20" s="1280">
        <v>98</v>
      </c>
      <c r="M20" s="1280">
        <v>100</v>
      </c>
      <c r="N20" s="1280">
        <v>102</v>
      </c>
      <c r="O20" s="1280">
        <v>105</v>
      </c>
      <c r="P20" s="1280">
        <v>107</v>
      </c>
      <c r="Q20" s="1280"/>
      <c r="R20" s="1378"/>
      <c r="S20" s="941" t="s">
        <v>1165</v>
      </c>
      <c r="T20" s="70"/>
      <c r="U20" s="312"/>
      <c r="V20" s="2040"/>
      <c r="W20" s="314"/>
      <c r="X20" s="943"/>
      <c r="Y20" s="943"/>
      <c r="Z20" s="943"/>
      <c r="AA20" s="943"/>
      <c r="AB20" s="943"/>
      <c r="AC20" s="943"/>
      <c r="AD20" s="943"/>
      <c r="AE20" s="943"/>
      <c r="AF20" s="943"/>
    </row>
    <row r="21" spans="1:32" ht="15.95" customHeight="1">
      <c r="A21" s="381">
        <f>ROW()</f>
        <v>21</v>
      </c>
      <c r="B21" s="766"/>
      <c r="C21" s="1274"/>
      <c r="D21" s="1280" t="s">
        <v>1162</v>
      </c>
      <c r="E21" s="1372"/>
      <c r="F21" s="1374">
        <v>35</v>
      </c>
      <c r="G21" s="1280">
        <v>36</v>
      </c>
      <c r="H21" s="1280">
        <v>37</v>
      </c>
      <c r="I21" s="1280">
        <v>38</v>
      </c>
      <c r="J21" s="1280">
        <v>39</v>
      </c>
      <c r="K21" s="1280">
        <v>39</v>
      </c>
      <c r="L21" s="1280">
        <v>40</v>
      </c>
      <c r="M21" s="1280">
        <v>41</v>
      </c>
      <c r="N21" s="1280">
        <v>42</v>
      </c>
      <c r="O21" s="1280">
        <v>43</v>
      </c>
      <c r="P21" s="1280">
        <v>45</v>
      </c>
      <c r="Q21" s="1280"/>
      <c r="R21" s="1378"/>
      <c r="S21" s="941" t="s">
        <v>1165</v>
      </c>
      <c r="T21" s="70"/>
      <c r="U21" s="312"/>
      <c r="V21" s="2040"/>
      <c r="W21" s="314"/>
      <c r="X21" s="943"/>
      <c r="Y21" s="943"/>
      <c r="Z21" s="943"/>
      <c r="AA21" s="943"/>
      <c r="AB21" s="943"/>
      <c r="AC21" s="943"/>
      <c r="AD21" s="943"/>
      <c r="AE21" s="943"/>
      <c r="AF21" s="943"/>
    </row>
    <row r="22" spans="1:32" ht="15.95" customHeight="1">
      <c r="A22" s="381">
        <f>ROW()</f>
        <v>22</v>
      </c>
      <c r="B22" s="766"/>
      <c r="C22" s="1274"/>
      <c r="D22" s="1280" t="s">
        <v>1163</v>
      </c>
      <c r="E22" s="1372"/>
      <c r="F22" s="1374">
        <v>932</v>
      </c>
      <c r="G22" s="1280">
        <v>951</v>
      </c>
      <c r="H22" s="1280">
        <v>984</v>
      </c>
      <c r="I22" s="1280">
        <v>1004</v>
      </c>
      <c r="J22" s="1280">
        <v>1025</v>
      </c>
      <c r="K22" s="1280">
        <v>1046</v>
      </c>
      <c r="L22" s="1280">
        <v>1067</v>
      </c>
      <c r="M22" s="1280">
        <v>1089</v>
      </c>
      <c r="N22" s="1280">
        <v>1111</v>
      </c>
      <c r="O22" s="1280">
        <v>1133</v>
      </c>
      <c r="P22" s="1280">
        <v>1155</v>
      </c>
      <c r="Q22" s="1280"/>
      <c r="R22" s="1378"/>
      <c r="S22" s="941" t="s">
        <v>1166</v>
      </c>
      <c r="T22" s="70"/>
      <c r="U22" s="312"/>
      <c r="V22" s="2040"/>
      <c r="W22" s="314"/>
      <c r="X22" s="943"/>
      <c r="Y22" s="943"/>
      <c r="Z22" s="943"/>
      <c r="AA22" s="943"/>
      <c r="AB22" s="943"/>
      <c r="AC22" s="943"/>
      <c r="AD22" s="943"/>
      <c r="AE22" s="943"/>
      <c r="AF22" s="943"/>
    </row>
    <row r="23" spans="1:32" ht="15.95" customHeight="1">
      <c r="A23" s="381">
        <f>ROW()</f>
        <v>23</v>
      </c>
      <c r="B23" s="766"/>
      <c r="C23" s="1274"/>
      <c r="D23" s="1280" t="s">
        <v>1164</v>
      </c>
      <c r="E23" s="1372"/>
      <c r="F23" s="1374">
        <v>892</v>
      </c>
      <c r="G23" s="1280">
        <v>910</v>
      </c>
      <c r="H23" s="1280">
        <v>942</v>
      </c>
      <c r="I23" s="1280">
        <v>962</v>
      </c>
      <c r="J23" s="1280">
        <v>981</v>
      </c>
      <c r="K23" s="1280">
        <v>1002</v>
      </c>
      <c r="L23" s="1280">
        <v>1023</v>
      </c>
      <c r="M23" s="1280">
        <v>1044</v>
      </c>
      <c r="N23" s="1280">
        <v>1065</v>
      </c>
      <c r="O23" s="1280">
        <v>1087</v>
      </c>
      <c r="P23" s="1280">
        <v>1108</v>
      </c>
      <c r="Q23" s="1280"/>
      <c r="R23" s="1378"/>
      <c r="S23" s="941" t="s">
        <v>1166</v>
      </c>
      <c r="T23" s="70"/>
      <c r="U23" s="312"/>
      <c r="V23" s="2040"/>
      <c r="W23" s="314"/>
      <c r="X23" s="943"/>
      <c r="Y23" s="943"/>
      <c r="Z23" s="943"/>
      <c r="AA23" s="943"/>
      <c r="AB23" s="943"/>
      <c r="AC23" s="943"/>
      <c r="AD23" s="943"/>
      <c r="AE23" s="943"/>
      <c r="AF23" s="943"/>
    </row>
    <row r="24" spans="1:32" ht="15.95" customHeight="1">
      <c r="A24" s="381">
        <f>ROW()</f>
        <v>24</v>
      </c>
      <c r="B24" s="766"/>
      <c r="C24" s="1274"/>
      <c r="D24" s="640" t="s">
        <v>437</v>
      </c>
      <c r="E24" s="1373"/>
      <c r="F24" s="1375"/>
      <c r="G24" s="1057"/>
      <c r="H24" s="1057"/>
      <c r="I24" s="1057"/>
      <c r="J24" s="1057"/>
      <c r="K24" s="1057"/>
      <c r="L24" s="1057"/>
      <c r="M24" s="1057"/>
      <c r="N24" s="1058"/>
      <c r="O24" s="1058"/>
      <c r="P24" s="1058"/>
      <c r="Q24" s="1058"/>
      <c r="R24" s="1379"/>
      <c r="S24" s="385"/>
      <c r="T24" s="70"/>
      <c r="U24" s="312"/>
      <c r="V24" s="2040"/>
      <c r="W24" s="314"/>
      <c r="X24" s="943"/>
      <c r="Y24" s="943"/>
      <c r="Z24" s="943"/>
      <c r="AA24" s="943"/>
      <c r="AB24" s="943"/>
      <c r="AC24" s="943"/>
      <c r="AD24" s="943"/>
      <c r="AE24" s="943"/>
      <c r="AF24" s="943"/>
    </row>
    <row r="25" spans="1:32" ht="15.95" customHeight="1">
      <c r="A25" s="381">
        <f>ROW()</f>
        <v>25</v>
      </c>
      <c r="B25" s="766"/>
      <c r="C25" s="1274"/>
      <c r="D25" s="640" t="s">
        <v>437</v>
      </c>
      <c r="E25" s="1373"/>
      <c r="F25" s="1375"/>
      <c r="G25" s="1057"/>
      <c r="H25" s="1057"/>
      <c r="I25" s="1057"/>
      <c r="J25" s="1057"/>
      <c r="K25" s="1057"/>
      <c r="L25" s="1057"/>
      <c r="M25" s="1057"/>
      <c r="N25" s="1058"/>
      <c r="O25" s="1058"/>
      <c r="P25" s="1058"/>
      <c r="Q25" s="1058"/>
      <c r="R25" s="1379"/>
      <c r="S25" s="385"/>
      <c r="T25" s="70"/>
      <c r="U25" s="312"/>
      <c r="V25" s="2040"/>
      <c r="W25" s="314"/>
      <c r="X25" s="943"/>
      <c r="Y25" s="943"/>
      <c r="Z25" s="943"/>
      <c r="AA25" s="943"/>
      <c r="AB25" s="943"/>
      <c r="AC25" s="943"/>
      <c r="AD25" s="943"/>
      <c r="AE25" s="943"/>
      <c r="AF25" s="943"/>
    </row>
    <row r="26" spans="1:32" ht="15.95" customHeight="1">
      <c r="A26" s="381">
        <f>ROW()</f>
        <v>26</v>
      </c>
      <c r="B26" s="766"/>
      <c r="C26" s="1274"/>
      <c r="D26" s="640" t="s">
        <v>437</v>
      </c>
      <c r="E26" s="1373"/>
      <c r="F26" s="1375"/>
      <c r="G26" s="1057"/>
      <c r="H26" s="1057"/>
      <c r="I26" s="1057"/>
      <c r="J26" s="1057"/>
      <c r="K26" s="1057"/>
      <c r="L26" s="1057"/>
      <c r="M26" s="1057"/>
      <c r="N26" s="1058"/>
      <c r="O26" s="1058"/>
      <c r="P26" s="1058"/>
      <c r="Q26" s="1058"/>
      <c r="R26" s="1379"/>
      <c r="S26" s="385"/>
      <c r="T26" s="70"/>
      <c r="U26" s="312"/>
      <c r="V26" s="2040"/>
      <c r="W26" s="314"/>
      <c r="X26" s="943"/>
      <c r="Y26" s="943"/>
      <c r="Z26" s="943"/>
      <c r="AA26" s="943"/>
      <c r="AB26" s="943"/>
      <c r="AC26" s="943"/>
      <c r="AD26" s="943"/>
      <c r="AE26" s="943"/>
      <c r="AF26" s="943"/>
    </row>
    <row r="27" spans="1:32" ht="15.95" customHeight="1">
      <c r="A27" s="381">
        <f>ROW()</f>
        <v>27</v>
      </c>
      <c r="B27" s="766"/>
      <c r="C27" s="1274"/>
      <c r="D27" s="640" t="s">
        <v>437</v>
      </c>
      <c r="E27" s="1373"/>
      <c r="F27" s="1375"/>
      <c r="G27" s="1057"/>
      <c r="H27" s="1057"/>
      <c r="I27" s="1057"/>
      <c r="J27" s="1057"/>
      <c r="K27" s="1057"/>
      <c r="L27" s="1057"/>
      <c r="M27" s="1057"/>
      <c r="N27" s="1058"/>
      <c r="O27" s="1058"/>
      <c r="P27" s="1058"/>
      <c r="Q27" s="1058"/>
      <c r="R27" s="1379"/>
      <c r="S27" s="385"/>
      <c r="T27" s="70"/>
      <c r="U27" s="312"/>
      <c r="V27" s="2040"/>
      <c r="W27" s="314"/>
      <c r="X27" s="943"/>
      <c r="Y27" s="943"/>
      <c r="Z27" s="943"/>
      <c r="AA27" s="943"/>
      <c r="AB27" s="943"/>
      <c r="AC27" s="943"/>
      <c r="AD27" s="943"/>
      <c r="AE27" s="943"/>
      <c r="AF27" s="943"/>
    </row>
    <row r="28" spans="1:32" ht="15.95" customHeight="1">
      <c r="A28" s="381">
        <f>ROW()</f>
        <v>28</v>
      </c>
      <c r="B28" s="766"/>
      <c r="C28" s="1274"/>
      <c r="D28" s="640" t="s">
        <v>437</v>
      </c>
      <c r="E28" s="1373"/>
      <c r="F28" s="1375"/>
      <c r="G28" s="1057"/>
      <c r="H28" s="1057"/>
      <c r="I28" s="1057"/>
      <c r="J28" s="1057"/>
      <c r="K28" s="1057"/>
      <c r="L28" s="1057"/>
      <c r="M28" s="1057"/>
      <c r="N28" s="1058"/>
      <c r="O28" s="1058"/>
      <c r="P28" s="1058"/>
      <c r="Q28" s="1058"/>
      <c r="R28" s="1379"/>
      <c r="S28" s="385"/>
      <c r="T28" s="70"/>
      <c r="U28" s="312"/>
      <c r="V28" s="2040"/>
      <c r="W28" s="314"/>
      <c r="X28" s="943"/>
      <c r="Y28" s="943"/>
      <c r="Z28" s="943"/>
      <c r="AA28" s="943"/>
      <c r="AB28" s="943"/>
      <c r="AC28" s="943"/>
      <c r="AD28" s="943"/>
      <c r="AE28" s="943"/>
      <c r="AF28" s="943"/>
    </row>
    <row r="29" spans="1:32" ht="15.95" customHeight="1">
      <c r="A29" s="381">
        <f>ROW()</f>
        <v>29</v>
      </c>
      <c r="B29" s="766"/>
      <c r="C29" s="1274"/>
      <c r="D29" s="640" t="s">
        <v>437</v>
      </c>
      <c r="E29" s="1373"/>
      <c r="F29" s="1375"/>
      <c r="G29" s="1057"/>
      <c r="H29" s="1057"/>
      <c r="I29" s="1057"/>
      <c r="J29" s="1057"/>
      <c r="K29" s="1057"/>
      <c r="L29" s="1057"/>
      <c r="M29" s="1057"/>
      <c r="N29" s="1058"/>
      <c r="O29" s="1058"/>
      <c r="P29" s="1058"/>
      <c r="Q29" s="1058"/>
      <c r="R29" s="1379"/>
      <c r="S29" s="385"/>
      <c r="T29" s="70"/>
      <c r="U29" s="312"/>
      <c r="V29" s="2040"/>
      <c r="W29" s="314"/>
      <c r="X29" s="943"/>
      <c r="Y29" s="943"/>
      <c r="Z29" s="943"/>
      <c r="AA29" s="943"/>
      <c r="AB29" s="943"/>
      <c r="AC29" s="943"/>
      <c r="AD29" s="943"/>
      <c r="AE29" s="943"/>
      <c r="AF29" s="943"/>
    </row>
    <row r="30" spans="1:32" ht="15.95" customHeight="1">
      <c r="A30" s="381">
        <f>ROW()</f>
        <v>30</v>
      </c>
      <c r="B30" s="766"/>
      <c r="C30" s="1274"/>
      <c r="D30" s="640" t="s">
        <v>437</v>
      </c>
      <c r="E30" s="1373"/>
      <c r="F30" s="1375"/>
      <c r="G30" s="1057"/>
      <c r="H30" s="1057"/>
      <c r="I30" s="1057"/>
      <c r="J30" s="1057"/>
      <c r="K30" s="1057"/>
      <c r="L30" s="1057"/>
      <c r="M30" s="1057"/>
      <c r="N30" s="1058"/>
      <c r="O30" s="1058"/>
      <c r="P30" s="1058"/>
      <c r="Q30" s="1058"/>
      <c r="R30" s="1379"/>
      <c r="S30" s="385"/>
      <c r="T30" s="70"/>
      <c r="U30" s="312"/>
      <c r="V30" s="2040"/>
      <c r="W30" s="314"/>
      <c r="X30" s="943"/>
      <c r="Y30" s="943"/>
      <c r="Z30" s="943"/>
      <c r="AA30" s="943"/>
      <c r="AB30" s="943"/>
      <c r="AC30" s="943"/>
      <c r="AD30" s="943"/>
      <c r="AE30" s="943"/>
      <c r="AF30" s="943"/>
    </row>
    <row r="31" spans="1:32" ht="15.95" customHeight="1">
      <c r="A31" s="381">
        <f>ROW()</f>
        <v>31</v>
      </c>
      <c r="B31" s="766"/>
      <c r="C31" s="1274"/>
      <c r="D31" s="640" t="s">
        <v>437</v>
      </c>
      <c r="E31" s="1373"/>
      <c r="F31" s="1375"/>
      <c r="G31" s="1057"/>
      <c r="H31" s="1057"/>
      <c r="I31" s="1057"/>
      <c r="J31" s="1057"/>
      <c r="K31" s="1057"/>
      <c r="L31" s="1057"/>
      <c r="M31" s="1057"/>
      <c r="N31" s="1058"/>
      <c r="O31" s="1058"/>
      <c r="P31" s="1058"/>
      <c r="Q31" s="1058"/>
      <c r="R31" s="1379"/>
      <c r="S31" s="385"/>
      <c r="T31" s="70"/>
      <c r="U31" s="312"/>
      <c r="V31" s="2040"/>
      <c r="W31" s="314"/>
      <c r="X31" s="943"/>
      <c r="Y31" s="943"/>
      <c r="Z31" s="943"/>
      <c r="AA31" s="943"/>
      <c r="AB31" s="943"/>
      <c r="AC31" s="943"/>
      <c r="AD31" s="943"/>
      <c r="AE31" s="943"/>
      <c r="AF31" s="943"/>
    </row>
    <row r="32" spans="1:32" ht="15.95" customHeight="1">
      <c r="A32" s="381">
        <f>ROW()</f>
        <v>32</v>
      </c>
      <c r="B32" s="766"/>
      <c r="C32" s="1274"/>
      <c r="D32" s="640" t="s">
        <v>437</v>
      </c>
      <c r="E32" s="1373"/>
      <c r="F32" s="1375"/>
      <c r="G32" s="1057"/>
      <c r="H32" s="1057"/>
      <c r="I32" s="1057"/>
      <c r="J32" s="1057"/>
      <c r="K32" s="1057"/>
      <c r="L32" s="1057"/>
      <c r="M32" s="1057"/>
      <c r="N32" s="1058"/>
      <c r="O32" s="1058"/>
      <c r="P32" s="1058"/>
      <c r="Q32" s="1058"/>
      <c r="R32" s="1379"/>
      <c r="S32" s="385"/>
      <c r="T32" s="70"/>
      <c r="U32" s="312"/>
      <c r="V32" s="2040"/>
      <c r="W32" s="314"/>
      <c r="X32" s="943"/>
      <c r="Y32" s="943"/>
      <c r="Z32" s="943"/>
      <c r="AA32" s="943"/>
      <c r="AB32" s="943"/>
      <c r="AC32" s="943"/>
      <c r="AD32" s="943"/>
      <c r="AE32" s="943"/>
      <c r="AF32" s="943"/>
    </row>
    <row r="33" spans="1:32" ht="15.95" customHeight="1">
      <c r="A33" s="381">
        <f>ROW()</f>
        <v>33</v>
      </c>
      <c r="B33" s="766"/>
      <c r="C33" s="1274"/>
      <c r="D33" s="640" t="s">
        <v>437</v>
      </c>
      <c r="E33" s="1373"/>
      <c r="F33" s="1375"/>
      <c r="G33" s="1057"/>
      <c r="H33" s="1057"/>
      <c r="I33" s="1057"/>
      <c r="J33" s="1057"/>
      <c r="K33" s="1057"/>
      <c r="L33" s="1057"/>
      <c r="M33" s="1057"/>
      <c r="N33" s="1058"/>
      <c r="O33" s="1058"/>
      <c r="P33" s="1058"/>
      <c r="Q33" s="1058"/>
      <c r="R33" s="1379"/>
      <c r="S33" s="385"/>
      <c r="T33" s="70"/>
      <c r="U33" s="312"/>
      <c r="V33" s="2040"/>
      <c r="W33" s="314"/>
      <c r="X33" s="943"/>
      <c r="Y33" s="943"/>
      <c r="Z33" s="943"/>
      <c r="AA33" s="943"/>
      <c r="AB33" s="943"/>
      <c r="AC33" s="943"/>
      <c r="AD33" s="943"/>
      <c r="AE33" s="943"/>
      <c r="AF33" s="943"/>
    </row>
    <row r="34" spans="1:32" ht="15.95" customHeight="1">
      <c r="A34" s="381">
        <f>ROW()</f>
        <v>34</v>
      </c>
      <c r="B34" s="766"/>
      <c r="C34" s="1274"/>
      <c r="D34" s="640" t="s">
        <v>437</v>
      </c>
      <c r="E34" s="1373"/>
      <c r="F34" s="1375"/>
      <c r="G34" s="1057"/>
      <c r="H34" s="1057"/>
      <c r="I34" s="1057"/>
      <c r="J34" s="1057"/>
      <c r="K34" s="1057"/>
      <c r="L34" s="1057"/>
      <c r="M34" s="1057"/>
      <c r="N34" s="1058"/>
      <c r="O34" s="1058"/>
      <c r="P34" s="1058"/>
      <c r="Q34" s="1058"/>
      <c r="R34" s="1379"/>
      <c r="S34" s="385"/>
      <c r="T34" s="70"/>
      <c r="U34" s="312"/>
      <c r="V34" s="2040"/>
      <c r="W34" s="314"/>
      <c r="X34" s="943"/>
      <c r="Y34" s="943"/>
      <c r="Z34" s="943"/>
      <c r="AA34" s="943"/>
      <c r="AB34" s="943"/>
      <c r="AC34" s="943"/>
      <c r="AD34" s="943"/>
      <c r="AE34" s="943"/>
      <c r="AF34" s="943"/>
    </row>
    <row r="35" spans="1:32" ht="15.95" customHeight="1">
      <c r="A35" s="381">
        <f>ROW()</f>
        <v>35</v>
      </c>
      <c r="B35" s="766"/>
      <c r="C35" s="1274"/>
      <c r="D35" s="640" t="s">
        <v>437</v>
      </c>
      <c r="E35" s="1373"/>
      <c r="F35" s="1375"/>
      <c r="G35" s="1057"/>
      <c r="H35" s="1057"/>
      <c r="I35" s="1057"/>
      <c r="J35" s="1057"/>
      <c r="K35" s="1057"/>
      <c r="L35" s="1057"/>
      <c r="M35" s="1057"/>
      <c r="N35" s="1058"/>
      <c r="O35" s="1058"/>
      <c r="P35" s="1058"/>
      <c r="Q35" s="1058"/>
      <c r="R35" s="1379"/>
      <c r="S35" s="385"/>
      <c r="T35" s="70"/>
      <c r="U35" s="312"/>
      <c r="V35" s="2040"/>
      <c r="W35" s="314"/>
      <c r="X35" s="943"/>
      <c r="Y35" s="943"/>
      <c r="Z35" s="943"/>
      <c r="AA35" s="943"/>
      <c r="AB35" s="943"/>
      <c r="AC35" s="943"/>
      <c r="AD35" s="943"/>
      <c r="AE35" s="943"/>
      <c r="AF35" s="943"/>
    </row>
    <row r="36" spans="1:32" ht="15.95" customHeight="1">
      <c r="A36" s="381">
        <f>ROW()</f>
        <v>36</v>
      </c>
      <c r="B36" s="766"/>
      <c r="C36" s="1274"/>
      <c r="D36" s="640" t="s">
        <v>437</v>
      </c>
      <c r="E36" s="1373"/>
      <c r="F36" s="1375"/>
      <c r="G36" s="1057"/>
      <c r="H36" s="1057"/>
      <c r="I36" s="1057"/>
      <c r="J36" s="1057"/>
      <c r="K36" s="1057"/>
      <c r="L36" s="1057"/>
      <c r="M36" s="1057"/>
      <c r="N36" s="1058"/>
      <c r="O36" s="1058"/>
      <c r="P36" s="1058"/>
      <c r="Q36" s="1058"/>
      <c r="R36" s="1379"/>
      <c r="S36" s="385"/>
      <c r="T36" s="70"/>
      <c r="U36" s="312"/>
      <c r="V36" s="2040"/>
      <c r="W36" s="314"/>
      <c r="X36" s="943"/>
      <c r="Y36" s="943"/>
      <c r="Z36" s="943"/>
      <c r="AA36" s="943"/>
      <c r="AB36" s="943"/>
      <c r="AC36" s="943"/>
      <c r="AD36" s="943"/>
      <c r="AE36" s="943"/>
      <c r="AF36" s="943"/>
    </row>
    <row r="37" spans="1:32" ht="15.95" customHeight="1">
      <c r="A37" s="381">
        <f>ROW()</f>
        <v>37</v>
      </c>
      <c r="B37" s="766"/>
      <c r="C37" s="1274"/>
      <c r="D37" s="640" t="s">
        <v>437</v>
      </c>
      <c r="E37" s="1373"/>
      <c r="F37" s="1375"/>
      <c r="G37" s="1057"/>
      <c r="H37" s="1057"/>
      <c r="I37" s="1057"/>
      <c r="J37" s="1057"/>
      <c r="K37" s="1057"/>
      <c r="L37" s="1057"/>
      <c r="M37" s="1057"/>
      <c r="N37" s="1058"/>
      <c r="O37" s="1058"/>
      <c r="P37" s="1058"/>
      <c r="Q37" s="1058"/>
      <c r="R37" s="1379"/>
      <c r="S37" s="385"/>
      <c r="T37" s="70"/>
      <c r="U37" s="312"/>
      <c r="V37" s="2040"/>
      <c r="W37" s="314"/>
      <c r="X37" s="943"/>
      <c r="Y37" s="943"/>
      <c r="Z37" s="943"/>
      <c r="AA37" s="943"/>
      <c r="AB37" s="943"/>
      <c r="AC37" s="943"/>
      <c r="AD37" s="943"/>
      <c r="AE37" s="943"/>
      <c r="AF37" s="943"/>
    </row>
    <row r="38" spans="1:32" ht="15.95" customHeight="1">
      <c r="A38" s="381">
        <f>ROW()</f>
        <v>38</v>
      </c>
      <c r="B38" s="766"/>
      <c r="C38" s="1274"/>
      <c r="D38" s="640" t="s">
        <v>437</v>
      </c>
      <c r="E38" s="1373"/>
      <c r="F38" s="1375"/>
      <c r="G38" s="1057"/>
      <c r="H38" s="1057"/>
      <c r="I38" s="1057"/>
      <c r="J38" s="1057"/>
      <c r="K38" s="1057"/>
      <c r="L38" s="1057"/>
      <c r="M38" s="1057"/>
      <c r="N38" s="1058"/>
      <c r="O38" s="1058"/>
      <c r="P38" s="1058"/>
      <c r="Q38" s="1058"/>
      <c r="R38" s="1379"/>
      <c r="S38" s="385"/>
      <c r="T38" s="70"/>
      <c r="U38" s="312"/>
      <c r="V38" s="2040"/>
      <c r="W38" s="314"/>
      <c r="X38" s="943"/>
      <c r="Y38" s="943"/>
      <c r="Z38" s="943"/>
      <c r="AA38" s="943"/>
      <c r="AB38" s="943"/>
      <c r="AC38" s="943"/>
      <c r="AD38" s="943"/>
      <c r="AE38" s="943"/>
      <c r="AF38" s="943"/>
    </row>
    <row r="39" spans="1:32" ht="15.95" customHeight="1">
      <c r="A39" s="381">
        <f>ROW()</f>
        <v>39</v>
      </c>
      <c r="B39" s="766"/>
      <c r="C39" s="1274"/>
      <c r="D39" s="640" t="s">
        <v>437</v>
      </c>
      <c r="E39" s="1373"/>
      <c r="F39" s="1375"/>
      <c r="G39" s="1057"/>
      <c r="H39" s="1057"/>
      <c r="I39" s="1057"/>
      <c r="J39" s="1057"/>
      <c r="K39" s="1057"/>
      <c r="L39" s="1057"/>
      <c r="M39" s="1057"/>
      <c r="N39" s="1058"/>
      <c r="O39" s="1058"/>
      <c r="P39" s="1058"/>
      <c r="Q39" s="1058"/>
      <c r="R39" s="1379"/>
      <c r="S39" s="385"/>
      <c r="T39" s="70"/>
      <c r="U39" s="312"/>
      <c r="V39" s="2040"/>
      <c r="W39" s="314"/>
      <c r="X39" s="943"/>
      <c r="Y39" s="943"/>
      <c r="Z39" s="943"/>
      <c r="AA39" s="943"/>
      <c r="AB39" s="943"/>
      <c r="AC39" s="943"/>
      <c r="AD39" s="943"/>
      <c r="AE39" s="943"/>
      <c r="AF39" s="943"/>
    </row>
    <row r="40" spans="1:32" ht="15.95" customHeight="1">
      <c r="A40" s="381">
        <f>ROW()</f>
        <v>40</v>
      </c>
      <c r="B40" s="766"/>
      <c r="C40" s="1274"/>
      <c r="D40" s="640" t="s">
        <v>437</v>
      </c>
      <c r="E40" s="1373"/>
      <c r="F40" s="1375"/>
      <c r="G40" s="1057"/>
      <c r="H40" s="1057"/>
      <c r="I40" s="1057"/>
      <c r="J40" s="1057"/>
      <c r="K40" s="1057"/>
      <c r="L40" s="1057"/>
      <c r="M40" s="1057"/>
      <c r="N40" s="1058"/>
      <c r="O40" s="1058"/>
      <c r="P40" s="1058"/>
      <c r="Q40" s="1058"/>
      <c r="R40" s="1379"/>
      <c r="S40" s="385"/>
      <c r="T40" s="70"/>
      <c r="U40" s="312"/>
      <c r="V40" s="2040"/>
      <c r="W40" s="314"/>
      <c r="X40" s="943"/>
      <c r="Y40" s="943"/>
      <c r="Z40" s="943"/>
      <c r="AA40" s="943"/>
      <c r="AB40" s="943"/>
      <c r="AC40" s="943"/>
      <c r="AD40" s="943"/>
      <c r="AE40" s="943"/>
      <c r="AF40" s="943"/>
    </row>
    <row r="41" spans="1:32" ht="15.95" customHeight="1">
      <c r="A41" s="381">
        <f>ROW()</f>
        <v>41</v>
      </c>
      <c r="B41" s="766"/>
      <c r="C41" s="1274"/>
      <c r="D41" s="640" t="s">
        <v>437</v>
      </c>
      <c r="E41" s="1373"/>
      <c r="F41" s="1375"/>
      <c r="G41" s="1057"/>
      <c r="H41" s="1057"/>
      <c r="I41" s="1057"/>
      <c r="J41" s="1057"/>
      <c r="K41" s="1057"/>
      <c r="L41" s="1057"/>
      <c r="M41" s="1057"/>
      <c r="N41" s="1058"/>
      <c r="O41" s="1058"/>
      <c r="P41" s="1058"/>
      <c r="Q41" s="1058"/>
      <c r="R41" s="1379"/>
      <c r="S41" s="385"/>
      <c r="T41" s="70"/>
      <c r="U41" s="312"/>
      <c r="V41" s="2040"/>
      <c r="W41" s="314"/>
      <c r="X41" s="943"/>
      <c r="Y41" s="943"/>
      <c r="Z41" s="943"/>
      <c r="AA41" s="943"/>
      <c r="AB41" s="943"/>
      <c r="AC41" s="943"/>
      <c r="AD41" s="943"/>
      <c r="AE41" s="943"/>
      <c r="AF41" s="943"/>
    </row>
    <row r="42" spans="1:32" ht="15.95" customHeight="1">
      <c r="A42" s="381">
        <f>ROW()</f>
        <v>42</v>
      </c>
      <c r="B42" s="766"/>
      <c r="C42" s="1274"/>
      <c r="D42" s="640" t="s">
        <v>437</v>
      </c>
      <c r="E42" s="1373"/>
      <c r="F42" s="1375"/>
      <c r="G42" s="1057"/>
      <c r="H42" s="1057"/>
      <c r="I42" s="1057"/>
      <c r="J42" s="1057"/>
      <c r="K42" s="1057"/>
      <c r="L42" s="1057"/>
      <c r="M42" s="1057"/>
      <c r="N42" s="1058"/>
      <c r="O42" s="1058"/>
      <c r="P42" s="1058"/>
      <c r="Q42" s="1058"/>
      <c r="R42" s="1379"/>
      <c r="S42" s="385"/>
      <c r="T42" s="70"/>
      <c r="U42" s="312"/>
      <c r="V42" s="2040"/>
      <c r="W42" s="314"/>
      <c r="X42" s="943"/>
      <c r="Y42" s="943"/>
      <c r="Z42" s="943"/>
      <c r="AA42" s="943"/>
      <c r="AB42" s="943"/>
      <c r="AC42" s="943"/>
      <c r="AD42" s="943"/>
      <c r="AE42" s="943"/>
      <c r="AF42" s="943"/>
    </row>
    <row r="43" spans="1:32" ht="15.95" customHeight="1">
      <c r="A43" s="381">
        <f>ROW()</f>
        <v>43</v>
      </c>
      <c r="B43" s="766"/>
      <c r="C43" s="1274"/>
      <c r="D43" s="640" t="s">
        <v>437</v>
      </c>
      <c r="E43" s="1373"/>
      <c r="F43" s="1375"/>
      <c r="G43" s="1057"/>
      <c r="H43" s="1057"/>
      <c r="I43" s="1057"/>
      <c r="J43" s="1057"/>
      <c r="K43" s="1057"/>
      <c r="L43" s="1057"/>
      <c r="M43" s="1057"/>
      <c r="N43" s="1058"/>
      <c r="O43" s="1058"/>
      <c r="P43" s="1058"/>
      <c r="Q43" s="1058"/>
      <c r="R43" s="1379"/>
      <c r="S43" s="385"/>
      <c r="T43" s="70"/>
      <c r="U43" s="312"/>
      <c r="V43" s="2040"/>
      <c r="W43" s="314"/>
      <c r="X43" s="943"/>
      <c r="Y43" s="943"/>
      <c r="Z43" s="943"/>
      <c r="AA43" s="943"/>
      <c r="AB43" s="943"/>
      <c r="AC43" s="943"/>
      <c r="AD43" s="943"/>
      <c r="AE43" s="943"/>
      <c r="AF43" s="943"/>
    </row>
    <row r="44" spans="1:32" ht="15.95" customHeight="1">
      <c r="A44" s="381">
        <f>ROW()</f>
        <v>44</v>
      </c>
      <c r="B44" s="766"/>
      <c r="C44" s="1274"/>
      <c r="D44" s="640" t="s">
        <v>437</v>
      </c>
      <c r="E44" s="1373"/>
      <c r="F44" s="1375"/>
      <c r="G44" s="1057"/>
      <c r="H44" s="1057"/>
      <c r="I44" s="1057"/>
      <c r="J44" s="1057"/>
      <c r="K44" s="1057"/>
      <c r="L44" s="1057"/>
      <c r="M44" s="1057"/>
      <c r="N44" s="1058"/>
      <c r="O44" s="1058"/>
      <c r="P44" s="1058"/>
      <c r="Q44" s="1058"/>
      <c r="R44" s="1379"/>
      <c r="S44" s="385"/>
      <c r="T44" s="70"/>
      <c r="U44" s="312"/>
      <c r="V44" s="2040"/>
      <c r="W44" s="314"/>
      <c r="X44" s="943"/>
      <c r="Y44" s="943"/>
      <c r="Z44" s="943"/>
      <c r="AA44" s="943"/>
      <c r="AB44" s="943"/>
      <c r="AC44" s="943"/>
      <c r="AD44" s="943"/>
      <c r="AE44" s="943"/>
      <c r="AF44" s="943"/>
    </row>
    <row r="45" spans="1:32" ht="15.95" customHeight="1">
      <c r="A45" s="381">
        <f>ROW()</f>
        <v>45</v>
      </c>
      <c r="B45" s="766"/>
      <c r="C45" s="1274"/>
      <c r="D45" s="640" t="s">
        <v>437</v>
      </c>
      <c r="E45" s="1373"/>
      <c r="F45" s="1375"/>
      <c r="G45" s="1057"/>
      <c r="H45" s="1057"/>
      <c r="I45" s="1057"/>
      <c r="J45" s="1057"/>
      <c r="K45" s="1057"/>
      <c r="L45" s="1057"/>
      <c r="M45" s="1057"/>
      <c r="N45" s="1058"/>
      <c r="O45" s="1058"/>
      <c r="P45" s="1058"/>
      <c r="Q45" s="1058"/>
      <c r="R45" s="1379"/>
      <c r="S45" s="385"/>
      <c r="T45" s="70"/>
      <c r="U45" s="312"/>
      <c r="V45" s="2040"/>
      <c r="W45" s="314"/>
      <c r="X45" s="943"/>
      <c r="Y45" s="943"/>
      <c r="Z45" s="943"/>
      <c r="AA45" s="943"/>
      <c r="AB45" s="943"/>
      <c r="AC45" s="943"/>
      <c r="AD45" s="943"/>
      <c r="AE45" s="943"/>
      <c r="AF45" s="943"/>
    </row>
    <row r="46" spans="1:32" ht="15.95" customHeight="1">
      <c r="A46" s="381">
        <f>ROW()</f>
        <v>46</v>
      </c>
      <c r="B46" s="766"/>
      <c r="C46" s="1274"/>
      <c r="D46" s="640" t="s">
        <v>437</v>
      </c>
      <c r="E46" s="1373"/>
      <c r="F46" s="1375"/>
      <c r="G46" s="1057"/>
      <c r="H46" s="1057"/>
      <c r="I46" s="1057"/>
      <c r="J46" s="1057"/>
      <c r="K46" s="1057"/>
      <c r="L46" s="1057"/>
      <c r="M46" s="1057"/>
      <c r="N46" s="1058"/>
      <c r="O46" s="1058"/>
      <c r="P46" s="1058"/>
      <c r="Q46" s="1058"/>
      <c r="R46" s="1379"/>
      <c r="S46" s="385"/>
      <c r="T46" s="70"/>
      <c r="U46" s="312"/>
      <c r="V46" s="2040"/>
      <c r="W46" s="314"/>
      <c r="X46" s="943"/>
      <c r="Y46" s="943"/>
      <c r="Z46" s="943"/>
      <c r="AA46" s="943"/>
      <c r="AB46" s="943"/>
      <c r="AC46" s="943"/>
      <c r="AD46" s="943"/>
      <c r="AE46" s="943"/>
      <c r="AF46" s="943"/>
    </row>
    <row r="47" spans="1:32" ht="15.95" customHeight="1">
      <c r="A47" s="381">
        <f>ROW()</f>
        <v>47</v>
      </c>
      <c r="B47" s="766"/>
      <c r="C47" s="1274"/>
      <c r="D47" s="640" t="s">
        <v>437</v>
      </c>
      <c r="E47" s="1373"/>
      <c r="F47" s="1375"/>
      <c r="G47" s="1057"/>
      <c r="H47" s="1057"/>
      <c r="I47" s="1057"/>
      <c r="J47" s="1057"/>
      <c r="K47" s="1057"/>
      <c r="L47" s="1057"/>
      <c r="M47" s="1057"/>
      <c r="N47" s="1058"/>
      <c r="O47" s="1058"/>
      <c r="P47" s="1058"/>
      <c r="Q47" s="1058"/>
      <c r="R47" s="1379"/>
      <c r="S47" s="385"/>
      <c r="T47" s="70"/>
      <c r="U47" s="312"/>
      <c r="V47" s="2040"/>
      <c r="W47" s="314"/>
      <c r="X47" s="943"/>
      <c r="Y47" s="943"/>
      <c r="Z47" s="943"/>
      <c r="AA47" s="943"/>
      <c r="AB47" s="943"/>
      <c r="AC47" s="943"/>
      <c r="AD47" s="943"/>
      <c r="AE47" s="943"/>
      <c r="AF47" s="943"/>
    </row>
    <row r="48" spans="1:32" ht="15.95" customHeight="1">
      <c r="A48" s="381">
        <f>ROW()</f>
        <v>48</v>
      </c>
      <c r="B48" s="766"/>
      <c r="C48" s="1274"/>
      <c r="D48" s="640" t="s">
        <v>437</v>
      </c>
      <c r="E48" s="1373"/>
      <c r="F48" s="1375"/>
      <c r="G48" s="1057"/>
      <c r="H48" s="1057"/>
      <c r="I48" s="1057"/>
      <c r="J48" s="1057"/>
      <c r="K48" s="1057"/>
      <c r="L48" s="1057"/>
      <c r="M48" s="1057"/>
      <c r="N48" s="1058"/>
      <c r="O48" s="1058"/>
      <c r="P48" s="1058"/>
      <c r="Q48" s="1058"/>
      <c r="R48" s="1379"/>
      <c r="S48" s="385"/>
      <c r="T48" s="70"/>
      <c r="U48" s="312"/>
      <c r="V48" s="2040"/>
      <c r="W48" s="314"/>
      <c r="X48" s="943"/>
      <c r="Y48" s="943"/>
      <c r="Z48" s="943"/>
      <c r="AA48" s="943"/>
      <c r="AB48" s="943"/>
      <c r="AC48" s="943"/>
      <c r="AD48" s="943"/>
      <c r="AE48" s="943"/>
      <c r="AF48" s="943"/>
    </row>
    <row r="49" spans="1:32" ht="15.95" customHeight="1">
      <c r="A49" s="381">
        <f>ROW()</f>
        <v>49</v>
      </c>
      <c r="B49" s="766"/>
      <c r="C49" s="1274"/>
      <c r="D49" s="640" t="s">
        <v>437</v>
      </c>
      <c r="E49" s="1373"/>
      <c r="F49" s="1375"/>
      <c r="G49" s="1057"/>
      <c r="H49" s="1057"/>
      <c r="I49" s="1057"/>
      <c r="J49" s="1057"/>
      <c r="K49" s="1057"/>
      <c r="L49" s="1057"/>
      <c r="M49" s="1057"/>
      <c r="N49" s="1058"/>
      <c r="O49" s="1058"/>
      <c r="P49" s="1058"/>
      <c r="Q49" s="1058"/>
      <c r="R49" s="1379"/>
      <c r="S49" s="385"/>
      <c r="T49" s="70"/>
      <c r="U49" s="312"/>
      <c r="V49" s="2040"/>
      <c r="W49" s="314"/>
      <c r="X49" s="943"/>
      <c r="Y49" s="943"/>
      <c r="Z49" s="943"/>
      <c r="AA49" s="943"/>
      <c r="AB49" s="943"/>
      <c r="AC49" s="943"/>
      <c r="AD49" s="943"/>
      <c r="AE49" s="943"/>
      <c r="AF49" s="943"/>
    </row>
    <row r="50" spans="1:32" ht="15.95" customHeight="1">
      <c r="A50" s="381">
        <f>ROW()</f>
        <v>50</v>
      </c>
      <c r="B50" s="766"/>
      <c r="C50" s="1274"/>
      <c r="D50" s="640" t="s">
        <v>437</v>
      </c>
      <c r="E50" s="1373"/>
      <c r="F50" s="1375"/>
      <c r="G50" s="1057"/>
      <c r="H50" s="1057"/>
      <c r="I50" s="1057"/>
      <c r="J50" s="1057"/>
      <c r="K50" s="1057"/>
      <c r="L50" s="1057"/>
      <c r="M50" s="1057"/>
      <c r="N50" s="1058"/>
      <c r="O50" s="1058"/>
      <c r="P50" s="1058"/>
      <c r="Q50" s="1058"/>
      <c r="R50" s="1379"/>
      <c r="S50" s="385"/>
      <c r="T50" s="70"/>
      <c r="U50" s="312"/>
      <c r="V50" s="2040"/>
      <c r="W50" s="314"/>
      <c r="X50" s="943"/>
      <c r="Y50" s="943"/>
      <c r="Z50" s="943"/>
      <c r="AA50" s="943"/>
      <c r="AB50" s="943"/>
      <c r="AC50" s="943"/>
      <c r="AD50" s="943"/>
      <c r="AE50" s="943"/>
      <c r="AF50" s="943"/>
    </row>
    <row r="51" spans="1:32" ht="15.95" customHeight="1">
      <c r="A51" s="381">
        <f>ROW()</f>
        <v>51</v>
      </c>
      <c r="B51" s="766"/>
      <c r="C51" s="1274"/>
      <c r="D51" s="640" t="s">
        <v>437</v>
      </c>
      <c r="E51" s="1373"/>
      <c r="F51" s="1375"/>
      <c r="G51" s="1057"/>
      <c r="H51" s="1057"/>
      <c r="I51" s="1057"/>
      <c r="J51" s="1057"/>
      <c r="K51" s="1057"/>
      <c r="L51" s="1057"/>
      <c r="M51" s="1057"/>
      <c r="N51" s="1058"/>
      <c r="O51" s="1058"/>
      <c r="P51" s="1058"/>
      <c r="Q51" s="1058"/>
      <c r="R51" s="1379"/>
      <c r="S51" s="385"/>
      <c r="T51" s="70"/>
      <c r="U51" s="312"/>
      <c r="V51" s="2040"/>
      <c r="W51" s="314"/>
      <c r="X51" s="943"/>
      <c r="Y51" s="943"/>
      <c r="Z51" s="943"/>
      <c r="AA51" s="943"/>
      <c r="AB51" s="943"/>
      <c r="AC51" s="943"/>
      <c r="AD51" s="943"/>
      <c r="AE51" s="943"/>
      <c r="AF51" s="943"/>
    </row>
    <row r="52" spans="1:32" ht="15.95" customHeight="1">
      <c r="A52" s="381">
        <f>ROW()</f>
        <v>52</v>
      </c>
      <c r="B52" s="766"/>
      <c r="C52" s="1274"/>
      <c r="D52" s="640" t="s">
        <v>437</v>
      </c>
      <c r="E52" s="1373"/>
      <c r="F52" s="1375"/>
      <c r="G52" s="1057"/>
      <c r="H52" s="1057"/>
      <c r="I52" s="1057"/>
      <c r="J52" s="1057"/>
      <c r="K52" s="1057"/>
      <c r="L52" s="1057"/>
      <c r="M52" s="1057"/>
      <c r="N52" s="1058"/>
      <c r="O52" s="1058"/>
      <c r="P52" s="1058"/>
      <c r="Q52" s="1058"/>
      <c r="R52" s="1379"/>
      <c r="S52" s="385"/>
      <c r="T52" s="70"/>
      <c r="U52" s="312"/>
      <c r="V52" s="2040"/>
      <c r="W52" s="314"/>
      <c r="X52" s="943"/>
      <c r="Y52" s="943"/>
      <c r="Z52" s="943"/>
      <c r="AA52" s="943"/>
      <c r="AB52" s="943"/>
      <c r="AC52" s="943"/>
      <c r="AD52" s="943"/>
      <c r="AE52" s="943"/>
      <c r="AF52" s="943"/>
    </row>
    <row r="53" spans="1:32" ht="15.95" customHeight="1">
      <c r="A53" s="381">
        <f>ROW()</f>
        <v>53</v>
      </c>
      <c r="B53" s="766"/>
      <c r="C53" s="1274"/>
      <c r="D53" s="640" t="s">
        <v>437</v>
      </c>
      <c r="E53" s="1373"/>
      <c r="F53" s="1375"/>
      <c r="G53" s="1057"/>
      <c r="H53" s="1057"/>
      <c r="I53" s="1057"/>
      <c r="J53" s="1057"/>
      <c r="K53" s="1057"/>
      <c r="L53" s="1057"/>
      <c r="M53" s="1057"/>
      <c r="N53" s="1058"/>
      <c r="O53" s="1058"/>
      <c r="P53" s="1058"/>
      <c r="Q53" s="1058"/>
      <c r="R53" s="1379"/>
      <c r="S53" s="385"/>
      <c r="T53" s="70"/>
      <c r="U53" s="312"/>
      <c r="V53" s="2040"/>
      <c r="W53" s="314"/>
      <c r="X53" s="943"/>
      <c r="Y53" s="943"/>
      <c r="Z53" s="943"/>
      <c r="AA53" s="943"/>
      <c r="AB53" s="943"/>
      <c r="AC53" s="943"/>
      <c r="AD53" s="943"/>
      <c r="AE53" s="943"/>
      <c r="AF53" s="943"/>
    </row>
    <row r="54" spans="1:32" ht="15.95" customHeight="1">
      <c r="A54" s="381">
        <f>ROW()</f>
        <v>54</v>
      </c>
      <c r="B54" s="766"/>
      <c r="C54" s="1274"/>
      <c r="D54" s="640" t="s">
        <v>437</v>
      </c>
      <c r="E54" s="1373"/>
      <c r="F54" s="1375"/>
      <c r="G54" s="1057"/>
      <c r="H54" s="1057"/>
      <c r="I54" s="1057"/>
      <c r="J54" s="1057"/>
      <c r="K54" s="1057"/>
      <c r="L54" s="1057"/>
      <c r="M54" s="1057"/>
      <c r="N54" s="1058"/>
      <c r="O54" s="1058"/>
      <c r="P54" s="1058"/>
      <c r="Q54" s="1058"/>
      <c r="R54" s="1379"/>
      <c r="S54" s="385"/>
      <c r="T54" s="70"/>
      <c r="U54" s="312"/>
      <c r="V54" s="2040"/>
      <c r="W54" s="314"/>
      <c r="X54" s="943"/>
      <c r="Y54" s="943"/>
      <c r="Z54" s="943"/>
      <c r="AA54" s="943"/>
      <c r="AB54" s="943"/>
      <c r="AC54" s="943"/>
      <c r="AD54" s="943"/>
      <c r="AE54" s="943"/>
      <c r="AF54" s="943"/>
    </row>
    <row r="55" spans="1:32" ht="15.95" customHeight="1">
      <c r="A55" s="381">
        <f>ROW()</f>
        <v>55</v>
      </c>
      <c r="B55" s="766"/>
      <c r="C55" s="1274"/>
      <c r="D55" s="640" t="s">
        <v>437</v>
      </c>
      <c r="E55" s="1373"/>
      <c r="F55" s="1375"/>
      <c r="G55" s="1057"/>
      <c r="H55" s="1057"/>
      <c r="I55" s="1057"/>
      <c r="J55" s="1057"/>
      <c r="K55" s="1057"/>
      <c r="L55" s="1057"/>
      <c r="M55" s="1057"/>
      <c r="N55" s="1058"/>
      <c r="O55" s="1058"/>
      <c r="P55" s="1058"/>
      <c r="Q55" s="1058"/>
      <c r="R55" s="1379"/>
      <c r="S55" s="385"/>
      <c r="T55" s="70"/>
      <c r="U55" s="312"/>
      <c r="V55" s="2040"/>
      <c r="W55" s="314"/>
      <c r="X55" s="943"/>
      <c r="Y55" s="943"/>
      <c r="Z55" s="943"/>
      <c r="AA55" s="943"/>
      <c r="AB55" s="943"/>
      <c r="AC55" s="943"/>
      <c r="AD55" s="943"/>
      <c r="AE55" s="943"/>
      <c r="AF55" s="943"/>
    </row>
    <row r="56" spans="1:32" ht="15.95" customHeight="1">
      <c r="A56" s="381">
        <f>ROW()</f>
        <v>56</v>
      </c>
      <c r="B56" s="766"/>
      <c r="C56" s="1274"/>
      <c r="D56" s="640" t="s">
        <v>437</v>
      </c>
      <c r="E56" s="1373"/>
      <c r="F56" s="1375"/>
      <c r="G56" s="1057"/>
      <c r="H56" s="1057"/>
      <c r="I56" s="1057"/>
      <c r="J56" s="1057"/>
      <c r="K56" s="1057"/>
      <c r="L56" s="1057"/>
      <c r="M56" s="1057"/>
      <c r="N56" s="1058"/>
      <c r="O56" s="1058"/>
      <c r="P56" s="1058"/>
      <c r="Q56" s="1058"/>
      <c r="R56" s="1379"/>
      <c r="S56" s="385"/>
      <c r="T56" s="70"/>
      <c r="U56" s="312"/>
      <c r="V56" s="2040"/>
      <c r="W56" s="314"/>
      <c r="X56" s="943"/>
      <c r="Y56" s="943"/>
      <c r="Z56" s="943"/>
      <c r="AA56" s="943"/>
      <c r="AB56" s="943"/>
      <c r="AC56" s="943"/>
      <c r="AD56" s="943"/>
      <c r="AE56" s="943"/>
      <c r="AF56" s="943"/>
    </row>
    <row r="57" spans="1:32" ht="15.95" customHeight="1">
      <c r="A57" s="381">
        <f>ROW()</f>
        <v>57</v>
      </c>
      <c r="B57" s="766"/>
      <c r="C57" s="1274"/>
      <c r="D57" s="640" t="s">
        <v>437</v>
      </c>
      <c r="E57" s="1373"/>
      <c r="F57" s="1375"/>
      <c r="G57" s="1057"/>
      <c r="H57" s="1057"/>
      <c r="I57" s="1057"/>
      <c r="J57" s="1057"/>
      <c r="K57" s="1057"/>
      <c r="L57" s="1057"/>
      <c r="M57" s="1057"/>
      <c r="N57" s="1058"/>
      <c r="O57" s="1058"/>
      <c r="P57" s="1058"/>
      <c r="Q57" s="1058"/>
      <c r="R57" s="1379"/>
      <c r="S57" s="385"/>
      <c r="T57" s="70"/>
      <c r="U57" s="312"/>
      <c r="V57" s="2040"/>
      <c r="W57" s="314"/>
      <c r="X57" s="943"/>
      <c r="Y57" s="943"/>
      <c r="Z57" s="943"/>
      <c r="AA57" s="943"/>
      <c r="AB57" s="943"/>
      <c r="AC57" s="943"/>
      <c r="AD57" s="943"/>
      <c r="AE57" s="943"/>
      <c r="AF57" s="943"/>
    </row>
    <row r="58" spans="1:32" ht="15.95" customHeight="1">
      <c r="A58" s="381">
        <f>ROW()</f>
        <v>58</v>
      </c>
      <c r="B58" s="766"/>
      <c r="C58" s="1274"/>
      <c r="D58" s="640" t="s">
        <v>437</v>
      </c>
      <c r="E58" s="1373"/>
      <c r="F58" s="1375"/>
      <c r="G58" s="1057"/>
      <c r="H58" s="1057"/>
      <c r="I58" s="1057"/>
      <c r="J58" s="1057"/>
      <c r="K58" s="1057"/>
      <c r="L58" s="1057"/>
      <c r="M58" s="1057"/>
      <c r="N58" s="1058"/>
      <c r="O58" s="1058"/>
      <c r="P58" s="1058"/>
      <c r="Q58" s="1058"/>
      <c r="R58" s="1379"/>
      <c r="S58" s="385"/>
      <c r="T58" s="70"/>
      <c r="U58" s="312"/>
      <c r="V58" s="2040"/>
      <c r="W58" s="314"/>
      <c r="X58" s="943"/>
      <c r="Y58" s="943"/>
      <c r="Z58" s="943"/>
      <c r="AA58" s="943"/>
      <c r="AB58" s="943"/>
      <c r="AC58" s="943"/>
      <c r="AD58" s="943"/>
      <c r="AE58" s="943"/>
      <c r="AF58" s="943"/>
    </row>
    <row r="59" spans="1:32" ht="15.95" customHeight="1">
      <c r="A59" s="381">
        <f>ROW()</f>
        <v>59</v>
      </c>
      <c r="B59" s="766"/>
      <c r="C59" s="1274"/>
      <c r="D59" s="640" t="s">
        <v>437</v>
      </c>
      <c r="E59" s="1373"/>
      <c r="F59" s="1375"/>
      <c r="G59" s="1057"/>
      <c r="H59" s="1057"/>
      <c r="I59" s="1057"/>
      <c r="J59" s="1057"/>
      <c r="K59" s="1057"/>
      <c r="L59" s="1057"/>
      <c r="M59" s="1057"/>
      <c r="N59" s="1058"/>
      <c r="O59" s="1058"/>
      <c r="P59" s="1058"/>
      <c r="Q59" s="1058"/>
      <c r="R59" s="1379"/>
      <c r="S59" s="385"/>
      <c r="T59" s="70"/>
      <c r="U59" s="312"/>
      <c r="V59" s="2040"/>
      <c r="W59" s="314"/>
      <c r="X59" s="943"/>
      <c r="Y59" s="943"/>
      <c r="Z59" s="943"/>
      <c r="AA59" s="943"/>
      <c r="AB59" s="943"/>
      <c r="AC59" s="943"/>
      <c r="AD59" s="943"/>
      <c r="AE59" s="943"/>
      <c r="AF59" s="943"/>
    </row>
    <row r="60" spans="1:32" ht="15.95" customHeight="1">
      <c r="A60" s="381">
        <f>ROW()</f>
        <v>60</v>
      </c>
      <c r="B60" s="766"/>
      <c r="C60" s="1274"/>
      <c r="D60" s="640" t="s">
        <v>437</v>
      </c>
      <c r="E60" s="1373"/>
      <c r="F60" s="1375"/>
      <c r="G60" s="1057"/>
      <c r="H60" s="1057"/>
      <c r="I60" s="1057"/>
      <c r="J60" s="1057"/>
      <c r="K60" s="1057"/>
      <c r="L60" s="1057"/>
      <c r="M60" s="1057"/>
      <c r="N60" s="1058"/>
      <c r="O60" s="1058"/>
      <c r="P60" s="1058"/>
      <c r="Q60" s="1058"/>
      <c r="R60" s="1379"/>
      <c r="S60" s="385"/>
      <c r="T60" s="70"/>
      <c r="U60" s="312"/>
      <c r="V60" s="2040"/>
      <c r="W60" s="314"/>
      <c r="X60" s="943"/>
      <c r="Y60" s="943"/>
      <c r="Z60" s="943"/>
      <c r="AA60" s="943"/>
      <c r="AB60" s="943"/>
      <c r="AC60" s="943"/>
      <c r="AD60" s="943"/>
      <c r="AE60" s="943"/>
      <c r="AF60" s="943"/>
    </row>
    <row r="61" spans="1:32" ht="15.95" customHeight="1">
      <c r="A61" s="381">
        <f>ROW()</f>
        <v>61</v>
      </c>
      <c r="B61" s="766"/>
      <c r="C61" s="1274"/>
      <c r="D61" s="640" t="s">
        <v>437</v>
      </c>
      <c r="E61" s="1373"/>
      <c r="F61" s="1375"/>
      <c r="G61" s="1057"/>
      <c r="H61" s="1057"/>
      <c r="I61" s="1057"/>
      <c r="J61" s="1057"/>
      <c r="K61" s="1057"/>
      <c r="L61" s="1057"/>
      <c r="M61" s="1057"/>
      <c r="N61" s="1058"/>
      <c r="O61" s="1058"/>
      <c r="P61" s="1058"/>
      <c r="Q61" s="1058"/>
      <c r="R61" s="1379"/>
      <c r="S61" s="385"/>
      <c r="T61" s="70"/>
      <c r="U61" s="312"/>
      <c r="V61" s="2040"/>
      <c r="W61" s="314"/>
      <c r="X61" s="943"/>
      <c r="Y61" s="943"/>
      <c r="Z61" s="943"/>
      <c r="AA61" s="943"/>
      <c r="AB61" s="943"/>
      <c r="AC61" s="943"/>
      <c r="AD61" s="943"/>
      <c r="AE61" s="943"/>
      <c r="AF61" s="943"/>
    </row>
    <row r="62" spans="1:32" ht="15.95" customHeight="1">
      <c r="A62" s="381">
        <f>ROW()</f>
        <v>62</v>
      </c>
      <c r="B62" s="766"/>
      <c r="C62" s="1274"/>
      <c r="D62" s="640" t="s">
        <v>437</v>
      </c>
      <c r="E62" s="1373"/>
      <c r="F62" s="1375"/>
      <c r="G62" s="1057"/>
      <c r="H62" s="1057"/>
      <c r="I62" s="1057"/>
      <c r="J62" s="1057"/>
      <c r="K62" s="1057"/>
      <c r="L62" s="1057"/>
      <c r="M62" s="1057"/>
      <c r="N62" s="1058"/>
      <c r="O62" s="1058"/>
      <c r="P62" s="1058"/>
      <c r="Q62" s="1058"/>
      <c r="R62" s="1379"/>
      <c r="S62" s="385"/>
      <c r="T62" s="70"/>
      <c r="U62" s="312"/>
      <c r="V62" s="2040"/>
      <c r="W62" s="314"/>
      <c r="X62" s="943"/>
      <c r="Y62" s="943"/>
      <c r="Z62" s="943"/>
      <c r="AA62" s="943"/>
      <c r="AB62" s="943"/>
      <c r="AC62" s="943"/>
      <c r="AD62" s="943"/>
      <c r="AE62" s="943"/>
      <c r="AF62" s="943"/>
    </row>
    <row r="63" spans="1:32" ht="15.95" customHeight="1">
      <c r="A63" s="381">
        <f>ROW()</f>
        <v>63</v>
      </c>
      <c r="B63" s="766"/>
      <c r="C63" s="1274"/>
      <c r="D63" s="640" t="s">
        <v>437</v>
      </c>
      <c r="E63" s="1373"/>
      <c r="F63" s="1375"/>
      <c r="G63" s="1057"/>
      <c r="H63" s="1057"/>
      <c r="I63" s="1057"/>
      <c r="J63" s="1057"/>
      <c r="K63" s="1057"/>
      <c r="L63" s="1057"/>
      <c r="M63" s="1057"/>
      <c r="N63" s="1058"/>
      <c r="O63" s="1058"/>
      <c r="P63" s="1058"/>
      <c r="Q63" s="1058"/>
      <c r="R63" s="1379"/>
      <c r="S63" s="385"/>
      <c r="T63" s="70"/>
      <c r="U63" s="312"/>
      <c r="V63" s="2040"/>
      <c r="W63" s="314"/>
      <c r="X63" s="943"/>
      <c r="Y63" s="943"/>
      <c r="Z63" s="943"/>
      <c r="AA63" s="943"/>
      <c r="AB63" s="943"/>
      <c r="AC63" s="943"/>
      <c r="AD63" s="943"/>
      <c r="AE63" s="943"/>
      <c r="AF63" s="943"/>
    </row>
    <row r="64" spans="1:32" ht="15.95" customHeight="1">
      <c r="A64" s="381">
        <f>ROW()</f>
        <v>64</v>
      </c>
      <c r="B64" s="766"/>
      <c r="C64" s="1274"/>
      <c r="D64" s="640" t="s">
        <v>437</v>
      </c>
      <c r="E64" s="1373"/>
      <c r="F64" s="1375"/>
      <c r="G64" s="1057"/>
      <c r="H64" s="1057"/>
      <c r="I64" s="1057"/>
      <c r="J64" s="1057"/>
      <c r="K64" s="1057"/>
      <c r="L64" s="1057"/>
      <c r="M64" s="1057"/>
      <c r="N64" s="1058"/>
      <c r="O64" s="1058"/>
      <c r="P64" s="1058"/>
      <c r="Q64" s="1058"/>
      <c r="R64" s="1379"/>
      <c r="S64" s="385"/>
      <c r="T64" s="70"/>
      <c r="U64" s="312"/>
      <c r="V64" s="2040"/>
      <c r="W64" s="314"/>
      <c r="X64" s="943"/>
      <c r="Y64" s="943"/>
      <c r="Z64" s="943"/>
      <c r="AA64" s="943"/>
      <c r="AB64" s="943"/>
      <c r="AC64" s="943"/>
      <c r="AD64" s="943"/>
      <c r="AE64" s="943"/>
      <c r="AF64" s="943"/>
    </row>
    <row r="65" spans="1:32" ht="15.95" customHeight="1">
      <c r="A65" s="381">
        <f>ROW()</f>
        <v>65</v>
      </c>
      <c r="B65" s="766"/>
      <c r="C65" s="1274"/>
      <c r="D65" s="640" t="s">
        <v>437</v>
      </c>
      <c r="E65" s="1373"/>
      <c r="F65" s="1375"/>
      <c r="G65" s="1057"/>
      <c r="H65" s="1057"/>
      <c r="I65" s="1057"/>
      <c r="J65" s="1057"/>
      <c r="K65" s="1057"/>
      <c r="L65" s="1057"/>
      <c r="M65" s="1057"/>
      <c r="N65" s="1058"/>
      <c r="O65" s="1058"/>
      <c r="P65" s="1058"/>
      <c r="Q65" s="1058"/>
      <c r="R65" s="1379"/>
      <c r="S65" s="385"/>
      <c r="T65" s="70"/>
      <c r="U65" s="312"/>
      <c r="V65" s="2040"/>
      <c r="W65" s="314"/>
      <c r="X65" s="943"/>
      <c r="Y65" s="943"/>
      <c r="Z65" s="943"/>
      <c r="AA65" s="943"/>
      <c r="AB65" s="943"/>
      <c r="AC65" s="943"/>
      <c r="AD65" s="943"/>
      <c r="AE65" s="943"/>
      <c r="AF65" s="943"/>
    </row>
    <row r="66" spans="1:32" ht="15.95" customHeight="1">
      <c r="A66" s="381">
        <f>ROW()</f>
        <v>66</v>
      </c>
      <c r="B66" s="766"/>
      <c r="C66" s="1274"/>
      <c r="D66" s="640" t="s">
        <v>437</v>
      </c>
      <c r="E66" s="1373"/>
      <c r="F66" s="1375"/>
      <c r="G66" s="1057"/>
      <c r="H66" s="1057"/>
      <c r="I66" s="1057"/>
      <c r="J66" s="1057"/>
      <c r="K66" s="1057"/>
      <c r="L66" s="1057"/>
      <c r="M66" s="1057"/>
      <c r="N66" s="1058"/>
      <c r="O66" s="1058"/>
      <c r="P66" s="1058"/>
      <c r="Q66" s="1058"/>
      <c r="R66" s="1379"/>
      <c r="S66" s="385"/>
      <c r="T66" s="70"/>
      <c r="U66" s="312"/>
      <c r="V66" s="2040"/>
      <c r="W66" s="314"/>
      <c r="X66" s="943"/>
      <c r="Y66" s="943"/>
      <c r="Z66" s="943"/>
      <c r="AA66" s="943"/>
      <c r="AB66" s="943"/>
      <c r="AC66" s="943"/>
      <c r="AD66" s="943"/>
      <c r="AE66" s="943"/>
      <c r="AF66" s="943"/>
    </row>
    <row r="67" spans="1:32" ht="15.95" customHeight="1">
      <c r="A67" s="381">
        <f>ROW()</f>
        <v>67</v>
      </c>
      <c r="B67" s="766"/>
      <c r="C67" s="1274"/>
      <c r="D67" s="640" t="s">
        <v>437</v>
      </c>
      <c r="E67" s="1373"/>
      <c r="F67" s="1375"/>
      <c r="G67" s="1057"/>
      <c r="H67" s="1057"/>
      <c r="I67" s="1057"/>
      <c r="J67" s="1057"/>
      <c r="K67" s="1057"/>
      <c r="L67" s="1057"/>
      <c r="M67" s="1057"/>
      <c r="N67" s="1058"/>
      <c r="O67" s="1058"/>
      <c r="P67" s="1058"/>
      <c r="Q67" s="1058"/>
      <c r="R67" s="1379"/>
      <c r="S67" s="385"/>
      <c r="T67" s="70"/>
      <c r="U67" s="312"/>
      <c r="V67" s="2040"/>
      <c r="W67" s="314"/>
      <c r="X67" s="943"/>
      <c r="Y67" s="943"/>
      <c r="Z67" s="943"/>
      <c r="AA67" s="943"/>
      <c r="AB67" s="943"/>
      <c r="AC67" s="943"/>
      <c r="AD67" s="943"/>
      <c r="AE67" s="943"/>
      <c r="AF67" s="943"/>
    </row>
    <row r="68" spans="1:32" ht="15.95" customHeight="1">
      <c r="A68" s="381">
        <f>ROW()</f>
        <v>68</v>
      </c>
      <c r="B68" s="766"/>
      <c r="C68" s="1274"/>
      <c r="D68" s="640" t="s">
        <v>437</v>
      </c>
      <c r="E68" s="1373"/>
      <c r="F68" s="1375"/>
      <c r="G68" s="1057"/>
      <c r="H68" s="1057"/>
      <c r="I68" s="1057"/>
      <c r="J68" s="1057"/>
      <c r="K68" s="1057"/>
      <c r="L68" s="1057"/>
      <c r="M68" s="1057"/>
      <c r="N68" s="1058"/>
      <c r="O68" s="1058"/>
      <c r="P68" s="1058"/>
      <c r="Q68" s="1058"/>
      <c r="R68" s="1379"/>
      <c r="S68" s="385"/>
      <c r="T68" s="70"/>
      <c r="U68" s="312"/>
      <c r="V68" s="2040"/>
      <c r="W68" s="314"/>
      <c r="X68" s="943"/>
      <c r="Y68" s="943"/>
      <c r="Z68" s="943"/>
      <c r="AA68" s="943"/>
      <c r="AB68" s="943"/>
      <c r="AC68" s="943"/>
      <c r="AD68" s="943"/>
      <c r="AE68" s="943"/>
      <c r="AF68" s="943"/>
    </row>
    <row r="69" spans="1:32" ht="15.95" customHeight="1">
      <c r="A69" s="381">
        <f>ROW()</f>
        <v>69</v>
      </c>
      <c r="B69" s="766"/>
      <c r="C69" s="1274"/>
      <c r="D69" s="640" t="s">
        <v>437</v>
      </c>
      <c r="E69" s="1373"/>
      <c r="F69" s="1375"/>
      <c r="G69" s="1057"/>
      <c r="H69" s="1057"/>
      <c r="I69" s="1057"/>
      <c r="J69" s="1057"/>
      <c r="K69" s="1057"/>
      <c r="L69" s="1057"/>
      <c r="M69" s="1057"/>
      <c r="N69" s="1058"/>
      <c r="O69" s="1058"/>
      <c r="P69" s="1058"/>
      <c r="Q69" s="1058"/>
      <c r="R69" s="1379"/>
      <c r="S69" s="385"/>
      <c r="T69" s="70"/>
      <c r="U69" s="312"/>
      <c r="V69" s="2040"/>
      <c r="W69" s="314"/>
      <c r="X69" s="943"/>
      <c r="Y69" s="943"/>
      <c r="Z69" s="943"/>
      <c r="AA69" s="943"/>
      <c r="AB69" s="943"/>
      <c r="AC69" s="943"/>
      <c r="AD69" s="943"/>
      <c r="AE69" s="943"/>
      <c r="AF69" s="943"/>
    </row>
    <row r="70" spans="1:32" ht="15.95" customHeight="1">
      <c r="A70" s="381">
        <f>ROW()</f>
        <v>70</v>
      </c>
      <c r="B70" s="766"/>
      <c r="C70" s="1274"/>
      <c r="D70" s="640" t="s">
        <v>437</v>
      </c>
      <c r="E70" s="1373"/>
      <c r="F70" s="1375"/>
      <c r="G70" s="1057"/>
      <c r="H70" s="1057"/>
      <c r="I70" s="1057"/>
      <c r="J70" s="1057"/>
      <c r="K70" s="1057"/>
      <c r="L70" s="1057"/>
      <c r="M70" s="1057"/>
      <c r="N70" s="1058"/>
      <c r="O70" s="1058"/>
      <c r="P70" s="1058"/>
      <c r="Q70" s="1058"/>
      <c r="R70" s="1379"/>
      <c r="S70" s="385"/>
      <c r="T70" s="70"/>
      <c r="U70" s="312"/>
      <c r="V70" s="2040"/>
      <c r="W70" s="314"/>
      <c r="X70" s="943"/>
      <c r="Y70" s="943"/>
      <c r="Z70" s="943"/>
      <c r="AA70" s="943"/>
      <c r="AB70" s="943"/>
      <c r="AC70" s="943"/>
      <c r="AD70" s="943"/>
      <c r="AE70" s="943"/>
      <c r="AF70" s="943"/>
    </row>
    <row r="71" spans="1:32" ht="15.95" customHeight="1">
      <c r="A71" s="381">
        <f>ROW()</f>
        <v>71</v>
      </c>
      <c r="B71" s="766"/>
      <c r="C71" s="1274"/>
      <c r="D71" s="640" t="s">
        <v>437</v>
      </c>
      <c r="E71" s="1373"/>
      <c r="F71" s="1375"/>
      <c r="G71" s="1057"/>
      <c r="H71" s="1057"/>
      <c r="I71" s="1057"/>
      <c r="J71" s="1057"/>
      <c r="K71" s="1057"/>
      <c r="L71" s="1057"/>
      <c r="M71" s="1057"/>
      <c r="N71" s="1058"/>
      <c r="O71" s="1058"/>
      <c r="P71" s="1058"/>
      <c r="Q71" s="1058"/>
      <c r="R71" s="1379"/>
      <c r="S71" s="385"/>
      <c r="T71" s="70"/>
      <c r="U71" s="312"/>
      <c r="V71" s="2040"/>
      <c r="W71" s="314"/>
      <c r="X71" s="943"/>
      <c r="Y71" s="943"/>
      <c r="Z71" s="943"/>
      <c r="AA71" s="943"/>
      <c r="AB71" s="943"/>
      <c r="AC71" s="943"/>
      <c r="AD71" s="943"/>
      <c r="AE71" s="943"/>
      <c r="AF71" s="943"/>
    </row>
    <row r="72" spans="1:32" ht="15.95" customHeight="1">
      <c r="A72" s="381">
        <f>ROW()</f>
        <v>72</v>
      </c>
      <c r="B72" s="766"/>
      <c r="C72" s="1274"/>
      <c r="D72" s="640" t="s">
        <v>437</v>
      </c>
      <c r="E72" s="1373"/>
      <c r="F72" s="1375"/>
      <c r="G72" s="1057"/>
      <c r="H72" s="1057"/>
      <c r="I72" s="1057"/>
      <c r="J72" s="1057"/>
      <c r="K72" s="1057"/>
      <c r="L72" s="1057"/>
      <c r="M72" s="1057"/>
      <c r="N72" s="1058"/>
      <c r="O72" s="1058"/>
      <c r="P72" s="1058"/>
      <c r="Q72" s="1058"/>
      <c r="R72" s="1379"/>
      <c r="S72" s="385"/>
      <c r="T72" s="70"/>
      <c r="U72" s="312"/>
      <c r="V72" s="2040"/>
      <c r="W72" s="314"/>
      <c r="X72" s="943"/>
      <c r="Y72" s="943"/>
      <c r="Z72" s="943"/>
      <c r="AA72" s="943"/>
      <c r="AB72" s="943"/>
      <c r="AC72" s="943"/>
      <c r="AD72" s="943"/>
      <c r="AE72" s="943"/>
      <c r="AF72" s="943"/>
    </row>
    <row r="73" spans="1:32" ht="15.95" customHeight="1">
      <c r="A73" s="381">
        <f>ROW()</f>
        <v>73</v>
      </c>
      <c r="B73" s="766"/>
      <c r="C73" s="1274"/>
      <c r="D73" s="640" t="s">
        <v>437</v>
      </c>
      <c r="E73" s="1373"/>
      <c r="F73" s="1375"/>
      <c r="G73" s="1057"/>
      <c r="H73" s="1057"/>
      <c r="I73" s="1057"/>
      <c r="J73" s="1057"/>
      <c r="K73" s="1057"/>
      <c r="L73" s="1057"/>
      <c r="M73" s="1057"/>
      <c r="N73" s="1058"/>
      <c r="O73" s="1058"/>
      <c r="P73" s="1058"/>
      <c r="Q73" s="1058"/>
      <c r="R73" s="1379"/>
      <c r="S73" s="385"/>
      <c r="T73" s="70"/>
      <c r="U73" s="312"/>
      <c r="V73" s="2040"/>
      <c r="W73" s="314"/>
      <c r="X73" s="943"/>
      <c r="Y73" s="943"/>
      <c r="Z73" s="943"/>
      <c r="AA73" s="943"/>
      <c r="AB73" s="943"/>
      <c r="AC73" s="943"/>
      <c r="AD73" s="943"/>
      <c r="AE73" s="943"/>
      <c r="AF73" s="943"/>
    </row>
    <row r="74" spans="1:32" ht="15.95" customHeight="1">
      <c r="A74" s="381">
        <f>ROW()</f>
        <v>74</v>
      </c>
      <c r="B74" s="766"/>
      <c r="C74" s="1274"/>
      <c r="D74" s="640" t="s">
        <v>437</v>
      </c>
      <c r="E74" s="1373"/>
      <c r="F74" s="1375"/>
      <c r="G74" s="1057"/>
      <c r="H74" s="1057"/>
      <c r="I74" s="1057"/>
      <c r="J74" s="1057"/>
      <c r="K74" s="1057"/>
      <c r="L74" s="1057"/>
      <c r="M74" s="1057"/>
      <c r="N74" s="1058"/>
      <c r="O74" s="1058"/>
      <c r="P74" s="1058"/>
      <c r="Q74" s="1058"/>
      <c r="R74" s="1379"/>
      <c r="S74" s="385"/>
      <c r="T74" s="70"/>
      <c r="U74" s="312"/>
      <c r="V74" s="2040"/>
      <c r="W74" s="314"/>
      <c r="X74" s="943"/>
      <c r="Y74" s="943"/>
      <c r="Z74" s="943"/>
      <c r="AA74" s="943"/>
      <c r="AB74" s="943"/>
      <c r="AC74" s="943"/>
      <c r="AD74" s="943"/>
      <c r="AE74" s="943"/>
      <c r="AF74" s="943"/>
    </row>
    <row r="75" spans="1:32" ht="15.95" customHeight="1">
      <c r="A75" s="381">
        <f>ROW()</f>
        <v>75</v>
      </c>
      <c r="B75" s="766"/>
      <c r="C75" s="1274"/>
      <c r="D75" s="640" t="s">
        <v>437</v>
      </c>
      <c r="E75" s="1373"/>
      <c r="F75" s="1375"/>
      <c r="G75" s="1057"/>
      <c r="H75" s="1057"/>
      <c r="I75" s="1057"/>
      <c r="J75" s="1057"/>
      <c r="K75" s="1057"/>
      <c r="L75" s="1057"/>
      <c r="M75" s="1057"/>
      <c r="N75" s="1058"/>
      <c r="O75" s="1058"/>
      <c r="P75" s="1058"/>
      <c r="Q75" s="1058"/>
      <c r="R75" s="1379"/>
      <c r="S75" s="385"/>
      <c r="T75" s="70"/>
      <c r="U75" s="312"/>
      <c r="V75" s="2040"/>
      <c r="W75" s="314"/>
      <c r="X75" s="943"/>
      <c r="Y75" s="943"/>
      <c r="Z75" s="943"/>
      <c r="AA75" s="943"/>
      <c r="AB75" s="943"/>
      <c r="AC75" s="943"/>
      <c r="AD75" s="943"/>
      <c r="AE75" s="943"/>
      <c r="AF75" s="943"/>
    </row>
    <row r="76" spans="1:32" ht="15.95" customHeight="1">
      <c r="A76" s="381">
        <f>ROW()</f>
        <v>76</v>
      </c>
      <c r="B76" s="766"/>
      <c r="C76" s="1274"/>
      <c r="D76" s="640" t="s">
        <v>437</v>
      </c>
      <c r="E76" s="1373"/>
      <c r="F76" s="1375"/>
      <c r="G76" s="1057"/>
      <c r="H76" s="1057"/>
      <c r="I76" s="1057"/>
      <c r="J76" s="1057"/>
      <c r="K76" s="1057"/>
      <c r="L76" s="1057"/>
      <c r="M76" s="1057"/>
      <c r="N76" s="1058"/>
      <c r="O76" s="1058"/>
      <c r="P76" s="1058"/>
      <c r="Q76" s="1058"/>
      <c r="R76" s="1379"/>
      <c r="S76" s="385"/>
      <c r="T76" s="70"/>
      <c r="U76" s="312"/>
      <c r="V76" s="2040"/>
      <c r="W76" s="314"/>
      <c r="X76" s="943"/>
      <c r="Y76" s="943"/>
      <c r="Z76" s="943"/>
      <c r="AA76" s="943"/>
      <c r="AB76" s="943"/>
      <c r="AC76" s="943"/>
      <c r="AD76" s="943"/>
      <c r="AE76" s="943"/>
      <c r="AF76" s="943"/>
    </row>
    <row r="77" spans="1:32" ht="15.95" customHeight="1">
      <c r="A77" s="381">
        <f>ROW()</f>
        <v>77</v>
      </c>
      <c r="B77" s="766"/>
      <c r="C77" s="1274"/>
      <c r="D77" s="640" t="s">
        <v>437</v>
      </c>
      <c r="E77" s="1373"/>
      <c r="F77" s="1375"/>
      <c r="G77" s="1057"/>
      <c r="H77" s="1057"/>
      <c r="I77" s="1057"/>
      <c r="J77" s="1057"/>
      <c r="K77" s="1057"/>
      <c r="L77" s="1057"/>
      <c r="M77" s="1057"/>
      <c r="N77" s="1058"/>
      <c r="O77" s="1058"/>
      <c r="P77" s="1058"/>
      <c r="Q77" s="1058"/>
      <c r="R77" s="1379"/>
      <c r="S77" s="385"/>
      <c r="T77" s="70"/>
      <c r="U77" s="312"/>
      <c r="V77" s="2040"/>
      <c r="W77" s="314"/>
      <c r="X77" s="943"/>
      <c r="Y77" s="943"/>
      <c r="Z77" s="943"/>
      <c r="AA77" s="943"/>
      <c r="AB77" s="943"/>
      <c r="AC77" s="943"/>
      <c r="AD77" s="943"/>
      <c r="AE77" s="943"/>
      <c r="AF77" s="943"/>
    </row>
    <row r="78" spans="1:32" ht="15.95" customHeight="1">
      <c r="A78" s="381">
        <f>ROW()</f>
        <v>78</v>
      </c>
      <c r="B78" s="766"/>
      <c r="C78" s="1274"/>
      <c r="D78" s="640" t="s">
        <v>437</v>
      </c>
      <c r="E78" s="1373"/>
      <c r="F78" s="1375"/>
      <c r="G78" s="1057"/>
      <c r="H78" s="1057"/>
      <c r="I78" s="1057"/>
      <c r="J78" s="1057"/>
      <c r="K78" s="1057"/>
      <c r="L78" s="1057"/>
      <c r="M78" s="1057"/>
      <c r="N78" s="1058"/>
      <c r="O78" s="1058"/>
      <c r="P78" s="1058"/>
      <c r="Q78" s="1058"/>
      <c r="R78" s="1379"/>
      <c r="S78" s="385"/>
      <c r="T78" s="70"/>
      <c r="U78" s="312"/>
      <c r="V78" s="2040"/>
      <c r="W78" s="314"/>
      <c r="X78" s="943"/>
      <c r="Y78" s="943"/>
      <c r="Z78" s="943"/>
      <c r="AA78" s="943"/>
      <c r="AB78" s="943"/>
      <c r="AC78" s="943"/>
      <c r="AD78" s="943"/>
      <c r="AE78" s="943"/>
      <c r="AF78" s="943"/>
    </row>
    <row r="79" spans="1:32" ht="15.95" customHeight="1">
      <c r="A79" s="381">
        <f>ROW()</f>
        <v>79</v>
      </c>
      <c r="B79" s="766"/>
      <c r="C79" s="1274"/>
      <c r="D79" s="640" t="s">
        <v>437</v>
      </c>
      <c r="E79" s="1373"/>
      <c r="F79" s="1375"/>
      <c r="G79" s="1057"/>
      <c r="H79" s="1057"/>
      <c r="I79" s="1057"/>
      <c r="J79" s="1057"/>
      <c r="K79" s="1057"/>
      <c r="L79" s="1057"/>
      <c r="M79" s="1057"/>
      <c r="N79" s="1058"/>
      <c r="O79" s="1058"/>
      <c r="P79" s="1058"/>
      <c r="Q79" s="1058"/>
      <c r="R79" s="1379"/>
      <c r="S79" s="385"/>
      <c r="T79" s="70"/>
      <c r="U79" s="312"/>
      <c r="V79" s="2040"/>
      <c r="W79" s="314"/>
      <c r="X79" s="943"/>
      <c r="Y79" s="943"/>
      <c r="Z79" s="943"/>
      <c r="AA79" s="943"/>
      <c r="AB79" s="943"/>
      <c r="AC79" s="943"/>
      <c r="AD79" s="943"/>
      <c r="AE79" s="943"/>
      <c r="AF79" s="943"/>
    </row>
    <row r="80" spans="1:32" ht="15.95" customHeight="1">
      <c r="A80" s="381">
        <f>ROW()</f>
        <v>80</v>
      </c>
      <c r="B80" s="766"/>
      <c r="C80" s="1274"/>
      <c r="D80" s="640" t="s">
        <v>437</v>
      </c>
      <c r="E80" s="1373"/>
      <c r="F80" s="1375"/>
      <c r="G80" s="1057"/>
      <c r="H80" s="1057"/>
      <c r="I80" s="1057"/>
      <c r="J80" s="1057"/>
      <c r="K80" s="1057"/>
      <c r="L80" s="1057"/>
      <c r="M80" s="1057"/>
      <c r="N80" s="1058"/>
      <c r="O80" s="1058"/>
      <c r="P80" s="1058"/>
      <c r="Q80" s="1058"/>
      <c r="R80" s="1379"/>
      <c r="S80" s="385"/>
      <c r="T80" s="70"/>
      <c r="U80" s="312"/>
      <c r="V80" s="2040"/>
      <c r="W80" s="314"/>
      <c r="X80" s="943"/>
      <c r="Y80" s="943"/>
      <c r="Z80" s="943"/>
      <c r="AA80" s="943"/>
      <c r="AB80" s="943"/>
      <c r="AC80" s="943"/>
      <c r="AD80" s="943"/>
      <c r="AE80" s="943"/>
      <c r="AF80" s="943"/>
    </row>
    <row r="81" spans="1:32" ht="15.95" customHeight="1">
      <c r="A81" s="381">
        <f>ROW()</f>
        <v>81</v>
      </c>
      <c r="B81" s="766"/>
      <c r="C81" s="1274"/>
      <c r="D81" s="640" t="s">
        <v>437</v>
      </c>
      <c r="E81" s="1373"/>
      <c r="F81" s="1375"/>
      <c r="G81" s="1057"/>
      <c r="H81" s="1057"/>
      <c r="I81" s="1057"/>
      <c r="J81" s="1057"/>
      <c r="K81" s="1057"/>
      <c r="L81" s="1057"/>
      <c r="M81" s="1057"/>
      <c r="N81" s="1058"/>
      <c r="O81" s="1058"/>
      <c r="P81" s="1058"/>
      <c r="Q81" s="1058"/>
      <c r="R81" s="1379"/>
      <c r="S81" s="385"/>
      <c r="T81" s="70"/>
      <c r="U81" s="312"/>
      <c r="V81" s="2040"/>
      <c r="W81" s="314"/>
      <c r="X81" s="943"/>
      <c r="Y81" s="943"/>
      <c r="Z81" s="943"/>
      <c r="AA81" s="943"/>
      <c r="AB81" s="943"/>
      <c r="AC81" s="943"/>
      <c r="AD81" s="943"/>
      <c r="AE81" s="943"/>
      <c r="AF81" s="943"/>
    </row>
    <row r="82" spans="1:32" ht="15.95" customHeight="1">
      <c r="A82" s="381">
        <f>ROW()</f>
        <v>82</v>
      </c>
      <c r="B82" s="766"/>
      <c r="C82" s="1274"/>
      <c r="D82" s="640" t="s">
        <v>437</v>
      </c>
      <c r="E82" s="1373"/>
      <c r="F82" s="1375"/>
      <c r="G82" s="1057"/>
      <c r="H82" s="1057"/>
      <c r="I82" s="1057"/>
      <c r="J82" s="1057"/>
      <c r="K82" s="1057"/>
      <c r="L82" s="1057"/>
      <c r="M82" s="1057"/>
      <c r="N82" s="1058"/>
      <c r="O82" s="1058"/>
      <c r="P82" s="1058"/>
      <c r="Q82" s="1058"/>
      <c r="R82" s="1379"/>
      <c r="S82" s="385"/>
      <c r="T82" s="70"/>
      <c r="U82" s="312"/>
      <c r="V82" s="2040"/>
      <c r="W82" s="314"/>
      <c r="X82" s="943"/>
      <c r="Y82" s="943"/>
      <c r="Z82" s="943"/>
      <c r="AA82" s="943"/>
      <c r="AB82" s="943"/>
      <c r="AC82" s="943"/>
      <c r="AD82" s="943"/>
      <c r="AE82" s="943"/>
      <c r="AF82" s="943"/>
    </row>
    <row r="83" spans="1:32" ht="15.95" customHeight="1">
      <c r="A83" s="381">
        <f>ROW()</f>
        <v>83</v>
      </c>
      <c r="B83" s="766"/>
      <c r="C83" s="1274"/>
      <c r="D83" s="640" t="s">
        <v>437</v>
      </c>
      <c r="E83" s="1373"/>
      <c r="F83" s="1375"/>
      <c r="G83" s="1057"/>
      <c r="H83" s="1057"/>
      <c r="I83" s="1057"/>
      <c r="J83" s="1057"/>
      <c r="K83" s="1057"/>
      <c r="L83" s="1057"/>
      <c r="M83" s="1057"/>
      <c r="N83" s="1058"/>
      <c r="O83" s="1058"/>
      <c r="P83" s="1058"/>
      <c r="Q83" s="1058"/>
      <c r="R83" s="1379"/>
      <c r="S83" s="385"/>
      <c r="T83" s="70"/>
      <c r="U83" s="312"/>
      <c r="V83" s="2040"/>
      <c r="W83" s="314"/>
      <c r="X83" s="943"/>
      <c r="Y83" s="943"/>
      <c r="Z83" s="943"/>
      <c r="AA83" s="943"/>
      <c r="AB83" s="943"/>
      <c r="AC83" s="943"/>
      <c r="AD83" s="943"/>
      <c r="AE83" s="943"/>
      <c r="AF83" s="943"/>
    </row>
    <row r="84" spans="1:32" ht="15.95" customHeight="1">
      <c r="A84" s="381">
        <f>ROW()</f>
        <v>84</v>
      </c>
      <c r="B84" s="766"/>
      <c r="C84" s="1274"/>
      <c r="D84" s="640" t="s">
        <v>437</v>
      </c>
      <c r="E84" s="1373"/>
      <c r="F84" s="1375"/>
      <c r="G84" s="1057"/>
      <c r="H84" s="1057"/>
      <c r="I84" s="1057"/>
      <c r="J84" s="1057"/>
      <c r="K84" s="1057"/>
      <c r="L84" s="1057"/>
      <c r="M84" s="1057"/>
      <c r="N84" s="1058"/>
      <c r="O84" s="1058"/>
      <c r="P84" s="1058"/>
      <c r="Q84" s="1058"/>
      <c r="R84" s="1379"/>
      <c r="S84" s="385"/>
      <c r="T84" s="70"/>
      <c r="U84" s="312"/>
      <c r="V84" s="2040"/>
      <c r="W84" s="314"/>
      <c r="X84" s="943"/>
      <c r="Y84" s="943"/>
      <c r="Z84" s="943"/>
      <c r="AA84" s="943"/>
      <c r="AB84" s="943"/>
      <c r="AC84" s="943"/>
      <c r="AD84" s="943"/>
      <c r="AE84" s="943"/>
      <c r="AF84" s="943"/>
    </row>
    <row r="85" spans="1:32" ht="15.95" customHeight="1">
      <c r="A85" s="381">
        <f>ROW()</f>
        <v>85</v>
      </c>
      <c r="B85" s="766"/>
      <c r="C85" s="1274"/>
      <c r="D85" s="640" t="s">
        <v>437</v>
      </c>
      <c r="E85" s="1373"/>
      <c r="F85" s="1375"/>
      <c r="G85" s="1057"/>
      <c r="H85" s="1057"/>
      <c r="I85" s="1057"/>
      <c r="J85" s="1057"/>
      <c r="K85" s="1057"/>
      <c r="L85" s="1057"/>
      <c r="M85" s="1057"/>
      <c r="N85" s="1058"/>
      <c r="O85" s="1058"/>
      <c r="P85" s="1058"/>
      <c r="Q85" s="1058"/>
      <c r="R85" s="1379"/>
      <c r="S85" s="385"/>
      <c r="T85" s="70"/>
      <c r="U85" s="312"/>
      <c r="V85" s="2040"/>
      <c r="W85" s="314"/>
      <c r="X85" s="943"/>
      <c r="Y85" s="943"/>
      <c r="Z85" s="943"/>
      <c r="AA85" s="943"/>
      <c r="AB85" s="943"/>
      <c r="AC85" s="943"/>
      <c r="AD85" s="943"/>
      <c r="AE85" s="943"/>
      <c r="AF85" s="943"/>
    </row>
    <row r="86" spans="1:32" ht="15.95" customHeight="1">
      <c r="A86" s="381">
        <f>ROW()</f>
        <v>86</v>
      </c>
      <c r="B86" s="766"/>
      <c r="C86" s="1274"/>
      <c r="D86" s="640" t="s">
        <v>437</v>
      </c>
      <c r="E86" s="1373"/>
      <c r="F86" s="1375"/>
      <c r="G86" s="1057"/>
      <c r="H86" s="1057"/>
      <c r="I86" s="1057"/>
      <c r="J86" s="1057"/>
      <c r="K86" s="1057"/>
      <c r="L86" s="1057"/>
      <c r="M86" s="1057"/>
      <c r="N86" s="1058"/>
      <c r="O86" s="1058"/>
      <c r="P86" s="1058"/>
      <c r="Q86" s="1058"/>
      <c r="R86" s="1379"/>
      <c r="S86" s="385"/>
      <c r="T86" s="70"/>
      <c r="U86" s="312"/>
      <c r="V86" s="2040"/>
      <c r="W86" s="314"/>
      <c r="X86" s="943"/>
      <c r="Y86" s="943"/>
      <c r="Z86" s="943"/>
      <c r="AA86" s="943"/>
      <c r="AB86" s="943"/>
      <c r="AC86" s="943"/>
      <c r="AD86" s="943"/>
      <c r="AE86" s="943"/>
      <c r="AF86" s="943"/>
    </row>
    <row r="87" spans="1:32" ht="15.95" customHeight="1">
      <c r="A87" s="381">
        <f>ROW()</f>
        <v>87</v>
      </c>
      <c r="B87" s="766"/>
      <c r="C87" s="1274"/>
      <c r="D87" s="640" t="s">
        <v>437</v>
      </c>
      <c r="E87" s="1373"/>
      <c r="F87" s="1375"/>
      <c r="G87" s="1057"/>
      <c r="H87" s="1057"/>
      <c r="I87" s="1057"/>
      <c r="J87" s="1057"/>
      <c r="K87" s="1057"/>
      <c r="L87" s="1057"/>
      <c r="M87" s="1057"/>
      <c r="N87" s="1058"/>
      <c r="O87" s="1058"/>
      <c r="P87" s="1058"/>
      <c r="Q87" s="1058"/>
      <c r="R87" s="1379"/>
      <c r="S87" s="385"/>
      <c r="T87" s="70"/>
      <c r="U87" s="312"/>
      <c r="V87" s="2040"/>
      <c r="W87" s="314"/>
      <c r="X87" s="943"/>
      <c r="Y87" s="943"/>
      <c r="Z87" s="943"/>
      <c r="AA87" s="943"/>
      <c r="AB87" s="943"/>
      <c r="AC87" s="943"/>
      <c r="AD87" s="943"/>
      <c r="AE87" s="943"/>
      <c r="AF87" s="943"/>
    </row>
    <row r="88" spans="1:32" ht="15.95" customHeight="1">
      <c r="A88" s="381">
        <f>ROW()</f>
        <v>88</v>
      </c>
      <c r="B88" s="766"/>
      <c r="C88" s="1274"/>
      <c r="D88" s="640" t="s">
        <v>437</v>
      </c>
      <c r="E88" s="1373"/>
      <c r="F88" s="1375"/>
      <c r="G88" s="1057"/>
      <c r="H88" s="1057"/>
      <c r="I88" s="1057"/>
      <c r="J88" s="1057"/>
      <c r="K88" s="1057"/>
      <c r="L88" s="1057"/>
      <c r="M88" s="1057"/>
      <c r="N88" s="1058"/>
      <c r="O88" s="1058"/>
      <c r="P88" s="1058"/>
      <c r="Q88" s="1058"/>
      <c r="R88" s="1379"/>
      <c r="S88" s="385"/>
      <c r="T88" s="70"/>
      <c r="U88" s="312"/>
      <c r="V88" s="2040"/>
      <c r="W88" s="314"/>
      <c r="X88" s="943"/>
      <c r="Y88" s="943"/>
      <c r="Z88" s="943"/>
      <c r="AA88" s="943"/>
      <c r="AB88" s="943"/>
      <c r="AC88" s="943"/>
      <c r="AD88" s="943"/>
      <c r="AE88" s="943"/>
      <c r="AF88" s="943"/>
    </row>
    <row r="89" spans="1:32" ht="15.95" customHeight="1">
      <c r="A89" s="381">
        <f>ROW()</f>
        <v>89</v>
      </c>
      <c r="B89" s="766"/>
      <c r="C89" s="1274"/>
      <c r="D89" s="640" t="s">
        <v>437</v>
      </c>
      <c r="E89" s="1373"/>
      <c r="F89" s="1375"/>
      <c r="G89" s="1057"/>
      <c r="H89" s="1057"/>
      <c r="I89" s="1057"/>
      <c r="J89" s="1057"/>
      <c r="K89" s="1057"/>
      <c r="L89" s="1057"/>
      <c r="M89" s="1057"/>
      <c r="N89" s="1058"/>
      <c r="O89" s="1058"/>
      <c r="P89" s="1058"/>
      <c r="Q89" s="1058"/>
      <c r="R89" s="1379"/>
      <c r="S89" s="385"/>
      <c r="T89" s="70"/>
      <c r="U89" s="312"/>
      <c r="V89" s="2040"/>
      <c r="W89" s="314"/>
      <c r="X89" s="943"/>
      <c r="Y89" s="943"/>
      <c r="Z89" s="943"/>
      <c r="AA89" s="943"/>
      <c r="AB89" s="943"/>
      <c r="AC89" s="943"/>
      <c r="AD89" s="943"/>
      <c r="AE89" s="943"/>
      <c r="AF89" s="943"/>
    </row>
    <row r="90" spans="1:32" ht="15.95" customHeight="1">
      <c r="A90" s="381">
        <f>ROW()</f>
        <v>90</v>
      </c>
      <c r="B90" s="766"/>
      <c r="C90" s="1274"/>
      <c r="D90" s="640" t="s">
        <v>437</v>
      </c>
      <c r="E90" s="1373"/>
      <c r="F90" s="1375"/>
      <c r="G90" s="1057"/>
      <c r="H90" s="1057"/>
      <c r="I90" s="1057"/>
      <c r="J90" s="1057"/>
      <c r="K90" s="1057"/>
      <c r="L90" s="1057"/>
      <c r="M90" s="1057"/>
      <c r="N90" s="1058"/>
      <c r="O90" s="1058"/>
      <c r="P90" s="1058"/>
      <c r="Q90" s="1058"/>
      <c r="R90" s="1379"/>
      <c r="S90" s="385"/>
      <c r="T90" s="70"/>
      <c r="U90" s="312"/>
      <c r="V90" s="2040"/>
      <c r="W90" s="314"/>
      <c r="X90" s="943"/>
      <c r="Y90" s="943"/>
      <c r="Z90" s="943"/>
      <c r="AA90" s="943"/>
      <c r="AB90" s="943"/>
      <c r="AC90" s="943"/>
      <c r="AD90" s="943"/>
      <c r="AE90" s="943"/>
      <c r="AF90" s="943"/>
    </row>
    <row r="91" spans="1:32" ht="15.95" customHeight="1">
      <c r="A91" s="381">
        <f>ROW()</f>
        <v>91</v>
      </c>
      <c r="B91" s="766"/>
      <c r="C91" s="1274"/>
      <c r="D91" s="640" t="s">
        <v>437</v>
      </c>
      <c r="E91" s="1373"/>
      <c r="F91" s="1375"/>
      <c r="G91" s="1057"/>
      <c r="H91" s="1057"/>
      <c r="I91" s="1057"/>
      <c r="J91" s="1057"/>
      <c r="K91" s="1057"/>
      <c r="L91" s="1057"/>
      <c r="M91" s="1057"/>
      <c r="N91" s="1058"/>
      <c r="O91" s="1058"/>
      <c r="P91" s="1058"/>
      <c r="Q91" s="1058"/>
      <c r="R91" s="1379"/>
      <c r="S91" s="385"/>
      <c r="T91" s="70"/>
      <c r="U91" s="312"/>
      <c r="V91" s="2040"/>
      <c r="W91" s="314"/>
      <c r="X91" s="943"/>
      <c r="Y91" s="943"/>
      <c r="Z91" s="943"/>
      <c r="AA91" s="943"/>
      <c r="AB91" s="943"/>
      <c r="AC91" s="943"/>
      <c r="AD91" s="943"/>
      <c r="AE91" s="943"/>
      <c r="AF91" s="943"/>
    </row>
    <row r="92" spans="1:32" ht="15.95" customHeight="1">
      <c r="A92" s="381">
        <f>ROW()</f>
        <v>92</v>
      </c>
      <c r="B92" s="766"/>
      <c r="C92" s="1274"/>
      <c r="D92" s="640" t="s">
        <v>437</v>
      </c>
      <c r="E92" s="1373"/>
      <c r="F92" s="1375"/>
      <c r="G92" s="1057"/>
      <c r="H92" s="1057"/>
      <c r="I92" s="1057"/>
      <c r="J92" s="1057"/>
      <c r="K92" s="1057"/>
      <c r="L92" s="1057"/>
      <c r="M92" s="1057"/>
      <c r="N92" s="1058"/>
      <c r="O92" s="1058"/>
      <c r="P92" s="1058"/>
      <c r="Q92" s="1058"/>
      <c r="R92" s="1379"/>
      <c r="S92" s="385"/>
      <c r="T92" s="70"/>
      <c r="U92" s="312"/>
      <c r="V92" s="2040"/>
      <c r="W92" s="314"/>
      <c r="X92" s="943"/>
      <c r="Y92" s="943"/>
      <c r="Z92" s="943"/>
      <c r="AA92" s="943"/>
      <c r="AB92" s="943"/>
      <c r="AC92" s="943"/>
      <c r="AD92" s="943"/>
      <c r="AE92" s="943"/>
      <c r="AF92" s="943"/>
    </row>
    <row r="93" spans="1:32" ht="15.95" customHeight="1">
      <c r="A93" s="381">
        <f>ROW()</f>
        <v>93</v>
      </c>
      <c r="B93" s="766"/>
      <c r="C93" s="1274"/>
      <c r="D93" s="640" t="s">
        <v>437</v>
      </c>
      <c r="E93" s="1373"/>
      <c r="F93" s="1375"/>
      <c r="G93" s="1057"/>
      <c r="H93" s="1057"/>
      <c r="I93" s="1057"/>
      <c r="J93" s="1057"/>
      <c r="K93" s="1057"/>
      <c r="L93" s="1057"/>
      <c r="M93" s="1057"/>
      <c r="N93" s="1058"/>
      <c r="O93" s="1058"/>
      <c r="P93" s="1058"/>
      <c r="Q93" s="1058"/>
      <c r="R93" s="1379"/>
      <c r="S93" s="385"/>
      <c r="T93" s="70"/>
      <c r="U93" s="312"/>
      <c r="V93" s="2040"/>
      <c r="W93" s="314"/>
      <c r="X93" s="943"/>
      <c r="Y93" s="943"/>
      <c r="Z93" s="943"/>
      <c r="AA93" s="943"/>
      <c r="AB93" s="943"/>
      <c r="AC93" s="943"/>
      <c r="AD93" s="943"/>
      <c r="AE93" s="943"/>
      <c r="AF93" s="943"/>
    </row>
    <row r="94" spans="1:32" ht="15.95" customHeight="1">
      <c r="A94" s="381">
        <f>ROW()</f>
        <v>94</v>
      </c>
      <c r="B94" s="766"/>
      <c r="C94" s="1274"/>
      <c r="D94" s="640" t="s">
        <v>437</v>
      </c>
      <c r="E94" s="1373"/>
      <c r="F94" s="1375"/>
      <c r="G94" s="1057"/>
      <c r="H94" s="1057"/>
      <c r="I94" s="1057"/>
      <c r="J94" s="1057"/>
      <c r="K94" s="1057"/>
      <c r="L94" s="1057"/>
      <c r="M94" s="1057"/>
      <c r="N94" s="1058"/>
      <c r="O94" s="1058"/>
      <c r="P94" s="1058"/>
      <c r="Q94" s="1058"/>
      <c r="R94" s="1379"/>
      <c r="S94" s="385"/>
      <c r="T94" s="70"/>
      <c r="U94" s="312"/>
      <c r="V94" s="2040"/>
      <c r="W94" s="314"/>
      <c r="X94" s="943"/>
      <c r="Y94" s="943"/>
      <c r="Z94" s="943"/>
      <c r="AA94" s="943"/>
      <c r="AB94" s="943"/>
      <c r="AC94" s="943"/>
      <c r="AD94" s="943"/>
      <c r="AE94" s="943"/>
      <c r="AF94" s="943"/>
    </row>
    <row r="95" spans="1:32" ht="15.95" customHeight="1">
      <c r="A95" s="381">
        <f>ROW()</f>
        <v>95</v>
      </c>
      <c r="B95" s="766"/>
      <c r="C95" s="1274"/>
      <c r="D95" s="640" t="s">
        <v>437</v>
      </c>
      <c r="E95" s="1373"/>
      <c r="F95" s="1375"/>
      <c r="G95" s="1057"/>
      <c r="H95" s="1057"/>
      <c r="I95" s="1057"/>
      <c r="J95" s="1057"/>
      <c r="K95" s="1057"/>
      <c r="L95" s="1057"/>
      <c r="M95" s="1057"/>
      <c r="N95" s="1058"/>
      <c r="O95" s="1058"/>
      <c r="P95" s="1058"/>
      <c r="Q95" s="1058"/>
      <c r="R95" s="1379"/>
      <c r="S95" s="385"/>
      <c r="T95" s="70"/>
      <c r="U95" s="312"/>
      <c r="V95" s="2040"/>
      <c r="W95" s="314"/>
      <c r="X95" s="943"/>
      <c r="Y95" s="943"/>
      <c r="Z95" s="943"/>
      <c r="AA95" s="943"/>
      <c r="AB95" s="943"/>
      <c r="AC95" s="943"/>
      <c r="AD95" s="943"/>
      <c r="AE95" s="943"/>
      <c r="AF95" s="943"/>
    </row>
    <row r="96" spans="1:32" ht="15.95" customHeight="1">
      <c r="A96" s="381">
        <f>ROW()</f>
        <v>96</v>
      </c>
      <c r="B96" s="766"/>
      <c r="C96" s="1274"/>
      <c r="D96" s="640" t="s">
        <v>437</v>
      </c>
      <c r="E96" s="1373"/>
      <c r="F96" s="1375"/>
      <c r="G96" s="1057"/>
      <c r="H96" s="1057"/>
      <c r="I96" s="1057"/>
      <c r="J96" s="1057"/>
      <c r="K96" s="1057"/>
      <c r="L96" s="1057"/>
      <c r="M96" s="1057"/>
      <c r="N96" s="1058"/>
      <c r="O96" s="1058"/>
      <c r="P96" s="1058"/>
      <c r="Q96" s="1058"/>
      <c r="R96" s="1379"/>
      <c r="S96" s="385"/>
      <c r="T96" s="70"/>
      <c r="U96" s="312"/>
      <c r="V96" s="2040"/>
      <c r="W96" s="314"/>
      <c r="X96" s="943"/>
      <c r="Y96" s="943"/>
      <c r="Z96" s="943"/>
      <c r="AA96" s="943"/>
      <c r="AB96" s="943"/>
      <c r="AC96" s="943"/>
      <c r="AD96" s="943"/>
      <c r="AE96" s="943"/>
      <c r="AF96" s="943"/>
    </row>
    <row r="97" spans="1:32" ht="15.95" customHeight="1">
      <c r="A97" s="381">
        <f>ROW()</f>
        <v>97</v>
      </c>
      <c r="B97" s="766"/>
      <c r="C97" s="1274"/>
      <c r="D97" s="640" t="s">
        <v>437</v>
      </c>
      <c r="E97" s="1373"/>
      <c r="F97" s="1375"/>
      <c r="G97" s="1057"/>
      <c r="H97" s="1057"/>
      <c r="I97" s="1057"/>
      <c r="J97" s="1057"/>
      <c r="K97" s="1057"/>
      <c r="L97" s="1057"/>
      <c r="M97" s="1057"/>
      <c r="N97" s="1058"/>
      <c r="O97" s="1058"/>
      <c r="P97" s="1058"/>
      <c r="Q97" s="1058"/>
      <c r="R97" s="1379"/>
      <c r="S97" s="385"/>
      <c r="T97" s="70"/>
      <c r="U97" s="312"/>
      <c r="V97" s="2040"/>
      <c r="W97" s="314"/>
      <c r="X97" s="943"/>
      <c r="Y97" s="943"/>
      <c r="Z97" s="943"/>
      <c r="AA97" s="943"/>
      <c r="AB97" s="943"/>
      <c r="AC97" s="943"/>
      <c r="AD97" s="943"/>
      <c r="AE97" s="943"/>
      <c r="AF97" s="943"/>
    </row>
    <row r="98" spans="1:32" ht="15.95" customHeight="1">
      <c r="A98" s="381">
        <f>ROW()</f>
        <v>98</v>
      </c>
      <c r="B98" s="766"/>
      <c r="C98" s="1274"/>
      <c r="D98" s="640" t="s">
        <v>437</v>
      </c>
      <c r="E98" s="1373"/>
      <c r="F98" s="1375"/>
      <c r="G98" s="1057"/>
      <c r="H98" s="1057"/>
      <c r="I98" s="1057"/>
      <c r="J98" s="1057"/>
      <c r="K98" s="1057"/>
      <c r="L98" s="1057"/>
      <c r="M98" s="1057"/>
      <c r="N98" s="1058"/>
      <c r="O98" s="1058"/>
      <c r="P98" s="1058"/>
      <c r="Q98" s="1058"/>
      <c r="R98" s="1379"/>
      <c r="S98" s="385"/>
      <c r="T98" s="70"/>
      <c r="U98" s="312"/>
      <c r="V98" s="2040"/>
      <c r="W98" s="314"/>
      <c r="X98" s="943"/>
      <c r="Y98" s="943"/>
      <c r="Z98" s="943"/>
      <c r="AA98" s="943"/>
      <c r="AB98" s="943"/>
      <c r="AC98" s="943"/>
      <c r="AD98" s="943"/>
      <c r="AE98" s="943"/>
      <c r="AF98" s="943"/>
    </row>
    <row r="99" spans="1:32" ht="15.95" customHeight="1">
      <c r="A99" s="381">
        <f>ROW()</f>
        <v>99</v>
      </c>
      <c r="B99" s="766"/>
      <c r="C99" s="1274"/>
      <c r="D99" s="640" t="s">
        <v>437</v>
      </c>
      <c r="E99" s="1373"/>
      <c r="F99" s="1375"/>
      <c r="G99" s="1057"/>
      <c r="H99" s="1057"/>
      <c r="I99" s="1057"/>
      <c r="J99" s="1057"/>
      <c r="K99" s="1057"/>
      <c r="L99" s="1057"/>
      <c r="M99" s="1057"/>
      <c r="N99" s="1058"/>
      <c r="O99" s="1058"/>
      <c r="P99" s="1058"/>
      <c r="Q99" s="1058"/>
      <c r="R99" s="1379"/>
      <c r="S99" s="385"/>
      <c r="T99" s="70"/>
      <c r="U99" s="312"/>
      <c r="V99" s="2040"/>
      <c r="W99" s="314"/>
      <c r="X99" s="943"/>
      <c r="Y99" s="943"/>
      <c r="Z99" s="943"/>
      <c r="AA99" s="943"/>
      <c r="AB99" s="943"/>
      <c r="AC99" s="943"/>
      <c r="AD99" s="943"/>
      <c r="AE99" s="943"/>
      <c r="AF99" s="943"/>
    </row>
    <row r="100" spans="1:32" ht="15.95" customHeight="1">
      <c r="A100" s="381">
        <f>ROW()</f>
        <v>100</v>
      </c>
      <c r="B100" s="766"/>
      <c r="C100" s="1274"/>
      <c r="D100" s="640" t="s">
        <v>437</v>
      </c>
      <c r="E100" s="1373"/>
      <c r="F100" s="1375"/>
      <c r="G100" s="1057"/>
      <c r="H100" s="1057"/>
      <c r="I100" s="1057"/>
      <c r="J100" s="1057"/>
      <c r="K100" s="1057"/>
      <c r="L100" s="1057"/>
      <c r="M100" s="1057"/>
      <c r="N100" s="1058"/>
      <c r="O100" s="1058"/>
      <c r="P100" s="1058"/>
      <c r="Q100" s="1058"/>
      <c r="R100" s="1379"/>
      <c r="S100" s="385"/>
      <c r="T100" s="70"/>
      <c r="U100" s="312"/>
      <c r="V100" s="2040"/>
      <c r="W100" s="314"/>
      <c r="X100" s="943"/>
      <c r="Y100" s="943"/>
      <c r="Z100" s="943"/>
      <c r="AA100" s="943"/>
      <c r="AB100" s="943"/>
      <c r="AC100" s="943"/>
      <c r="AD100" s="943"/>
      <c r="AE100" s="943"/>
      <c r="AF100" s="943"/>
    </row>
    <row r="101" spans="1:32" ht="15.95" customHeight="1">
      <c r="A101" s="381">
        <f>ROW()</f>
        <v>101</v>
      </c>
      <c r="B101" s="766"/>
      <c r="C101" s="1274"/>
      <c r="D101" s="640" t="s">
        <v>437</v>
      </c>
      <c r="E101" s="1373"/>
      <c r="F101" s="1375"/>
      <c r="G101" s="1057"/>
      <c r="H101" s="1057"/>
      <c r="I101" s="1057"/>
      <c r="J101" s="1057"/>
      <c r="K101" s="1057"/>
      <c r="L101" s="1057"/>
      <c r="M101" s="1057"/>
      <c r="N101" s="1058"/>
      <c r="O101" s="1058"/>
      <c r="P101" s="1058"/>
      <c r="Q101" s="1058"/>
      <c r="R101" s="1379"/>
      <c r="S101" s="385"/>
      <c r="T101" s="70"/>
      <c r="U101" s="312"/>
      <c r="V101" s="2040"/>
      <c r="W101" s="314"/>
      <c r="X101" s="943"/>
      <c r="Y101" s="943"/>
      <c r="Z101" s="943"/>
      <c r="AA101" s="943"/>
      <c r="AB101" s="943"/>
      <c r="AC101" s="943"/>
      <c r="AD101" s="943"/>
      <c r="AE101" s="943"/>
      <c r="AF101" s="943"/>
    </row>
    <row r="102" spans="1:32" ht="15.95" customHeight="1">
      <c r="A102" s="381">
        <f>ROW()</f>
        <v>102</v>
      </c>
      <c r="B102" s="766"/>
      <c r="C102" s="1274"/>
      <c r="D102" s="640" t="s">
        <v>437</v>
      </c>
      <c r="E102" s="1373"/>
      <c r="F102" s="1375"/>
      <c r="G102" s="1057"/>
      <c r="H102" s="1057"/>
      <c r="I102" s="1057"/>
      <c r="J102" s="1057"/>
      <c r="K102" s="1057"/>
      <c r="L102" s="1057"/>
      <c r="M102" s="1057"/>
      <c r="N102" s="1058"/>
      <c r="O102" s="1058"/>
      <c r="P102" s="1058"/>
      <c r="Q102" s="1058"/>
      <c r="R102" s="1379"/>
      <c r="S102" s="385"/>
      <c r="T102" s="70"/>
      <c r="U102" s="312"/>
      <c r="V102" s="2040"/>
      <c r="W102" s="314"/>
      <c r="X102" s="943"/>
      <c r="Y102" s="943"/>
      <c r="Z102" s="943"/>
      <c r="AA102" s="943"/>
      <c r="AB102" s="943"/>
      <c r="AC102" s="943"/>
      <c r="AD102" s="943"/>
      <c r="AE102" s="943"/>
      <c r="AF102" s="943"/>
    </row>
    <row r="103" spans="1:32" ht="15.95" customHeight="1">
      <c r="A103" s="381">
        <f>ROW()</f>
        <v>103</v>
      </c>
      <c r="B103" s="766"/>
      <c r="C103" s="1274"/>
      <c r="D103" s="640" t="s">
        <v>437</v>
      </c>
      <c r="E103" s="1373"/>
      <c r="F103" s="1375"/>
      <c r="G103" s="1057"/>
      <c r="H103" s="1057"/>
      <c r="I103" s="1057"/>
      <c r="J103" s="1057"/>
      <c r="K103" s="1057"/>
      <c r="L103" s="1057"/>
      <c r="M103" s="1057"/>
      <c r="N103" s="1058"/>
      <c r="O103" s="1058"/>
      <c r="P103" s="1058"/>
      <c r="Q103" s="1058"/>
      <c r="R103" s="1379"/>
      <c r="S103" s="385"/>
      <c r="T103" s="70"/>
      <c r="U103" s="312"/>
      <c r="V103" s="2040"/>
      <c r="W103" s="314"/>
      <c r="X103" s="943"/>
      <c r="Y103" s="943"/>
      <c r="Z103" s="943"/>
      <c r="AA103" s="943"/>
      <c r="AB103" s="943"/>
      <c r="AC103" s="943"/>
      <c r="AD103" s="943"/>
      <c r="AE103" s="943"/>
      <c r="AF103" s="943"/>
    </row>
    <row r="104" spans="1:32" ht="15.95" customHeight="1">
      <c r="A104" s="381">
        <f>ROW()</f>
        <v>104</v>
      </c>
      <c r="B104" s="766"/>
      <c r="C104" s="1274"/>
      <c r="D104" s="640" t="s">
        <v>437</v>
      </c>
      <c r="E104" s="1373"/>
      <c r="F104" s="1375"/>
      <c r="G104" s="1057"/>
      <c r="H104" s="1057"/>
      <c r="I104" s="1057"/>
      <c r="J104" s="1057"/>
      <c r="K104" s="1057"/>
      <c r="L104" s="1057"/>
      <c r="M104" s="1057"/>
      <c r="N104" s="1058"/>
      <c r="O104" s="1058"/>
      <c r="P104" s="1058"/>
      <c r="Q104" s="1058"/>
      <c r="R104" s="1379"/>
      <c r="S104" s="385"/>
      <c r="T104" s="70"/>
      <c r="U104" s="312"/>
      <c r="V104" s="2040"/>
      <c r="W104" s="314"/>
      <c r="X104" s="943"/>
      <c r="Y104" s="943"/>
      <c r="Z104" s="943"/>
      <c r="AA104" s="943"/>
      <c r="AB104" s="943"/>
      <c r="AC104" s="943"/>
      <c r="AD104" s="943"/>
      <c r="AE104" s="943"/>
      <c r="AF104" s="943"/>
    </row>
    <row r="105" spans="1:32" ht="15.95" customHeight="1">
      <c r="A105" s="381">
        <f>ROW()</f>
        <v>105</v>
      </c>
      <c r="B105" s="766"/>
      <c r="C105" s="1274"/>
      <c r="D105" s="640" t="s">
        <v>437</v>
      </c>
      <c r="E105" s="1373"/>
      <c r="F105" s="1375"/>
      <c r="G105" s="1057"/>
      <c r="H105" s="1057"/>
      <c r="I105" s="1057"/>
      <c r="J105" s="1057"/>
      <c r="K105" s="1057"/>
      <c r="L105" s="1057"/>
      <c r="M105" s="1057"/>
      <c r="N105" s="1058"/>
      <c r="O105" s="1058"/>
      <c r="P105" s="1058"/>
      <c r="Q105" s="1058"/>
      <c r="R105" s="1379"/>
      <c r="S105" s="385"/>
      <c r="T105" s="70"/>
      <c r="U105" s="312"/>
      <c r="V105" s="2040"/>
      <c r="W105" s="314"/>
      <c r="X105" s="943"/>
      <c r="Y105" s="943"/>
      <c r="Z105" s="943"/>
      <c r="AA105" s="943"/>
      <c r="AB105" s="943"/>
      <c r="AC105" s="943"/>
      <c r="AD105" s="943"/>
      <c r="AE105" s="943"/>
      <c r="AF105" s="943"/>
    </row>
    <row r="106" spans="1:32" ht="15.95" customHeight="1">
      <c r="A106" s="381">
        <f>ROW()</f>
        <v>106</v>
      </c>
      <c r="B106" s="766"/>
      <c r="C106" s="1274"/>
      <c r="D106" s="640" t="s">
        <v>437</v>
      </c>
      <c r="E106" s="1373"/>
      <c r="F106" s="1375"/>
      <c r="G106" s="1057"/>
      <c r="H106" s="1057"/>
      <c r="I106" s="1057"/>
      <c r="J106" s="1057"/>
      <c r="K106" s="1057"/>
      <c r="L106" s="1057"/>
      <c r="M106" s="1057"/>
      <c r="N106" s="1058"/>
      <c r="O106" s="1058"/>
      <c r="P106" s="1058"/>
      <c r="Q106" s="1058"/>
      <c r="R106" s="1379"/>
      <c r="S106" s="385"/>
      <c r="T106" s="70"/>
      <c r="U106" s="312"/>
      <c r="V106" s="2040"/>
      <c r="W106" s="314"/>
      <c r="X106" s="943"/>
      <c r="Y106" s="943"/>
      <c r="Z106" s="943"/>
      <c r="AA106" s="943"/>
      <c r="AB106" s="943"/>
      <c r="AC106" s="943"/>
      <c r="AD106" s="943"/>
      <c r="AE106" s="943"/>
      <c r="AF106" s="943"/>
    </row>
    <row r="107" spans="1:32" ht="15.95" customHeight="1">
      <c r="A107" s="381">
        <f>ROW()</f>
        <v>107</v>
      </c>
      <c r="B107" s="766"/>
      <c r="C107" s="1274"/>
      <c r="D107" s="640" t="s">
        <v>437</v>
      </c>
      <c r="E107" s="1373"/>
      <c r="F107" s="1375"/>
      <c r="G107" s="1057"/>
      <c r="H107" s="1057"/>
      <c r="I107" s="1057"/>
      <c r="J107" s="1057"/>
      <c r="K107" s="1057"/>
      <c r="L107" s="1057"/>
      <c r="M107" s="1057"/>
      <c r="N107" s="1058"/>
      <c r="O107" s="1058"/>
      <c r="P107" s="1058"/>
      <c r="Q107" s="1058"/>
      <c r="R107" s="1379"/>
      <c r="S107" s="385"/>
      <c r="T107" s="70"/>
      <c r="U107" s="312"/>
      <c r="V107" s="2040"/>
      <c r="W107" s="314"/>
      <c r="X107" s="943"/>
      <c r="Y107" s="943"/>
      <c r="Z107" s="943"/>
      <c r="AA107" s="943"/>
      <c r="AB107" s="943"/>
      <c r="AC107" s="943"/>
      <c r="AD107" s="943"/>
      <c r="AE107" s="943"/>
      <c r="AF107" s="943"/>
    </row>
    <row r="108" spans="1:32" ht="15.95" customHeight="1">
      <c r="A108" s="381">
        <f>ROW()</f>
        <v>108</v>
      </c>
      <c r="B108" s="766"/>
      <c r="C108" s="1274"/>
      <c r="D108" s="640" t="s">
        <v>437</v>
      </c>
      <c r="E108" s="1373"/>
      <c r="F108" s="1375"/>
      <c r="G108" s="1057"/>
      <c r="H108" s="1057"/>
      <c r="I108" s="1057"/>
      <c r="J108" s="1057"/>
      <c r="K108" s="1057"/>
      <c r="L108" s="1057"/>
      <c r="M108" s="1057"/>
      <c r="N108" s="1058"/>
      <c r="O108" s="1058"/>
      <c r="P108" s="1058"/>
      <c r="Q108" s="1058"/>
      <c r="R108" s="1379"/>
      <c r="S108" s="385"/>
      <c r="T108" s="70"/>
      <c r="U108" s="312"/>
      <c r="V108" s="2040"/>
      <c r="W108" s="314"/>
      <c r="X108" s="943"/>
      <c r="Y108" s="943"/>
      <c r="Z108" s="943"/>
      <c r="AA108" s="943"/>
      <c r="AB108" s="943"/>
      <c r="AC108" s="943"/>
      <c r="AD108" s="943"/>
      <c r="AE108" s="943"/>
      <c r="AF108" s="943"/>
    </row>
    <row r="109" spans="1:32" ht="15.95" customHeight="1">
      <c r="A109" s="381">
        <f>ROW()</f>
        <v>109</v>
      </c>
      <c r="B109" s="766"/>
      <c r="C109" s="1274"/>
      <c r="D109" s="640" t="s">
        <v>437</v>
      </c>
      <c r="E109" s="1373"/>
      <c r="F109" s="1375"/>
      <c r="G109" s="1057"/>
      <c r="H109" s="1057"/>
      <c r="I109" s="1057"/>
      <c r="J109" s="1057"/>
      <c r="K109" s="1057"/>
      <c r="L109" s="1057"/>
      <c r="M109" s="1057"/>
      <c r="N109" s="1058"/>
      <c r="O109" s="1058"/>
      <c r="P109" s="1058"/>
      <c r="Q109" s="1058"/>
      <c r="R109" s="1379"/>
      <c r="S109" s="385"/>
      <c r="T109" s="70"/>
      <c r="U109" s="312"/>
      <c r="V109" s="2040"/>
      <c r="W109" s="314"/>
      <c r="X109" s="943"/>
      <c r="Y109" s="943"/>
      <c r="Z109" s="943"/>
      <c r="AA109" s="943"/>
      <c r="AB109" s="943"/>
      <c r="AC109" s="943"/>
      <c r="AD109" s="943"/>
      <c r="AE109" s="943"/>
      <c r="AF109" s="943"/>
    </row>
    <row r="110" spans="1:32" ht="15.95" customHeight="1">
      <c r="A110" s="381">
        <f>ROW()</f>
        <v>110</v>
      </c>
      <c r="B110" s="766"/>
      <c r="C110" s="1274"/>
      <c r="D110" s="640" t="s">
        <v>437</v>
      </c>
      <c r="E110" s="1373"/>
      <c r="F110" s="1375"/>
      <c r="G110" s="1057"/>
      <c r="H110" s="1057"/>
      <c r="I110" s="1057"/>
      <c r="J110" s="1057"/>
      <c r="K110" s="1057"/>
      <c r="L110" s="1057"/>
      <c r="M110" s="1057"/>
      <c r="N110" s="1058"/>
      <c r="O110" s="1058"/>
      <c r="P110" s="1058"/>
      <c r="Q110" s="1058"/>
      <c r="R110" s="1379"/>
      <c r="S110" s="385"/>
      <c r="T110" s="70"/>
      <c r="U110" s="312"/>
      <c r="V110" s="2040"/>
      <c r="W110" s="314"/>
      <c r="X110" s="943"/>
      <c r="Y110" s="943"/>
      <c r="Z110" s="943"/>
      <c r="AA110" s="943"/>
      <c r="AB110" s="943"/>
      <c r="AC110" s="943"/>
      <c r="AD110" s="943"/>
      <c r="AE110" s="943"/>
      <c r="AF110" s="943"/>
    </row>
    <row r="111" spans="1:32" ht="15.95" customHeight="1">
      <c r="A111" s="381">
        <f>ROW()</f>
        <v>111</v>
      </c>
      <c r="B111" s="766"/>
      <c r="C111" s="1274"/>
      <c r="D111" s="640" t="s">
        <v>437</v>
      </c>
      <c r="E111" s="1373"/>
      <c r="F111" s="1375"/>
      <c r="G111" s="1057"/>
      <c r="H111" s="1057"/>
      <c r="I111" s="1057"/>
      <c r="J111" s="1057"/>
      <c r="K111" s="1057"/>
      <c r="L111" s="1057"/>
      <c r="M111" s="1057"/>
      <c r="N111" s="1058"/>
      <c r="O111" s="1058"/>
      <c r="P111" s="1058"/>
      <c r="Q111" s="1058"/>
      <c r="R111" s="1379"/>
      <c r="S111" s="385"/>
      <c r="T111" s="70"/>
      <c r="U111" s="312"/>
      <c r="V111" s="2040"/>
      <c r="W111" s="314"/>
      <c r="X111" s="943"/>
      <c r="Y111" s="943"/>
      <c r="Z111" s="943"/>
      <c r="AA111" s="943"/>
      <c r="AB111" s="943"/>
      <c r="AC111" s="943"/>
      <c r="AD111" s="943"/>
      <c r="AE111" s="943"/>
      <c r="AF111" s="943"/>
    </row>
    <row r="112" spans="1:32" ht="15.95" customHeight="1">
      <c r="A112" s="381">
        <f>ROW()</f>
        <v>112</v>
      </c>
      <c r="B112" s="766"/>
      <c r="C112" s="1274"/>
      <c r="D112" s="640" t="s">
        <v>437</v>
      </c>
      <c r="E112" s="1373"/>
      <c r="F112" s="1375"/>
      <c r="G112" s="1057"/>
      <c r="H112" s="1057"/>
      <c r="I112" s="1057"/>
      <c r="J112" s="1057"/>
      <c r="K112" s="1057"/>
      <c r="L112" s="1057"/>
      <c r="M112" s="1057"/>
      <c r="N112" s="1058"/>
      <c r="O112" s="1058"/>
      <c r="P112" s="1058"/>
      <c r="Q112" s="1058"/>
      <c r="R112" s="1379"/>
      <c r="S112" s="385"/>
      <c r="T112" s="70"/>
      <c r="U112" s="312"/>
      <c r="V112" s="2040"/>
      <c r="W112" s="314"/>
      <c r="X112" s="943"/>
      <c r="Y112" s="943"/>
      <c r="Z112" s="943"/>
      <c r="AA112" s="943"/>
      <c r="AB112" s="943"/>
      <c r="AC112" s="943"/>
      <c r="AD112" s="943"/>
      <c r="AE112" s="943"/>
      <c r="AF112" s="943"/>
    </row>
    <row r="113" spans="1:32" ht="15.95" customHeight="1">
      <c r="A113" s="381">
        <f>ROW()</f>
        <v>113</v>
      </c>
      <c r="B113" s="766"/>
      <c r="C113" s="1274"/>
      <c r="D113" s="640" t="s">
        <v>437</v>
      </c>
      <c r="E113" s="1373"/>
      <c r="F113" s="1375"/>
      <c r="G113" s="1057"/>
      <c r="H113" s="1057"/>
      <c r="I113" s="1057"/>
      <c r="J113" s="1057"/>
      <c r="K113" s="1057"/>
      <c r="L113" s="1057"/>
      <c r="M113" s="1057"/>
      <c r="N113" s="1058"/>
      <c r="O113" s="1058"/>
      <c r="P113" s="1058"/>
      <c r="Q113" s="1058"/>
      <c r="R113" s="1379"/>
      <c r="S113" s="385"/>
      <c r="T113" s="70"/>
      <c r="U113" s="312"/>
      <c r="V113" s="2040"/>
      <c r="W113" s="314"/>
      <c r="X113" s="943"/>
      <c r="Y113" s="943"/>
      <c r="Z113" s="943"/>
      <c r="AA113" s="943"/>
      <c r="AB113" s="943"/>
      <c r="AC113" s="943"/>
      <c r="AD113" s="943"/>
      <c r="AE113" s="943"/>
      <c r="AF113" s="943"/>
    </row>
    <row r="114" spans="1:32" ht="15.95" customHeight="1">
      <c r="A114" s="381">
        <f>ROW()</f>
        <v>114</v>
      </c>
      <c r="B114" s="766"/>
      <c r="C114" s="1274"/>
      <c r="D114" s="640" t="s">
        <v>437</v>
      </c>
      <c r="E114" s="1373"/>
      <c r="F114" s="1375"/>
      <c r="G114" s="1057"/>
      <c r="H114" s="1057"/>
      <c r="I114" s="1057"/>
      <c r="J114" s="1057"/>
      <c r="K114" s="1057"/>
      <c r="L114" s="1057"/>
      <c r="M114" s="1057"/>
      <c r="N114" s="1058"/>
      <c r="O114" s="1058"/>
      <c r="P114" s="1058"/>
      <c r="Q114" s="1058"/>
      <c r="R114" s="1379"/>
      <c r="S114" s="385"/>
      <c r="T114" s="70"/>
      <c r="U114" s="312"/>
      <c r="V114" s="2040"/>
      <c r="W114" s="314"/>
      <c r="X114" s="943"/>
      <c r="Y114" s="943"/>
      <c r="Z114" s="943"/>
      <c r="AA114" s="943"/>
      <c r="AB114" s="943"/>
      <c r="AC114" s="943"/>
      <c r="AD114" s="943"/>
      <c r="AE114" s="943"/>
      <c r="AF114" s="943"/>
    </row>
    <row r="115" spans="1:32" ht="15.95" customHeight="1">
      <c r="A115" s="381">
        <f>ROW()</f>
        <v>115</v>
      </c>
      <c r="B115" s="766"/>
      <c r="C115" s="1274"/>
      <c r="D115" s="640" t="s">
        <v>437</v>
      </c>
      <c r="E115" s="1373"/>
      <c r="F115" s="1375"/>
      <c r="G115" s="1057"/>
      <c r="H115" s="1057"/>
      <c r="I115" s="1057"/>
      <c r="J115" s="1057"/>
      <c r="K115" s="1057"/>
      <c r="L115" s="1057"/>
      <c r="M115" s="1057"/>
      <c r="N115" s="1058"/>
      <c r="O115" s="1058"/>
      <c r="P115" s="1058"/>
      <c r="Q115" s="1058"/>
      <c r="R115" s="1379"/>
      <c r="S115" s="385"/>
      <c r="T115" s="70"/>
      <c r="U115" s="312"/>
      <c r="V115" s="2040"/>
      <c r="W115" s="314"/>
      <c r="X115" s="943"/>
      <c r="Y115" s="943"/>
      <c r="Z115" s="943"/>
      <c r="AA115" s="943"/>
      <c r="AB115" s="943"/>
      <c r="AC115" s="943"/>
      <c r="AD115" s="943"/>
      <c r="AE115" s="943"/>
      <c r="AF115" s="943"/>
    </row>
    <row r="116" spans="1:32" ht="15.95" customHeight="1">
      <c r="A116" s="381">
        <f>ROW()</f>
        <v>116</v>
      </c>
      <c r="B116" s="766"/>
      <c r="C116" s="1274"/>
      <c r="D116" s="640" t="s">
        <v>437</v>
      </c>
      <c r="E116" s="1373"/>
      <c r="F116" s="1375"/>
      <c r="G116" s="1057"/>
      <c r="H116" s="1057"/>
      <c r="I116" s="1057"/>
      <c r="J116" s="1057"/>
      <c r="K116" s="1057"/>
      <c r="L116" s="1057"/>
      <c r="M116" s="1057"/>
      <c r="N116" s="1058"/>
      <c r="O116" s="1058"/>
      <c r="P116" s="1058"/>
      <c r="Q116" s="1058"/>
      <c r="R116" s="1379"/>
      <c r="S116" s="385"/>
      <c r="T116" s="70"/>
      <c r="U116" s="312"/>
      <c r="V116" s="2040"/>
      <c r="W116" s="314"/>
      <c r="X116" s="943"/>
      <c r="Y116" s="943"/>
      <c r="Z116" s="943"/>
      <c r="AA116" s="943"/>
      <c r="AB116" s="943"/>
      <c r="AC116" s="943"/>
      <c r="AD116" s="943"/>
      <c r="AE116" s="943"/>
      <c r="AF116" s="943"/>
    </row>
    <row r="117" spans="1:32" ht="15.95" customHeight="1">
      <c r="A117" s="381">
        <f>ROW()</f>
        <v>117</v>
      </c>
      <c r="B117" s="766"/>
      <c r="C117" s="1274"/>
      <c r="D117" s="640" t="s">
        <v>437</v>
      </c>
      <c r="E117" s="1373"/>
      <c r="F117" s="1375"/>
      <c r="G117" s="1057"/>
      <c r="H117" s="1057"/>
      <c r="I117" s="1057"/>
      <c r="J117" s="1057"/>
      <c r="K117" s="1057"/>
      <c r="L117" s="1057"/>
      <c r="M117" s="1057"/>
      <c r="N117" s="1058"/>
      <c r="O117" s="1058"/>
      <c r="P117" s="1058"/>
      <c r="Q117" s="1058"/>
      <c r="R117" s="1379"/>
      <c r="S117" s="385"/>
      <c r="T117" s="70"/>
      <c r="U117" s="312"/>
      <c r="V117" s="2040"/>
      <c r="W117" s="314"/>
      <c r="X117" s="943"/>
      <c r="Y117" s="943"/>
      <c r="Z117" s="943"/>
      <c r="AA117" s="943"/>
      <c r="AB117" s="943"/>
      <c r="AC117" s="943"/>
      <c r="AD117" s="943"/>
      <c r="AE117" s="943"/>
      <c r="AF117" s="943"/>
    </row>
    <row r="118" spans="1:32" ht="15.95" customHeight="1">
      <c r="A118" s="381">
        <f>ROW()</f>
        <v>118</v>
      </c>
      <c r="B118" s="766"/>
      <c r="C118" s="1274"/>
      <c r="D118" s="640" t="s">
        <v>437</v>
      </c>
      <c r="E118" s="1373"/>
      <c r="F118" s="1375"/>
      <c r="G118" s="1057"/>
      <c r="H118" s="1057"/>
      <c r="I118" s="1057"/>
      <c r="J118" s="1057"/>
      <c r="K118" s="1057"/>
      <c r="L118" s="1057"/>
      <c r="M118" s="1057"/>
      <c r="N118" s="1058"/>
      <c r="O118" s="1058"/>
      <c r="P118" s="1058"/>
      <c r="Q118" s="1058"/>
      <c r="R118" s="1379"/>
      <c r="S118" s="385"/>
      <c r="T118" s="70"/>
      <c r="U118" s="312"/>
      <c r="V118" s="2040"/>
      <c r="W118" s="314"/>
      <c r="X118" s="943"/>
      <c r="Y118" s="943"/>
      <c r="Z118" s="943"/>
      <c r="AA118" s="943"/>
      <c r="AB118" s="943"/>
      <c r="AC118" s="943"/>
      <c r="AD118" s="943"/>
      <c r="AE118" s="943"/>
      <c r="AF118" s="943"/>
    </row>
    <row r="119" spans="1:32" ht="15.95" customHeight="1">
      <c r="A119" s="381">
        <f>ROW()</f>
        <v>119</v>
      </c>
      <c r="B119" s="766"/>
      <c r="C119" s="1274"/>
      <c r="D119" s="640" t="s">
        <v>437</v>
      </c>
      <c r="E119" s="1373"/>
      <c r="F119" s="1375"/>
      <c r="G119" s="1057"/>
      <c r="H119" s="1057"/>
      <c r="I119" s="1057"/>
      <c r="J119" s="1057"/>
      <c r="K119" s="1057"/>
      <c r="L119" s="1057"/>
      <c r="M119" s="1057"/>
      <c r="N119" s="1058"/>
      <c r="O119" s="1058"/>
      <c r="P119" s="1058"/>
      <c r="Q119" s="1058"/>
      <c r="R119" s="1379"/>
      <c r="S119" s="385"/>
      <c r="T119" s="70"/>
      <c r="U119" s="312"/>
      <c r="V119" s="2040"/>
      <c r="W119" s="314"/>
      <c r="X119" s="943"/>
      <c r="Y119" s="943"/>
      <c r="Z119" s="943"/>
      <c r="AA119" s="943"/>
      <c r="AB119" s="943"/>
      <c r="AC119" s="943"/>
      <c r="AD119" s="943"/>
      <c r="AE119" s="943"/>
      <c r="AF119" s="943"/>
    </row>
    <row r="120" spans="1:32" ht="15.95" customHeight="1">
      <c r="A120" s="381">
        <f>ROW()</f>
        <v>120</v>
      </c>
      <c r="B120" s="766"/>
      <c r="C120" s="1274"/>
      <c r="D120" s="640" t="s">
        <v>437</v>
      </c>
      <c r="E120" s="1373"/>
      <c r="F120" s="1375"/>
      <c r="G120" s="1057"/>
      <c r="H120" s="1057"/>
      <c r="I120" s="1057"/>
      <c r="J120" s="1057"/>
      <c r="K120" s="1057"/>
      <c r="L120" s="1057"/>
      <c r="M120" s="1057"/>
      <c r="N120" s="1058"/>
      <c r="O120" s="1058"/>
      <c r="P120" s="1058"/>
      <c r="Q120" s="1058"/>
      <c r="R120" s="1379"/>
      <c r="S120" s="385"/>
      <c r="T120" s="70"/>
      <c r="U120" s="312"/>
      <c r="V120" s="2040"/>
      <c r="W120" s="314"/>
      <c r="X120" s="943"/>
      <c r="Y120" s="943"/>
      <c r="Z120" s="943"/>
      <c r="AA120" s="943"/>
      <c r="AB120" s="943"/>
      <c r="AC120" s="943"/>
      <c r="AD120" s="943"/>
      <c r="AE120" s="943"/>
      <c r="AF120" s="943"/>
    </row>
    <row r="121" spans="1:32" ht="15.95" customHeight="1">
      <c r="A121" s="381">
        <f>ROW()</f>
        <v>121</v>
      </c>
      <c r="B121" s="766"/>
      <c r="C121" s="1274"/>
      <c r="D121" s="640" t="s">
        <v>437</v>
      </c>
      <c r="E121" s="1373"/>
      <c r="F121" s="1375"/>
      <c r="G121" s="1057"/>
      <c r="H121" s="1057"/>
      <c r="I121" s="1057"/>
      <c r="J121" s="1057"/>
      <c r="K121" s="1057"/>
      <c r="L121" s="1057"/>
      <c r="M121" s="1057"/>
      <c r="N121" s="1058"/>
      <c r="O121" s="1058"/>
      <c r="P121" s="1058"/>
      <c r="Q121" s="1058"/>
      <c r="R121" s="1379"/>
      <c r="S121" s="385"/>
      <c r="T121" s="70"/>
      <c r="U121" s="312"/>
      <c r="V121" s="2040"/>
      <c r="W121" s="314"/>
      <c r="X121" s="943"/>
      <c r="Y121" s="943"/>
      <c r="Z121" s="943"/>
      <c r="AA121" s="943"/>
      <c r="AB121" s="943"/>
      <c r="AC121" s="943"/>
      <c r="AD121" s="943"/>
      <c r="AE121" s="943"/>
      <c r="AF121" s="943"/>
    </row>
    <row r="122" spans="1:32" ht="15.95" customHeight="1">
      <c r="A122" s="381">
        <f>ROW()</f>
        <v>122</v>
      </c>
      <c r="B122" s="766"/>
      <c r="C122" s="1274"/>
      <c r="D122" s="640" t="s">
        <v>437</v>
      </c>
      <c r="E122" s="1373"/>
      <c r="F122" s="1375"/>
      <c r="G122" s="1057"/>
      <c r="H122" s="1057"/>
      <c r="I122" s="1057"/>
      <c r="J122" s="1057"/>
      <c r="K122" s="1057"/>
      <c r="L122" s="1057"/>
      <c r="M122" s="1057"/>
      <c r="N122" s="1058"/>
      <c r="O122" s="1058"/>
      <c r="P122" s="1058"/>
      <c r="Q122" s="1058"/>
      <c r="R122" s="1379"/>
      <c r="S122" s="385"/>
      <c r="T122" s="70"/>
      <c r="U122" s="312"/>
      <c r="V122" s="2040"/>
      <c r="W122" s="314"/>
      <c r="X122" s="943"/>
      <c r="Y122" s="943"/>
      <c r="Z122" s="943"/>
      <c r="AA122" s="943"/>
      <c r="AB122" s="943"/>
      <c r="AC122" s="943"/>
      <c r="AD122" s="943"/>
      <c r="AE122" s="943"/>
      <c r="AF122" s="943"/>
    </row>
    <row r="123" spans="1:32" ht="15.95" customHeight="1">
      <c r="A123" s="381">
        <f>ROW()</f>
        <v>123</v>
      </c>
      <c r="B123" s="766"/>
      <c r="C123" s="1274"/>
      <c r="D123" s="640" t="s">
        <v>437</v>
      </c>
      <c r="E123" s="1373"/>
      <c r="F123" s="1375"/>
      <c r="G123" s="1057"/>
      <c r="H123" s="1057"/>
      <c r="I123" s="1057"/>
      <c r="J123" s="1057"/>
      <c r="K123" s="1057"/>
      <c r="L123" s="1057"/>
      <c r="M123" s="1057"/>
      <c r="N123" s="1058"/>
      <c r="O123" s="1058"/>
      <c r="P123" s="1058"/>
      <c r="Q123" s="1058"/>
      <c r="R123" s="1379"/>
      <c r="S123" s="385"/>
      <c r="T123" s="70"/>
      <c r="U123" s="312"/>
      <c r="V123" s="2040"/>
      <c r="W123" s="314"/>
      <c r="X123" s="943"/>
      <c r="Y123" s="943"/>
      <c r="Z123" s="943"/>
      <c r="AA123" s="943"/>
      <c r="AB123" s="943"/>
      <c r="AC123" s="943"/>
      <c r="AD123" s="943"/>
      <c r="AE123" s="943"/>
      <c r="AF123" s="943"/>
    </row>
    <row r="124" spans="1:32" ht="15.95" customHeight="1">
      <c r="A124" s="381">
        <f>ROW()</f>
        <v>124</v>
      </c>
      <c r="B124" s="766"/>
      <c r="C124" s="1274"/>
      <c r="D124" s="640" t="s">
        <v>437</v>
      </c>
      <c r="E124" s="1373"/>
      <c r="F124" s="1375"/>
      <c r="G124" s="1057"/>
      <c r="H124" s="1057"/>
      <c r="I124" s="1057"/>
      <c r="J124" s="1057"/>
      <c r="K124" s="1057"/>
      <c r="L124" s="1057"/>
      <c r="M124" s="1057"/>
      <c r="N124" s="1058"/>
      <c r="O124" s="1058"/>
      <c r="P124" s="1058"/>
      <c r="Q124" s="1058"/>
      <c r="R124" s="1379"/>
      <c r="S124" s="385"/>
      <c r="T124" s="70"/>
      <c r="U124" s="312"/>
      <c r="V124" s="2040"/>
      <c r="W124" s="314"/>
      <c r="X124" s="943"/>
      <c r="Y124" s="943"/>
      <c r="Z124" s="943"/>
      <c r="AA124" s="943"/>
      <c r="AB124" s="943"/>
      <c r="AC124" s="943"/>
      <c r="AD124" s="943"/>
      <c r="AE124" s="943"/>
      <c r="AF124" s="943"/>
    </row>
    <row r="125" spans="1:32" ht="15.95" customHeight="1">
      <c r="A125" s="381">
        <f>ROW()</f>
        <v>125</v>
      </c>
      <c r="B125" s="766"/>
      <c r="C125" s="1274"/>
      <c r="D125" s="640" t="s">
        <v>437</v>
      </c>
      <c r="E125" s="1373"/>
      <c r="F125" s="1375"/>
      <c r="G125" s="1057"/>
      <c r="H125" s="1057"/>
      <c r="I125" s="1057"/>
      <c r="J125" s="1057"/>
      <c r="K125" s="1057"/>
      <c r="L125" s="1057"/>
      <c r="M125" s="1057"/>
      <c r="N125" s="1058"/>
      <c r="O125" s="1058"/>
      <c r="P125" s="1058"/>
      <c r="Q125" s="1058"/>
      <c r="R125" s="1379"/>
      <c r="S125" s="385"/>
      <c r="T125" s="70"/>
      <c r="U125" s="312"/>
      <c r="V125" s="2040"/>
      <c r="W125" s="314"/>
      <c r="X125" s="943"/>
      <c r="Y125" s="943"/>
      <c r="Z125" s="943"/>
      <c r="AA125" s="943"/>
      <c r="AB125" s="943"/>
      <c r="AC125" s="943"/>
      <c r="AD125" s="943"/>
      <c r="AE125" s="943"/>
      <c r="AF125" s="943"/>
    </row>
    <row r="126" spans="1:32" ht="15.95" customHeight="1">
      <c r="A126" s="381">
        <f>ROW()</f>
        <v>126</v>
      </c>
      <c r="B126" s="766"/>
      <c r="C126" s="1274"/>
      <c r="D126" s="640" t="s">
        <v>437</v>
      </c>
      <c r="E126" s="1373"/>
      <c r="F126" s="1375"/>
      <c r="G126" s="1057"/>
      <c r="H126" s="1057"/>
      <c r="I126" s="1057"/>
      <c r="J126" s="1057"/>
      <c r="K126" s="1057"/>
      <c r="L126" s="1057"/>
      <c r="M126" s="1057"/>
      <c r="N126" s="1058"/>
      <c r="O126" s="1058"/>
      <c r="P126" s="1058"/>
      <c r="Q126" s="1058"/>
      <c r="R126" s="1379"/>
      <c r="S126" s="385"/>
      <c r="T126" s="70"/>
      <c r="U126" s="312"/>
      <c r="V126" s="2040"/>
      <c r="W126" s="314"/>
      <c r="X126" s="943"/>
      <c r="Y126" s="943"/>
      <c r="Z126" s="943"/>
      <c r="AA126" s="943"/>
      <c r="AB126" s="943"/>
      <c r="AC126" s="943"/>
      <c r="AD126" s="943"/>
      <c r="AE126" s="943"/>
      <c r="AF126" s="943"/>
    </row>
    <row r="127" spans="1:32" ht="15.95" customHeight="1">
      <c r="A127" s="381">
        <f>ROW()</f>
        <v>127</v>
      </c>
      <c r="B127" s="766"/>
      <c r="C127" s="1274"/>
      <c r="D127" s="640" t="s">
        <v>437</v>
      </c>
      <c r="E127" s="1373"/>
      <c r="F127" s="1375"/>
      <c r="G127" s="1057"/>
      <c r="H127" s="1057"/>
      <c r="I127" s="1057"/>
      <c r="J127" s="1057"/>
      <c r="K127" s="1057"/>
      <c r="L127" s="1057"/>
      <c r="M127" s="1057"/>
      <c r="N127" s="1058"/>
      <c r="O127" s="1058"/>
      <c r="P127" s="1058"/>
      <c r="Q127" s="1058"/>
      <c r="R127" s="1379"/>
      <c r="S127" s="385"/>
      <c r="T127" s="70"/>
      <c r="U127" s="312"/>
      <c r="V127" s="2040"/>
      <c r="W127" s="314"/>
      <c r="X127" s="943"/>
      <c r="Y127" s="943"/>
      <c r="Z127" s="943"/>
      <c r="AA127" s="943"/>
      <c r="AB127" s="943"/>
      <c r="AC127" s="943"/>
      <c r="AD127" s="943"/>
      <c r="AE127" s="943"/>
      <c r="AF127" s="943"/>
    </row>
    <row r="128" spans="1:32" ht="15.95" customHeight="1">
      <c r="A128" s="381">
        <f>ROW()</f>
        <v>128</v>
      </c>
      <c r="B128" s="766"/>
      <c r="C128" s="1274"/>
      <c r="D128" s="640" t="s">
        <v>437</v>
      </c>
      <c r="E128" s="1373"/>
      <c r="F128" s="1375"/>
      <c r="G128" s="1057"/>
      <c r="H128" s="1057"/>
      <c r="I128" s="1057"/>
      <c r="J128" s="1057"/>
      <c r="K128" s="1057"/>
      <c r="L128" s="1057"/>
      <c r="M128" s="1057"/>
      <c r="N128" s="1058"/>
      <c r="O128" s="1058"/>
      <c r="P128" s="1058"/>
      <c r="Q128" s="1058"/>
      <c r="R128" s="1379"/>
      <c r="S128" s="385"/>
      <c r="T128" s="70"/>
      <c r="U128" s="312"/>
      <c r="V128" s="2040"/>
      <c r="W128" s="314"/>
      <c r="X128" s="943"/>
      <c r="Y128" s="943"/>
      <c r="Z128" s="943"/>
      <c r="AA128" s="943"/>
      <c r="AB128" s="943"/>
      <c r="AC128" s="943"/>
      <c r="AD128" s="943"/>
      <c r="AE128" s="943"/>
      <c r="AF128" s="943"/>
    </row>
    <row r="129" spans="1:32" ht="15.95" customHeight="1">
      <c r="A129" s="381">
        <f>ROW()</f>
        <v>129</v>
      </c>
      <c r="B129" s="766"/>
      <c r="C129" s="1274"/>
      <c r="D129" s="640" t="s">
        <v>437</v>
      </c>
      <c r="E129" s="1373"/>
      <c r="F129" s="1375"/>
      <c r="G129" s="1057"/>
      <c r="H129" s="1057"/>
      <c r="I129" s="1057"/>
      <c r="J129" s="1057"/>
      <c r="K129" s="1057"/>
      <c r="L129" s="1057"/>
      <c r="M129" s="1057"/>
      <c r="N129" s="1058"/>
      <c r="O129" s="1058"/>
      <c r="P129" s="1058"/>
      <c r="Q129" s="1058"/>
      <c r="R129" s="1379"/>
      <c r="S129" s="385"/>
      <c r="T129" s="70"/>
      <c r="U129" s="312"/>
      <c r="V129" s="2040"/>
      <c r="W129" s="314"/>
      <c r="X129" s="943"/>
      <c r="Y129" s="943"/>
      <c r="Z129" s="943"/>
      <c r="AA129" s="943"/>
      <c r="AB129" s="943"/>
      <c r="AC129" s="943"/>
      <c r="AD129" s="943"/>
      <c r="AE129" s="943"/>
      <c r="AF129" s="943"/>
    </row>
    <row r="130" spans="1:32" ht="15.95" customHeight="1">
      <c r="A130" s="381">
        <f>ROW()</f>
        <v>130</v>
      </c>
      <c r="B130" s="766"/>
      <c r="C130" s="1274"/>
      <c r="D130" s="640" t="s">
        <v>437</v>
      </c>
      <c r="E130" s="1373"/>
      <c r="F130" s="1375"/>
      <c r="G130" s="1057"/>
      <c r="H130" s="1057"/>
      <c r="I130" s="1057"/>
      <c r="J130" s="1057"/>
      <c r="K130" s="1057"/>
      <c r="L130" s="1057"/>
      <c r="M130" s="1057"/>
      <c r="N130" s="1058"/>
      <c r="O130" s="1058"/>
      <c r="P130" s="1058"/>
      <c r="Q130" s="1058"/>
      <c r="R130" s="1379"/>
      <c r="S130" s="385"/>
      <c r="T130" s="70"/>
      <c r="U130" s="312"/>
      <c r="V130" s="2040"/>
      <c r="W130" s="314"/>
      <c r="X130" s="943"/>
      <c r="Y130" s="943"/>
      <c r="Z130" s="943"/>
      <c r="AA130" s="943"/>
      <c r="AB130" s="943"/>
      <c r="AC130" s="943"/>
      <c r="AD130" s="943"/>
      <c r="AE130" s="943"/>
      <c r="AF130" s="943"/>
    </row>
    <row r="131" spans="1:32" ht="15.95" customHeight="1">
      <c r="A131" s="381">
        <f>ROW()</f>
        <v>131</v>
      </c>
      <c r="B131" s="766"/>
      <c r="C131" s="1274"/>
      <c r="D131" s="640" t="s">
        <v>437</v>
      </c>
      <c r="E131" s="1373"/>
      <c r="F131" s="1375"/>
      <c r="G131" s="1057"/>
      <c r="H131" s="1057"/>
      <c r="I131" s="1057"/>
      <c r="J131" s="1057"/>
      <c r="K131" s="1057"/>
      <c r="L131" s="1057"/>
      <c r="M131" s="1057"/>
      <c r="N131" s="1058"/>
      <c r="O131" s="1058"/>
      <c r="P131" s="1058"/>
      <c r="Q131" s="1058"/>
      <c r="R131" s="1379"/>
      <c r="S131" s="385"/>
      <c r="T131" s="70"/>
      <c r="U131" s="312"/>
      <c r="V131" s="2040"/>
      <c r="W131" s="314"/>
      <c r="X131" s="943"/>
      <c r="Y131" s="943"/>
      <c r="Z131" s="943"/>
      <c r="AA131" s="943"/>
      <c r="AB131" s="943"/>
      <c r="AC131" s="943"/>
      <c r="AD131" s="943"/>
      <c r="AE131" s="943"/>
      <c r="AF131" s="943"/>
    </row>
    <row r="132" spans="1:32" ht="15.95" customHeight="1">
      <c r="A132" s="381">
        <f>ROW()</f>
        <v>132</v>
      </c>
      <c r="B132" s="766"/>
      <c r="C132" s="1274"/>
      <c r="D132" s="640" t="s">
        <v>437</v>
      </c>
      <c r="E132" s="1373"/>
      <c r="F132" s="1375"/>
      <c r="G132" s="1057"/>
      <c r="H132" s="1057"/>
      <c r="I132" s="1057"/>
      <c r="J132" s="1057"/>
      <c r="K132" s="1057"/>
      <c r="L132" s="1057"/>
      <c r="M132" s="1057"/>
      <c r="N132" s="1058"/>
      <c r="O132" s="1058"/>
      <c r="P132" s="1058"/>
      <c r="Q132" s="1058"/>
      <c r="R132" s="1379"/>
      <c r="S132" s="385"/>
      <c r="T132" s="70"/>
      <c r="U132" s="312"/>
      <c r="V132" s="2040"/>
      <c r="W132" s="314"/>
      <c r="X132" s="943"/>
      <c r="Y132" s="943"/>
      <c r="Z132" s="943"/>
      <c r="AA132" s="943"/>
      <c r="AB132" s="943"/>
      <c r="AC132" s="943"/>
      <c r="AD132" s="943"/>
      <c r="AE132" s="943"/>
      <c r="AF132" s="943"/>
    </row>
    <row r="133" spans="1:32" ht="15.95" customHeight="1">
      <c r="A133" s="381">
        <f>ROW()</f>
        <v>133</v>
      </c>
      <c r="B133" s="766"/>
      <c r="C133" s="1274"/>
      <c r="D133" s="640" t="s">
        <v>437</v>
      </c>
      <c r="E133" s="1373"/>
      <c r="F133" s="1375"/>
      <c r="G133" s="1057"/>
      <c r="H133" s="1057"/>
      <c r="I133" s="1057"/>
      <c r="J133" s="1057"/>
      <c r="K133" s="1057"/>
      <c r="L133" s="1057"/>
      <c r="M133" s="1057"/>
      <c r="N133" s="1058"/>
      <c r="O133" s="1058"/>
      <c r="P133" s="1058"/>
      <c r="Q133" s="1058"/>
      <c r="R133" s="1379"/>
      <c r="S133" s="385"/>
      <c r="T133" s="70"/>
      <c r="U133" s="312"/>
      <c r="V133" s="2040"/>
      <c r="W133" s="314"/>
      <c r="X133" s="943"/>
      <c r="Y133" s="943"/>
      <c r="Z133" s="943"/>
      <c r="AA133" s="943"/>
      <c r="AB133" s="943"/>
      <c r="AC133" s="943"/>
      <c r="AD133" s="943"/>
      <c r="AE133" s="943"/>
      <c r="AF133" s="943"/>
    </row>
    <row r="134" spans="1:32" ht="15.95" customHeight="1">
      <c r="A134" s="381">
        <f>ROW()</f>
        <v>134</v>
      </c>
      <c r="B134" s="766"/>
      <c r="C134" s="1274"/>
      <c r="D134" s="640" t="s">
        <v>437</v>
      </c>
      <c r="E134" s="1373"/>
      <c r="F134" s="1375"/>
      <c r="G134" s="1057"/>
      <c r="H134" s="1057"/>
      <c r="I134" s="1057"/>
      <c r="J134" s="1057"/>
      <c r="K134" s="1057"/>
      <c r="L134" s="1057"/>
      <c r="M134" s="1057"/>
      <c r="N134" s="1058"/>
      <c r="O134" s="1058"/>
      <c r="P134" s="1058"/>
      <c r="Q134" s="1058"/>
      <c r="R134" s="1379"/>
      <c r="S134" s="385"/>
      <c r="T134" s="70"/>
      <c r="U134" s="312"/>
      <c r="V134" s="2040"/>
      <c r="W134" s="314"/>
      <c r="X134" s="943"/>
      <c r="Y134" s="943"/>
      <c r="Z134" s="943"/>
      <c r="AA134" s="943"/>
      <c r="AB134" s="943"/>
      <c r="AC134" s="943"/>
      <c r="AD134" s="943"/>
      <c r="AE134" s="943"/>
      <c r="AF134" s="943"/>
    </row>
    <row r="135" spans="1:32" ht="15.95" customHeight="1">
      <c r="A135" s="381">
        <f>ROW()</f>
        <v>135</v>
      </c>
      <c r="B135" s="766"/>
      <c r="C135" s="1274"/>
      <c r="D135" s="640" t="s">
        <v>437</v>
      </c>
      <c r="E135" s="1373"/>
      <c r="F135" s="1375"/>
      <c r="G135" s="1057"/>
      <c r="H135" s="1057"/>
      <c r="I135" s="1057"/>
      <c r="J135" s="1057"/>
      <c r="K135" s="1057"/>
      <c r="L135" s="1057"/>
      <c r="M135" s="1057"/>
      <c r="N135" s="1058"/>
      <c r="O135" s="1058"/>
      <c r="P135" s="1058"/>
      <c r="Q135" s="1058"/>
      <c r="R135" s="1379"/>
      <c r="S135" s="385"/>
      <c r="T135" s="70"/>
      <c r="U135" s="312"/>
      <c r="V135" s="2040"/>
      <c r="W135" s="314"/>
      <c r="X135" s="943"/>
      <c r="Y135" s="943"/>
      <c r="Z135" s="943"/>
      <c r="AA135" s="943"/>
      <c r="AB135" s="943"/>
      <c r="AC135" s="943"/>
      <c r="AD135" s="943"/>
      <c r="AE135" s="943"/>
      <c r="AF135" s="943"/>
    </row>
    <row r="136" spans="1:32" ht="15.95" customHeight="1">
      <c r="A136" s="381">
        <f>ROW()</f>
        <v>136</v>
      </c>
      <c r="B136" s="766"/>
      <c r="C136" s="1274"/>
      <c r="D136" s="640" t="s">
        <v>437</v>
      </c>
      <c r="E136" s="1373"/>
      <c r="F136" s="1375"/>
      <c r="G136" s="1057"/>
      <c r="H136" s="1057"/>
      <c r="I136" s="1057"/>
      <c r="J136" s="1057"/>
      <c r="K136" s="1057"/>
      <c r="L136" s="1057"/>
      <c r="M136" s="1057"/>
      <c r="N136" s="1058"/>
      <c r="O136" s="1058"/>
      <c r="P136" s="1058"/>
      <c r="Q136" s="1058"/>
      <c r="R136" s="1379"/>
      <c r="S136" s="385"/>
      <c r="T136" s="70"/>
      <c r="U136" s="312"/>
      <c r="V136" s="2040"/>
      <c r="W136" s="314"/>
      <c r="X136" s="943"/>
      <c r="Y136" s="943"/>
      <c r="Z136" s="943"/>
      <c r="AA136" s="943"/>
      <c r="AB136" s="943"/>
      <c r="AC136" s="943"/>
      <c r="AD136" s="943"/>
      <c r="AE136" s="943"/>
      <c r="AF136" s="943"/>
    </row>
    <row r="137" spans="1:32" ht="15.95" customHeight="1">
      <c r="A137" s="381">
        <f>ROW()</f>
        <v>137</v>
      </c>
      <c r="B137" s="766"/>
      <c r="C137" s="1274"/>
      <c r="D137" s="640" t="s">
        <v>437</v>
      </c>
      <c r="E137" s="1373"/>
      <c r="F137" s="1375"/>
      <c r="G137" s="1057"/>
      <c r="H137" s="1057"/>
      <c r="I137" s="1057"/>
      <c r="J137" s="1057"/>
      <c r="K137" s="1057"/>
      <c r="L137" s="1057"/>
      <c r="M137" s="1057"/>
      <c r="N137" s="1058"/>
      <c r="O137" s="1058"/>
      <c r="P137" s="1058"/>
      <c r="Q137" s="1058"/>
      <c r="R137" s="1379"/>
      <c r="S137" s="385"/>
      <c r="T137" s="70"/>
      <c r="U137" s="312"/>
      <c r="V137" s="2040"/>
      <c r="W137" s="314"/>
      <c r="X137" s="943"/>
      <c r="Y137" s="943"/>
      <c r="Z137" s="943"/>
      <c r="AA137" s="943"/>
      <c r="AB137" s="943"/>
      <c r="AC137" s="943"/>
      <c r="AD137" s="943"/>
      <c r="AE137" s="943"/>
      <c r="AF137" s="943"/>
    </row>
    <row r="138" spans="1:32" ht="15.95" customHeight="1">
      <c r="A138" s="381">
        <f>ROW()</f>
        <v>138</v>
      </c>
      <c r="B138" s="766"/>
      <c r="C138" s="1274"/>
      <c r="D138" s="640" t="s">
        <v>437</v>
      </c>
      <c r="E138" s="1373"/>
      <c r="F138" s="1375"/>
      <c r="G138" s="1057"/>
      <c r="H138" s="1057"/>
      <c r="I138" s="1057"/>
      <c r="J138" s="1057"/>
      <c r="K138" s="1057"/>
      <c r="L138" s="1057"/>
      <c r="M138" s="1057"/>
      <c r="N138" s="1058"/>
      <c r="O138" s="1058"/>
      <c r="P138" s="1058"/>
      <c r="Q138" s="1058"/>
      <c r="R138" s="1379"/>
      <c r="S138" s="385"/>
      <c r="T138" s="70"/>
      <c r="U138" s="312"/>
      <c r="V138" s="2040"/>
      <c r="W138" s="314"/>
      <c r="X138" s="943"/>
      <c r="Y138" s="943"/>
      <c r="Z138" s="943"/>
      <c r="AA138" s="943"/>
      <c r="AB138" s="943"/>
      <c r="AC138" s="943"/>
      <c r="AD138" s="943"/>
      <c r="AE138" s="943"/>
      <c r="AF138" s="943"/>
    </row>
    <row r="139" spans="1:32" ht="15.95" customHeight="1">
      <c r="A139" s="381">
        <f>ROW()</f>
        <v>139</v>
      </c>
      <c r="B139" s="766"/>
      <c r="C139" s="1274"/>
      <c r="D139" s="640" t="s">
        <v>437</v>
      </c>
      <c r="E139" s="1373"/>
      <c r="F139" s="1375"/>
      <c r="G139" s="1057"/>
      <c r="H139" s="1057"/>
      <c r="I139" s="1057"/>
      <c r="J139" s="1057"/>
      <c r="K139" s="1057"/>
      <c r="L139" s="1057"/>
      <c r="M139" s="1057"/>
      <c r="N139" s="1058"/>
      <c r="O139" s="1058"/>
      <c r="P139" s="1058"/>
      <c r="Q139" s="1058"/>
      <c r="R139" s="1379"/>
      <c r="S139" s="385"/>
      <c r="T139" s="70"/>
      <c r="U139" s="312"/>
      <c r="V139" s="2040"/>
      <c r="W139" s="314"/>
      <c r="X139" s="943"/>
      <c r="Y139" s="943"/>
      <c r="Z139" s="943"/>
      <c r="AA139" s="943"/>
      <c r="AB139" s="943"/>
      <c r="AC139" s="943"/>
      <c r="AD139" s="943"/>
      <c r="AE139" s="943"/>
      <c r="AF139" s="943"/>
    </row>
    <row r="140" spans="1:32" ht="15.95" customHeight="1">
      <c r="A140" s="381">
        <f>ROW()</f>
        <v>140</v>
      </c>
      <c r="B140" s="766"/>
      <c r="C140" s="1274"/>
      <c r="D140" s="640" t="s">
        <v>437</v>
      </c>
      <c r="E140" s="1373"/>
      <c r="F140" s="1375"/>
      <c r="G140" s="1057"/>
      <c r="H140" s="1057"/>
      <c r="I140" s="1057"/>
      <c r="J140" s="1057"/>
      <c r="K140" s="1057"/>
      <c r="L140" s="1057"/>
      <c r="M140" s="1057"/>
      <c r="N140" s="1058"/>
      <c r="O140" s="1058"/>
      <c r="P140" s="1058"/>
      <c r="Q140" s="1058"/>
      <c r="R140" s="1379"/>
      <c r="S140" s="385"/>
      <c r="T140" s="70"/>
      <c r="U140" s="312"/>
      <c r="V140" s="2040"/>
      <c r="W140" s="314"/>
      <c r="X140" s="943"/>
      <c r="Y140" s="943"/>
      <c r="Z140" s="943"/>
      <c r="AA140" s="943"/>
      <c r="AB140" s="943"/>
      <c r="AC140" s="943"/>
      <c r="AD140" s="943"/>
      <c r="AE140" s="943"/>
      <c r="AF140" s="943"/>
    </row>
    <row r="141" spans="1:32" ht="15.95" customHeight="1">
      <c r="A141" s="381">
        <f>ROW()</f>
        <v>141</v>
      </c>
      <c r="B141" s="766"/>
      <c r="C141" s="1274"/>
      <c r="D141" s="640" t="s">
        <v>437</v>
      </c>
      <c r="E141" s="1373"/>
      <c r="F141" s="1375"/>
      <c r="G141" s="1057"/>
      <c r="H141" s="1057"/>
      <c r="I141" s="1057"/>
      <c r="J141" s="1057"/>
      <c r="K141" s="1057"/>
      <c r="L141" s="1057"/>
      <c r="M141" s="1057"/>
      <c r="N141" s="1058"/>
      <c r="O141" s="1058"/>
      <c r="P141" s="1058"/>
      <c r="Q141" s="1058"/>
      <c r="R141" s="1379"/>
      <c r="S141" s="385"/>
      <c r="T141" s="70"/>
      <c r="U141" s="312"/>
      <c r="V141" s="2040"/>
      <c r="W141" s="314"/>
      <c r="X141" s="943"/>
      <c r="Y141" s="943"/>
      <c r="Z141" s="943"/>
      <c r="AA141" s="943"/>
      <c r="AB141" s="943"/>
      <c r="AC141" s="943"/>
      <c r="AD141" s="943"/>
      <c r="AE141" s="943"/>
      <c r="AF141" s="943"/>
    </row>
    <row r="142" spans="1:32" ht="15.95" customHeight="1">
      <c r="A142" s="381">
        <f>ROW()</f>
        <v>142</v>
      </c>
      <c r="B142" s="766"/>
      <c r="C142" s="1274"/>
      <c r="D142" s="640" t="s">
        <v>437</v>
      </c>
      <c r="E142" s="1373"/>
      <c r="F142" s="1375"/>
      <c r="G142" s="1057"/>
      <c r="H142" s="1057"/>
      <c r="I142" s="1057"/>
      <c r="J142" s="1057"/>
      <c r="K142" s="1057"/>
      <c r="L142" s="1057"/>
      <c r="M142" s="1057"/>
      <c r="N142" s="1058"/>
      <c r="O142" s="1058"/>
      <c r="P142" s="1058"/>
      <c r="Q142" s="1058"/>
      <c r="R142" s="1379"/>
      <c r="S142" s="385"/>
      <c r="T142" s="70"/>
      <c r="U142" s="312"/>
      <c r="V142" s="2040"/>
      <c r="W142" s="314"/>
      <c r="X142" s="943"/>
      <c r="Y142" s="943"/>
      <c r="Z142" s="943"/>
      <c r="AA142" s="943"/>
      <c r="AB142" s="943"/>
      <c r="AC142" s="943"/>
      <c r="AD142" s="943"/>
      <c r="AE142" s="943"/>
      <c r="AF142" s="943"/>
    </row>
    <row r="143" spans="1:32" ht="15.95" customHeight="1">
      <c r="A143" s="381">
        <f>ROW()</f>
        <v>143</v>
      </c>
      <c r="B143" s="766"/>
      <c r="C143" s="1274"/>
      <c r="D143" s="640" t="s">
        <v>437</v>
      </c>
      <c r="E143" s="1373"/>
      <c r="F143" s="1375"/>
      <c r="G143" s="1057"/>
      <c r="H143" s="1057"/>
      <c r="I143" s="1057"/>
      <c r="J143" s="1057"/>
      <c r="K143" s="1057"/>
      <c r="L143" s="1057"/>
      <c r="M143" s="1057"/>
      <c r="N143" s="1058"/>
      <c r="O143" s="1058"/>
      <c r="P143" s="1058"/>
      <c r="Q143" s="1058"/>
      <c r="R143" s="1379"/>
      <c r="S143" s="385"/>
      <c r="T143" s="70"/>
      <c r="U143" s="312"/>
      <c r="V143" s="2040"/>
      <c r="W143" s="314"/>
      <c r="X143" s="943"/>
      <c r="Y143" s="943"/>
      <c r="Z143" s="943"/>
      <c r="AA143" s="943"/>
      <c r="AB143" s="943"/>
      <c r="AC143" s="943"/>
      <c r="AD143" s="943"/>
      <c r="AE143" s="943"/>
      <c r="AF143" s="943"/>
    </row>
    <row r="144" spans="1:32" ht="15.95" customHeight="1">
      <c r="A144" s="381">
        <f>ROW()</f>
        <v>144</v>
      </c>
      <c r="B144" s="766"/>
      <c r="C144" s="1274"/>
      <c r="D144" s="640" t="s">
        <v>437</v>
      </c>
      <c r="E144" s="1373"/>
      <c r="F144" s="1375"/>
      <c r="G144" s="1057"/>
      <c r="H144" s="1057"/>
      <c r="I144" s="1057"/>
      <c r="J144" s="1057"/>
      <c r="K144" s="1057"/>
      <c r="L144" s="1057"/>
      <c r="M144" s="1057"/>
      <c r="N144" s="1058"/>
      <c r="O144" s="1058"/>
      <c r="P144" s="1058"/>
      <c r="Q144" s="1058"/>
      <c r="R144" s="1379"/>
      <c r="S144" s="385"/>
      <c r="T144" s="70"/>
      <c r="U144" s="312"/>
      <c r="V144" s="2040"/>
      <c r="W144" s="314"/>
      <c r="X144" s="943"/>
      <c r="Y144" s="943"/>
      <c r="Z144" s="943"/>
      <c r="AA144" s="943"/>
      <c r="AB144" s="943"/>
      <c r="AC144" s="943"/>
      <c r="AD144" s="943"/>
      <c r="AE144" s="943"/>
      <c r="AF144" s="943"/>
    </row>
    <row r="145" spans="1:32" ht="15.95" customHeight="1">
      <c r="A145" s="381">
        <f>ROW()</f>
        <v>145</v>
      </c>
      <c r="B145" s="766"/>
      <c r="C145" s="1274"/>
      <c r="D145" s="640" t="s">
        <v>437</v>
      </c>
      <c r="E145" s="1373"/>
      <c r="F145" s="1375"/>
      <c r="G145" s="1057"/>
      <c r="H145" s="1057"/>
      <c r="I145" s="1057"/>
      <c r="J145" s="1057"/>
      <c r="K145" s="1057"/>
      <c r="L145" s="1057"/>
      <c r="M145" s="1057"/>
      <c r="N145" s="1058"/>
      <c r="O145" s="1058"/>
      <c r="P145" s="1058"/>
      <c r="Q145" s="1058"/>
      <c r="R145" s="1379"/>
      <c r="S145" s="385"/>
      <c r="T145" s="70"/>
      <c r="U145" s="312"/>
      <c r="V145" s="2040"/>
      <c r="W145" s="314"/>
      <c r="X145" s="943"/>
      <c r="Y145" s="943"/>
      <c r="Z145" s="943"/>
      <c r="AA145" s="943"/>
      <c r="AB145" s="943"/>
      <c r="AC145" s="943"/>
      <c r="AD145" s="943"/>
      <c r="AE145" s="943"/>
      <c r="AF145" s="943"/>
    </row>
    <row r="146" spans="1:32" ht="15.95" customHeight="1">
      <c r="A146" s="381">
        <f>ROW()</f>
        <v>146</v>
      </c>
      <c r="B146" s="766"/>
      <c r="C146" s="1274"/>
      <c r="D146" s="640" t="s">
        <v>437</v>
      </c>
      <c r="E146" s="1373"/>
      <c r="F146" s="1375"/>
      <c r="G146" s="1057"/>
      <c r="H146" s="1057"/>
      <c r="I146" s="1057"/>
      <c r="J146" s="1057"/>
      <c r="K146" s="1057"/>
      <c r="L146" s="1057"/>
      <c r="M146" s="1057"/>
      <c r="N146" s="1058"/>
      <c r="O146" s="1058"/>
      <c r="P146" s="1058"/>
      <c r="Q146" s="1058"/>
      <c r="R146" s="1379"/>
      <c r="S146" s="385"/>
      <c r="T146" s="70"/>
      <c r="U146" s="312"/>
      <c r="V146" s="2040"/>
      <c r="W146" s="314"/>
      <c r="X146" s="943"/>
      <c r="Y146" s="943"/>
      <c r="Z146" s="943"/>
      <c r="AA146" s="943"/>
      <c r="AB146" s="943"/>
      <c r="AC146" s="943"/>
      <c r="AD146" s="943"/>
      <c r="AE146" s="943"/>
      <c r="AF146" s="943"/>
    </row>
    <row r="147" spans="1:32" ht="15.95" customHeight="1">
      <c r="A147" s="381">
        <f>ROW()</f>
        <v>147</v>
      </c>
      <c r="B147" s="766"/>
      <c r="C147" s="1274"/>
      <c r="D147" s="640" t="s">
        <v>437</v>
      </c>
      <c r="E147" s="1373"/>
      <c r="F147" s="1375"/>
      <c r="G147" s="1057"/>
      <c r="H147" s="1057"/>
      <c r="I147" s="1057"/>
      <c r="J147" s="1057"/>
      <c r="K147" s="1057"/>
      <c r="L147" s="1057"/>
      <c r="M147" s="1057"/>
      <c r="N147" s="1058"/>
      <c r="O147" s="1058"/>
      <c r="P147" s="1058"/>
      <c r="Q147" s="1058"/>
      <c r="R147" s="1379"/>
      <c r="S147" s="385"/>
      <c r="T147" s="70"/>
      <c r="U147" s="312"/>
      <c r="V147" s="2040"/>
      <c r="W147" s="314"/>
      <c r="X147" s="943"/>
      <c r="Y147" s="943"/>
      <c r="Z147" s="943"/>
      <c r="AA147" s="943"/>
      <c r="AB147" s="943"/>
      <c r="AC147" s="943"/>
      <c r="AD147" s="943"/>
      <c r="AE147" s="943"/>
      <c r="AF147" s="943"/>
    </row>
    <row r="148" spans="1:32" ht="15.95" customHeight="1">
      <c r="A148" s="381">
        <f>ROW()</f>
        <v>148</v>
      </c>
      <c r="B148" s="766"/>
      <c r="C148" s="1274"/>
      <c r="D148" s="640" t="s">
        <v>437</v>
      </c>
      <c r="E148" s="1373"/>
      <c r="F148" s="1375"/>
      <c r="G148" s="1057"/>
      <c r="H148" s="1057"/>
      <c r="I148" s="1057"/>
      <c r="J148" s="1057"/>
      <c r="K148" s="1057"/>
      <c r="L148" s="1057"/>
      <c r="M148" s="1057"/>
      <c r="N148" s="1058"/>
      <c r="O148" s="1058"/>
      <c r="P148" s="1058"/>
      <c r="Q148" s="1058"/>
      <c r="R148" s="1379"/>
      <c r="S148" s="385"/>
      <c r="T148" s="70"/>
      <c r="U148" s="312"/>
      <c r="V148" s="2040"/>
      <c r="W148" s="314"/>
      <c r="X148" s="943"/>
      <c r="Y148" s="943"/>
      <c r="Z148" s="943"/>
      <c r="AA148" s="943"/>
      <c r="AB148" s="943"/>
      <c r="AC148" s="943"/>
      <c r="AD148" s="943"/>
      <c r="AE148" s="943"/>
      <c r="AF148" s="943"/>
    </row>
    <row r="149" spans="1:32" ht="15.95" customHeight="1">
      <c r="A149" s="381">
        <f>ROW()</f>
        <v>149</v>
      </c>
      <c r="B149" s="766"/>
      <c r="C149" s="1274"/>
      <c r="D149" s="640" t="s">
        <v>437</v>
      </c>
      <c r="E149" s="1373"/>
      <c r="F149" s="1375"/>
      <c r="G149" s="1057"/>
      <c r="H149" s="1057"/>
      <c r="I149" s="1057"/>
      <c r="J149" s="1057"/>
      <c r="K149" s="1057"/>
      <c r="L149" s="1057"/>
      <c r="M149" s="1057"/>
      <c r="N149" s="1058"/>
      <c r="O149" s="1058"/>
      <c r="P149" s="1058"/>
      <c r="Q149" s="1058"/>
      <c r="R149" s="1379"/>
      <c r="S149" s="385"/>
      <c r="T149" s="70"/>
      <c r="U149" s="312"/>
      <c r="V149" s="2040"/>
      <c r="W149" s="314"/>
      <c r="X149" s="943"/>
      <c r="Y149" s="943"/>
      <c r="Z149" s="943"/>
      <c r="AA149" s="943"/>
      <c r="AB149" s="943"/>
      <c r="AC149" s="943"/>
      <c r="AD149" s="943"/>
      <c r="AE149" s="943"/>
      <c r="AF149" s="943"/>
    </row>
    <row r="150" spans="1:32" ht="15.95" customHeight="1">
      <c r="A150" s="381">
        <f>ROW()</f>
        <v>150</v>
      </c>
      <c r="B150" s="766"/>
      <c r="C150" s="1274"/>
      <c r="D150" s="640" t="s">
        <v>437</v>
      </c>
      <c r="E150" s="1373"/>
      <c r="F150" s="1375"/>
      <c r="G150" s="1057"/>
      <c r="H150" s="1057"/>
      <c r="I150" s="1057"/>
      <c r="J150" s="1057"/>
      <c r="K150" s="1057"/>
      <c r="L150" s="1057"/>
      <c r="M150" s="1057"/>
      <c r="N150" s="1058"/>
      <c r="O150" s="1058"/>
      <c r="P150" s="1058"/>
      <c r="Q150" s="1058"/>
      <c r="R150" s="1379"/>
      <c r="S150" s="385"/>
      <c r="T150" s="70"/>
      <c r="U150" s="312"/>
      <c r="V150" s="2040"/>
      <c r="W150" s="314"/>
      <c r="X150" s="943"/>
      <c r="Y150" s="943"/>
      <c r="Z150" s="943"/>
      <c r="AA150" s="943"/>
      <c r="AB150" s="943"/>
      <c r="AC150" s="943"/>
      <c r="AD150" s="943"/>
      <c r="AE150" s="943"/>
      <c r="AF150" s="943"/>
    </row>
    <row r="151" spans="1:32" ht="15.95" customHeight="1">
      <c r="A151" s="381">
        <f>ROW()</f>
        <v>151</v>
      </c>
      <c r="B151" s="766"/>
      <c r="C151" s="1274"/>
      <c r="D151" s="640" t="s">
        <v>437</v>
      </c>
      <c r="E151" s="1373"/>
      <c r="F151" s="1375"/>
      <c r="G151" s="1057"/>
      <c r="H151" s="1057"/>
      <c r="I151" s="1057"/>
      <c r="J151" s="1057"/>
      <c r="K151" s="1057"/>
      <c r="L151" s="1057"/>
      <c r="M151" s="1057"/>
      <c r="N151" s="1058"/>
      <c r="O151" s="1058"/>
      <c r="P151" s="1058"/>
      <c r="Q151" s="1058"/>
      <c r="R151" s="1379"/>
      <c r="S151" s="385"/>
      <c r="T151" s="70"/>
      <c r="U151" s="312"/>
      <c r="V151" s="2040"/>
      <c r="W151" s="314"/>
      <c r="X151" s="943"/>
      <c r="Y151" s="943"/>
      <c r="Z151" s="943"/>
      <c r="AA151" s="943"/>
      <c r="AB151" s="943"/>
      <c r="AC151" s="943"/>
      <c r="AD151" s="943"/>
      <c r="AE151" s="943"/>
      <c r="AF151" s="943"/>
    </row>
    <row r="152" spans="1:32" ht="15.95" customHeight="1">
      <c r="A152" s="381">
        <f>ROW()</f>
        <v>152</v>
      </c>
      <c r="B152" s="766"/>
      <c r="C152" s="1274"/>
      <c r="D152" s="640" t="s">
        <v>437</v>
      </c>
      <c r="E152" s="1373"/>
      <c r="F152" s="1375"/>
      <c r="G152" s="1057"/>
      <c r="H152" s="1057"/>
      <c r="I152" s="1057"/>
      <c r="J152" s="1057"/>
      <c r="K152" s="1057"/>
      <c r="L152" s="1057"/>
      <c r="M152" s="1057"/>
      <c r="N152" s="1058"/>
      <c r="O152" s="1058"/>
      <c r="P152" s="1058"/>
      <c r="Q152" s="1058"/>
      <c r="R152" s="1379"/>
      <c r="S152" s="385"/>
      <c r="T152" s="70"/>
      <c r="U152" s="312"/>
      <c r="V152" s="2040"/>
      <c r="W152" s="314"/>
      <c r="X152" s="943"/>
      <c r="Y152" s="943"/>
      <c r="Z152" s="943"/>
      <c r="AA152" s="943"/>
      <c r="AB152" s="943"/>
      <c r="AC152" s="943"/>
      <c r="AD152" s="943"/>
      <c r="AE152" s="943"/>
      <c r="AF152" s="943"/>
    </row>
    <row r="153" spans="1:32" ht="15.95" customHeight="1">
      <c r="A153" s="381">
        <f>ROW()</f>
        <v>153</v>
      </c>
      <c r="B153" s="766"/>
      <c r="C153" s="1274"/>
      <c r="D153" s="640" t="s">
        <v>437</v>
      </c>
      <c r="E153" s="1373"/>
      <c r="F153" s="1375"/>
      <c r="G153" s="1057"/>
      <c r="H153" s="1057"/>
      <c r="I153" s="1057"/>
      <c r="J153" s="1057"/>
      <c r="K153" s="1057"/>
      <c r="L153" s="1057"/>
      <c r="M153" s="1057"/>
      <c r="N153" s="1058"/>
      <c r="O153" s="1058"/>
      <c r="P153" s="1058"/>
      <c r="Q153" s="1058"/>
      <c r="R153" s="1379"/>
      <c r="S153" s="385"/>
      <c r="T153" s="70"/>
      <c r="U153" s="312"/>
      <c r="V153" s="2040"/>
      <c r="W153" s="314"/>
      <c r="X153" s="943"/>
      <c r="Y153" s="943"/>
      <c r="Z153" s="943"/>
      <c r="AA153" s="943"/>
      <c r="AB153" s="943"/>
      <c r="AC153" s="943"/>
      <c r="AD153" s="943"/>
      <c r="AE153" s="943"/>
      <c r="AF153" s="943"/>
    </row>
    <row r="154" spans="1:32" ht="15.95" customHeight="1">
      <c r="A154" s="381">
        <f>ROW()</f>
        <v>154</v>
      </c>
      <c r="B154" s="766"/>
      <c r="C154" s="1274"/>
      <c r="D154" s="640" t="s">
        <v>437</v>
      </c>
      <c r="E154" s="1373"/>
      <c r="F154" s="1375"/>
      <c r="G154" s="1057"/>
      <c r="H154" s="1057"/>
      <c r="I154" s="1057"/>
      <c r="J154" s="1057"/>
      <c r="K154" s="1057"/>
      <c r="L154" s="1057"/>
      <c r="M154" s="1057"/>
      <c r="N154" s="1058"/>
      <c r="O154" s="1058"/>
      <c r="P154" s="1058"/>
      <c r="Q154" s="1058"/>
      <c r="R154" s="1379"/>
      <c r="S154" s="385"/>
      <c r="T154" s="70"/>
      <c r="U154" s="312"/>
      <c r="V154" s="2040"/>
      <c r="W154" s="314"/>
      <c r="X154" s="943"/>
      <c r="Y154" s="943"/>
      <c r="Z154" s="943"/>
      <c r="AA154" s="943"/>
      <c r="AB154" s="943"/>
      <c r="AC154" s="943"/>
      <c r="AD154" s="943"/>
      <c r="AE154" s="943"/>
      <c r="AF154" s="943"/>
    </row>
    <row r="155" spans="1:32" ht="15.95" customHeight="1">
      <c r="A155" s="381">
        <f>ROW()</f>
        <v>155</v>
      </c>
      <c r="B155" s="766"/>
      <c r="C155" s="1274"/>
      <c r="D155" s="640" t="s">
        <v>437</v>
      </c>
      <c r="E155" s="1373"/>
      <c r="F155" s="1375"/>
      <c r="G155" s="1057"/>
      <c r="H155" s="1057"/>
      <c r="I155" s="1057"/>
      <c r="J155" s="1057"/>
      <c r="K155" s="1057"/>
      <c r="L155" s="1057"/>
      <c r="M155" s="1057"/>
      <c r="N155" s="1058"/>
      <c r="O155" s="1058"/>
      <c r="P155" s="1058"/>
      <c r="Q155" s="1058"/>
      <c r="R155" s="1379"/>
      <c r="S155" s="385"/>
      <c r="T155" s="70"/>
      <c r="U155" s="312"/>
      <c r="V155" s="2040"/>
      <c r="W155" s="314"/>
      <c r="X155" s="943"/>
      <c r="Y155" s="943"/>
      <c r="Z155" s="943"/>
      <c r="AA155" s="943"/>
      <c r="AB155" s="943"/>
      <c r="AC155" s="943"/>
      <c r="AD155" s="943"/>
      <c r="AE155" s="943"/>
      <c r="AF155" s="943"/>
    </row>
    <row r="156" spans="1:32" ht="15.95" customHeight="1">
      <c r="A156" s="381">
        <f>ROW()</f>
        <v>156</v>
      </c>
      <c r="B156" s="766"/>
      <c r="C156" s="1274"/>
      <c r="D156" s="640" t="s">
        <v>437</v>
      </c>
      <c r="E156" s="1373"/>
      <c r="F156" s="1375"/>
      <c r="G156" s="1057"/>
      <c r="H156" s="1057"/>
      <c r="I156" s="1057"/>
      <c r="J156" s="1057"/>
      <c r="K156" s="1057"/>
      <c r="L156" s="1057"/>
      <c r="M156" s="1057"/>
      <c r="N156" s="1058"/>
      <c r="O156" s="1058"/>
      <c r="P156" s="1058"/>
      <c r="Q156" s="1058"/>
      <c r="R156" s="1379"/>
      <c r="S156" s="385"/>
      <c r="T156" s="70"/>
      <c r="U156" s="312"/>
      <c r="V156" s="2040"/>
      <c r="W156" s="314"/>
      <c r="X156" s="943"/>
      <c r="Y156" s="943"/>
      <c r="Z156" s="943"/>
      <c r="AA156" s="943"/>
      <c r="AB156" s="943"/>
      <c r="AC156" s="943"/>
      <c r="AD156" s="943"/>
      <c r="AE156" s="943"/>
      <c r="AF156" s="943"/>
    </row>
    <row r="157" spans="1:32" ht="15.95" customHeight="1">
      <c r="A157" s="381">
        <f>ROW()</f>
        <v>157</v>
      </c>
      <c r="B157" s="766"/>
      <c r="C157" s="1274"/>
      <c r="D157" s="640" t="s">
        <v>437</v>
      </c>
      <c r="E157" s="1373"/>
      <c r="F157" s="1375"/>
      <c r="G157" s="1057"/>
      <c r="H157" s="1057"/>
      <c r="I157" s="1057"/>
      <c r="J157" s="1057"/>
      <c r="K157" s="1057"/>
      <c r="L157" s="1057"/>
      <c r="M157" s="1057"/>
      <c r="N157" s="1058"/>
      <c r="O157" s="1058"/>
      <c r="P157" s="1058"/>
      <c r="Q157" s="1058"/>
      <c r="R157" s="1379"/>
      <c r="S157" s="385"/>
      <c r="T157" s="70"/>
      <c r="U157" s="312"/>
      <c r="V157" s="2040"/>
      <c r="W157" s="314"/>
      <c r="X157" s="943"/>
      <c r="Y157" s="943"/>
      <c r="Z157" s="943"/>
      <c r="AA157" s="943"/>
      <c r="AB157" s="943"/>
      <c r="AC157" s="943"/>
      <c r="AD157" s="943"/>
      <c r="AE157" s="943"/>
      <c r="AF157" s="943"/>
    </row>
    <row r="158" spans="1:32" ht="15.95" customHeight="1">
      <c r="A158" s="381">
        <f>ROW()</f>
        <v>158</v>
      </c>
      <c r="B158" s="766"/>
      <c r="C158" s="1274"/>
      <c r="D158" s="640" t="s">
        <v>437</v>
      </c>
      <c r="E158" s="1373"/>
      <c r="F158" s="1375"/>
      <c r="G158" s="1057"/>
      <c r="H158" s="1057"/>
      <c r="I158" s="1057"/>
      <c r="J158" s="1057"/>
      <c r="K158" s="1057"/>
      <c r="L158" s="1057"/>
      <c r="M158" s="1057"/>
      <c r="N158" s="1058"/>
      <c r="O158" s="1058"/>
      <c r="P158" s="1058"/>
      <c r="Q158" s="1058"/>
      <c r="R158" s="1379"/>
      <c r="S158" s="385"/>
      <c r="T158" s="70"/>
      <c r="U158" s="312"/>
      <c r="V158" s="2040"/>
      <c r="W158" s="314"/>
      <c r="X158" s="943"/>
      <c r="Y158" s="943"/>
      <c r="Z158" s="943"/>
      <c r="AA158" s="943"/>
      <c r="AB158" s="943"/>
      <c r="AC158" s="943"/>
      <c r="AD158" s="943"/>
      <c r="AE158" s="943"/>
      <c r="AF158" s="943"/>
    </row>
    <row r="159" spans="1:32" ht="15.95" customHeight="1">
      <c r="A159" s="381">
        <f>ROW()</f>
        <v>159</v>
      </c>
      <c r="B159" s="766"/>
      <c r="C159" s="1274"/>
      <c r="D159" s="640" t="s">
        <v>437</v>
      </c>
      <c r="E159" s="1373"/>
      <c r="F159" s="1375"/>
      <c r="G159" s="1057"/>
      <c r="H159" s="1057"/>
      <c r="I159" s="1057"/>
      <c r="J159" s="1057"/>
      <c r="K159" s="1057"/>
      <c r="L159" s="1057"/>
      <c r="M159" s="1057"/>
      <c r="N159" s="1058"/>
      <c r="O159" s="1058"/>
      <c r="P159" s="1058"/>
      <c r="Q159" s="1058"/>
      <c r="R159" s="1379"/>
      <c r="S159" s="385"/>
      <c r="T159" s="70"/>
      <c r="U159" s="312"/>
      <c r="V159" s="2040"/>
      <c r="W159" s="314"/>
      <c r="X159" s="943"/>
      <c r="Y159" s="943"/>
      <c r="Z159" s="943"/>
      <c r="AA159" s="943"/>
      <c r="AB159" s="943"/>
      <c r="AC159" s="943"/>
      <c r="AD159" s="943"/>
      <c r="AE159" s="943"/>
      <c r="AF159" s="943"/>
    </row>
    <row r="160" spans="1:32" ht="15.95" customHeight="1">
      <c r="A160" s="381">
        <f>ROW()</f>
        <v>160</v>
      </c>
      <c r="B160" s="766"/>
      <c r="C160" s="1274"/>
      <c r="D160" s="640" t="s">
        <v>437</v>
      </c>
      <c r="E160" s="1373"/>
      <c r="F160" s="1375"/>
      <c r="G160" s="1057"/>
      <c r="H160" s="1057"/>
      <c r="I160" s="1057"/>
      <c r="J160" s="1057"/>
      <c r="K160" s="1057"/>
      <c r="L160" s="1057"/>
      <c r="M160" s="1057"/>
      <c r="N160" s="1058"/>
      <c r="O160" s="1058"/>
      <c r="P160" s="1058"/>
      <c r="Q160" s="1058"/>
      <c r="R160" s="1379"/>
      <c r="S160" s="385"/>
      <c r="T160" s="70"/>
      <c r="U160" s="312"/>
      <c r="V160" s="2040"/>
      <c r="W160" s="314"/>
      <c r="X160" s="943"/>
      <c r="Y160" s="943"/>
      <c r="Z160" s="943"/>
      <c r="AA160" s="943"/>
      <c r="AB160" s="943"/>
      <c r="AC160" s="943"/>
      <c r="AD160" s="943"/>
      <c r="AE160" s="943"/>
      <c r="AF160" s="943"/>
    </row>
    <row r="161" spans="1:32" ht="15.95" customHeight="1">
      <c r="A161" s="381">
        <f>ROW()</f>
        <v>161</v>
      </c>
      <c r="B161" s="766"/>
      <c r="C161" s="1274"/>
      <c r="D161" s="640" t="s">
        <v>437</v>
      </c>
      <c r="E161" s="1373"/>
      <c r="F161" s="1375"/>
      <c r="G161" s="1057"/>
      <c r="H161" s="1057"/>
      <c r="I161" s="1057"/>
      <c r="J161" s="1057"/>
      <c r="K161" s="1057"/>
      <c r="L161" s="1057"/>
      <c r="M161" s="1057"/>
      <c r="N161" s="1058"/>
      <c r="O161" s="1058"/>
      <c r="P161" s="1058"/>
      <c r="Q161" s="1058"/>
      <c r="R161" s="1379"/>
      <c r="S161" s="385"/>
      <c r="T161" s="70"/>
      <c r="U161" s="312"/>
      <c r="V161" s="2040"/>
      <c r="W161" s="314"/>
      <c r="X161" s="943"/>
      <c r="Y161" s="943"/>
      <c r="Z161" s="943"/>
      <c r="AA161" s="943"/>
      <c r="AB161" s="943"/>
      <c r="AC161" s="943"/>
      <c r="AD161" s="943"/>
      <c r="AE161" s="943"/>
      <c r="AF161" s="943"/>
    </row>
    <row r="162" spans="1:32" ht="15.95" customHeight="1">
      <c r="A162" s="381">
        <f>ROW()</f>
        <v>162</v>
      </c>
      <c r="B162" s="766"/>
      <c r="C162" s="1274"/>
      <c r="D162" s="640" t="s">
        <v>437</v>
      </c>
      <c r="E162" s="1373"/>
      <c r="F162" s="1375"/>
      <c r="G162" s="1057"/>
      <c r="H162" s="1057"/>
      <c r="I162" s="1057"/>
      <c r="J162" s="1057"/>
      <c r="K162" s="1057"/>
      <c r="L162" s="1057"/>
      <c r="M162" s="1057"/>
      <c r="N162" s="1058"/>
      <c r="O162" s="1058"/>
      <c r="P162" s="1058"/>
      <c r="Q162" s="1058"/>
      <c r="R162" s="1379"/>
      <c r="S162" s="385"/>
      <c r="T162" s="70"/>
      <c r="U162" s="312"/>
      <c r="V162" s="2040"/>
      <c r="W162" s="314"/>
      <c r="X162" s="943"/>
      <c r="Y162" s="943"/>
      <c r="Z162" s="943"/>
      <c r="AA162" s="943"/>
      <c r="AB162" s="943"/>
      <c r="AC162" s="943"/>
      <c r="AD162" s="943"/>
      <c r="AE162" s="943"/>
      <c r="AF162" s="943"/>
    </row>
    <row r="163" spans="1:32" ht="15.95" customHeight="1">
      <c r="A163" s="381">
        <f>ROW()</f>
        <v>163</v>
      </c>
      <c r="B163" s="766"/>
      <c r="C163" s="1274"/>
      <c r="D163" s="640" t="s">
        <v>437</v>
      </c>
      <c r="E163" s="1373"/>
      <c r="F163" s="1375"/>
      <c r="G163" s="1057"/>
      <c r="H163" s="1057"/>
      <c r="I163" s="1057"/>
      <c r="J163" s="1057"/>
      <c r="K163" s="1057"/>
      <c r="L163" s="1057"/>
      <c r="M163" s="1057"/>
      <c r="N163" s="1058"/>
      <c r="O163" s="1058"/>
      <c r="P163" s="1058"/>
      <c r="Q163" s="1058"/>
      <c r="R163" s="1379"/>
      <c r="S163" s="385"/>
      <c r="T163" s="70"/>
      <c r="U163" s="312"/>
      <c r="V163" s="2040"/>
      <c r="W163" s="314"/>
      <c r="X163" s="943"/>
      <c r="Y163" s="943"/>
      <c r="Z163" s="943"/>
      <c r="AA163" s="943"/>
      <c r="AB163" s="943"/>
      <c r="AC163" s="943"/>
      <c r="AD163" s="943"/>
      <c r="AE163" s="943"/>
      <c r="AF163" s="943"/>
    </row>
    <row r="164" spans="1:32" ht="15.95" customHeight="1">
      <c r="A164" s="381">
        <f>ROW()</f>
        <v>164</v>
      </c>
      <c r="B164" s="766"/>
      <c r="C164" s="1274"/>
      <c r="D164" s="640" t="s">
        <v>437</v>
      </c>
      <c r="E164" s="1373"/>
      <c r="F164" s="1375"/>
      <c r="G164" s="1057"/>
      <c r="H164" s="1057"/>
      <c r="I164" s="1057"/>
      <c r="J164" s="1057"/>
      <c r="K164" s="1057"/>
      <c r="L164" s="1057"/>
      <c r="M164" s="1057"/>
      <c r="N164" s="1058"/>
      <c r="O164" s="1058"/>
      <c r="P164" s="1058"/>
      <c r="Q164" s="1058"/>
      <c r="R164" s="1379"/>
      <c r="S164" s="385"/>
      <c r="T164" s="70"/>
      <c r="U164" s="312"/>
      <c r="V164" s="2040"/>
      <c r="W164" s="314"/>
      <c r="X164" s="943"/>
      <c r="Y164" s="943"/>
      <c r="Z164" s="943"/>
      <c r="AA164" s="943"/>
      <c r="AB164" s="943"/>
      <c r="AC164" s="943"/>
      <c r="AD164" s="943"/>
      <c r="AE164" s="943"/>
      <c r="AF164" s="943"/>
    </row>
    <row r="165" spans="1:32" ht="15.95" customHeight="1">
      <c r="A165" s="381">
        <f>ROW()</f>
        <v>165</v>
      </c>
      <c r="B165" s="766"/>
      <c r="C165" s="1274"/>
      <c r="D165" s="640" t="s">
        <v>437</v>
      </c>
      <c r="E165" s="1373"/>
      <c r="F165" s="1375"/>
      <c r="G165" s="1057"/>
      <c r="H165" s="1057"/>
      <c r="I165" s="1057"/>
      <c r="J165" s="1057"/>
      <c r="K165" s="1057"/>
      <c r="L165" s="1057"/>
      <c r="M165" s="1057"/>
      <c r="N165" s="1058"/>
      <c r="O165" s="1058"/>
      <c r="P165" s="1058"/>
      <c r="Q165" s="1058"/>
      <c r="R165" s="1379"/>
      <c r="S165" s="385"/>
      <c r="T165" s="70"/>
      <c r="U165" s="312"/>
      <c r="V165" s="2040"/>
      <c r="W165" s="314"/>
      <c r="X165" s="943"/>
      <c r="Y165" s="943"/>
      <c r="Z165" s="943"/>
      <c r="AA165" s="943"/>
      <c r="AB165" s="943"/>
      <c r="AC165" s="943"/>
      <c r="AD165" s="943"/>
      <c r="AE165" s="943"/>
      <c r="AF165" s="943"/>
    </row>
    <row r="166" spans="1:32" ht="15.95" customHeight="1">
      <c r="A166" s="381">
        <f>ROW()</f>
        <v>166</v>
      </c>
      <c r="B166" s="766"/>
      <c r="C166" s="1274"/>
      <c r="D166" s="640" t="s">
        <v>437</v>
      </c>
      <c r="E166" s="1373"/>
      <c r="F166" s="1375"/>
      <c r="G166" s="1057"/>
      <c r="H166" s="1057"/>
      <c r="I166" s="1057"/>
      <c r="J166" s="1057"/>
      <c r="K166" s="1057"/>
      <c r="L166" s="1057"/>
      <c r="M166" s="1057"/>
      <c r="N166" s="1058"/>
      <c r="O166" s="1058"/>
      <c r="P166" s="1058"/>
      <c r="Q166" s="1058"/>
      <c r="R166" s="1379"/>
      <c r="S166" s="385"/>
      <c r="T166" s="70"/>
      <c r="U166" s="312"/>
      <c r="V166" s="2040"/>
      <c r="W166" s="314"/>
      <c r="X166" s="943"/>
      <c r="Y166" s="943"/>
      <c r="Z166" s="943"/>
      <c r="AA166" s="943"/>
      <c r="AB166" s="943"/>
      <c r="AC166" s="943"/>
      <c r="AD166" s="943"/>
      <c r="AE166" s="943"/>
      <c r="AF166" s="943"/>
    </row>
    <row r="167" spans="1:32" ht="15.95" customHeight="1">
      <c r="A167" s="381">
        <f>ROW()</f>
        <v>167</v>
      </c>
      <c r="B167" s="766"/>
      <c r="C167" s="1274"/>
      <c r="D167" s="640" t="s">
        <v>437</v>
      </c>
      <c r="E167" s="1373"/>
      <c r="F167" s="1375"/>
      <c r="G167" s="1057"/>
      <c r="H167" s="1057"/>
      <c r="I167" s="1057"/>
      <c r="J167" s="1057"/>
      <c r="K167" s="1057"/>
      <c r="L167" s="1057"/>
      <c r="M167" s="1057"/>
      <c r="N167" s="1058"/>
      <c r="O167" s="1058"/>
      <c r="P167" s="1058"/>
      <c r="Q167" s="1058"/>
      <c r="R167" s="1379"/>
      <c r="S167" s="385"/>
      <c r="T167" s="70"/>
      <c r="U167" s="312"/>
      <c r="V167" s="2040"/>
      <c r="W167" s="314"/>
      <c r="X167" s="943"/>
      <c r="Y167" s="943"/>
      <c r="Z167" s="943"/>
      <c r="AA167" s="943"/>
      <c r="AB167" s="943"/>
      <c r="AC167" s="943"/>
      <c r="AD167" s="943"/>
      <c r="AE167" s="943"/>
      <c r="AF167" s="943"/>
    </row>
    <row r="168" spans="1:32" ht="15.95" customHeight="1">
      <c r="A168" s="381">
        <f>ROW()</f>
        <v>168</v>
      </c>
      <c r="B168" s="766"/>
      <c r="C168" s="1274"/>
      <c r="D168" s="640" t="s">
        <v>437</v>
      </c>
      <c r="E168" s="1373"/>
      <c r="F168" s="1375"/>
      <c r="G168" s="1057"/>
      <c r="H168" s="1057"/>
      <c r="I168" s="1057"/>
      <c r="J168" s="1057"/>
      <c r="K168" s="1057"/>
      <c r="L168" s="1057"/>
      <c r="M168" s="1057"/>
      <c r="N168" s="1058"/>
      <c r="O168" s="1058"/>
      <c r="P168" s="1058"/>
      <c r="Q168" s="1058"/>
      <c r="R168" s="1379"/>
      <c r="S168" s="385"/>
      <c r="T168" s="70"/>
      <c r="U168" s="312"/>
      <c r="V168" s="2040"/>
      <c r="W168" s="314"/>
      <c r="X168" s="943"/>
      <c r="Y168" s="943"/>
      <c r="Z168" s="943"/>
      <c r="AA168" s="943"/>
      <c r="AB168" s="943"/>
      <c r="AC168" s="943"/>
      <c r="AD168" s="943"/>
      <c r="AE168" s="943"/>
      <c r="AF168" s="943"/>
    </row>
    <row r="169" spans="1:32" ht="15.95" customHeight="1">
      <c r="A169" s="381">
        <f>ROW()</f>
        <v>169</v>
      </c>
      <c r="B169" s="766"/>
      <c r="C169" s="1274"/>
      <c r="D169" s="640" t="s">
        <v>437</v>
      </c>
      <c r="E169" s="1373"/>
      <c r="F169" s="1375"/>
      <c r="G169" s="1057"/>
      <c r="H169" s="1057"/>
      <c r="I169" s="1057"/>
      <c r="J169" s="1057"/>
      <c r="K169" s="1057"/>
      <c r="L169" s="1057"/>
      <c r="M169" s="1057"/>
      <c r="N169" s="1058"/>
      <c r="O169" s="1058"/>
      <c r="P169" s="1058"/>
      <c r="Q169" s="1058"/>
      <c r="R169" s="1379"/>
      <c r="S169" s="385"/>
      <c r="T169" s="70"/>
      <c r="U169" s="312"/>
      <c r="V169" s="2040"/>
      <c r="W169" s="314"/>
      <c r="X169" s="943"/>
      <c r="Y169" s="943"/>
      <c r="Z169" s="943"/>
      <c r="AA169" s="943"/>
      <c r="AB169" s="943"/>
      <c r="AC169" s="943"/>
      <c r="AD169" s="943"/>
      <c r="AE169" s="943"/>
      <c r="AF169" s="943"/>
    </row>
    <row r="170" spans="1:32" ht="15.95" customHeight="1">
      <c r="A170" s="381">
        <f>ROW()</f>
        <v>170</v>
      </c>
      <c r="B170" s="766"/>
      <c r="C170" s="1274"/>
      <c r="D170" s="640" t="s">
        <v>437</v>
      </c>
      <c r="E170" s="1373"/>
      <c r="F170" s="1375"/>
      <c r="G170" s="1057"/>
      <c r="H170" s="1057"/>
      <c r="I170" s="1057"/>
      <c r="J170" s="1057"/>
      <c r="K170" s="1057"/>
      <c r="L170" s="1057"/>
      <c r="M170" s="1057"/>
      <c r="N170" s="1058"/>
      <c r="O170" s="1058"/>
      <c r="P170" s="1058"/>
      <c r="Q170" s="1058"/>
      <c r="R170" s="1379"/>
      <c r="S170" s="385"/>
      <c r="T170" s="70"/>
      <c r="U170" s="312"/>
      <c r="V170" s="2040"/>
      <c r="W170" s="314"/>
      <c r="X170" s="943"/>
      <c r="Y170" s="943"/>
      <c r="Z170" s="943"/>
      <c r="AA170" s="943"/>
      <c r="AB170" s="943"/>
      <c r="AC170" s="943"/>
      <c r="AD170" s="943"/>
      <c r="AE170" s="943"/>
      <c r="AF170" s="943"/>
    </row>
    <row r="171" spans="1:32" ht="15.95" customHeight="1">
      <c r="A171" s="381">
        <f>ROW()</f>
        <v>171</v>
      </c>
      <c r="B171" s="766"/>
      <c r="C171" s="1274"/>
      <c r="D171" s="640" t="s">
        <v>437</v>
      </c>
      <c r="E171" s="1373"/>
      <c r="F171" s="1375"/>
      <c r="G171" s="1057"/>
      <c r="H171" s="1057"/>
      <c r="I171" s="1057"/>
      <c r="J171" s="1057"/>
      <c r="K171" s="1057"/>
      <c r="L171" s="1057"/>
      <c r="M171" s="1057"/>
      <c r="N171" s="1058"/>
      <c r="O171" s="1058"/>
      <c r="P171" s="1058"/>
      <c r="Q171" s="1058"/>
      <c r="R171" s="1379"/>
      <c r="S171" s="385"/>
      <c r="T171" s="70"/>
      <c r="U171" s="312"/>
      <c r="V171" s="2040"/>
      <c r="W171" s="314"/>
      <c r="X171" s="943"/>
      <c r="Y171" s="943"/>
      <c r="Z171" s="943"/>
      <c r="AA171" s="943"/>
      <c r="AB171" s="943"/>
      <c r="AC171" s="943"/>
      <c r="AD171" s="943"/>
      <c r="AE171" s="943"/>
      <c r="AF171" s="943"/>
    </row>
    <row r="172" spans="1:32" ht="15.95" customHeight="1">
      <c r="A172" s="381">
        <f>ROW()</f>
        <v>172</v>
      </c>
      <c r="B172" s="766"/>
      <c r="C172" s="1274"/>
      <c r="D172" s="640" t="s">
        <v>437</v>
      </c>
      <c r="E172" s="1373"/>
      <c r="F172" s="1375"/>
      <c r="G172" s="1057"/>
      <c r="H172" s="1057"/>
      <c r="I172" s="1057"/>
      <c r="J172" s="1057"/>
      <c r="K172" s="1057"/>
      <c r="L172" s="1057"/>
      <c r="M172" s="1057"/>
      <c r="N172" s="1058"/>
      <c r="O172" s="1058"/>
      <c r="P172" s="1058"/>
      <c r="Q172" s="1058"/>
      <c r="R172" s="1379"/>
      <c r="S172" s="385"/>
      <c r="T172" s="70"/>
      <c r="U172" s="312"/>
      <c r="V172" s="2040"/>
      <c r="W172" s="314"/>
      <c r="X172" s="943"/>
      <c r="Y172" s="943"/>
      <c r="Z172" s="943"/>
      <c r="AA172" s="943"/>
      <c r="AB172" s="943"/>
      <c r="AC172" s="943"/>
      <c r="AD172" s="943"/>
      <c r="AE172" s="943"/>
      <c r="AF172" s="943"/>
    </row>
    <row r="173" spans="1:32" ht="15.95" customHeight="1">
      <c r="A173" s="381">
        <f>ROW()</f>
        <v>173</v>
      </c>
      <c r="B173" s="766"/>
      <c r="C173" s="1274"/>
      <c r="D173" s="640" t="s">
        <v>437</v>
      </c>
      <c r="E173" s="1373"/>
      <c r="F173" s="1375"/>
      <c r="G173" s="1057"/>
      <c r="H173" s="1057"/>
      <c r="I173" s="1057"/>
      <c r="J173" s="1057"/>
      <c r="K173" s="1057"/>
      <c r="L173" s="1057"/>
      <c r="M173" s="1057"/>
      <c r="N173" s="1058"/>
      <c r="O173" s="1058"/>
      <c r="P173" s="1058"/>
      <c r="Q173" s="1058"/>
      <c r="R173" s="1379"/>
      <c r="S173" s="385"/>
      <c r="T173" s="70"/>
      <c r="U173" s="312"/>
      <c r="V173" s="2040"/>
      <c r="W173" s="314"/>
      <c r="X173" s="943"/>
      <c r="Y173" s="943"/>
      <c r="Z173" s="943"/>
      <c r="AA173" s="943"/>
      <c r="AB173" s="943"/>
      <c r="AC173" s="943"/>
      <c r="AD173" s="943"/>
      <c r="AE173" s="943"/>
      <c r="AF173" s="943"/>
    </row>
    <row r="174" spans="1:32" ht="15.95" customHeight="1">
      <c r="A174" s="381">
        <f>ROW()</f>
        <v>174</v>
      </c>
      <c r="B174" s="766"/>
      <c r="C174" s="1274"/>
      <c r="D174" s="640" t="s">
        <v>437</v>
      </c>
      <c r="E174" s="1373"/>
      <c r="F174" s="1375"/>
      <c r="G174" s="1057"/>
      <c r="H174" s="1057"/>
      <c r="I174" s="1057"/>
      <c r="J174" s="1057"/>
      <c r="K174" s="1057"/>
      <c r="L174" s="1057"/>
      <c r="M174" s="1057"/>
      <c r="N174" s="1058"/>
      <c r="O174" s="1058"/>
      <c r="P174" s="1058"/>
      <c r="Q174" s="1058"/>
      <c r="R174" s="1379"/>
      <c r="S174" s="385"/>
      <c r="T174" s="70"/>
      <c r="U174" s="312"/>
      <c r="V174" s="2040"/>
      <c r="W174" s="314"/>
      <c r="X174" s="943"/>
      <c r="Y174" s="943"/>
      <c r="Z174" s="943"/>
      <c r="AA174" s="943"/>
      <c r="AB174" s="943"/>
      <c r="AC174" s="943"/>
      <c r="AD174" s="943"/>
      <c r="AE174" s="943"/>
      <c r="AF174" s="943"/>
    </row>
    <row r="175" spans="1:32" ht="15.95" customHeight="1">
      <c r="A175" s="381">
        <f>ROW()</f>
        <v>175</v>
      </c>
      <c r="B175" s="766"/>
      <c r="C175" s="1274"/>
      <c r="D175" s="640" t="s">
        <v>437</v>
      </c>
      <c r="E175" s="1373"/>
      <c r="F175" s="1375"/>
      <c r="G175" s="1057"/>
      <c r="H175" s="1057"/>
      <c r="I175" s="1057"/>
      <c r="J175" s="1057"/>
      <c r="K175" s="1057"/>
      <c r="L175" s="1057"/>
      <c r="M175" s="1057"/>
      <c r="N175" s="1058"/>
      <c r="O175" s="1058"/>
      <c r="P175" s="1058"/>
      <c r="Q175" s="1058"/>
      <c r="R175" s="1379"/>
      <c r="S175" s="385"/>
      <c r="T175" s="70"/>
      <c r="U175" s="312"/>
      <c r="V175" s="2040"/>
      <c r="W175" s="314"/>
      <c r="X175" s="943"/>
      <c r="Y175" s="943"/>
      <c r="Z175" s="943"/>
      <c r="AA175" s="943"/>
      <c r="AB175" s="943"/>
      <c r="AC175" s="943"/>
      <c r="AD175" s="943"/>
      <c r="AE175" s="943"/>
      <c r="AF175" s="943"/>
    </row>
    <row r="176" spans="1:32" ht="15.95" customHeight="1">
      <c r="A176" s="381">
        <f>ROW()</f>
        <v>176</v>
      </c>
      <c r="B176" s="766"/>
      <c r="C176" s="1274"/>
      <c r="D176" s="640" t="s">
        <v>437</v>
      </c>
      <c r="E176" s="1373"/>
      <c r="F176" s="1375"/>
      <c r="G176" s="1057"/>
      <c r="H176" s="1057"/>
      <c r="I176" s="1057"/>
      <c r="J176" s="1057"/>
      <c r="K176" s="1057"/>
      <c r="L176" s="1057"/>
      <c r="M176" s="1057"/>
      <c r="N176" s="1058"/>
      <c r="O176" s="1058"/>
      <c r="P176" s="1058"/>
      <c r="Q176" s="1058"/>
      <c r="R176" s="1379"/>
      <c r="S176" s="385"/>
      <c r="T176" s="70"/>
      <c r="U176" s="312"/>
      <c r="V176" s="2040"/>
      <c r="W176" s="314"/>
      <c r="X176" s="943"/>
      <c r="Y176" s="943"/>
      <c r="Z176" s="943"/>
      <c r="AA176" s="943"/>
      <c r="AB176" s="943"/>
      <c r="AC176" s="943"/>
      <c r="AD176" s="943"/>
      <c r="AE176" s="943"/>
      <c r="AF176" s="943"/>
    </row>
    <row r="177" spans="1:32" ht="15.95" customHeight="1">
      <c r="A177" s="381">
        <f>ROW()</f>
        <v>177</v>
      </c>
      <c r="B177" s="766"/>
      <c r="C177" s="1274"/>
      <c r="D177" s="640" t="s">
        <v>437</v>
      </c>
      <c r="E177" s="1373"/>
      <c r="F177" s="1375"/>
      <c r="G177" s="1057"/>
      <c r="H177" s="1057"/>
      <c r="I177" s="1057"/>
      <c r="J177" s="1057"/>
      <c r="K177" s="1057"/>
      <c r="L177" s="1057"/>
      <c r="M177" s="1057"/>
      <c r="N177" s="1058"/>
      <c r="O177" s="1058"/>
      <c r="P177" s="1058"/>
      <c r="Q177" s="1058"/>
      <c r="R177" s="1379"/>
      <c r="S177" s="385"/>
      <c r="T177" s="70"/>
      <c r="U177" s="312"/>
      <c r="V177" s="2040"/>
      <c r="W177" s="314"/>
      <c r="X177" s="943"/>
      <c r="Y177" s="943"/>
      <c r="Z177" s="943"/>
      <c r="AA177" s="943"/>
      <c r="AB177" s="943"/>
      <c r="AC177" s="943"/>
      <c r="AD177" s="943"/>
      <c r="AE177" s="943"/>
      <c r="AF177" s="943"/>
    </row>
    <row r="178" spans="1:32" ht="15.95" customHeight="1">
      <c r="A178" s="381">
        <f>ROW()</f>
        <v>178</v>
      </c>
      <c r="B178" s="766"/>
      <c r="C178" s="1274"/>
      <c r="D178" s="640" t="s">
        <v>437</v>
      </c>
      <c r="E178" s="1373"/>
      <c r="F178" s="1375"/>
      <c r="G178" s="1057"/>
      <c r="H178" s="1057"/>
      <c r="I178" s="1057"/>
      <c r="J178" s="1057"/>
      <c r="K178" s="1057"/>
      <c r="L178" s="1057"/>
      <c r="M178" s="1057"/>
      <c r="N178" s="1058"/>
      <c r="O178" s="1058"/>
      <c r="P178" s="1058"/>
      <c r="Q178" s="1058"/>
      <c r="R178" s="1379"/>
      <c r="S178" s="385"/>
      <c r="T178" s="70"/>
      <c r="U178" s="312"/>
      <c r="V178" s="2040"/>
      <c r="W178" s="314"/>
      <c r="X178" s="943"/>
      <c r="Y178" s="943"/>
      <c r="Z178" s="943"/>
      <c r="AA178" s="943"/>
      <c r="AB178" s="943"/>
      <c r="AC178" s="943"/>
      <c r="AD178" s="943"/>
      <c r="AE178" s="943"/>
      <c r="AF178" s="943"/>
    </row>
    <row r="179" spans="1:32" ht="15.95" customHeight="1">
      <c r="A179" s="381">
        <f>ROW()</f>
        <v>179</v>
      </c>
      <c r="B179" s="766"/>
      <c r="C179" s="1274"/>
      <c r="D179" s="640" t="s">
        <v>437</v>
      </c>
      <c r="E179" s="1373"/>
      <c r="F179" s="1375"/>
      <c r="G179" s="1057"/>
      <c r="H179" s="1057"/>
      <c r="I179" s="1057"/>
      <c r="J179" s="1057"/>
      <c r="K179" s="1057"/>
      <c r="L179" s="1057"/>
      <c r="M179" s="1057"/>
      <c r="N179" s="1058"/>
      <c r="O179" s="1058"/>
      <c r="P179" s="1058"/>
      <c r="Q179" s="1058"/>
      <c r="R179" s="1379"/>
      <c r="S179" s="385"/>
      <c r="T179" s="70"/>
      <c r="U179" s="312"/>
      <c r="V179" s="2040"/>
      <c r="W179" s="314"/>
      <c r="X179" s="943"/>
      <c r="Y179" s="943"/>
      <c r="Z179" s="943"/>
      <c r="AA179" s="943"/>
      <c r="AB179" s="943"/>
      <c r="AC179" s="943"/>
      <c r="AD179" s="943"/>
      <c r="AE179" s="943"/>
      <c r="AF179" s="943"/>
    </row>
    <row r="180" spans="1:32" ht="15.95" customHeight="1">
      <c r="A180" s="381">
        <f>ROW()</f>
        <v>180</v>
      </c>
      <c r="B180" s="766"/>
      <c r="C180" s="1274"/>
      <c r="D180" s="640" t="s">
        <v>437</v>
      </c>
      <c r="E180" s="1373"/>
      <c r="F180" s="1375"/>
      <c r="G180" s="1057"/>
      <c r="H180" s="1057"/>
      <c r="I180" s="1057"/>
      <c r="J180" s="1057"/>
      <c r="K180" s="1057"/>
      <c r="L180" s="1057"/>
      <c r="M180" s="1057"/>
      <c r="N180" s="1058"/>
      <c r="O180" s="1058"/>
      <c r="P180" s="1058"/>
      <c r="Q180" s="1058"/>
      <c r="R180" s="1379"/>
      <c r="S180" s="385"/>
      <c r="T180" s="70"/>
      <c r="U180" s="312"/>
      <c r="V180" s="2040"/>
      <c r="W180" s="314"/>
      <c r="X180" s="943"/>
      <c r="Y180" s="943"/>
      <c r="Z180" s="943"/>
      <c r="AA180" s="943"/>
      <c r="AB180" s="943"/>
      <c r="AC180" s="943"/>
      <c r="AD180" s="943"/>
      <c r="AE180" s="943"/>
      <c r="AF180" s="943"/>
    </row>
    <row r="181" spans="1:32" ht="15.95" customHeight="1">
      <c r="A181" s="381">
        <f>ROW()</f>
        <v>181</v>
      </c>
      <c r="B181" s="766"/>
      <c r="C181" s="1274"/>
      <c r="D181" s="640" t="s">
        <v>437</v>
      </c>
      <c r="E181" s="1373"/>
      <c r="F181" s="1375"/>
      <c r="G181" s="1057"/>
      <c r="H181" s="1057"/>
      <c r="I181" s="1057"/>
      <c r="J181" s="1057"/>
      <c r="K181" s="1057"/>
      <c r="L181" s="1057"/>
      <c r="M181" s="1057"/>
      <c r="N181" s="1058"/>
      <c r="O181" s="1058"/>
      <c r="P181" s="1058"/>
      <c r="Q181" s="1058"/>
      <c r="R181" s="1379"/>
      <c r="S181" s="385"/>
      <c r="T181" s="70"/>
      <c r="U181" s="312"/>
      <c r="V181" s="2040"/>
      <c r="W181" s="314"/>
      <c r="X181" s="943"/>
      <c r="Y181" s="943"/>
      <c r="Z181" s="943"/>
      <c r="AA181" s="943"/>
      <c r="AB181" s="943"/>
      <c r="AC181" s="943"/>
      <c r="AD181" s="943"/>
      <c r="AE181" s="943"/>
      <c r="AF181" s="943"/>
    </row>
    <row r="182" spans="1:32" ht="15.95" customHeight="1">
      <c r="A182" s="381">
        <f>ROW()</f>
        <v>182</v>
      </c>
      <c r="B182" s="766"/>
      <c r="C182" s="1274"/>
      <c r="D182" s="640" t="s">
        <v>437</v>
      </c>
      <c r="E182" s="1373"/>
      <c r="F182" s="1375"/>
      <c r="G182" s="1057"/>
      <c r="H182" s="1057"/>
      <c r="I182" s="1057"/>
      <c r="J182" s="1057"/>
      <c r="K182" s="1057"/>
      <c r="L182" s="1057"/>
      <c r="M182" s="1057"/>
      <c r="N182" s="1058"/>
      <c r="O182" s="1058"/>
      <c r="P182" s="1058"/>
      <c r="Q182" s="1058"/>
      <c r="R182" s="1379"/>
      <c r="S182" s="385"/>
      <c r="T182" s="70"/>
      <c r="U182" s="312"/>
      <c r="V182" s="2040"/>
      <c r="W182" s="314"/>
      <c r="X182" s="943"/>
      <c r="Y182" s="943"/>
      <c r="Z182" s="943"/>
      <c r="AA182" s="943"/>
      <c r="AB182" s="943"/>
      <c r="AC182" s="943"/>
      <c r="AD182" s="943"/>
      <c r="AE182" s="943"/>
      <c r="AF182" s="943"/>
    </row>
    <row r="183" spans="1:32" ht="15.95" customHeight="1">
      <c r="A183" s="381">
        <f>ROW()</f>
        <v>183</v>
      </c>
      <c r="B183" s="766"/>
      <c r="C183" s="1274"/>
      <c r="D183" s="640" t="s">
        <v>437</v>
      </c>
      <c r="E183" s="1373"/>
      <c r="F183" s="1375"/>
      <c r="G183" s="1057"/>
      <c r="H183" s="1057"/>
      <c r="I183" s="1057"/>
      <c r="J183" s="1057"/>
      <c r="K183" s="1057"/>
      <c r="L183" s="1057"/>
      <c r="M183" s="1057"/>
      <c r="N183" s="1058"/>
      <c r="O183" s="1058"/>
      <c r="P183" s="1058"/>
      <c r="Q183" s="1058"/>
      <c r="R183" s="1379"/>
      <c r="S183" s="385"/>
      <c r="T183" s="70"/>
      <c r="U183" s="312"/>
      <c r="V183" s="2040"/>
      <c r="W183" s="314"/>
      <c r="X183" s="943"/>
      <c r="Y183" s="943"/>
      <c r="Z183" s="943"/>
      <c r="AA183" s="943"/>
      <c r="AB183" s="943"/>
      <c r="AC183" s="943"/>
      <c r="AD183" s="943"/>
      <c r="AE183" s="943"/>
      <c r="AF183" s="943"/>
    </row>
    <row r="184" spans="1:32" ht="15.95" customHeight="1">
      <c r="A184" s="381">
        <f>ROW()</f>
        <v>184</v>
      </c>
      <c r="B184" s="766"/>
      <c r="C184" s="1274"/>
      <c r="D184" s="640" t="s">
        <v>437</v>
      </c>
      <c r="E184" s="1373"/>
      <c r="F184" s="1375"/>
      <c r="G184" s="1057"/>
      <c r="H184" s="1057"/>
      <c r="I184" s="1057"/>
      <c r="J184" s="1057"/>
      <c r="K184" s="1057"/>
      <c r="L184" s="1057"/>
      <c r="M184" s="1057"/>
      <c r="N184" s="1058"/>
      <c r="O184" s="1058"/>
      <c r="P184" s="1058"/>
      <c r="Q184" s="1058"/>
      <c r="R184" s="1379"/>
      <c r="S184" s="385"/>
      <c r="T184" s="70"/>
      <c r="U184" s="312"/>
      <c r="V184" s="2040"/>
      <c r="W184" s="314"/>
      <c r="X184" s="943"/>
      <c r="Y184" s="943"/>
      <c r="Z184" s="943"/>
      <c r="AA184" s="943"/>
      <c r="AB184" s="943"/>
      <c r="AC184" s="943"/>
      <c r="AD184" s="943"/>
      <c r="AE184" s="943"/>
      <c r="AF184" s="943"/>
    </row>
    <row r="185" spans="1:32" ht="15.95" customHeight="1">
      <c r="A185" s="381">
        <f>ROW()</f>
        <v>185</v>
      </c>
      <c r="B185" s="766"/>
      <c r="C185" s="1274"/>
      <c r="D185" s="640" t="s">
        <v>437</v>
      </c>
      <c r="E185" s="1373"/>
      <c r="F185" s="1375"/>
      <c r="G185" s="1057"/>
      <c r="H185" s="1057"/>
      <c r="I185" s="1057"/>
      <c r="J185" s="1057"/>
      <c r="K185" s="1057"/>
      <c r="L185" s="1057"/>
      <c r="M185" s="1057"/>
      <c r="N185" s="1058"/>
      <c r="O185" s="1058"/>
      <c r="P185" s="1058"/>
      <c r="Q185" s="1058"/>
      <c r="R185" s="1379"/>
      <c r="S185" s="385"/>
      <c r="T185" s="70"/>
      <c r="U185" s="312"/>
      <c r="V185" s="2040"/>
      <c r="W185" s="314"/>
      <c r="X185" s="943"/>
      <c r="Y185" s="943"/>
      <c r="Z185" s="943"/>
      <c r="AA185" s="943"/>
      <c r="AB185" s="943"/>
      <c r="AC185" s="943"/>
      <c r="AD185" s="943"/>
      <c r="AE185" s="943"/>
      <c r="AF185" s="943"/>
    </row>
    <row r="186" spans="1:32" ht="15.95" customHeight="1">
      <c r="A186" s="381">
        <f>ROW()</f>
        <v>186</v>
      </c>
      <c r="B186" s="766"/>
      <c r="C186" s="1274"/>
      <c r="D186" s="640" t="s">
        <v>437</v>
      </c>
      <c r="E186" s="1373"/>
      <c r="F186" s="1375"/>
      <c r="G186" s="1057"/>
      <c r="H186" s="1057"/>
      <c r="I186" s="1057"/>
      <c r="J186" s="1057"/>
      <c r="K186" s="1057"/>
      <c r="L186" s="1057"/>
      <c r="M186" s="1057"/>
      <c r="N186" s="1058"/>
      <c r="O186" s="1058"/>
      <c r="P186" s="1058"/>
      <c r="Q186" s="1058"/>
      <c r="R186" s="1379"/>
      <c r="S186" s="385"/>
      <c r="T186" s="70"/>
      <c r="U186" s="312"/>
      <c r="V186" s="2040"/>
      <c r="W186" s="314"/>
      <c r="X186" s="943"/>
      <c r="Y186" s="943"/>
      <c r="Z186" s="943"/>
      <c r="AA186" s="943"/>
      <c r="AB186" s="943"/>
      <c r="AC186" s="943"/>
      <c r="AD186" s="943"/>
      <c r="AE186" s="943"/>
      <c r="AF186" s="943"/>
    </row>
    <row r="187" spans="1:32" ht="15.95" customHeight="1">
      <c r="A187" s="381">
        <f>ROW()</f>
        <v>187</v>
      </c>
      <c r="B187" s="766"/>
      <c r="C187" s="1274"/>
      <c r="D187" s="640" t="s">
        <v>437</v>
      </c>
      <c r="E187" s="1373"/>
      <c r="F187" s="1375"/>
      <c r="G187" s="1057"/>
      <c r="H187" s="1057"/>
      <c r="I187" s="1057"/>
      <c r="J187" s="1057"/>
      <c r="K187" s="1057"/>
      <c r="L187" s="1057"/>
      <c r="M187" s="1057"/>
      <c r="N187" s="1058"/>
      <c r="O187" s="1058"/>
      <c r="P187" s="1058"/>
      <c r="Q187" s="1058"/>
      <c r="R187" s="1379"/>
      <c r="S187" s="385"/>
      <c r="T187" s="70"/>
      <c r="U187" s="312"/>
      <c r="V187" s="2040"/>
      <c r="W187" s="314"/>
      <c r="X187" s="943"/>
      <c r="Y187" s="943"/>
      <c r="Z187" s="943"/>
      <c r="AA187" s="943"/>
      <c r="AB187" s="943"/>
      <c r="AC187" s="943"/>
      <c r="AD187" s="943"/>
      <c r="AE187" s="943"/>
      <c r="AF187" s="943"/>
    </row>
    <row r="188" spans="1:32" ht="15.95" customHeight="1">
      <c r="A188" s="381">
        <f>ROW()</f>
        <v>188</v>
      </c>
      <c r="B188" s="766"/>
      <c r="C188" s="1274"/>
      <c r="D188" s="640" t="s">
        <v>437</v>
      </c>
      <c r="E188" s="1373"/>
      <c r="F188" s="1375"/>
      <c r="G188" s="1057"/>
      <c r="H188" s="1057"/>
      <c r="I188" s="1057"/>
      <c r="J188" s="1057"/>
      <c r="K188" s="1057"/>
      <c r="L188" s="1057"/>
      <c r="M188" s="1057"/>
      <c r="N188" s="1058"/>
      <c r="O188" s="1058"/>
      <c r="P188" s="1058"/>
      <c r="Q188" s="1058"/>
      <c r="R188" s="1379"/>
      <c r="S188" s="385"/>
      <c r="T188" s="70"/>
      <c r="U188" s="312"/>
      <c r="V188" s="2040"/>
      <c r="W188" s="314"/>
      <c r="X188" s="943"/>
      <c r="Y188" s="943"/>
      <c r="Z188" s="943"/>
      <c r="AA188" s="943"/>
      <c r="AB188" s="943"/>
      <c r="AC188" s="943"/>
      <c r="AD188" s="943"/>
      <c r="AE188" s="943"/>
      <c r="AF188" s="943"/>
    </row>
    <row r="189" spans="1:32" ht="15.95" customHeight="1">
      <c r="A189" s="381">
        <f>ROW()</f>
        <v>189</v>
      </c>
      <c r="B189" s="766"/>
      <c r="C189" s="1274"/>
      <c r="D189" s="640" t="s">
        <v>437</v>
      </c>
      <c r="E189" s="1373"/>
      <c r="F189" s="1375"/>
      <c r="G189" s="1057"/>
      <c r="H189" s="1057"/>
      <c r="I189" s="1057"/>
      <c r="J189" s="1057"/>
      <c r="K189" s="1057"/>
      <c r="L189" s="1057"/>
      <c r="M189" s="1057"/>
      <c r="N189" s="1058"/>
      <c r="O189" s="1058"/>
      <c r="P189" s="1058"/>
      <c r="Q189" s="1058"/>
      <c r="R189" s="1379"/>
      <c r="S189" s="385"/>
      <c r="T189" s="70"/>
      <c r="U189" s="312"/>
      <c r="V189" s="2040"/>
      <c r="W189" s="314"/>
      <c r="X189" s="943"/>
      <c r="Y189" s="943"/>
      <c r="Z189" s="943"/>
      <c r="AA189" s="943"/>
      <c r="AB189" s="943"/>
      <c r="AC189" s="943"/>
      <c r="AD189" s="943"/>
      <c r="AE189" s="943"/>
      <c r="AF189" s="943"/>
    </row>
    <row r="190" spans="1:32" ht="15.95" customHeight="1">
      <c r="A190" s="381">
        <f>ROW()</f>
        <v>190</v>
      </c>
      <c r="B190" s="766"/>
      <c r="C190" s="1274"/>
      <c r="D190" s="640" t="s">
        <v>437</v>
      </c>
      <c r="E190" s="1373"/>
      <c r="F190" s="1375"/>
      <c r="G190" s="1057"/>
      <c r="H190" s="1057"/>
      <c r="I190" s="1057"/>
      <c r="J190" s="1057"/>
      <c r="K190" s="1057"/>
      <c r="L190" s="1057"/>
      <c r="M190" s="1057"/>
      <c r="N190" s="1058"/>
      <c r="O190" s="1058"/>
      <c r="P190" s="1058"/>
      <c r="Q190" s="1058"/>
      <c r="R190" s="1379"/>
      <c r="S190" s="385"/>
      <c r="T190" s="70"/>
      <c r="U190" s="312"/>
      <c r="V190" s="2040"/>
      <c r="W190" s="314"/>
      <c r="X190" s="943"/>
      <c r="Y190" s="943"/>
      <c r="Z190" s="943"/>
      <c r="AA190" s="943"/>
      <c r="AB190" s="943"/>
      <c r="AC190" s="943"/>
      <c r="AD190" s="943"/>
      <c r="AE190" s="943"/>
      <c r="AF190" s="943"/>
    </row>
    <row r="191" spans="1:32" ht="15.95" customHeight="1">
      <c r="A191" s="381">
        <f>ROW()</f>
        <v>191</v>
      </c>
      <c r="B191" s="766"/>
      <c r="C191" s="1274"/>
      <c r="D191" s="640" t="s">
        <v>437</v>
      </c>
      <c r="E191" s="1373"/>
      <c r="F191" s="1375"/>
      <c r="G191" s="1057"/>
      <c r="H191" s="1057"/>
      <c r="I191" s="1057"/>
      <c r="J191" s="1057"/>
      <c r="K191" s="1057"/>
      <c r="L191" s="1057"/>
      <c r="M191" s="1057"/>
      <c r="N191" s="1058"/>
      <c r="O191" s="1058"/>
      <c r="P191" s="1058"/>
      <c r="Q191" s="1058"/>
      <c r="R191" s="1379"/>
      <c r="S191" s="385"/>
      <c r="T191" s="70"/>
      <c r="U191" s="312"/>
      <c r="V191" s="2040"/>
      <c r="W191" s="314"/>
      <c r="X191" s="943"/>
      <c r="Y191" s="943"/>
      <c r="Z191" s="943"/>
      <c r="AA191" s="943"/>
      <c r="AB191" s="943"/>
      <c r="AC191" s="943"/>
      <c r="AD191" s="943"/>
      <c r="AE191" s="943"/>
      <c r="AF191" s="943"/>
    </row>
    <row r="192" spans="1:32" ht="15.95" customHeight="1">
      <c r="A192" s="381">
        <f>ROW()</f>
        <v>192</v>
      </c>
      <c r="B192" s="766"/>
      <c r="C192" s="1274"/>
      <c r="D192" s="640" t="s">
        <v>437</v>
      </c>
      <c r="E192" s="1373"/>
      <c r="F192" s="1375"/>
      <c r="G192" s="1057"/>
      <c r="H192" s="1057"/>
      <c r="I192" s="1057"/>
      <c r="J192" s="1057"/>
      <c r="K192" s="1057"/>
      <c r="L192" s="1057"/>
      <c r="M192" s="1057"/>
      <c r="N192" s="1058"/>
      <c r="O192" s="1058"/>
      <c r="P192" s="1058"/>
      <c r="Q192" s="1058"/>
      <c r="R192" s="1379"/>
      <c r="S192" s="385"/>
      <c r="T192" s="70"/>
      <c r="U192" s="312"/>
      <c r="V192" s="2040"/>
      <c r="W192" s="314"/>
      <c r="X192" s="943"/>
      <c r="Y192" s="943"/>
      <c r="Z192" s="943"/>
      <c r="AA192" s="943"/>
      <c r="AB192" s="943"/>
      <c r="AC192" s="943"/>
      <c r="AD192" s="943"/>
      <c r="AE192" s="943"/>
      <c r="AF192" s="943"/>
    </row>
    <row r="193" spans="1:32" ht="15.95" customHeight="1">
      <c r="A193" s="381">
        <f>ROW()</f>
        <v>193</v>
      </c>
      <c r="B193" s="766"/>
      <c r="C193" s="1274"/>
      <c r="D193" s="640" t="s">
        <v>437</v>
      </c>
      <c r="E193" s="1373"/>
      <c r="F193" s="1375"/>
      <c r="G193" s="1057"/>
      <c r="H193" s="1057"/>
      <c r="I193" s="1057"/>
      <c r="J193" s="1057"/>
      <c r="K193" s="1057"/>
      <c r="L193" s="1057"/>
      <c r="M193" s="1057"/>
      <c r="N193" s="1058"/>
      <c r="O193" s="1058"/>
      <c r="P193" s="1058"/>
      <c r="Q193" s="1058"/>
      <c r="R193" s="1379"/>
      <c r="S193" s="385"/>
      <c r="T193" s="70"/>
      <c r="U193" s="312"/>
      <c r="V193" s="2040"/>
      <c r="W193" s="314"/>
      <c r="X193" s="943"/>
      <c r="Y193" s="943"/>
      <c r="Z193" s="943"/>
      <c r="AA193" s="943"/>
      <c r="AB193" s="943"/>
      <c r="AC193" s="943"/>
      <c r="AD193" s="943"/>
      <c r="AE193" s="943"/>
      <c r="AF193" s="943"/>
    </row>
    <row r="194" spans="1:32" ht="15.95" customHeight="1">
      <c r="A194" s="381">
        <f>ROW()</f>
        <v>194</v>
      </c>
      <c r="B194" s="766"/>
      <c r="C194" s="1274"/>
      <c r="D194" s="640" t="s">
        <v>437</v>
      </c>
      <c r="E194" s="1373"/>
      <c r="F194" s="1375"/>
      <c r="G194" s="1057"/>
      <c r="H194" s="1057"/>
      <c r="I194" s="1057"/>
      <c r="J194" s="1057"/>
      <c r="K194" s="1057"/>
      <c r="L194" s="1057"/>
      <c r="M194" s="1057"/>
      <c r="N194" s="1058"/>
      <c r="O194" s="1058"/>
      <c r="P194" s="1058"/>
      <c r="Q194" s="1058"/>
      <c r="R194" s="1379"/>
      <c r="S194" s="385"/>
      <c r="T194" s="70"/>
      <c r="U194" s="312"/>
      <c r="V194" s="2040"/>
      <c r="W194" s="314"/>
      <c r="X194" s="943"/>
      <c r="Y194" s="943"/>
      <c r="Z194" s="943"/>
      <c r="AA194" s="943"/>
      <c r="AB194" s="943"/>
      <c r="AC194" s="943"/>
      <c r="AD194" s="943"/>
      <c r="AE194" s="943"/>
      <c r="AF194" s="943"/>
    </row>
    <row r="195" spans="1:32" ht="15.95" customHeight="1">
      <c r="A195" s="381">
        <f>ROW()</f>
        <v>195</v>
      </c>
      <c r="B195" s="766"/>
      <c r="C195" s="1274"/>
      <c r="D195" s="640" t="s">
        <v>437</v>
      </c>
      <c r="E195" s="1373"/>
      <c r="F195" s="1375"/>
      <c r="G195" s="1057"/>
      <c r="H195" s="1057"/>
      <c r="I195" s="1057"/>
      <c r="J195" s="1057"/>
      <c r="K195" s="1057"/>
      <c r="L195" s="1057"/>
      <c r="M195" s="1057"/>
      <c r="N195" s="1058"/>
      <c r="O195" s="1058"/>
      <c r="P195" s="1058"/>
      <c r="Q195" s="1058"/>
      <c r="R195" s="1379"/>
      <c r="S195" s="385"/>
      <c r="T195" s="70"/>
      <c r="U195" s="312"/>
      <c r="V195" s="2040"/>
      <c r="W195" s="314"/>
      <c r="X195" s="943"/>
      <c r="Y195" s="943"/>
      <c r="Z195" s="943"/>
      <c r="AA195" s="943"/>
      <c r="AB195" s="943"/>
      <c r="AC195" s="943"/>
      <c r="AD195" s="943"/>
      <c r="AE195" s="943"/>
      <c r="AF195" s="943"/>
    </row>
    <row r="196" spans="1:32" ht="15.95" customHeight="1">
      <c r="A196" s="381">
        <f>ROW()</f>
        <v>196</v>
      </c>
      <c r="B196" s="766"/>
      <c r="C196" s="1274"/>
      <c r="D196" s="640" t="s">
        <v>437</v>
      </c>
      <c r="E196" s="1373"/>
      <c r="F196" s="1375"/>
      <c r="G196" s="1057"/>
      <c r="H196" s="1057"/>
      <c r="I196" s="1057"/>
      <c r="J196" s="1057"/>
      <c r="K196" s="1057"/>
      <c r="L196" s="1057"/>
      <c r="M196" s="1057"/>
      <c r="N196" s="1058"/>
      <c r="O196" s="1058"/>
      <c r="P196" s="1058"/>
      <c r="Q196" s="1058"/>
      <c r="R196" s="1379"/>
      <c r="S196" s="385"/>
      <c r="T196" s="70"/>
      <c r="U196" s="312"/>
      <c r="V196" s="2040"/>
      <c r="W196" s="314"/>
      <c r="X196" s="943"/>
      <c r="Y196" s="943"/>
      <c r="Z196" s="943"/>
      <c r="AA196" s="943"/>
      <c r="AB196" s="943"/>
      <c r="AC196" s="943"/>
      <c r="AD196" s="943"/>
      <c r="AE196" s="943"/>
      <c r="AF196" s="943"/>
    </row>
    <row r="197" spans="1:32" ht="15.95" customHeight="1">
      <c r="A197" s="381">
        <f>ROW()</f>
        <v>197</v>
      </c>
      <c r="B197" s="766"/>
      <c r="C197" s="1274"/>
      <c r="D197" s="640" t="s">
        <v>437</v>
      </c>
      <c r="E197" s="1373"/>
      <c r="F197" s="1375"/>
      <c r="G197" s="1057"/>
      <c r="H197" s="1057"/>
      <c r="I197" s="1057"/>
      <c r="J197" s="1057"/>
      <c r="K197" s="1057"/>
      <c r="L197" s="1057"/>
      <c r="M197" s="1057"/>
      <c r="N197" s="1058"/>
      <c r="O197" s="1058"/>
      <c r="P197" s="1058"/>
      <c r="Q197" s="1058"/>
      <c r="R197" s="1379"/>
      <c r="S197" s="385"/>
      <c r="T197" s="70"/>
      <c r="U197" s="312"/>
      <c r="V197" s="2040"/>
      <c r="W197" s="314"/>
      <c r="X197" s="943"/>
      <c r="Y197" s="943"/>
      <c r="Z197" s="943"/>
      <c r="AA197" s="943"/>
      <c r="AB197" s="943"/>
      <c r="AC197" s="943"/>
      <c r="AD197" s="943"/>
      <c r="AE197" s="943"/>
      <c r="AF197" s="943"/>
    </row>
    <row r="198" spans="1:32" ht="15.95" customHeight="1">
      <c r="A198" s="381">
        <f>ROW()</f>
        <v>198</v>
      </c>
      <c r="B198" s="766"/>
      <c r="C198" s="1274"/>
      <c r="D198" s="640" t="s">
        <v>437</v>
      </c>
      <c r="E198" s="1373"/>
      <c r="F198" s="1375"/>
      <c r="G198" s="1057"/>
      <c r="H198" s="1057"/>
      <c r="I198" s="1057"/>
      <c r="J198" s="1057"/>
      <c r="K198" s="1057"/>
      <c r="L198" s="1057"/>
      <c r="M198" s="1057"/>
      <c r="N198" s="1058"/>
      <c r="O198" s="1058"/>
      <c r="P198" s="1058"/>
      <c r="Q198" s="1058"/>
      <c r="R198" s="1379"/>
      <c r="S198" s="385"/>
      <c r="T198" s="70"/>
      <c r="U198" s="312"/>
      <c r="V198" s="2040"/>
      <c r="W198" s="314"/>
      <c r="X198" s="943"/>
      <c r="Y198" s="943"/>
      <c r="Z198" s="943"/>
      <c r="AA198" s="943"/>
      <c r="AB198" s="943"/>
      <c r="AC198" s="943"/>
      <c r="AD198" s="943"/>
      <c r="AE198" s="943"/>
      <c r="AF198" s="943"/>
    </row>
    <row r="199" spans="1:32" ht="15.95" customHeight="1">
      <c r="A199" s="381">
        <f>ROW()</f>
        <v>199</v>
      </c>
      <c r="B199" s="766"/>
      <c r="C199" s="1274"/>
      <c r="D199" s="640" t="s">
        <v>437</v>
      </c>
      <c r="E199" s="1373"/>
      <c r="F199" s="1375"/>
      <c r="G199" s="1057"/>
      <c r="H199" s="1057"/>
      <c r="I199" s="1057"/>
      <c r="J199" s="1057"/>
      <c r="K199" s="1057"/>
      <c r="L199" s="1057"/>
      <c r="M199" s="1057"/>
      <c r="N199" s="1058"/>
      <c r="O199" s="1058"/>
      <c r="P199" s="1058"/>
      <c r="Q199" s="1058"/>
      <c r="R199" s="1379"/>
      <c r="S199" s="385"/>
      <c r="T199" s="70"/>
      <c r="U199" s="312"/>
      <c r="V199" s="2040"/>
      <c r="W199" s="314"/>
      <c r="X199" s="943"/>
      <c r="Y199" s="943"/>
      <c r="Z199" s="943"/>
      <c r="AA199" s="943"/>
      <c r="AB199" s="943"/>
      <c r="AC199" s="943"/>
      <c r="AD199" s="943"/>
      <c r="AE199" s="943"/>
      <c r="AF199" s="943"/>
    </row>
    <row r="200" spans="1:32" ht="15.95" customHeight="1">
      <c r="A200" s="381">
        <f>ROW()</f>
        <v>200</v>
      </c>
      <c r="B200" s="766"/>
      <c r="C200" s="1274"/>
      <c r="D200" s="640" t="s">
        <v>437</v>
      </c>
      <c r="E200" s="1373"/>
      <c r="F200" s="1375"/>
      <c r="G200" s="1057"/>
      <c r="H200" s="1057"/>
      <c r="I200" s="1057"/>
      <c r="J200" s="1057"/>
      <c r="K200" s="1057"/>
      <c r="L200" s="1057"/>
      <c r="M200" s="1057"/>
      <c r="N200" s="1058"/>
      <c r="O200" s="1058"/>
      <c r="P200" s="1058"/>
      <c r="Q200" s="1058"/>
      <c r="R200" s="1379"/>
      <c r="S200" s="385"/>
      <c r="T200" s="70"/>
      <c r="U200" s="312"/>
      <c r="V200" s="2040"/>
      <c r="W200" s="314"/>
      <c r="X200" s="943"/>
      <c r="Y200" s="943"/>
      <c r="Z200" s="943"/>
      <c r="AA200" s="943"/>
      <c r="AB200" s="943"/>
      <c r="AC200" s="943"/>
      <c r="AD200" s="943"/>
      <c r="AE200" s="943"/>
      <c r="AF200" s="943"/>
    </row>
    <row r="201" spans="1:32" ht="15.95" customHeight="1">
      <c r="A201" s="381">
        <f>ROW()</f>
        <v>201</v>
      </c>
      <c r="B201" s="766"/>
      <c r="C201" s="1274"/>
      <c r="D201" s="640" t="s">
        <v>437</v>
      </c>
      <c r="E201" s="1373"/>
      <c r="F201" s="1375"/>
      <c r="G201" s="1057"/>
      <c r="H201" s="1057"/>
      <c r="I201" s="1057"/>
      <c r="J201" s="1057"/>
      <c r="K201" s="1057"/>
      <c r="L201" s="1057"/>
      <c r="M201" s="1057"/>
      <c r="N201" s="1058"/>
      <c r="O201" s="1058"/>
      <c r="P201" s="1058"/>
      <c r="Q201" s="1058"/>
      <c r="R201" s="1379"/>
      <c r="S201" s="385"/>
      <c r="T201" s="70"/>
      <c r="U201" s="312"/>
      <c r="V201" s="2040"/>
      <c r="W201" s="314"/>
      <c r="X201" s="943"/>
      <c r="Y201" s="943"/>
      <c r="Z201" s="943"/>
      <c r="AA201" s="943"/>
      <c r="AB201" s="943"/>
      <c r="AC201" s="943"/>
      <c r="AD201" s="943"/>
      <c r="AE201" s="943"/>
      <c r="AF201" s="943"/>
    </row>
    <row r="202" spans="1:32" ht="15.95" customHeight="1">
      <c r="A202" s="381">
        <f>ROW()</f>
        <v>202</v>
      </c>
      <c r="B202" s="766"/>
      <c r="C202" s="1274"/>
      <c r="D202" s="640" t="s">
        <v>437</v>
      </c>
      <c r="E202" s="1373"/>
      <c r="F202" s="1375"/>
      <c r="G202" s="1057"/>
      <c r="H202" s="1057"/>
      <c r="I202" s="1057"/>
      <c r="J202" s="1057"/>
      <c r="K202" s="1057"/>
      <c r="L202" s="1057"/>
      <c r="M202" s="1057"/>
      <c r="N202" s="1058"/>
      <c r="O202" s="1058"/>
      <c r="P202" s="1058"/>
      <c r="Q202" s="1058"/>
      <c r="R202" s="1379"/>
      <c r="S202" s="385"/>
      <c r="T202" s="70"/>
      <c r="U202" s="312"/>
      <c r="V202" s="2040"/>
      <c r="W202" s="314"/>
      <c r="X202" s="943"/>
      <c r="Y202" s="943"/>
      <c r="Z202" s="943"/>
      <c r="AA202" s="943"/>
      <c r="AB202" s="943"/>
      <c r="AC202" s="943"/>
      <c r="AD202" s="943"/>
      <c r="AE202" s="943"/>
      <c r="AF202" s="943"/>
    </row>
    <row r="203" spans="1:32" ht="15.95" customHeight="1">
      <c r="A203" s="381">
        <f>ROW()</f>
        <v>203</v>
      </c>
      <c r="B203" s="766"/>
      <c r="C203" s="1274"/>
      <c r="D203" s="640" t="s">
        <v>437</v>
      </c>
      <c r="E203" s="1373"/>
      <c r="F203" s="1375"/>
      <c r="G203" s="1057"/>
      <c r="H203" s="1057"/>
      <c r="I203" s="1057"/>
      <c r="J203" s="1057"/>
      <c r="K203" s="1057"/>
      <c r="L203" s="1057"/>
      <c r="M203" s="1057"/>
      <c r="N203" s="1058"/>
      <c r="O203" s="1058"/>
      <c r="P203" s="1058"/>
      <c r="Q203" s="1058"/>
      <c r="R203" s="1379"/>
      <c r="S203" s="385"/>
      <c r="T203" s="70"/>
      <c r="U203" s="312"/>
      <c r="V203" s="2040"/>
      <c r="W203" s="314"/>
      <c r="X203" s="943"/>
      <c r="Y203" s="943"/>
      <c r="Z203" s="943"/>
      <c r="AA203" s="943"/>
      <c r="AB203" s="943"/>
      <c r="AC203" s="943"/>
      <c r="AD203" s="943"/>
      <c r="AE203" s="943"/>
      <c r="AF203" s="943"/>
    </row>
    <row r="204" spans="1:32" ht="15.95" customHeight="1">
      <c r="A204" s="381">
        <f>ROW()</f>
        <v>204</v>
      </c>
      <c r="B204" s="766"/>
      <c r="C204" s="1274"/>
      <c r="D204" s="640" t="s">
        <v>437</v>
      </c>
      <c r="E204" s="1373"/>
      <c r="F204" s="1375"/>
      <c r="G204" s="1057"/>
      <c r="H204" s="1057"/>
      <c r="I204" s="1057"/>
      <c r="J204" s="1057"/>
      <c r="K204" s="1057"/>
      <c r="L204" s="1057"/>
      <c r="M204" s="1057"/>
      <c r="N204" s="1058"/>
      <c r="O204" s="1058"/>
      <c r="P204" s="1058"/>
      <c r="Q204" s="1058"/>
      <c r="R204" s="1379"/>
      <c r="S204" s="385"/>
      <c r="T204" s="70"/>
      <c r="U204" s="312"/>
      <c r="V204" s="2040"/>
      <c r="W204" s="314"/>
      <c r="X204" s="943"/>
      <c r="Y204" s="943"/>
      <c r="Z204" s="943"/>
      <c r="AA204" s="943"/>
      <c r="AB204" s="943"/>
      <c r="AC204" s="943"/>
      <c r="AD204" s="943"/>
      <c r="AE204" s="943"/>
      <c r="AF204" s="943"/>
    </row>
    <row r="205" spans="1:32" ht="15.95" customHeight="1">
      <c r="A205" s="381">
        <f>ROW()</f>
        <v>205</v>
      </c>
      <c r="B205" s="766"/>
      <c r="C205" s="1274"/>
      <c r="D205" s="640" t="s">
        <v>437</v>
      </c>
      <c r="E205" s="1373"/>
      <c r="F205" s="1375"/>
      <c r="G205" s="1057"/>
      <c r="H205" s="1057"/>
      <c r="I205" s="1057"/>
      <c r="J205" s="1057"/>
      <c r="K205" s="1057"/>
      <c r="L205" s="1057"/>
      <c r="M205" s="1057"/>
      <c r="N205" s="1058"/>
      <c r="O205" s="1058"/>
      <c r="P205" s="1058"/>
      <c r="Q205" s="1058"/>
      <c r="R205" s="1379"/>
      <c r="S205" s="385"/>
      <c r="T205" s="70"/>
      <c r="U205" s="312"/>
      <c r="V205" s="2040"/>
      <c r="W205" s="314"/>
      <c r="X205" s="943"/>
      <c r="Y205" s="943"/>
      <c r="Z205" s="943"/>
      <c r="AA205" s="943"/>
      <c r="AB205" s="943"/>
      <c r="AC205" s="943"/>
      <c r="AD205" s="943"/>
      <c r="AE205" s="943"/>
      <c r="AF205" s="943"/>
    </row>
    <row r="206" spans="1:32" ht="15.95" customHeight="1">
      <c r="A206" s="381">
        <f>ROW()</f>
        <v>206</v>
      </c>
      <c r="B206" s="766"/>
      <c r="C206" s="1274"/>
      <c r="D206" s="640" t="s">
        <v>437</v>
      </c>
      <c r="E206" s="1373"/>
      <c r="F206" s="1375"/>
      <c r="G206" s="1057"/>
      <c r="H206" s="1057"/>
      <c r="I206" s="1057"/>
      <c r="J206" s="1057"/>
      <c r="K206" s="1057"/>
      <c r="L206" s="1057"/>
      <c r="M206" s="1057"/>
      <c r="N206" s="1058"/>
      <c r="O206" s="1058"/>
      <c r="P206" s="1058"/>
      <c r="Q206" s="1058"/>
      <c r="R206" s="1379"/>
      <c r="S206" s="385"/>
      <c r="T206" s="70"/>
      <c r="U206" s="312"/>
      <c r="V206" s="2040"/>
      <c r="W206" s="314"/>
      <c r="X206" s="943"/>
      <c r="Y206" s="943"/>
      <c r="Z206" s="943"/>
      <c r="AA206" s="943"/>
      <c r="AB206" s="943"/>
      <c r="AC206" s="943"/>
      <c r="AD206" s="943"/>
      <c r="AE206" s="943"/>
      <c r="AF206" s="943"/>
    </row>
    <row r="207" spans="1:32" ht="15.95" customHeight="1">
      <c r="A207" s="381">
        <f>ROW()</f>
        <v>207</v>
      </c>
      <c r="B207" s="766"/>
      <c r="C207" s="1274"/>
      <c r="D207" s="640" t="s">
        <v>437</v>
      </c>
      <c r="E207" s="1373"/>
      <c r="F207" s="1375"/>
      <c r="G207" s="1057"/>
      <c r="H207" s="1057"/>
      <c r="I207" s="1057"/>
      <c r="J207" s="1057"/>
      <c r="K207" s="1057"/>
      <c r="L207" s="1057"/>
      <c r="M207" s="1057"/>
      <c r="N207" s="1058"/>
      <c r="O207" s="1058"/>
      <c r="P207" s="1058"/>
      <c r="Q207" s="1058"/>
      <c r="R207" s="1379"/>
      <c r="S207" s="385"/>
      <c r="T207" s="70"/>
      <c r="U207" s="312"/>
      <c r="V207" s="2040"/>
      <c r="W207" s="314"/>
      <c r="X207" s="943"/>
      <c r="Y207" s="943"/>
      <c r="Z207" s="943"/>
      <c r="AA207" s="943"/>
      <c r="AB207" s="943"/>
      <c r="AC207" s="943"/>
      <c r="AD207" s="943"/>
      <c r="AE207" s="943"/>
      <c r="AF207" s="943"/>
    </row>
    <row r="208" spans="1:32" ht="15.95" customHeight="1">
      <c r="A208" s="381">
        <f>ROW()</f>
        <v>208</v>
      </c>
      <c r="B208" s="766"/>
      <c r="C208" s="1274"/>
      <c r="D208" s="640" t="s">
        <v>437</v>
      </c>
      <c r="E208" s="1373"/>
      <c r="F208" s="1375"/>
      <c r="G208" s="1057"/>
      <c r="H208" s="1057"/>
      <c r="I208" s="1057"/>
      <c r="J208" s="1057"/>
      <c r="K208" s="1057"/>
      <c r="L208" s="1057"/>
      <c r="M208" s="1057"/>
      <c r="N208" s="1058"/>
      <c r="O208" s="1058"/>
      <c r="P208" s="1058"/>
      <c r="Q208" s="1058"/>
      <c r="R208" s="1379"/>
      <c r="S208" s="385"/>
      <c r="T208" s="70"/>
      <c r="U208" s="312"/>
      <c r="V208" s="2040"/>
      <c r="W208" s="314"/>
      <c r="X208" s="943"/>
      <c r="Y208" s="943"/>
      <c r="Z208" s="943"/>
      <c r="AA208" s="943"/>
      <c r="AB208" s="943"/>
      <c r="AC208" s="943"/>
      <c r="AD208" s="943"/>
      <c r="AE208" s="943"/>
      <c r="AF208" s="943"/>
    </row>
    <row r="209" spans="1:32" ht="15.95" customHeight="1">
      <c r="A209" s="381">
        <f>ROW()</f>
        <v>209</v>
      </c>
      <c r="B209" s="766"/>
      <c r="C209" s="1274"/>
      <c r="D209" s="640" t="s">
        <v>437</v>
      </c>
      <c r="E209" s="1373"/>
      <c r="F209" s="1375"/>
      <c r="G209" s="1057"/>
      <c r="H209" s="1057"/>
      <c r="I209" s="1057"/>
      <c r="J209" s="1057"/>
      <c r="K209" s="1057"/>
      <c r="L209" s="1057"/>
      <c r="M209" s="1057"/>
      <c r="N209" s="1058"/>
      <c r="O209" s="1058"/>
      <c r="P209" s="1058"/>
      <c r="Q209" s="1058"/>
      <c r="R209" s="1379"/>
      <c r="S209" s="385"/>
      <c r="T209" s="70"/>
      <c r="U209" s="312"/>
      <c r="V209" s="2040"/>
      <c r="W209" s="314"/>
      <c r="X209" s="943"/>
      <c r="Y209" s="943"/>
      <c r="Z209" s="943"/>
      <c r="AA209" s="943"/>
      <c r="AB209" s="943"/>
      <c r="AC209" s="943"/>
      <c r="AD209" s="943"/>
      <c r="AE209" s="943"/>
      <c r="AF209" s="943"/>
    </row>
    <row r="210" spans="1:32" ht="15.95" customHeight="1">
      <c r="A210" s="381">
        <f>ROW()</f>
        <v>210</v>
      </c>
      <c r="B210" s="766"/>
      <c r="C210" s="1274"/>
      <c r="D210" s="640" t="s">
        <v>437</v>
      </c>
      <c r="E210" s="1373"/>
      <c r="F210" s="1375"/>
      <c r="G210" s="1057"/>
      <c r="H210" s="1057"/>
      <c r="I210" s="1057"/>
      <c r="J210" s="1057"/>
      <c r="K210" s="1057"/>
      <c r="L210" s="1057"/>
      <c r="M210" s="1057"/>
      <c r="N210" s="1058"/>
      <c r="O210" s="1058"/>
      <c r="P210" s="1058"/>
      <c r="Q210" s="1058"/>
      <c r="R210" s="1379"/>
      <c r="S210" s="385"/>
      <c r="T210" s="70"/>
      <c r="U210" s="312"/>
      <c r="V210" s="2040"/>
      <c r="W210" s="314"/>
      <c r="X210" s="943"/>
      <c r="Y210" s="943"/>
      <c r="Z210" s="943"/>
      <c r="AA210" s="943"/>
      <c r="AB210" s="943"/>
      <c r="AC210" s="943"/>
      <c r="AD210" s="943"/>
      <c r="AE210" s="943"/>
      <c r="AF210" s="943"/>
    </row>
    <row r="211" spans="1:32" ht="15.95" customHeight="1">
      <c r="A211" s="381">
        <f>ROW()</f>
        <v>211</v>
      </c>
      <c r="B211" s="766"/>
      <c r="C211" s="1274"/>
      <c r="D211" s="640" t="s">
        <v>437</v>
      </c>
      <c r="E211" s="1373"/>
      <c r="F211" s="1375"/>
      <c r="G211" s="1057"/>
      <c r="H211" s="1057"/>
      <c r="I211" s="1057"/>
      <c r="J211" s="1057"/>
      <c r="K211" s="1057"/>
      <c r="L211" s="1057"/>
      <c r="M211" s="1057"/>
      <c r="N211" s="1058"/>
      <c r="O211" s="1058"/>
      <c r="P211" s="1058"/>
      <c r="Q211" s="1058"/>
      <c r="R211" s="1379"/>
      <c r="S211" s="385"/>
      <c r="T211" s="70"/>
      <c r="U211" s="312"/>
      <c r="V211" s="2040"/>
      <c r="W211" s="314"/>
      <c r="X211" s="943"/>
      <c r="Y211" s="943"/>
      <c r="Z211" s="943"/>
      <c r="AA211" s="943"/>
      <c r="AB211" s="943"/>
      <c r="AC211" s="943"/>
      <c r="AD211" s="943"/>
      <c r="AE211" s="943"/>
      <c r="AF211" s="943"/>
    </row>
    <row r="212" spans="1:32" ht="15.95" customHeight="1">
      <c r="A212" s="381">
        <f>ROW()</f>
        <v>212</v>
      </c>
      <c r="B212" s="766"/>
      <c r="C212" s="1274"/>
      <c r="D212" s="640" t="s">
        <v>437</v>
      </c>
      <c r="E212" s="1373"/>
      <c r="F212" s="1375"/>
      <c r="G212" s="1057"/>
      <c r="H212" s="1057"/>
      <c r="I212" s="1057"/>
      <c r="J212" s="1057"/>
      <c r="K212" s="1057"/>
      <c r="L212" s="1057"/>
      <c r="M212" s="1057"/>
      <c r="N212" s="1058"/>
      <c r="O212" s="1058"/>
      <c r="P212" s="1058"/>
      <c r="Q212" s="1058"/>
      <c r="R212" s="1379"/>
      <c r="S212" s="385"/>
      <c r="T212" s="70"/>
      <c r="U212" s="312"/>
      <c r="V212" s="2040"/>
      <c r="W212" s="314"/>
      <c r="X212" s="943"/>
      <c r="Y212" s="943"/>
      <c r="Z212" s="943"/>
      <c r="AA212" s="943"/>
      <c r="AB212" s="943"/>
      <c r="AC212" s="943"/>
      <c r="AD212" s="943"/>
      <c r="AE212" s="943"/>
      <c r="AF212" s="943"/>
    </row>
    <row r="213" spans="1:32" ht="15.95" customHeight="1">
      <c r="A213" s="381">
        <f>ROW()</f>
        <v>213</v>
      </c>
      <c r="B213" s="766"/>
      <c r="C213" s="1274"/>
      <c r="D213" s="640" t="s">
        <v>437</v>
      </c>
      <c r="E213" s="1373"/>
      <c r="F213" s="1375"/>
      <c r="G213" s="1057"/>
      <c r="H213" s="1057"/>
      <c r="I213" s="1057"/>
      <c r="J213" s="1057"/>
      <c r="K213" s="1057"/>
      <c r="L213" s="1057"/>
      <c r="M213" s="1057"/>
      <c r="N213" s="1058"/>
      <c r="O213" s="1058"/>
      <c r="P213" s="1058"/>
      <c r="Q213" s="1058"/>
      <c r="R213" s="1379"/>
      <c r="S213" s="385"/>
      <c r="T213" s="70"/>
      <c r="U213" s="312"/>
      <c r="V213" s="2040"/>
      <c r="W213" s="314"/>
      <c r="X213" s="943"/>
      <c r="Y213" s="943"/>
      <c r="Z213" s="943"/>
      <c r="AA213" s="943"/>
      <c r="AB213" s="943"/>
      <c r="AC213" s="943"/>
      <c r="AD213" s="943"/>
      <c r="AE213" s="943"/>
      <c r="AF213" s="943"/>
    </row>
    <row r="214" spans="1:32" ht="15.95" customHeight="1">
      <c r="A214" s="381">
        <f>ROW()</f>
        <v>214</v>
      </c>
      <c r="B214" s="766"/>
      <c r="C214" s="1274"/>
      <c r="D214" s="640" t="s">
        <v>437</v>
      </c>
      <c r="E214" s="1373"/>
      <c r="F214" s="1375"/>
      <c r="G214" s="1057"/>
      <c r="H214" s="1057"/>
      <c r="I214" s="1057"/>
      <c r="J214" s="1057"/>
      <c r="K214" s="1057"/>
      <c r="L214" s="1057"/>
      <c r="M214" s="1057"/>
      <c r="N214" s="1058"/>
      <c r="O214" s="1058"/>
      <c r="P214" s="1058"/>
      <c r="Q214" s="1058"/>
      <c r="R214" s="1379"/>
      <c r="S214" s="385"/>
      <c r="T214" s="70"/>
      <c r="U214" s="312"/>
      <c r="V214" s="2040"/>
      <c r="W214" s="314"/>
      <c r="X214" s="943"/>
      <c r="Y214" s="943"/>
      <c r="Z214" s="943"/>
      <c r="AA214" s="943"/>
      <c r="AB214" s="943"/>
      <c r="AC214" s="943"/>
      <c r="AD214" s="943"/>
      <c r="AE214" s="943"/>
      <c r="AF214" s="943"/>
    </row>
    <row r="215" spans="1:32" ht="15.95" customHeight="1">
      <c r="A215" s="381">
        <f>ROW()</f>
        <v>215</v>
      </c>
      <c r="B215" s="766"/>
      <c r="C215" s="1274"/>
      <c r="D215" s="640" t="s">
        <v>437</v>
      </c>
      <c r="E215" s="1373"/>
      <c r="F215" s="1375"/>
      <c r="G215" s="1057"/>
      <c r="H215" s="1057"/>
      <c r="I215" s="1057"/>
      <c r="J215" s="1057"/>
      <c r="K215" s="1057"/>
      <c r="L215" s="1057"/>
      <c r="M215" s="1057"/>
      <c r="N215" s="1058"/>
      <c r="O215" s="1058"/>
      <c r="P215" s="1058"/>
      <c r="Q215" s="1058"/>
      <c r="R215" s="1379"/>
      <c r="S215" s="385"/>
      <c r="T215" s="70"/>
      <c r="U215" s="312"/>
      <c r="V215" s="2040"/>
      <c r="W215" s="314"/>
      <c r="X215" s="943"/>
      <c r="Y215" s="943"/>
      <c r="Z215" s="943"/>
      <c r="AA215" s="943"/>
      <c r="AB215" s="943"/>
      <c r="AC215" s="943"/>
      <c r="AD215" s="943"/>
      <c r="AE215" s="943"/>
      <c r="AF215" s="943"/>
    </row>
    <row r="216" spans="1:32" ht="15.95" customHeight="1">
      <c r="A216" s="381">
        <f>ROW()</f>
        <v>216</v>
      </c>
      <c r="B216" s="766"/>
      <c r="C216" s="1274"/>
      <c r="D216" s="640" t="s">
        <v>437</v>
      </c>
      <c r="E216" s="1373"/>
      <c r="F216" s="1375"/>
      <c r="G216" s="1057"/>
      <c r="H216" s="1057"/>
      <c r="I216" s="1057"/>
      <c r="J216" s="1057"/>
      <c r="K216" s="1057"/>
      <c r="L216" s="1057"/>
      <c r="M216" s="1057"/>
      <c r="N216" s="1058"/>
      <c r="O216" s="1058"/>
      <c r="P216" s="1058"/>
      <c r="Q216" s="1058"/>
      <c r="R216" s="1379"/>
      <c r="S216" s="385"/>
      <c r="T216" s="70"/>
      <c r="U216" s="312"/>
      <c r="V216" s="2040"/>
      <c r="W216" s="314"/>
      <c r="X216" s="943"/>
      <c r="Y216" s="943"/>
      <c r="Z216" s="943"/>
      <c r="AA216" s="943"/>
      <c r="AB216" s="943"/>
      <c r="AC216" s="943"/>
      <c r="AD216" s="943"/>
      <c r="AE216" s="943"/>
      <c r="AF216" s="943"/>
    </row>
    <row r="217" spans="1:32" ht="15.95" customHeight="1">
      <c r="A217" s="381">
        <f>ROW()</f>
        <v>217</v>
      </c>
      <c r="B217" s="766"/>
      <c r="C217" s="1274"/>
      <c r="D217" s="640" t="s">
        <v>437</v>
      </c>
      <c r="E217" s="1373"/>
      <c r="F217" s="1375"/>
      <c r="G217" s="1057"/>
      <c r="H217" s="1057"/>
      <c r="I217" s="1057"/>
      <c r="J217" s="1057"/>
      <c r="K217" s="1057"/>
      <c r="L217" s="1057"/>
      <c r="M217" s="1057"/>
      <c r="N217" s="1058"/>
      <c r="O217" s="1058"/>
      <c r="P217" s="1058"/>
      <c r="Q217" s="1058"/>
      <c r="R217" s="1379"/>
      <c r="S217" s="385"/>
      <c r="T217" s="70"/>
      <c r="U217" s="312"/>
      <c r="V217" s="2040"/>
      <c r="W217" s="314"/>
      <c r="X217" s="943"/>
      <c r="Y217" s="943"/>
      <c r="Z217" s="943"/>
      <c r="AA217" s="943"/>
      <c r="AB217" s="943"/>
      <c r="AC217" s="943"/>
      <c r="AD217" s="943"/>
      <c r="AE217" s="943"/>
      <c r="AF217" s="943"/>
    </row>
    <row r="218" spans="1:32" ht="15.95" customHeight="1">
      <c r="A218" s="381">
        <f>ROW()</f>
        <v>218</v>
      </c>
      <c r="B218" s="766"/>
      <c r="C218" s="1274"/>
      <c r="D218" s="640" t="s">
        <v>437</v>
      </c>
      <c r="E218" s="1373"/>
      <c r="F218" s="1375"/>
      <c r="G218" s="1057"/>
      <c r="H218" s="1057"/>
      <c r="I218" s="1057"/>
      <c r="J218" s="1057"/>
      <c r="K218" s="1057"/>
      <c r="L218" s="1057"/>
      <c r="M218" s="1057"/>
      <c r="N218" s="1058"/>
      <c r="O218" s="1058"/>
      <c r="P218" s="1058"/>
      <c r="Q218" s="1058"/>
      <c r="R218" s="1379"/>
      <c r="S218" s="385"/>
      <c r="T218" s="70"/>
      <c r="U218" s="312"/>
      <c r="V218" s="2040"/>
      <c r="W218" s="314"/>
      <c r="X218" s="943"/>
      <c r="Y218" s="943"/>
      <c r="Z218" s="943"/>
      <c r="AA218" s="943"/>
      <c r="AB218" s="943"/>
      <c r="AC218" s="943"/>
      <c r="AD218" s="943"/>
      <c r="AE218" s="943"/>
      <c r="AF218" s="943"/>
    </row>
    <row r="219" spans="1:32" ht="15.95" customHeight="1">
      <c r="A219" s="381">
        <f>ROW()</f>
        <v>219</v>
      </c>
      <c r="B219" s="766"/>
      <c r="C219" s="1274"/>
      <c r="D219" s="640" t="s">
        <v>437</v>
      </c>
      <c r="E219" s="1373"/>
      <c r="F219" s="1375"/>
      <c r="G219" s="1057"/>
      <c r="H219" s="1057"/>
      <c r="I219" s="1057"/>
      <c r="J219" s="1057"/>
      <c r="K219" s="1057"/>
      <c r="L219" s="1057"/>
      <c r="M219" s="1057"/>
      <c r="N219" s="1058"/>
      <c r="O219" s="1058"/>
      <c r="P219" s="1058"/>
      <c r="Q219" s="1058"/>
      <c r="R219" s="1379"/>
      <c r="S219" s="385"/>
      <c r="T219" s="70"/>
      <c r="U219" s="312"/>
      <c r="V219" s="2040"/>
      <c r="W219" s="314"/>
      <c r="X219" s="943"/>
      <c r="Y219" s="943"/>
      <c r="Z219" s="943"/>
      <c r="AA219" s="943"/>
      <c r="AB219" s="943"/>
      <c r="AC219" s="943"/>
      <c r="AD219" s="943"/>
      <c r="AE219" s="943"/>
      <c r="AF219" s="943"/>
    </row>
    <row r="220" spans="1:32" ht="15.95" customHeight="1">
      <c r="A220" s="381">
        <f>ROW()</f>
        <v>220</v>
      </c>
      <c r="B220" s="766"/>
      <c r="C220" s="1274"/>
      <c r="D220" s="640" t="s">
        <v>437</v>
      </c>
      <c r="E220" s="1373"/>
      <c r="F220" s="1375"/>
      <c r="G220" s="1057"/>
      <c r="H220" s="1057"/>
      <c r="I220" s="1057"/>
      <c r="J220" s="1057"/>
      <c r="K220" s="1057"/>
      <c r="L220" s="1057"/>
      <c r="M220" s="1057"/>
      <c r="N220" s="1058"/>
      <c r="O220" s="1058"/>
      <c r="P220" s="1058"/>
      <c r="Q220" s="1058"/>
      <c r="R220" s="1379"/>
      <c r="S220" s="385"/>
      <c r="T220" s="70"/>
      <c r="U220" s="312"/>
      <c r="V220" s="2040"/>
      <c r="W220" s="314"/>
      <c r="X220" s="943"/>
      <c r="Y220" s="943"/>
      <c r="Z220" s="943"/>
      <c r="AA220" s="943"/>
      <c r="AB220" s="943"/>
      <c r="AC220" s="943"/>
      <c r="AD220" s="943"/>
      <c r="AE220" s="943"/>
      <c r="AF220" s="943"/>
    </row>
    <row r="221" spans="1:32" ht="15.95" customHeight="1">
      <c r="A221" s="381">
        <f>ROW()</f>
        <v>221</v>
      </c>
      <c r="B221" s="766"/>
      <c r="C221" s="1274"/>
      <c r="D221" s="640" t="s">
        <v>437</v>
      </c>
      <c r="E221" s="1373"/>
      <c r="F221" s="1375"/>
      <c r="G221" s="1057"/>
      <c r="H221" s="1057"/>
      <c r="I221" s="1057"/>
      <c r="J221" s="1057"/>
      <c r="K221" s="1057"/>
      <c r="L221" s="1057"/>
      <c r="M221" s="1057"/>
      <c r="N221" s="1058"/>
      <c r="O221" s="1058"/>
      <c r="P221" s="1058"/>
      <c r="Q221" s="1058"/>
      <c r="R221" s="1379"/>
      <c r="S221" s="385"/>
      <c r="T221" s="70"/>
      <c r="U221" s="312"/>
      <c r="V221" s="2040"/>
      <c r="W221" s="314"/>
      <c r="X221" s="943"/>
      <c r="Y221" s="943"/>
      <c r="Z221" s="943"/>
      <c r="AA221" s="943"/>
      <c r="AB221" s="943"/>
      <c r="AC221" s="943"/>
      <c r="AD221" s="943"/>
      <c r="AE221" s="943"/>
      <c r="AF221" s="943"/>
    </row>
    <row r="222" spans="1:32" ht="15.95" customHeight="1" thickBot="1">
      <c r="A222" s="381">
        <f>ROW()</f>
        <v>222</v>
      </c>
      <c r="B222" s="766"/>
      <c r="C222" s="1274"/>
      <c r="D222" s="640" t="s">
        <v>437</v>
      </c>
      <c r="E222" s="1394"/>
      <c r="F222" s="1395"/>
      <c r="G222" s="1396"/>
      <c r="H222" s="1396"/>
      <c r="I222" s="1396"/>
      <c r="J222" s="1396"/>
      <c r="K222" s="1396"/>
      <c r="L222" s="1396"/>
      <c r="M222" s="1396"/>
      <c r="N222" s="1397"/>
      <c r="O222" s="1397"/>
      <c r="P222" s="1397"/>
      <c r="Q222" s="1058"/>
      <c r="R222" s="1379"/>
      <c r="S222" s="385"/>
      <c r="T222" s="70"/>
      <c r="U222" s="312"/>
      <c r="V222" s="2040"/>
      <c r="W222" s="314"/>
      <c r="X222" s="943"/>
      <c r="Y222" s="943"/>
      <c r="Z222" s="943"/>
      <c r="AA222" s="943"/>
      <c r="AB222" s="943"/>
      <c r="AC222" s="943"/>
      <c r="AD222" s="943"/>
      <c r="AE222" s="943"/>
      <c r="AF222" s="943"/>
    </row>
    <row r="223" spans="1:32" ht="15.95" customHeight="1" thickBot="1">
      <c r="A223" s="381">
        <f>ROW()</f>
        <v>223</v>
      </c>
      <c r="B223" s="766"/>
      <c r="C223" s="1274"/>
      <c r="D223" s="1392" t="s">
        <v>1208</v>
      </c>
      <c r="E223" s="1384">
        <f>SUM(E11:E222)</f>
        <v>0</v>
      </c>
      <c r="F223" s="1384">
        <f t="shared" ref="F223:P223" si="0">SUM(F11:F222)</f>
        <v>2634</v>
      </c>
      <c r="G223" s="1384">
        <f t="shared" si="0"/>
        <v>2686</v>
      </c>
      <c r="H223" s="1384">
        <f t="shared" si="0"/>
        <v>2786</v>
      </c>
      <c r="I223" s="1384">
        <f t="shared" si="0"/>
        <v>2844</v>
      </c>
      <c r="J223" s="1384">
        <f t="shared" si="0"/>
        <v>2900</v>
      </c>
      <c r="K223" s="1384">
        <f t="shared" si="0"/>
        <v>2961</v>
      </c>
      <c r="L223" s="1384">
        <f t="shared" si="0"/>
        <v>3021</v>
      </c>
      <c r="M223" s="1384">
        <f t="shared" si="0"/>
        <v>3083</v>
      </c>
      <c r="N223" s="1384">
        <f t="shared" si="0"/>
        <v>3144</v>
      </c>
      <c r="O223" s="1384">
        <f t="shared" si="0"/>
        <v>3208</v>
      </c>
      <c r="P223" s="1384">
        <f t="shared" si="0"/>
        <v>3269</v>
      </c>
      <c r="Q223" s="1393"/>
      <c r="R223" s="1379"/>
      <c r="S223" s="385"/>
      <c r="T223" s="70"/>
      <c r="U223" s="312"/>
      <c r="V223" s="2040"/>
      <c r="W223" s="314"/>
      <c r="X223" s="943"/>
      <c r="Y223" s="943"/>
      <c r="Z223" s="943"/>
      <c r="AA223" s="943"/>
      <c r="AB223" s="943"/>
      <c r="AC223" s="943"/>
      <c r="AD223" s="943"/>
      <c r="AE223" s="943"/>
      <c r="AF223" s="943"/>
    </row>
    <row r="224" spans="1:32">
      <c r="A224" s="381">
        <f>ROW()</f>
        <v>224</v>
      </c>
      <c r="B224" s="766"/>
      <c r="C224" s="1274"/>
      <c r="D224" s="534" t="s">
        <v>1209</v>
      </c>
      <c r="E224" s="940"/>
      <c r="F224" s="1061"/>
      <c r="G224" s="1061"/>
      <c r="H224" s="1062"/>
      <c r="I224" s="1061"/>
      <c r="J224" s="1061"/>
      <c r="K224" s="1061"/>
      <c r="L224" s="1062"/>
      <c r="M224" s="1281"/>
      <c r="N224" s="1282"/>
      <c r="O224" s="1282"/>
      <c r="P224" s="1282"/>
      <c r="Q224" s="1377"/>
      <c r="R224" s="1376"/>
      <c r="S224" s="247"/>
      <c r="T224" s="326"/>
      <c r="U224" s="943"/>
      <c r="V224" s="943"/>
      <c r="W224" s="943"/>
      <c r="X224" s="943"/>
      <c r="Y224" s="943"/>
      <c r="Z224" s="943"/>
      <c r="AA224" s="943"/>
      <c r="AB224" s="943"/>
      <c r="AC224" s="943"/>
      <c r="AD224" s="943"/>
      <c r="AE224" s="943"/>
      <c r="AF224" s="943"/>
    </row>
    <row r="225" spans="1:32" s="937" customFormat="1">
      <c r="A225" s="938">
        <f>ROW()</f>
        <v>225</v>
      </c>
      <c r="B225" s="766"/>
      <c r="C225" s="1274"/>
      <c r="D225" s="534"/>
      <c r="E225" s="940"/>
      <c r="F225" s="1061"/>
      <c r="G225" s="1061"/>
      <c r="H225" s="1062"/>
      <c r="I225" s="1061"/>
      <c r="J225" s="1061"/>
      <c r="K225" s="1061"/>
      <c r="L225" s="1062"/>
      <c r="M225" s="1281"/>
      <c r="N225" s="1282"/>
      <c r="O225" s="1282"/>
      <c r="P225" s="1282"/>
      <c r="Q225" s="1282"/>
      <c r="R225" s="1376"/>
      <c r="S225" s="247"/>
      <c r="T225" s="247"/>
      <c r="U225" s="943"/>
      <c r="V225" s="943"/>
      <c r="W225" s="943"/>
      <c r="X225" s="943"/>
      <c r="Y225" s="943"/>
      <c r="Z225" s="943"/>
      <c r="AA225" s="943"/>
      <c r="AB225" s="943"/>
      <c r="AC225" s="943"/>
      <c r="AD225" s="943"/>
      <c r="AE225" s="943"/>
      <c r="AF225" s="943"/>
    </row>
    <row r="226" spans="1:32" ht="24.75" customHeight="1">
      <c r="A226" s="381">
        <f>ROW()</f>
        <v>226</v>
      </c>
      <c r="B226" s="766"/>
      <c r="C226" s="561" t="s">
        <v>1212</v>
      </c>
      <c r="D226" s="475"/>
      <c r="E226" s="475"/>
      <c r="F226" s="475"/>
      <c r="G226" s="475"/>
      <c r="H226" s="475"/>
      <c r="I226" s="475"/>
      <c r="J226" s="475"/>
      <c r="K226" s="475"/>
      <c r="L226" s="1062"/>
      <c r="M226" s="1062"/>
      <c r="N226" s="1062"/>
      <c r="O226" s="1062"/>
      <c r="P226" s="1062"/>
      <c r="Q226" s="1062"/>
      <c r="R226" s="1063"/>
      <c r="U226" s="312"/>
      <c r="V226" s="2040"/>
      <c r="W226" s="943"/>
      <c r="X226" s="943"/>
      <c r="Y226" s="943"/>
      <c r="Z226" s="943"/>
      <c r="AA226" s="943"/>
      <c r="AB226" s="943"/>
      <c r="AC226" s="943"/>
      <c r="AD226" s="943"/>
      <c r="AE226" s="943"/>
      <c r="AF226" s="943"/>
    </row>
    <row r="227" spans="1:32" s="937" customFormat="1" ht="15.75" customHeight="1">
      <c r="A227" s="938">
        <f>ROW()</f>
        <v>227</v>
      </c>
      <c r="B227" s="766"/>
      <c r="C227" s="475"/>
      <c r="D227" s="475"/>
      <c r="E227" s="475"/>
      <c r="F227" s="475"/>
      <c r="G227" s="475"/>
      <c r="H227" s="475"/>
      <c r="I227" s="475"/>
      <c r="J227" s="475"/>
      <c r="K227" s="475"/>
      <c r="L227" s="1062"/>
      <c r="M227" s="1062"/>
      <c r="N227" s="1062"/>
      <c r="O227" s="1062"/>
      <c r="P227" s="1062"/>
      <c r="Q227" s="1062"/>
      <c r="R227" s="1063"/>
      <c r="S227" s="800"/>
      <c r="T227" s="800"/>
      <c r="U227" s="312"/>
      <c r="V227" s="2040"/>
      <c r="W227" s="943"/>
      <c r="X227" s="943"/>
      <c r="Y227" s="943"/>
      <c r="Z227" s="943"/>
      <c r="AA227" s="943"/>
      <c r="AB227" s="943"/>
      <c r="AC227" s="943"/>
      <c r="AD227" s="943"/>
      <c r="AE227" s="943"/>
      <c r="AF227" s="943"/>
    </row>
    <row r="228" spans="1:32" ht="15.75" customHeight="1">
      <c r="A228" s="938">
        <f>ROW()</f>
        <v>228</v>
      </c>
      <c r="B228" s="766"/>
      <c r="C228" s="475"/>
      <c r="D228" s="2248" t="s">
        <v>757</v>
      </c>
      <c r="E228" s="1381" t="s">
        <v>975</v>
      </c>
      <c r="F228" s="2247" t="s">
        <v>976</v>
      </c>
      <c r="G228" s="2247"/>
      <c r="H228" s="2247"/>
      <c r="I228" s="2247"/>
      <c r="J228" s="2247"/>
      <c r="K228" s="2247"/>
      <c r="L228" s="2247"/>
      <c r="M228" s="2247"/>
      <c r="N228" s="2247"/>
      <c r="O228" s="2247"/>
      <c r="P228" s="2247"/>
      <c r="Q228" s="1275"/>
      <c r="R228" s="1276"/>
      <c r="U228" s="312"/>
      <c r="V228" s="2040"/>
      <c r="W228" s="943"/>
      <c r="X228" s="943"/>
      <c r="Y228" s="943"/>
      <c r="Z228" s="943"/>
      <c r="AA228" s="943"/>
      <c r="AB228" s="943"/>
      <c r="AC228" s="943"/>
      <c r="AD228" s="943"/>
      <c r="AE228" s="943"/>
      <c r="AF228" s="943"/>
    </row>
    <row r="229" spans="1:32" ht="15.95" customHeight="1">
      <c r="A229" s="381">
        <f>ROW()</f>
        <v>229</v>
      </c>
      <c r="B229" s="766"/>
      <c r="C229" s="940"/>
      <c r="D229" s="2249"/>
      <c r="E229" s="1380" t="s">
        <v>205</v>
      </c>
      <c r="F229" s="1380" t="s">
        <v>205</v>
      </c>
      <c r="G229" s="1380" t="s">
        <v>559</v>
      </c>
      <c r="H229" s="1380" t="s">
        <v>560</v>
      </c>
      <c r="I229" s="1380" t="s">
        <v>561</v>
      </c>
      <c r="J229" s="1380" t="s">
        <v>562</v>
      </c>
      <c r="K229" s="1380" t="s">
        <v>563</v>
      </c>
      <c r="L229" s="1380" t="s">
        <v>564</v>
      </c>
      <c r="M229" s="1380" t="s">
        <v>565</v>
      </c>
      <c r="N229" s="1370" t="s">
        <v>566</v>
      </c>
      <c r="O229" s="1370" t="s">
        <v>567</v>
      </c>
      <c r="P229" s="1370" t="s">
        <v>568</v>
      </c>
      <c r="Q229" s="1370" t="s">
        <v>977</v>
      </c>
      <c r="R229" s="1064"/>
      <c r="S229" s="247"/>
      <c r="T229" s="326"/>
      <c r="U229" s="943"/>
      <c r="V229" s="943"/>
      <c r="W229" s="943"/>
      <c r="X229" s="943"/>
      <c r="Y229" s="943"/>
      <c r="Z229" s="943"/>
      <c r="AA229" s="943"/>
      <c r="AB229" s="943"/>
      <c r="AC229" s="943"/>
      <c r="AD229" s="943"/>
      <c r="AE229" s="943"/>
      <c r="AF229" s="943"/>
    </row>
    <row r="230" spans="1:32" ht="15.95" customHeight="1">
      <c r="A230" s="381">
        <f>ROW()</f>
        <v>230</v>
      </c>
      <c r="B230" s="766"/>
      <c r="C230" s="1274"/>
      <c r="D230" s="1283" t="s">
        <v>1167</v>
      </c>
      <c r="E230" s="1382"/>
      <c r="F230" s="1383"/>
      <c r="G230" s="1283"/>
      <c r="H230" s="1283"/>
      <c r="I230" s="1283"/>
      <c r="J230" s="1283"/>
      <c r="K230" s="1283"/>
      <c r="L230" s="1283"/>
      <c r="M230" s="1283"/>
      <c r="N230" s="1283"/>
      <c r="O230" s="1283"/>
      <c r="P230" s="1283"/>
      <c r="Q230" s="1283"/>
      <c r="R230" s="1379"/>
      <c r="S230" s="941" t="s">
        <v>1173</v>
      </c>
      <c r="T230" s="70"/>
      <c r="U230" s="312"/>
      <c r="V230" s="2040"/>
      <c r="W230" s="314"/>
      <c r="X230" s="943"/>
      <c r="Y230" s="943"/>
      <c r="Z230" s="943"/>
      <c r="AA230" s="943"/>
      <c r="AB230" s="943"/>
      <c r="AC230" s="943"/>
      <c r="AD230" s="943"/>
      <c r="AE230" s="943"/>
      <c r="AF230" s="943"/>
    </row>
    <row r="231" spans="1:32" ht="15.95" customHeight="1">
      <c r="A231" s="381">
        <f>ROW()</f>
        <v>231</v>
      </c>
      <c r="B231" s="766"/>
      <c r="C231" s="1274"/>
      <c r="D231" s="1283" t="s">
        <v>1168</v>
      </c>
      <c r="E231" s="1382" t="s">
        <v>4</v>
      </c>
      <c r="F231" s="1383">
        <v>3</v>
      </c>
      <c r="G231" s="1283">
        <v>3</v>
      </c>
      <c r="H231" s="1283">
        <v>3</v>
      </c>
      <c r="I231" s="1283">
        <v>3</v>
      </c>
      <c r="J231" s="1283">
        <v>3</v>
      </c>
      <c r="K231" s="1283">
        <v>3</v>
      </c>
      <c r="L231" s="1283">
        <v>3</v>
      </c>
      <c r="M231" s="1283">
        <v>3</v>
      </c>
      <c r="N231" s="1283">
        <v>3</v>
      </c>
      <c r="O231" s="1283">
        <v>3</v>
      </c>
      <c r="P231" s="1283">
        <v>3</v>
      </c>
      <c r="Q231" s="1283"/>
      <c r="R231" s="1379"/>
      <c r="S231" s="941" t="s">
        <v>1173</v>
      </c>
      <c r="T231" s="70"/>
      <c r="U231" s="312"/>
      <c r="V231" s="2040"/>
      <c r="W231" s="314"/>
      <c r="X231" s="943"/>
      <c r="Y231" s="943"/>
      <c r="Z231" s="943"/>
      <c r="AA231" s="943"/>
      <c r="AB231" s="943"/>
      <c r="AC231" s="943"/>
      <c r="AD231" s="943"/>
      <c r="AE231" s="943"/>
      <c r="AF231" s="943"/>
    </row>
    <row r="232" spans="1:32" ht="15.95" customHeight="1">
      <c r="A232" s="381">
        <f>ROW()</f>
        <v>232</v>
      </c>
      <c r="B232" s="766"/>
      <c r="C232" s="1274"/>
      <c r="D232" s="1283" t="s">
        <v>1169</v>
      </c>
      <c r="E232" s="1382"/>
      <c r="F232" s="1383">
        <v>9</v>
      </c>
      <c r="G232" s="1283">
        <v>9</v>
      </c>
      <c r="H232" s="1283">
        <v>9</v>
      </c>
      <c r="I232" s="1283">
        <v>9</v>
      </c>
      <c r="J232" s="1283">
        <v>9</v>
      </c>
      <c r="K232" s="1283">
        <v>9</v>
      </c>
      <c r="L232" s="1283">
        <v>9</v>
      </c>
      <c r="M232" s="1283">
        <v>9</v>
      </c>
      <c r="N232" s="1283">
        <v>9</v>
      </c>
      <c r="O232" s="1283">
        <v>9</v>
      </c>
      <c r="P232" s="1283">
        <v>9</v>
      </c>
      <c r="Q232" s="1283"/>
      <c r="R232" s="1379"/>
      <c r="S232" s="941" t="s">
        <v>1173</v>
      </c>
      <c r="T232" s="70"/>
      <c r="U232" s="312"/>
      <c r="V232" s="2040"/>
      <c r="W232" s="314"/>
      <c r="X232" s="943"/>
      <c r="Y232" s="943"/>
      <c r="Z232" s="943"/>
      <c r="AA232" s="943"/>
      <c r="AB232" s="943"/>
      <c r="AC232" s="943"/>
      <c r="AD232" s="943"/>
      <c r="AE232" s="943"/>
      <c r="AF232" s="943"/>
    </row>
    <row r="233" spans="1:32" ht="15.95" customHeight="1">
      <c r="A233" s="381">
        <f>ROW()</f>
        <v>233</v>
      </c>
      <c r="B233" s="766"/>
      <c r="C233" s="1274"/>
      <c r="D233" s="1283" t="s">
        <v>1170</v>
      </c>
      <c r="E233" s="1382" t="s">
        <v>4</v>
      </c>
      <c r="F233" s="1383">
        <v>27</v>
      </c>
      <c r="G233" s="1283">
        <v>27</v>
      </c>
      <c r="H233" s="1283">
        <v>27</v>
      </c>
      <c r="I233" s="1283">
        <v>27</v>
      </c>
      <c r="J233" s="1283">
        <v>27</v>
      </c>
      <c r="K233" s="1283">
        <v>27</v>
      </c>
      <c r="L233" s="1283">
        <v>27</v>
      </c>
      <c r="M233" s="1283">
        <v>27</v>
      </c>
      <c r="N233" s="1283">
        <v>27</v>
      </c>
      <c r="O233" s="1283">
        <v>27</v>
      </c>
      <c r="P233" s="1283">
        <v>27</v>
      </c>
      <c r="Q233" s="1283"/>
      <c r="R233" s="1379"/>
      <c r="S233" s="941" t="s">
        <v>1173</v>
      </c>
      <c r="T233" s="70"/>
      <c r="U233" s="312"/>
      <c r="V233" s="2040"/>
      <c r="W233" s="314"/>
      <c r="X233" s="943"/>
      <c r="Y233" s="943"/>
      <c r="Z233" s="943"/>
      <c r="AA233" s="943"/>
      <c r="AB233" s="943"/>
      <c r="AC233" s="943"/>
      <c r="AD233" s="943"/>
      <c r="AE233" s="943"/>
      <c r="AF233" s="943"/>
    </row>
    <row r="234" spans="1:32" ht="15.95" customHeight="1">
      <c r="A234" s="381">
        <f>ROW()</f>
        <v>234</v>
      </c>
      <c r="B234" s="766"/>
      <c r="C234" s="1274"/>
      <c r="D234" s="1283" t="s">
        <v>1171</v>
      </c>
      <c r="E234" s="1382"/>
      <c r="F234" s="1383">
        <v>5</v>
      </c>
      <c r="G234" s="1283">
        <v>5</v>
      </c>
      <c r="H234" s="1283">
        <v>5</v>
      </c>
      <c r="I234" s="1283">
        <v>5</v>
      </c>
      <c r="J234" s="1283">
        <v>5</v>
      </c>
      <c r="K234" s="1283">
        <v>5</v>
      </c>
      <c r="L234" s="1283">
        <v>5</v>
      </c>
      <c r="M234" s="1283">
        <v>5</v>
      </c>
      <c r="N234" s="1283">
        <v>5</v>
      </c>
      <c r="O234" s="1283">
        <v>5</v>
      </c>
      <c r="P234" s="1283">
        <v>5</v>
      </c>
      <c r="Q234" s="1283"/>
      <c r="R234" s="1379"/>
      <c r="S234" s="941" t="s">
        <v>1173</v>
      </c>
      <c r="T234" s="70"/>
      <c r="U234" s="312"/>
      <c r="V234" s="2040"/>
      <c r="W234" s="314"/>
      <c r="X234" s="943"/>
      <c r="Y234" s="943"/>
      <c r="Z234" s="943"/>
      <c r="AA234" s="943"/>
      <c r="AB234" s="943"/>
      <c r="AC234" s="943"/>
      <c r="AD234" s="943"/>
      <c r="AE234" s="943"/>
      <c r="AF234" s="943"/>
    </row>
    <row r="235" spans="1:32" ht="15.95" customHeight="1">
      <c r="A235" s="381">
        <f>ROW()</f>
        <v>235</v>
      </c>
      <c r="B235" s="766"/>
      <c r="C235" s="1274"/>
      <c r="D235" s="1283" t="s">
        <v>1172</v>
      </c>
      <c r="E235" s="1382" t="s">
        <v>4</v>
      </c>
      <c r="F235" s="1383">
        <v>10</v>
      </c>
      <c r="G235" s="1283">
        <v>10</v>
      </c>
      <c r="H235" s="1283">
        <v>10</v>
      </c>
      <c r="I235" s="1283">
        <v>10</v>
      </c>
      <c r="J235" s="1283">
        <v>10</v>
      </c>
      <c r="K235" s="1283">
        <v>10</v>
      </c>
      <c r="L235" s="1283">
        <v>10</v>
      </c>
      <c r="M235" s="1283">
        <v>10</v>
      </c>
      <c r="N235" s="1283">
        <v>10</v>
      </c>
      <c r="O235" s="1283">
        <v>10</v>
      </c>
      <c r="P235" s="1283">
        <v>10</v>
      </c>
      <c r="Q235" s="1283"/>
      <c r="R235" s="1379"/>
      <c r="S235" s="941" t="s">
        <v>1173</v>
      </c>
      <c r="T235" s="70"/>
      <c r="U235" s="312"/>
      <c r="V235" s="2040"/>
      <c r="W235" s="314"/>
      <c r="X235" s="943"/>
      <c r="Y235" s="943"/>
      <c r="Z235" s="943"/>
      <c r="AA235" s="943"/>
      <c r="AB235" s="943"/>
      <c r="AC235" s="943"/>
      <c r="AD235" s="943"/>
      <c r="AE235" s="943"/>
      <c r="AF235" s="943"/>
    </row>
    <row r="236" spans="1:32" ht="15.95" customHeight="1">
      <c r="A236" s="381">
        <f>ROW()</f>
        <v>236</v>
      </c>
      <c r="B236" s="766"/>
      <c r="C236" s="1274"/>
      <c r="D236" s="640" t="s">
        <v>437</v>
      </c>
      <c r="E236" s="1373"/>
      <c r="F236" s="1375"/>
      <c r="G236" s="1057"/>
      <c r="H236" s="1057"/>
      <c r="I236" s="1057"/>
      <c r="J236" s="1057"/>
      <c r="K236" s="1057"/>
      <c r="L236" s="1057"/>
      <c r="M236" s="1057"/>
      <c r="N236" s="1058"/>
      <c r="O236" s="1058"/>
      <c r="P236" s="1058"/>
      <c r="Q236" s="1058"/>
      <c r="R236" s="1379"/>
      <c r="S236" s="385"/>
      <c r="T236" s="70"/>
      <c r="U236" s="312"/>
      <c r="V236" s="2040"/>
      <c r="W236" s="314"/>
      <c r="X236" s="943"/>
      <c r="Y236" s="943"/>
      <c r="Z236" s="943"/>
      <c r="AA236" s="943"/>
      <c r="AB236" s="943"/>
      <c r="AC236" s="943"/>
      <c r="AD236" s="943"/>
      <c r="AE236" s="943"/>
      <c r="AF236" s="943"/>
    </row>
    <row r="237" spans="1:32" ht="15.95" customHeight="1">
      <c r="A237" s="381">
        <f>ROW()</f>
        <v>237</v>
      </c>
      <c r="B237" s="766"/>
      <c r="C237" s="1274"/>
      <c r="D237" s="640" t="s">
        <v>437</v>
      </c>
      <c r="E237" s="1373"/>
      <c r="F237" s="1375"/>
      <c r="G237" s="1057"/>
      <c r="H237" s="1057"/>
      <c r="I237" s="1057"/>
      <c r="J237" s="1057"/>
      <c r="K237" s="1057"/>
      <c r="L237" s="1057"/>
      <c r="M237" s="1057"/>
      <c r="N237" s="1058"/>
      <c r="O237" s="1058"/>
      <c r="P237" s="1058"/>
      <c r="Q237" s="1058"/>
      <c r="R237" s="1379"/>
      <c r="S237" s="385"/>
      <c r="T237" s="70"/>
      <c r="U237" s="312"/>
      <c r="V237" s="2040"/>
      <c r="W237" s="314"/>
      <c r="X237" s="943"/>
      <c r="Y237" s="943"/>
      <c r="Z237" s="943"/>
      <c r="AA237" s="943"/>
      <c r="AB237" s="943"/>
      <c r="AC237" s="943"/>
      <c r="AD237" s="943"/>
      <c r="AE237" s="943"/>
      <c r="AF237" s="943"/>
    </row>
    <row r="238" spans="1:32" ht="15.95" customHeight="1">
      <c r="A238" s="381">
        <f>ROW()</f>
        <v>238</v>
      </c>
      <c r="B238" s="766"/>
      <c r="C238" s="1274"/>
      <c r="D238" s="640" t="s">
        <v>437</v>
      </c>
      <c r="E238" s="1373"/>
      <c r="F238" s="1375"/>
      <c r="G238" s="1057"/>
      <c r="H238" s="1057"/>
      <c r="I238" s="1057"/>
      <c r="J238" s="1057"/>
      <c r="K238" s="1057"/>
      <c r="L238" s="1057"/>
      <c r="M238" s="1057"/>
      <c r="N238" s="1058"/>
      <c r="O238" s="1058"/>
      <c r="P238" s="1058"/>
      <c r="Q238" s="1058"/>
      <c r="R238" s="1379"/>
      <c r="S238" s="385"/>
      <c r="T238" s="70"/>
      <c r="U238" s="312"/>
      <c r="V238" s="2040"/>
      <c r="W238" s="314"/>
      <c r="X238" s="943"/>
      <c r="Y238" s="943"/>
      <c r="Z238" s="943"/>
      <c r="AA238" s="943"/>
      <c r="AB238" s="943"/>
      <c r="AC238" s="943"/>
      <c r="AD238" s="943"/>
      <c r="AE238" s="943"/>
      <c r="AF238" s="943"/>
    </row>
    <row r="239" spans="1:32" ht="15.95" customHeight="1">
      <c r="A239" s="381">
        <f>ROW()</f>
        <v>239</v>
      </c>
      <c r="B239" s="766"/>
      <c r="C239" s="1274"/>
      <c r="D239" s="640" t="s">
        <v>437</v>
      </c>
      <c r="E239" s="1373"/>
      <c r="F239" s="1375"/>
      <c r="G239" s="1057"/>
      <c r="H239" s="1057"/>
      <c r="I239" s="1057"/>
      <c r="J239" s="1057"/>
      <c r="K239" s="1057"/>
      <c r="L239" s="1057"/>
      <c r="M239" s="1057"/>
      <c r="N239" s="1058"/>
      <c r="O239" s="1058"/>
      <c r="P239" s="1058"/>
      <c r="Q239" s="1058"/>
      <c r="R239" s="1379"/>
      <c r="S239" s="385"/>
      <c r="T239" s="70"/>
      <c r="U239" s="312"/>
      <c r="V239" s="2040"/>
      <c r="W239" s="314"/>
      <c r="X239" s="943"/>
      <c r="Y239" s="943"/>
      <c r="Z239" s="943"/>
      <c r="AA239" s="943"/>
      <c r="AB239" s="943"/>
      <c r="AC239" s="943"/>
      <c r="AD239" s="943"/>
      <c r="AE239" s="943"/>
      <c r="AF239" s="943"/>
    </row>
    <row r="240" spans="1:32" ht="15.95" customHeight="1">
      <c r="A240" s="381">
        <f>ROW()</f>
        <v>240</v>
      </c>
      <c r="B240" s="766"/>
      <c r="C240" s="1274"/>
      <c r="D240" s="640" t="s">
        <v>437</v>
      </c>
      <c r="E240" s="1373"/>
      <c r="F240" s="1375"/>
      <c r="G240" s="1057"/>
      <c r="H240" s="1057"/>
      <c r="I240" s="1057"/>
      <c r="J240" s="1057"/>
      <c r="K240" s="1057"/>
      <c r="L240" s="1057"/>
      <c r="M240" s="1057"/>
      <c r="N240" s="1058"/>
      <c r="O240" s="1058"/>
      <c r="P240" s="1058"/>
      <c r="Q240" s="1058"/>
      <c r="R240" s="1379"/>
      <c r="S240" s="385"/>
      <c r="T240" s="70"/>
      <c r="U240" s="312"/>
      <c r="V240" s="2040"/>
      <c r="W240" s="314"/>
      <c r="X240" s="943"/>
      <c r="Y240" s="943"/>
      <c r="Z240" s="943"/>
      <c r="AA240" s="943"/>
      <c r="AB240" s="943"/>
      <c r="AC240" s="943"/>
      <c r="AD240" s="943"/>
      <c r="AE240" s="943"/>
      <c r="AF240" s="943"/>
    </row>
    <row r="241" spans="1:32" ht="15.95" customHeight="1">
      <c r="A241" s="381">
        <f>ROW()</f>
        <v>241</v>
      </c>
      <c r="B241" s="766"/>
      <c r="C241" s="1274"/>
      <c r="D241" s="640" t="s">
        <v>437</v>
      </c>
      <c r="E241" s="1373"/>
      <c r="F241" s="1375"/>
      <c r="G241" s="1057"/>
      <c r="H241" s="1057"/>
      <c r="I241" s="1057"/>
      <c r="J241" s="1057"/>
      <c r="K241" s="1057"/>
      <c r="L241" s="1057"/>
      <c r="M241" s="1057"/>
      <c r="N241" s="1058"/>
      <c r="O241" s="1058"/>
      <c r="P241" s="1058"/>
      <c r="Q241" s="1058"/>
      <c r="R241" s="1379"/>
      <c r="S241" s="385"/>
      <c r="T241" s="70"/>
      <c r="U241" s="312"/>
      <c r="V241" s="2040"/>
      <c r="W241" s="314"/>
      <c r="X241" s="943"/>
      <c r="Y241" s="943"/>
      <c r="Z241" s="943"/>
      <c r="AA241" s="943"/>
      <c r="AB241" s="943"/>
      <c r="AC241" s="943"/>
      <c r="AD241" s="943"/>
      <c r="AE241" s="943"/>
      <c r="AF241" s="943"/>
    </row>
    <row r="242" spans="1:32" ht="15.95" customHeight="1">
      <c r="A242" s="381">
        <f>ROW()</f>
        <v>242</v>
      </c>
      <c r="B242" s="766"/>
      <c r="C242" s="1274"/>
      <c r="D242" s="640" t="s">
        <v>437</v>
      </c>
      <c r="E242" s="1373"/>
      <c r="F242" s="1375"/>
      <c r="G242" s="1057"/>
      <c r="H242" s="1057"/>
      <c r="I242" s="1057"/>
      <c r="J242" s="1057"/>
      <c r="K242" s="1057"/>
      <c r="L242" s="1057"/>
      <c r="M242" s="1057"/>
      <c r="N242" s="1058"/>
      <c r="O242" s="1058"/>
      <c r="P242" s="1058"/>
      <c r="Q242" s="1058"/>
      <c r="R242" s="1379"/>
      <c r="S242" s="385"/>
      <c r="T242" s="70"/>
      <c r="U242" s="312"/>
      <c r="V242" s="2040"/>
      <c r="W242" s="314"/>
      <c r="X242" s="943"/>
      <c r="Y242" s="943"/>
      <c r="Z242" s="943"/>
      <c r="AA242" s="943"/>
      <c r="AB242" s="943"/>
      <c r="AC242" s="943"/>
      <c r="AD242" s="943"/>
      <c r="AE242" s="943"/>
      <c r="AF242" s="943"/>
    </row>
    <row r="243" spans="1:32" ht="15.95" customHeight="1">
      <c r="A243" s="381">
        <f>ROW()</f>
        <v>243</v>
      </c>
      <c r="B243" s="766"/>
      <c r="C243" s="1274"/>
      <c r="D243" s="640" t="s">
        <v>437</v>
      </c>
      <c r="E243" s="1373"/>
      <c r="F243" s="1375"/>
      <c r="G243" s="1057"/>
      <c r="H243" s="1057"/>
      <c r="I243" s="1057"/>
      <c r="J243" s="1057"/>
      <c r="K243" s="1057"/>
      <c r="L243" s="1057"/>
      <c r="M243" s="1057"/>
      <c r="N243" s="1058"/>
      <c r="O243" s="1058"/>
      <c r="P243" s="1058"/>
      <c r="Q243" s="1058"/>
      <c r="R243" s="1379"/>
      <c r="S243" s="385"/>
      <c r="T243" s="70"/>
      <c r="U243" s="312"/>
      <c r="V243" s="2040"/>
      <c r="W243" s="314"/>
      <c r="X243" s="943"/>
      <c r="Y243" s="943"/>
      <c r="Z243" s="943"/>
      <c r="AA243" s="943"/>
      <c r="AB243" s="943"/>
      <c r="AC243" s="943"/>
      <c r="AD243" s="943"/>
      <c r="AE243" s="943"/>
      <c r="AF243" s="943"/>
    </row>
    <row r="244" spans="1:32" ht="15.95" customHeight="1">
      <c r="A244" s="381">
        <f>ROW()</f>
        <v>244</v>
      </c>
      <c r="B244" s="766"/>
      <c r="C244" s="1274"/>
      <c r="D244" s="640" t="s">
        <v>437</v>
      </c>
      <c r="E244" s="1373"/>
      <c r="F244" s="1375"/>
      <c r="G244" s="1057"/>
      <c r="H244" s="1057"/>
      <c r="I244" s="1057"/>
      <c r="J244" s="1057"/>
      <c r="K244" s="1057"/>
      <c r="L244" s="1057"/>
      <c r="M244" s="1057"/>
      <c r="N244" s="1058"/>
      <c r="O244" s="1058"/>
      <c r="P244" s="1058"/>
      <c r="Q244" s="1058"/>
      <c r="R244" s="1379"/>
      <c r="S244" s="385"/>
      <c r="T244" s="70"/>
      <c r="U244" s="312"/>
      <c r="V244" s="2040"/>
      <c r="W244" s="314"/>
      <c r="X244" s="943"/>
      <c r="Y244" s="943"/>
      <c r="Z244" s="943"/>
      <c r="AA244" s="943"/>
      <c r="AB244" s="943"/>
      <c r="AC244" s="943"/>
      <c r="AD244" s="943"/>
      <c r="AE244" s="943"/>
      <c r="AF244" s="943"/>
    </row>
    <row r="245" spans="1:32" ht="15.95" customHeight="1">
      <c r="A245" s="381">
        <f>ROW()</f>
        <v>245</v>
      </c>
      <c r="B245" s="766"/>
      <c r="C245" s="1274"/>
      <c r="D245" s="640" t="s">
        <v>437</v>
      </c>
      <c r="E245" s="1373"/>
      <c r="F245" s="1375"/>
      <c r="G245" s="1057"/>
      <c r="H245" s="1057"/>
      <c r="I245" s="1057"/>
      <c r="J245" s="1057"/>
      <c r="K245" s="1057"/>
      <c r="L245" s="1057"/>
      <c r="M245" s="1057"/>
      <c r="N245" s="1058"/>
      <c r="O245" s="1058"/>
      <c r="P245" s="1058"/>
      <c r="Q245" s="1058"/>
      <c r="R245" s="1379"/>
      <c r="S245" s="385"/>
      <c r="T245" s="70"/>
      <c r="U245" s="312"/>
      <c r="V245" s="2040"/>
      <c r="W245" s="314"/>
      <c r="X245" s="943"/>
      <c r="Y245" s="943"/>
      <c r="Z245" s="943"/>
      <c r="AA245" s="943"/>
      <c r="AB245" s="943"/>
      <c r="AC245" s="943"/>
      <c r="AD245" s="943"/>
      <c r="AE245" s="943"/>
      <c r="AF245" s="943"/>
    </row>
    <row r="246" spans="1:32" ht="15.95" customHeight="1">
      <c r="A246" s="381">
        <f>ROW()</f>
        <v>246</v>
      </c>
      <c r="B246" s="766"/>
      <c r="C246" s="1274"/>
      <c r="D246" s="640" t="s">
        <v>437</v>
      </c>
      <c r="E246" s="1373"/>
      <c r="F246" s="1375"/>
      <c r="G246" s="1057"/>
      <c r="H246" s="1057"/>
      <c r="I246" s="1057"/>
      <c r="J246" s="1057"/>
      <c r="K246" s="1057"/>
      <c r="L246" s="1057"/>
      <c r="M246" s="1057"/>
      <c r="N246" s="1058"/>
      <c r="O246" s="1058"/>
      <c r="P246" s="1058"/>
      <c r="Q246" s="1058"/>
      <c r="R246" s="1379"/>
      <c r="S246" s="385"/>
      <c r="T246" s="70"/>
      <c r="U246" s="312"/>
      <c r="V246" s="2040"/>
      <c r="W246" s="314"/>
      <c r="X246" s="943"/>
      <c r="Y246" s="943"/>
      <c r="Z246" s="943"/>
      <c r="AA246" s="943"/>
      <c r="AB246" s="943"/>
      <c r="AC246" s="943"/>
      <c r="AD246" s="943"/>
      <c r="AE246" s="943"/>
      <c r="AF246" s="943"/>
    </row>
    <row r="247" spans="1:32" ht="15.95" customHeight="1">
      <c r="A247" s="381">
        <f>ROW()</f>
        <v>247</v>
      </c>
      <c r="B247" s="766"/>
      <c r="C247" s="1274"/>
      <c r="D247" s="640" t="s">
        <v>437</v>
      </c>
      <c r="E247" s="1373"/>
      <c r="F247" s="1375"/>
      <c r="G247" s="1057"/>
      <c r="H247" s="1057"/>
      <c r="I247" s="1057"/>
      <c r="J247" s="1057"/>
      <c r="K247" s="1057"/>
      <c r="L247" s="1057"/>
      <c r="M247" s="1057"/>
      <c r="N247" s="1058"/>
      <c r="O247" s="1058"/>
      <c r="P247" s="1058"/>
      <c r="Q247" s="1058"/>
      <c r="R247" s="1379"/>
      <c r="S247" s="385"/>
      <c r="T247" s="70"/>
      <c r="U247" s="312"/>
      <c r="V247" s="2040"/>
      <c r="W247" s="314"/>
      <c r="X247" s="943"/>
      <c r="Y247" s="943"/>
      <c r="Z247" s="943"/>
      <c r="AA247" s="943"/>
      <c r="AB247" s="943"/>
      <c r="AC247" s="943"/>
      <c r="AD247" s="943"/>
      <c r="AE247" s="943"/>
      <c r="AF247" s="943"/>
    </row>
    <row r="248" spans="1:32" ht="15.95" customHeight="1">
      <c r="A248" s="381">
        <f>ROW()</f>
        <v>248</v>
      </c>
      <c r="B248" s="766"/>
      <c r="C248" s="1274"/>
      <c r="D248" s="640" t="s">
        <v>437</v>
      </c>
      <c r="E248" s="1373"/>
      <c r="F248" s="1375"/>
      <c r="G248" s="1057"/>
      <c r="H248" s="1057"/>
      <c r="I248" s="1057"/>
      <c r="J248" s="1057"/>
      <c r="K248" s="1057"/>
      <c r="L248" s="1057"/>
      <c r="M248" s="1057"/>
      <c r="N248" s="1058"/>
      <c r="O248" s="1058"/>
      <c r="P248" s="1058"/>
      <c r="Q248" s="1058"/>
      <c r="R248" s="1379"/>
      <c r="S248" s="385"/>
      <c r="T248" s="70"/>
      <c r="U248" s="312"/>
      <c r="V248" s="2040"/>
      <c r="W248" s="314"/>
      <c r="X248" s="943"/>
      <c r="Y248" s="943"/>
      <c r="Z248" s="943"/>
      <c r="AA248" s="943"/>
      <c r="AB248" s="943"/>
      <c r="AC248" s="943"/>
      <c r="AD248" s="943"/>
      <c r="AE248" s="943"/>
      <c r="AF248" s="943"/>
    </row>
    <row r="249" spans="1:32" ht="15.95" customHeight="1">
      <c r="A249" s="381">
        <f>ROW()</f>
        <v>249</v>
      </c>
      <c r="B249" s="766"/>
      <c r="C249" s="1274"/>
      <c r="D249" s="640" t="s">
        <v>437</v>
      </c>
      <c r="E249" s="1373"/>
      <c r="F249" s="1375"/>
      <c r="G249" s="1057"/>
      <c r="H249" s="1057"/>
      <c r="I249" s="1057"/>
      <c r="J249" s="1057"/>
      <c r="K249" s="1057"/>
      <c r="L249" s="1057"/>
      <c r="M249" s="1057"/>
      <c r="N249" s="1058"/>
      <c r="O249" s="1058"/>
      <c r="P249" s="1058"/>
      <c r="Q249" s="1058"/>
      <c r="R249" s="1379"/>
      <c r="S249" s="385"/>
      <c r="T249" s="70"/>
      <c r="U249" s="312"/>
      <c r="V249" s="2040"/>
      <c r="W249" s="314"/>
      <c r="X249" s="943"/>
      <c r="Y249" s="943"/>
      <c r="Z249" s="943"/>
      <c r="AA249" s="943"/>
      <c r="AB249" s="943"/>
      <c r="AC249" s="943"/>
      <c r="AD249" s="943"/>
      <c r="AE249" s="943"/>
      <c r="AF249" s="943"/>
    </row>
    <row r="250" spans="1:32" ht="15.95" customHeight="1">
      <c r="A250" s="381">
        <f>ROW()</f>
        <v>250</v>
      </c>
      <c r="B250" s="766"/>
      <c r="C250" s="1274"/>
      <c r="D250" s="640" t="s">
        <v>437</v>
      </c>
      <c r="E250" s="1373"/>
      <c r="F250" s="1375"/>
      <c r="G250" s="1057"/>
      <c r="H250" s="1057"/>
      <c r="I250" s="1057"/>
      <c r="J250" s="1057"/>
      <c r="K250" s="1057"/>
      <c r="L250" s="1057"/>
      <c r="M250" s="1057"/>
      <c r="N250" s="1058"/>
      <c r="O250" s="1058"/>
      <c r="P250" s="1058"/>
      <c r="Q250" s="1058"/>
      <c r="R250" s="1379"/>
      <c r="S250" s="385"/>
      <c r="T250" s="70"/>
      <c r="U250" s="312"/>
      <c r="V250" s="2040"/>
      <c r="W250" s="314"/>
      <c r="X250" s="943"/>
      <c r="Y250" s="943"/>
      <c r="Z250" s="943"/>
      <c r="AA250" s="943"/>
      <c r="AB250" s="943"/>
      <c r="AC250" s="943"/>
      <c r="AD250" s="943"/>
      <c r="AE250" s="943"/>
      <c r="AF250" s="943"/>
    </row>
    <row r="251" spans="1:32" ht="15.95" customHeight="1">
      <c r="A251" s="381">
        <f>ROW()</f>
        <v>251</v>
      </c>
      <c r="B251" s="766"/>
      <c r="C251" s="1274"/>
      <c r="D251" s="640" t="s">
        <v>437</v>
      </c>
      <c r="E251" s="1373"/>
      <c r="F251" s="1375"/>
      <c r="G251" s="1057"/>
      <c r="H251" s="1057"/>
      <c r="I251" s="1057"/>
      <c r="J251" s="1057"/>
      <c r="K251" s="1057"/>
      <c r="L251" s="1057"/>
      <c r="M251" s="1057"/>
      <c r="N251" s="1058"/>
      <c r="O251" s="1058"/>
      <c r="P251" s="1058"/>
      <c r="Q251" s="1058"/>
      <c r="R251" s="1379"/>
      <c r="S251" s="385"/>
      <c r="T251" s="70"/>
      <c r="U251" s="312"/>
      <c r="V251" s="2040"/>
      <c r="W251" s="314"/>
      <c r="X251" s="943"/>
      <c r="Y251" s="943"/>
      <c r="Z251" s="943"/>
      <c r="AA251" s="943"/>
      <c r="AB251" s="943"/>
      <c r="AC251" s="943"/>
      <c r="AD251" s="943"/>
      <c r="AE251" s="943"/>
      <c r="AF251" s="943"/>
    </row>
    <row r="252" spans="1:32" ht="15.95" customHeight="1">
      <c r="A252" s="381">
        <f>ROW()</f>
        <v>252</v>
      </c>
      <c r="B252" s="766"/>
      <c r="C252" s="1274"/>
      <c r="D252" s="640" t="s">
        <v>437</v>
      </c>
      <c r="E252" s="1373"/>
      <c r="F252" s="1375"/>
      <c r="G252" s="1057"/>
      <c r="H252" s="1057"/>
      <c r="I252" s="1057"/>
      <c r="J252" s="1057"/>
      <c r="K252" s="1057"/>
      <c r="L252" s="1057"/>
      <c r="M252" s="1057"/>
      <c r="N252" s="1058"/>
      <c r="O252" s="1058"/>
      <c r="P252" s="1058"/>
      <c r="Q252" s="1058"/>
      <c r="R252" s="1379"/>
      <c r="S252" s="385"/>
      <c r="T252" s="70"/>
      <c r="U252" s="312"/>
      <c r="V252" s="2040"/>
      <c r="W252" s="314"/>
      <c r="X252" s="943"/>
      <c r="Y252" s="943"/>
      <c r="Z252" s="943"/>
      <c r="AA252" s="943"/>
      <c r="AB252" s="943"/>
      <c r="AC252" s="943"/>
      <c r="AD252" s="943"/>
      <c r="AE252" s="943"/>
      <c r="AF252" s="943"/>
    </row>
    <row r="253" spans="1:32" ht="15.95" customHeight="1">
      <c r="A253" s="381">
        <f>ROW()</f>
        <v>253</v>
      </c>
      <c r="B253" s="766"/>
      <c r="C253" s="1274"/>
      <c r="D253" s="640" t="s">
        <v>437</v>
      </c>
      <c r="E253" s="1373"/>
      <c r="F253" s="1375"/>
      <c r="G253" s="1057"/>
      <c r="H253" s="1057"/>
      <c r="I253" s="1057"/>
      <c r="J253" s="1057"/>
      <c r="K253" s="1057"/>
      <c r="L253" s="1057"/>
      <c r="M253" s="1057"/>
      <c r="N253" s="1058"/>
      <c r="O253" s="1058"/>
      <c r="P253" s="1058"/>
      <c r="Q253" s="1058"/>
      <c r="R253" s="1379"/>
      <c r="S253" s="385"/>
      <c r="T253" s="70"/>
      <c r="U253" s="312"/>
      <c r="V253" s="2040"/>
      <c r="W253" s="314"/>
      <c r="X253" s="943"/>
      <c r="Y253" s="943"/>
      <c r="Z253" s="943"/>
      <c r="AA253" s="943"/>
      <c r="AB253" s="943"/>
      <c r="AC253" s="943"/>
      <c r="AD253" s="943"/>
      <c r="AE253" s="943"/>
      <c r="AF253" s="943"/>
    </row>
    <row r="254" spans="1:32" ht="15.95" customHeight="1">
      <c r="A254" s="381">
        <f>ROW()</f>
        <v>254</v>
      </c>
      <c r="B254" s="766"/>
      <c r="C254" s="1274"/>
      <c r="D254" s="640" t="s">
        <v>437</v>
      </c>
      <c r="E254" s="1373"/>
      <c r="F254" s="1375"/>
      <c r="G254" s="1057"/>
      <c r="H254" s="1057"/>
      <c r="I254" s="1057"/>
      <c r="J254" s="1057"/>
      <c r="K254" s="1057"/>
      <c r="L254" s="1057"/>
      <c r="M254" s="1057"/>
      <c r="N254" s="1058"/>
      <c r="O254" s="1058"/>
      <c r="P254" s="1058"/>
      <c r="Q254" s="1058"/>
      <c r="R254" s="1379"/>
      <c r="S254" s="385"/>
      <c r="T254" s="70"/>
      <c r="U254" s="312"/>
      <c r="V254" s="2040"/>
      <c r="W254" s="314"/>
      <c r="X254" s="943"/>
      <c r="Y254" s="943"/>
      <c r="Z254" s="943"/>
      <c r="AA254" s="943"/>
      <c r="AB254" s="943"/>
      <c r="AC254" s="943"/>
      <c r="AD254" s="943"/>
      <c r="AE254" s="943"/>
      <c r="AF254" s="943"/>
    </row>
    <row r="255" spans="1:32" ht="15.95" customHeight="1">
      <c r="A255" s="381">
        <f>ROW()</f>
        <v>255</v>
      </c>
      <c r="B255" s="766"/>
      <c r="C255" s="1274"/>
      <c r="D255" s="640" t="s">
        <v>437</v>
      </c>
      <c r="E255" s="1373"/>
      <c r="F255" s="1375"/>
      <c r="G255" s="1057"/>
      <c r="H255" s="1057"/>
      <c r="I255" s="1057"/>
      <c r="J255" s="1057"/>
      <c r="K255" s="1057"/>
      <c r="L255" s="1057"/>
      <c r="M255" s="1057"/>
      <c r="N255" s="1058"/>
      <c r="O255" s="1058"/>
      <c r="P255" s="1058"/>
      <c r="Q255" s="1058"/>
      <c r="R255" s="1379"/>
      <c r="S255" s="385"/>
      <c r="T255" s="70"/>
      <c r="U255" s="312"/>
      <c r="V255" s="2040"/>
      <c r="W255" s="314"/>
      <c r="X255" s="943"/>
      <c r="Y255" s="943"/>
      <c r="Z255" s="943"/>
      <c r="AA255" s="943"/>
      <c r="AB255" s="943"/>
      <c r="AC255" s="943"/>
      <c r="AD255" s="943"/>
      <c r="AE255" s="943"/>
      <c r="AF255" s="943"/>
    </row>
    <row r="256" spans="1:32" ht="15.95" customHeight="1">
      <c r="A256" s="381">
        <f>ROW()</f>
        <v>256</v>
      </c>
      <c r="B256" s="766"/>
      <c r="C256" s="1274"/>
      <c r="D256" s="640" t="s">
        <v>437</v>
      </c>
      <c r="E256" s="1373"/>
      <c r="F256" s="1375"/>
      <c r="G256" s="1057"/>
      <c r="H256" s="1057"/>
      <c r="I256" s="1057"/>
      <c r="J256" s="1057"/>
      <c r="K256" s="1057"/>
      <c r="L256" s="1057"/>
      <c r="M256" s="1057"/>
      <c r="N256" s="1058"/>
      <c r="O256" s="1058"/>
      <c r="P256" s="1058"/>
      <c r="Q256" s="1058"/>
      <c r="R256" s="1379"/>
      <c r="S256" s="385"/>
      <c r="T256" s="70"/>
      <c r="U256" s="312"/>
      <c r="V256" s="2040"/>
      <c r="W256" s="314"/>
      <c r="X256" s="943"/>
      <c r="Y256" s="943"/>
      <c r="Z256" s="943"/>
      <c r="AA256" s="943"/>
      <c r="AB256" s="943"/>
      <c r="AC256" s="943"/>
      <c r="AD256" s="943"/>
      <c r="AE256" s="943"/>
      <c r="AF256" s="943"/>
    </row>
    <row r="257" spans="1:32" ht="15.95" customHeight="1">
      <c r="A257" s="381">
        <f>ROW()</f>
        <v>257</v>
      </c>
      <c r="B257" s="766"/>
      <c r="C257" s="1274"/>
      <c r="D257" s="640" t="s">
        <v>437</v>
      </c>
      <c r="E257" s="1373"/>
      <c r="F257" s="1375"/>
      <c r="G257" s="1057"/>
      <c r="H257" s="1057"/>
      <c r="I257" s="1057"/>
      <c r="J257" s="1057"/>
      <c r="K257" s="1057"/>
      <c r="L257" s="1057"/>
      <c r="M257" s="1057"/>
      <c r="N257" s="1058"/>
      <c r="O257" s="1058"/>
      <c r="P257" s="1058"/>
      <c r="Q257" s="1058"/>
      <c r="R257" s="1379"/>
      <c r="S257" s="385"/>
      <c r="T257" s="70"/>
      <c r="U257" s="312"/>
      <c r="V257" s="2040"/>
      <c r="W257" s="314"/>
      <c r="X257" s="943"/>
      <c r="Y257" s="943"/>
      <c r="Z257" s="943"/>
      <c r="AA257" s="943"/>
      <c r="AB257" s="943"/>
      <c r="AC257" s="943"/>
      <c r="AD257" s="943"/>
      <c r="AE257" s="943"/>
      <c r="AF257" s="943"/>
    </row>
    <row r="258" spans="1:32" ht="15.95" customHeight="1">
      <c r="A258" s="381">
        <f>ROW()</f>
        <v>258</v>
      </c>
      <c r="B258" s="766"/>
      <c r="C258" s="1274"/>
      <c r="D258" s="640" t="s">
        <v>437</v>
      </c>
      <c r="E258" s="1373"/>
      <c r="F258" s="1375"/>
      <c r="G258" s="1057"/>
      <c r="H258" s="1057"/>
      <c r="I258" s="1057"/>
      <c r="J258" s="1057"/>
      <c r="K258" s="1057"/>
      <c r="L258" s="1057"/>
      <c r="M258" s="1057"/>
      <c r="N258" s="1058"/>
      <c r="O258" s="1058"/>
      <c r="P258" s="1058"/>
      <c r="Q258" s="1058"/>
      <c r="R258" s="1379"/>
      <c r="S258" s="385"/>
      <c r="T258" s="70"/>
      <c r="U258" s="312"/>
      <c r="V258" s="2040"/>
      <c r="W258" s="314"/>
      <c r="X258" s="943"/>
      <c r="Y258" s="943"/>
      <c r="Z258" s="943"/>
      <c r="AA258" s="943"/>
      <c r="AB258" s="943"/>
      <c r="AC258" s="943"/>
      <c r="AD258" s="943"/>
      <c r="AE258" s="943"/>
      <c r="AF258" s="943"/>
    </row>
    <row r="259" spans="1:32" ht="15.95" customHeight="1">
      <c r="A259" s="381">
        <f>ROW()</f>
        <v>259</v>
      </c>
      <c r="B259" s="766"/>
      <c r="C259" s="1274"/>
      <c r="D259" s="640" t="s">
        <v>437</v>
      </c>
      <c r="E259" s="1373"/>
      <c r="F259" s="1375"/>
      <c r="G259" s="1057"/>
      <c r="H259" s="1057"/>
      <c r="I259" s="1057"/>
      <c r="J259" s="1057"/>
      <c r="K259" s="1057"/>
      <c r="L259" s="1057"/>
      <c r="M259" s="1057"/>
      <c r="N259" s="1058"/>
      <c r="O259" s="1058"/>
      <c r="P259" s="1058"/>
      <c r="Q259" s="1058"/>
      <c r="R259" s="1379"/>
      <c r="S259" s="385"/>
      <c r="T259" s="70"/>
      <c r="U259" s="312"/>
      <c r="V259" s="2040"/>
      <c r="W259" s="314"/>
      <c r="X259" s="943"/>
      <c r="Y259" s="943"/>
      <c r="Z259" s="943"/>
      <c r="AA259" s="943"/>
      <c r="AB259" s="943"/>
      <c r="AC259" s="943"/>
      <c r="AD259" s="943"/>
      <c r="AE259" s="943"/>
      <c r="AF259" s="943"/>
    </row>
    <row r="260" spans="1:32" ht="15.95" customHeight="1">
      <c r="A260" s="381">
        <f>ROW()</f>
        <v>260</v>
      </c>
      <c r="B260" s="766"/>
      <c r="C260" s="1274"/>
      <c r="D260" s="640" t="s">
        <v>437</v>
      </c>
      <c r="E260" s="1373"/>
      <c r="F260" s="1375"/>
      <c r="G260" s="1057"/>
      <c r="H260" s="1057"/>
      <c r="I260" s="1057"/>
      <c r="J260" s="1057"/>
      <c r="K260" s="1057"/>
      <c r="L260" s="1057"/>
      <c r="M260" s="1057"/>
      <c r="N260" s="1058"/>
      <c r="O260" s="1058"/>
      <c r="P260" s="1058"/>
      <c r="Q260" s="1058"/>
      <c r="R260" s="1379"/>
      <c r="S260" s="385"/>
      <c r="T260" s="70"/>
      <c r="U260" s="312"/>
      <c r="V260" s="2040"/>
      <c r="W260" s="314"/>
      <c r="X260" s="943"/>
      <c r="Y260" s="943"/>
      <c r="Z260" s="943"/>
      <c r="AA260" s="943"/>
      <c r="AB260" s="943"/>
      <c r="AC260" s="943"/>
      <c r="AD260" s="943"/>
      <c r="AE260" s="943"/>
      <c r="AF260" s="943"/>
    </row>
    <row r="261" spans="1:32" ht="15.95" customHeight="1">
      <c r="A261" s="381">
        <f>ROW()</f>
        <v>261</v>
      </c>
      <c r="B261" s="766"/>
      <c r="C261" s="1274"/>
      <c r="D261" s="640" t="s">
        <v>437</v>
      </c>
      <c r="E261" s="1373"/>
      <c r="F261" s="1375"/>
      <c r="G261" s="1057"/>
      <c r="H261" s="1057"/>
      <c r="I261" s="1057"/>
      <c r="J261" s="1057"/>
      <c r="K261" s="1057"/>
      <c r="L261" s="1057"/>
      <c r="M261" s="1057"/>
      <c r="N261" s="1058"/>
      <c r="O261" s="1058"/>
      <c r="P261" s="1058"/>
      <c r="Q261" s="1058"/>
      <c r="R261" s="1379"/>
      <c r="S261" s="385"/>
      <c r="T261" s="70"/>
      <c r="U261" s="312"/>
      <c r="V261" s="2040"/>
      <c r="W261" s="314"/>
      <c r="X261" s="943"/>
      <c r="Y261" s="943"/>
      <c r="Z261" s="943"/>
      <c r="AA261" s="943"/>
      <c r="AB261" s="943"/>
      <c r="AC261" s="943"/>
      <c r="AD261" s="943"/>
      <c r="AE261" s="943"/>
      <c r="AF261" s="943"/>
    </row>
    <row r="262" spans="1:32" ht="15.95" customHeight="1">
      <c r="A262" s="381">
        <f>ROW()</f>
        <v>262</v>
      </c>
      <c r="B262" s="766"/>
      <c r="C262" s="1274"/>
      <c r="D262" s="640" t="s">
        <v>437</v>
      </c>
      <c r="E262" s="1373"/>
      <c r="F262" s="1375"/>
      <c r="G262" s="1057"/>
      <c r="H262" s="1057"/>
      <c r="I262" s="1057"/>
      <c r="J262" s="1057"/>
      <c r="K262" s="1057"/>
      <c r="L262" s="1057"/>
      <c r="M262" s="1057"/>
      <c r="N262" s="1058"/>
      <c r="O262" s="1058"/>
      <c r="P262" s="1058"/>
      <c r="Q262" s="1058"/>
      <c r="R262" s="1379"/>
      <c r="S262" s="385"/>
      <c r="T262" s="70"/>
      <c r="U262" s="312"/>
      <c r="V262" s="2040"/>
      <c r="W262" s="314"/>
      <c r="X262" s="943"/>
      <c r="Y262" s="943"/>
      <c r="Z262" s="943"/>
      <c r="AA262" s="943"/>
      <c r="AB262" s="943"/>
      <c r="AC262" s="943"/>
      <c r="AD262" s="943"/>
      <c r="AE262" s="943"/>
      <c r="AF262" s="943"/>
    </row>
    <row r="263" spans="1:32" ht="15.95" customHeight="1">
      <c r="A263" s="381">
        <f>ROW()</f>
        <v>263</v>
      </c>
      <c r="B263" s="766"/>
      <c r="C263" s="1274"/>
      <c r="D263" s="640" t="s">
        <v>437</v>
      </c>
      <c r="E263" s="1373"/>
      <c r="F263" s="1375"/>
      <c r="G263" s="1057"/>
      <c r="H263" s="1057"/>
      <c r="I263" s="1057"/>
      <c r="J263" s="1057"/>
      <c r="K263" s="1057"/>
      <c r="L263" s="1057"/>
      <c r="M263" s="1057"/>
      <c r="N263" s="1058"/>
      <c r="O263" s="1058"/>
      <c r="P263" s="1058"/>
      <c r="Q263" s="1058"/>
      <c r="R263" s="1379"/>
      <c r="S263" s="385"/>
      <c r="T263" s="70"/>
      <c r="U263" s="312"/>
      <c r="V263" s="2040"/>
      <c r="W263" s="314"/>
      <c r="X263" s="943"/>
      <c r="Y263" s="943"/>
      <c r="Z263" s="943"/>
      <c r="AA263" s="943"/>
      <c r="AB263" s="943"/>
      <c r="AC263" s="943"/>
      <c r="AD263" s="943"/>
      <c r="AE263" s="943"/>
      <c r="AF263" s="943"/>
    </row>
    <row r="264" spans="1:32" ht="15.95" customHeight="1">
      <c r="A264" s="381">
        <f>ROW()</f>
        <v>264</v>
      </c>
      <c r="B264" s="766"/>
      <c r="C264" s="1274"/>
      <c r="D264" s="640" t="s">
        <v>437</v>
      </c>
      <c r="E264" s="1373"/>
      <c r="F264" s="1375"/>
      <c r="G264" s="1057"/>
      <c r="H264" s="1057"/>
      <c r="I264" s="1057"/>
      <c r="J264" s="1057"/>
      <c r="K264" s="1057"/>
      <c r="L264" s="1057"/>
      <c r="M264" s="1057"/>
      <c r="N264" s="1058"/>
      <c r="O264" s="1058"/>
      <c r="P264" s="1058"/>
      <c r="Q264" s="1058"/>
      <c r="R264" s="1379"/>
      <c r="S264" s="385"/>
      <c r="T264" s="70"/>
      <c r="U264" s="312"/>
      <c r="V264" s="2040"/>
      <c r="W264" s="314"/>
      <c r="X264" s="943"/>
      <c r="Y264" s="943"/>
      <c r="Z264" s="943"/>
      <c r="AA264" s="943"/>
      <c r="AB264" s="943"/>
      <c r="AC264" s="943"/>
      <c r="AD264" s="943"/>
      <c r="AE264" s="943"/>
      <c r="AF264" s="943"/>
    </row>
    <row r="265" spans="1:32" ht="15.95" customHeight="1">
      <c r="A265" s="381">
        <f>ROW()</f>
        <v>265</v>
      </c>
      <c r="B265" s="766"/>
      <c r="C265" s="1274"/>
      <c r="D265" s="640" t="s">
        <v>437</v>
      </c>
      <c r="E265" s="1373"/>
      <c r="F265" s="1375"/>
      <c r="G265" s="1057"/>
      <c r="H265" s="1057"/>
      <c r="I265" s="1057"/>
      <c r="J265" s="1057"/>
      <c r="K265" s="1057"/>
      <c r="L265" s="1057"/>
      <c r="M265" s="1057"/>
      <c r="N265" s="1058"/>
      <c r="O265" s="1058"/>
      <c r="P265" s="1058"/>
      <c r="Q265" s="1058"/>
      <c r="R265" s="1379"/>
      <c r="S265" s="385"/>
      <c r="T265" s="70"/>
      <c r="U265" s="312"/>
      <c r="V265" s="2040"/>
      <c r="W265" s="314"/>
      <c r="X265" s="943"/>
      <c r="Y265" s="943"/>
      <c r="Z265" s="943"/>
      <c r="AA265" s="943"/>
      <c r="AB265" s="943"/>
      <c r="AC265" s="943"/>
      <c r="AD265" s="943"/>
      <c r="AE265" s="943"/>
      <c r="AF265" s="943"/>
    </row>
    <row r="266" spans="1:32" ht="15.95" customHeight="1">
      <c r="A266" s="381">
        <f>ROW()</f>
        <v>266</v>
      </c>
      <c r="B266" s="766"/>
      <c r="C266" s="1274"/>
      <c r="D266" s="640" t="s">
        <v>437</v>
      </c>
      <c r="E266" s="1373"/>
      <c r="F266" s="1375"/>
      <c r="G266" s="1057"/>
      <c r="H266" s="1057"/>
      <c r="I266" s="1057"/>
      <c r="J266" s="1057"/>
      <c r="K266" s="1057"/>
      <c r="L266" s="1057"/>
      <c r="M266" s="1057"/>
      <c r="N266" s="1058"/>
      <c r="O266" s="1058"/>
      <c r="P266" s="1058"/>
      <c r="Q266" s="1058"/>
      <c r="R266" s="1379"/>
      <c r="S266" s="385"/>
      <c r="T266" s="70"/>
      <c r="U266" s="312"/>
      <c r="V266" s="2040"/>
      <c r="W266" s="314"/>
      <c r="X266" s="943"/>
      <c r="Y266" s="943"/>
      <c r="Z266" s="943"/>
      <c r="AA266" s="943"/>
      <c r="AB266" s="943"/>
      <c r="AC266" s="943"/>
      <c r="AD266" s="943"/>
      <c r="AE266" s="943"/>
      <c r="AF266" s="943"/>
    </row>
    <row r="267" spans="1:32" ht="15.95" customHeight="1">
      <c r="A267" s="381">
        <f>ROW()</f>
        <v>267</v>
      </c>
      <c r="B267" s="766"/>
      <c r="C267" s="1274"/>
      <c r="D267" s="640" t="s">
        <v>437</v>
      </c>
      <c r="E267" s="1373"/>
      <c r="F267" s="1375"/>
      <c r="G267" s="1057"/>
      <c r="H267" s="1057"/>
      <c r="I267" s="1057"/>
      <c r="J267" s="1057"/>
      <c r="K267" s="1057"/>
      <c r="L267" s="1057"/>
      <c r="M267" s="1057"/>
      <c r="N267" s="1058"/>
      <c r="O267" s="1058"/>
      <c r="P267" s="1058"/>
      <c r="Q267" s="1058"/>
      <c r="R267" s="1379"/>
      <c r="S267" s="385"/>
      <c r="T267" s="70"/>
      <c r="U267" s="312"/>
      <c r="V267" s="2040"/>
      <c r="W267" s="314"/>
      <c r="X267" s="943"/>
      <c r="Y267" s="943"/>
      <c r="Z267" s="943"/>
      <c r="AA267" s="943"/>
      <c r="AB267" s="943"/>
      <c r="AC267" s="943"/>
      <c r="AD267" s="943"/>
      <c r="AE267" s="943"/>
      <c r="AF267" s="943"/>
    </row>
    <row r="268" spans="1:32" ht="15.95" customHeight="1">
      <c r="A268" s="381">
        <f>ROW()</f>
        <v>268</v>
      </c>
      <c r="B268" s="766"/>
      <c r="C268" s="1274"/>
      <c r="D268" s="640" t="s">
        <v>437</v>
      </c>
      <c r="E268" s="1373"/>
      <c r="F268" s="1375"/>
      <c r="G268" s="1057"/>
      <c r="H268" s="1057"/>
      <c r="I268" s="1057"/>
      <c r="J268" s="1057"/>
      <c r="K268" s="1057"/>
      <c r="L268" s="1057"/>
      <c r="M268" s="1057"/>
      <c r="N268" s="1058"/>
      <c r="O268" s="1058"/>
      <c r="P268" s="1058"/>
      <c r="Q268" s="1058"/>
      <c r="R268" s="1379"/>
      <c r="S268" s="385"/>
      <c r="T268" s="70"/>
      <c r="U268" s="312"/>
      <c r="V268" s="2040"/>
      <c r="W268" s="314"/>
      <c r="X268" s="943"/>
      <c r="Y268" s="943"/>
      <c r="Z268" s="943"/>
      <c r="AA268" s="943"/>
      <c r="AB268" s="943"/>
      <c r="AC268" s="943"/>
      <c r="AD268" s="943"/>
      <c r="AE268" s="943"/>
      <c r="AF268" s="943"/>
    </row>
    <row r="269" spans="1:32" ht="15.95" customHeight="1">
      <c r="A269" s="381">
        <f>ROW()</f>
        <v>269</v>
      </c>
      <c r="B269" s="766"/>
      <c r="C269" s="1274"/>
      <c r="D269" s="640" t="s">
        <v>437</v>
      </c>
      <c r="E269" s="1373"/>
      <c r="F269" s="1375"/>
      <c r="G269" s="1057"/>
      <c r="H269" s="1057"/>
      <c r="I269" s="1057"/>
      <c r="J269" s="1057"/>
      <c r="K269" s="1057"/>
      <c r="L269" s="1057"/>
      <c r="M269" s="1057"/>
      <c r="N269" s="1058"/>
      <c r="O269" s="1058"/>
      <c r="P269" s="1058"/>
      <c r="Q269" s="1058"/>
      <c r="R269" s="1379"/>
      <c r="S269" s="385"/>
      <c r="T269" s="70"/>
      <c r="U269" s="312"/>
      <c r="V269" s="2040"/>
      <c r="W269" s="314"/>
      <c r="X269" s="943"/>
      <c r="Y269" s="943"/>
      <c r="Z269" s="943"/>
      <c r="AA269" s="943"/>
      <c r="AB269" s="943"/>
      <c r="AC269" s="943"/>
      <c r="AD269" s="943"/>
      <c r="AE269" s="943"/>
      <c r="AF269" s="943"/>
    </row>
    <row r="270" spans="1:32" ht="15.95" customHeight="1">
      <c r="A270" s="381">
        <f>ROW()</f>
        <v>270</v>
      </c>
      <c r="B270" s="766"/>
      <c r="C270" s="1274"/>
      <c r="D270" s="640" t="s">
        <v>437</v>
      </c>
      <c r="E270" s="1373"/>
      <c r="F270" s="1375"/>
      <c r="G270" s="1057"/>
      <c r="H270" s="1057"/>
      <c r="I270" s="1057"/>
      <c r="J270" s="1057"/>
      <c r="K270" s="1057"/>
      <c r="L270" s="1057"/>
      <c r="M270" s="1057"/>
      <c r="N270" s="1058"/>
      <c r="O270" s="1058"/>
      <c r="P270" s="1058"/>
      <c r="Q270" s="1058"/>
      <c r="R270" s="1379"/>
      <c r="S270" s="385"/>
      <c r="T270" s="70"/>
      <c r="U270" s="312"/>
      <c r="V270" s="2040"/>
      <c r="W270" s="314"/>
      <c r="X270" s="943"/>
      <c r="Y270" s="943"/>
      <c r="Z270" s="943"/>
      <c r="AA270" s="943"/>
      <c r="AB270" s="943"/>
      <c r="AC270" s="943"/>
      <c r="AD270" s="943"/>
      <c r="AE270" s="943"/>
      <c r="AF270" s="943"/>
    </row>
    <row r="271" spans="1:32" ht="15.95" customHeight="1">
      <c r="A271" s="381">
        <f>ROW()</f>
        <v>271</v>
      </c>
      <c r="B271" s="766"/>
      <c r="C271" s="1274"/>
      <c r="D271" s="640" t="s">
        <v>437</v>
      </c>
      <c r="E271" s="1373"/>
      <c r="F271" s="1375"/>
      <c r="G271" s="1057"/>
      <c r="H271" s="1057"/>
      <c r="I271" s="1057"/>
      <c r="J271" s="1057"/>
      <c r="K271" s="1057"/>
      <c r="L271" s="1057"/>
      <c r="M271" s="1057"/>
      <c r="N271" s="1058"/>
      <c r="O271" s="1058"/>
      <c r="P271" s="1058"/>
      <c r="Q271" s="1058"/>
      <c r="R271" s="1379"/>
      <c r="S271" s="385"/>
      <c r="T271" s="70"/>
      <c r="U271" s="312"/>
      <c r="V271" s="2040"/>
      <c r="W271" s="314"/>
      <c r="X271" s="943"/>
      <c r="Y271" s="943"/>
      <c r="Z271" s="943"/>
      <c r="AA271" s="943"/>
      <c r="AB271" s="943"/>
      <c r="AC271" s="943"/>
      <c r="AD271" s="943"/>
      <c r="AE271" s="943"/>
      <c r="AF271" s="943"/>
    </row>
    <row r="272" spans="1:32" ht="15.95" customHeight="1">
      <c r="A272" s="381">
        <f>ROW()</f>
        <v>272</v>
      </c>
      <c r="B272" s="766"/>
      <c r="C272" s="1274"/>
      <c r="D272" s="640" t="s">
        <v>437</v>
      </c>
      <c r="E272" s="1373"/>
      <c r="F272" s="1375"/>
      <c r="G272" s="1057"/>
      <c r="H272" s="1057"/>
      <c r="I272" s="1057"/>
      <c r="J272" s="1057"/>
      <c r="K272" s="1057"/>
      <c r="L272" s="1057"/>
      <c r="M272" s="1057"/>
      <c r="N272" s="1058"/>
      <c r="O272" s="1058"/>
      <c r="P272" s="1058"/>
      <c r="Q272" s="1058"/>
      <c r="R272" s="1379"/>
      <c r="S272" s="385"/>
      <c r="T272" s="70"/>
      <c r="U272" s="312"/>
      <c r="V272" s="2040"/>
      <c r="W272" s="314"/>
      <c r="X272" s="943"/>
      <c r="Y272" s="943"/>
      <c r="Z272" s="943"/>
      <c r="AA272" s="943"/>
      <c r="AB272" s="943"/>
      <c r="AC272" s="943"/>
      <c r="AD272" s="943"/>
      <c r="AE272" s="943"/>
      <c r="AF272" s="943"/>
    </row>
    <row r="273" spans="1:32" ht="15.95" customHeight="1">
      <c r="A273" s="381">
        <f>ROW()</f>
        <v>273</v>
      </c>
      <c r="B273" s="766"/>
      <c r="C273" s="1274"/>
      <c r="D273" s="640" t="s">
        <v>437</v>
      </c>
      <c r="E273" s="1373"/>
      <c r="F273" s="1375"/>
      <c r="G273" s="1057"/>
      <c r="H273" s="1057"/>
      <c r="I273" s="1057"/>
      <c r="J273" s="1057"/>
      <c r="K273" s="1057"/>
      <c r="L273" s="1057"/>
      <c r="M273" s="1057"/>
      <c r="N273" s="1058"/>
      <c r="O273" s="1058"/>
      <c r="P273" s="1058"/>
      <c r="Q273" s="1058"/>
      <c r="R273" s="1379"/>
      <c r="S273" s="385"/>
      <c r="T273" s="70"/>
      <c r="U273" s="312"/>
      <c r="V273" s="2040"/>
      <c r="W273" s="314"/>
      <c r="X273" s="943"/>
      <c r="Y273" s="943"/>
      <c r="Z273" s="943"/>
      <c r="AA273" s="943"/>
      <c r="AB273" s="943"/>
      <c r="AC273" s="943"/>
      <c r="AD273" s="943"/>
      <c r="AE273" s="943"/>
      <c r="AF273" s="943"/>
    </row>
    <row r="274" spans="1:32" ht="15.95" customHeight="1">
      <c r="A274" s="381">
        <f>ROW()</f>
        <v>274</v>
      </c>
      <c r="B274" s="766"/>
      <c r="C274" s="1274"/>
      <c r="D274" s="640" t="s">
        <v>437</v>
      </c>
      <c r="E274" s="1373"/>
      <c r="F274" s="1375"/>
      <c r="G274" s="1057"/>
      <c r="H274" s="1057"/>
      <c r="I274" s="1057"/>
      <c r="J274" s="1057"/>
      <c r="K274" s="1057"/>
      <c r="L274" s="1057"/>
      <c r="M274" s="1057"/>
      <c r="N274" s="1058"/>
      <c r="O274" s="1058"/>
      <c r="P274" s="1058"/>
      <c r="Q274" s="1058"/>
      <c r="R274" s="1379"/>
      <c r="S274" s="385"/>
      <c r="T274" s="70"/>
      <c r="U274" s="312"/>
      <c r="V274" s="2040"/>
      <c r="W274" s="314"/>
      <c r="X274" s="943"/>
      <c r="Y274" s="943"/>
      <c r="Z274" s="943"/>
      <c r="AA274" s="943"/>
      <c r="AB274" s="943"/>
      <c r="AC274" s="943"/>
      <c r="AD274" s="943"/>
      <c r="AE274" s="943"/>
      <c r="AF274" s="943"/>
    </row>
    <row r="275" spans="1:32" ht="15.95" customHeight="1">
      <c r="A275" s="381">
        <f>ROW()</f>
        <v>275</v>
      </c>
      <c r="B275" s="766"/>
      <c r="C275" s="1274"/>
      <c r="D275" s="640" t="s">
        <v>437</v>
      </c>
      <c r="E275" s="1373"/>
      <c r="F275" s="1375"/>
      <c r="G275" s="1057"/>
      <c r="H275" s="1057"/>
      <c r="I275" s="1057"/>
      <c r="J275" s="1057"/>
      <c r="K275" s="1057"/>
      <c r="L275" s="1057"/>
      <c r="M275" s="1057"/>
      <c r="N275" s="1058"/>
      <c r="O275" s="1058"/>
      <c r="P275" s="1058"/>
      <c r="Q275" s="1058"/>
      <c r="R275" s="1379"/>
      <c r="S275" s="385"/>
      <c r="T275" s="70"/>
      <c r="U275" s="312"/>
      <c r="V275" s="2040"/>
      <c r="W275" s="314"/>
      <c r="X275" s="943"/>
      <c r="Y275" s="943"/>
      <c r="Z275" s="943"/>
      <c r="AA275" s="943"/>
      <c r="AB275" s="943"/>
      <c r="AC275" s="943"/>
      <c r="AD275" s="943"/>
      <c r="AE275" s="943"/>
      <c r="AF275" s="943"/>
    </row>
    <row r="276" spans="1:32" ht="15.95" customHeight="1">
      <c r="A276" s="381">
        <f>ROW()</f>
        <v>276</v>
      </c>
      <c r="B276" s="766"/>
      <c r="C276" s="1274"/>
      <c r="D276" s="640" t="s">
        <v>437</v>
      </c>
      <c r="E276" s="1373"/>
      <c r="F276" s="1375"/>
      <c r="G276" s="1057"/>
      <c r="H276" s="1057"/>
      <c r="I276" s="1057"/>
      <c r="J276" s="1057"/>
      <c r="K276" s="1057"/>
      <c r="L276" s="1057"/>
      <c r="M276" s="1057"/>
      <c r="N276" s="1058"/>
      <c r="O276" s="1058"/>
      <c r="P276" s="1058"/>
      <c r="Q276" s="1058"/>
      <c r="R276" s="1379"/>
      <c r="S276" s="385"/>
      <c r="T276" s="70"/>
      <c r="U276" s="312"/>
      <c r="V276" s="2040"/>
      <c r="W276" s="314"/>
      <c r="X276" s="943"/>
      <c r="Y276" s="943"/>
      <c r="Z276" s="943"/>
      <c r="AA276" s="943"/>
      <c r="AB276" s="943"/>
      <c r="AC276" s="943"/>
      <c r="AD276" s="943"/>
      <c r="AE276" s="943"/>
      <c r="AF276" s="943"/>
    </row>
    <row r="277" spans="1:32" ht="15.95" customHeight="1">
      <c r="A277" s="381">
        <f>ROW()</f>
        <v>277</v>
      </c>
      <c r="B277" s="766"/>
      <c r="C277" s="1274"/>
      <c r="D277" s="640" t="s">
        <v>437</v>
      </c>
      <c r="E277" s="1373"/>
      <c r="F277" s="1375"/>
      <c r="G277" s="1057"/>
      <c r="H277" s="1057"/>
      <c r="I277" s="1057"/>
      <c r="J277" s="1057"/>
      <c r="K277" s="1057"/>
      <c r="L277" s="1057"/>
      <c r="M277" s="1057"/>
      <c r="N277" s="1058"/>
      <c r="O277" s="1058"/>
      <c r="P277" s="1058"/>
      <c r="Q277" s="1058"/>
      <c r="R277" s="1379"/>
      <c r="S277" s="385"/>
      <c r="T277" s="70"/>
      <c r="U277" s="312"/>
      <c r="V277" s="2040"/>
      <c r="W277" s="314"/>
      <c r="X277" s="943"/>
      <c r="Y277" s="943"/>
      <c r="Z277" s="943"/>
      <c r="AA277" s="943"/>
      <c r="AB277" s="943"/>
      <c r="AC277" s="943"/>
      <c r="AD277" s="943"/>
      <c r="AE277" s="943"/>
      <c r="AF277" s="943"/>
    </row>
    <row r="278" spans="1:32" ht="15.95" customHeight="1">
      <c r="A278" s="381">
        <f>ROW()</f>
        <v>278</v>
      </c>
      <c r="B278" s="766"/>
      <c r="C278" s="1274"/>
      <c r="D278" s="640" t="s">
        <v>437</v>
      </c>
      <c r="E278" s="1373"/>
      <c r="F278" s="1375"/>
      <c r="G278" s="1057"/>
      <c r="H278" s="1057"/>
      <c r="I278" s="1057"/>
      <c r="J278" s="1057"/>
      <c r="K278" s="1057"/>
      <c r="L278" s="1057"/>
      <c r="M278" s="1057"/>
      <c r="N278" s="1058"/>
      <c r="O278" s="1058"/>
      <c r="P278" s="1058"/>
      <c r="Q278" s="1058"/>
      <c r="R278" s="1379"/>
      <c r="S278" s="385"/>
      <c r="T278" s="70"/>
      <c r="U278" s="312"/>
      <c r="V278" s="2040"/>
      <c r="W278" s="314"/>
      <c r="X278" s="943"/>
      <c r="Y278" s="943"/>
      <c r="Z278" s="943"/>
      <c r="AA278" s="943"/>
      <c r="AB278" s="943"/>
      <c r="AC278" s="943"/>
      <c r="AD278" s="943"/>
      <c r="AE278" s="943"/>
      <c r="AF278" s="943"/>
    </row>
    <row r="279" spans="1:32" ht="15.95" customHeight="1">
      <c r="A279" s="381">
        <f>ROW()</f>
        <v>279</v>
      </c>
      <c r="B279" s="766"/>
      <c r="C279" s="1274"/>
      <c r="D279" s="640" t="s">
        <v>437</v>
      </c>
      <c r="E279" s="1373"/>
      <c r="F279" s="1375"/>
      <c r="G279" s="1057"/>
      <c r="H279" s="1057"/>
      <c r="I279" s="1057"/>
      <c r="J279" s="1057"/>
      <c r="K279" s="1057"/>
      <c r="L279" s="1057"/>
      <c r="M279" s="1057"/>
      <c r="N279" s="1058"/>
      <c r="O279" s="1058"/>
      <c r="P279" s="1058"/>
      <c r="Q279" s="1058"/>
      <c r="R279" s="1379"/>
      <c r="S279" s="385"/>
      <c r="T279" s="70"/>
      <c r="U279" s="312"/>
      <c r="V279" s="2040"/>
      <c r="W279" s="314"/>
      <c r="X279" s="943"/>
      <c r="Y279" s="943"/>
      <c r="Z279" s="943"/>
      <c r="AA279" s="943"/>
      <c r="AB279" s="943"/>
      <c r="AC279" s="943"/>
      <c r="AD279" s="943"/>
      <c r="AE279" s="943"/>
      <c r="AF279" s="943"/>
    </row>
    <row r="280" spans="1:32" ht="15.95" customHeight="1">
      <c r="A280" s="381">
        <f>ROW()</f>
        <v>280</v>
      </c>
      <c r="B280" s="766"/>
      <c r="C280" s="1274"/>
      <c r="D280" s="640" t="s">
        <v>437</v>
      </c>
      <c r="E280" s="1373"/>
      <c r="F280" s="1375"/>
      <c r="G280" s="1057"/>
      <c r="H280" s="1057"/>
      <c r="I280" s="1057"/>
      <c r="J280" s="1057"/>
      <c r="K280" s="1057"/>
      <c r="L280" s="1057"/>
      <c r="M280" s="1057"/>
      <c r="N280" s="1058"/>
      <c r="O280" s="1058"/>
      <c r="P280" s="1058"/>
      <c r="Q280" s="1058"/>
      <c r="R280" s="1379"/>
      <c r="S280" s="385"/>
      <c r="T280" s="70"/>
      <c r="U280" s="312"/>
      <c r="V280" s="2040"/>
      <c r="W280" s="314"/>
      <c r="X280" s="943"/>
      <c r="Y280" s="943"/>
      <c r="Z280" s="943"/>
      <c r="AA280" s="943"/>
      <c r="AB280" s="943"/>
      <c r="AC280" s="943"/>
      <c r="AD280" s="943"/>
      <c r="AE280" s="943"/>
      <c r="AF280" s="943"/>
    </row>
    <row r="281" spans="1:32" ht="15.95" customHeight="1">
      <c r="A281" s="381">
        <f>ROW()</f>
        <v>281</v>
      </c>
      <c r="B281" s="766"/>
      <c r="C281" s="1274"/>
      <c r="D281" s="640" t="s">
        <v>437</v>
      </c>
      <c r="E281" s="1373"/>
      <c r="F281" s="1375"/>
      <c r="G281" s="1057"/>
      <c r="H281" s="1057"/>
      <c r="I281" s="1057"/>
      <c r="J281" s="1057"/>
      <c r="K281" s="1057"/>
      <c r="L281" s="1057"/>
      <c r="M281" s="1057"/>
      <c r="N281" s="1058"/>
      <c r="O281" s="1058"/>
      <c r="P281" s="1058"/>
      <c r="Q281" s="1058"/>
      <c r="R281" s="1379"/>
      <c r="S281" s="385"/>
      <c r="T281" s="70"/>
      <c r="U281" s="312"/>
      <c r="V281" s="2040"/>
      <c r="W281" s="314"/>
      <c r="X281" s="943"/>
      <c r="Y281" s="943"/>
      <c r="Z281" s="943"/>
      <c r="AA281" s="943"/>
      <c r="AB281" s="943"/>
      <c r="AC281" s="943"/>
      <c r="AD281" s="943"/>
      <c r="AE281" s="943"/>
      <c r="AF281" s="943"/>
    </row>
    <row r="282" spans="1:32" ht="15.95" customHeight="1">
      <c r="A282" s="381">
        <f>ROW()</f>
        <v>282</v>
      </c>
      <c r="B282" s="766"/>
      <c r="C282" s="1274"/>
      <c r="D282" s="640" t="s">
        <v>437</v>
      </c>
      <c r="E282" s="1373"/>
      <c r="F282" s="1375"/>
      <c r="G282" s="1057"/>
      <c r="H282" s="1057"/>
      <c r="I282" s="1057"/>
      <c r="J282" s="1057"/>
      <c r="K282" s="1057"/>
      <c r="L282" s="1057"/>
      <c r="M282" s="1057"/>
      <c r="N282" s="1058"/>
      <c r="O282" s="1058"/>
      <c r="P282" s="1058"/>
      <c r="Q282" s="1058"/>
      <c r="R282" s="1379"/>
      <c r="S282" s="385"/>
      <c r="T282" s="70"/>
      <c r="U282" s="312"/>
      <c r="V282" s="2040"/>
      <c r="W282" s="314"/>
      <c r="X282" s="943"/>
      <c r="Y282" s="943"/>
      <c r="Z282" s="943"/>
      <c r="AA282" s="943"/>
      <c r="AB282" s="943"/>
      <c r="AC282" s="943"/>
      <c r="AD282" s="943"/>
      <c r="AE282" s="943"/>
      <c r="AF282" s="943"/>
    </row>
    <row r="283" spans="1:32" ht="15.95" customHeight="1">
      <c r="A283" s="381">
        <f>ROW()</f>
        <v>283</v>
      </c>
      <c r="B283" s="766"/>
      <c r="C283" s="1274"/>
      <c r="D283" s="640" t="s">
        <v>437</v>
      </c>
      <c r="E283" s="1373"/>
      <c r="F283" s="1375"/>
      <c r="G283" s="1057"/>
      <c r="H283" s="1057"/>
      <c r="I283" s="1057"/>
      <c r="J283" s="1057"/>
      <c r="K283" s="1057"/>
      <c r="L283" s="1057"/>
      <c r="M283" s="1057"/>
      <c r="N283" s="1058"/>
      <c r="O283" s="1058"/>
      <c r="P283" s="1058"/>
      <c r="Q283" s="1058"/>
      <c r="R283" s="1379"/>
      <c r="S283" s="385"/>
      <c r="T283" s="70"/>
      <c r="U283" s="312"/>
      <c r="V283" s="2040"/>
      <c r="W283" s="314"/>
      <c r="X283" s="943"/>
      <c r="Y283" s="943"/>
      <c r="Z283" s="943"/>
      <c r="AA283" s="943"/>
      <c r="AB283" s="943"/>
      <c r="AC283" s="943"/>
      <c r="AD283" s="943"/>
      <c r="AE283" s="943"/>
      <c r="AF283" s="943"/>
    </row>
    <row r="284" spans="1:32" ht="15.95" customHeight="1">
      <c r="A284" s="381">
        <f>ROW()</f>
        <v>284</v>
      </c>
      <c r="B284" s="766"/>
      <c r="C284" s="1274"/>
      <c r="D284" s="640" t="s">
        <v>437</v>
      </c>
      <c r="E284" s="1373"/>
      <c r="F284" s="1375"/>
      <c r="G284" s="1057"/>
      <c r="H284" s="1057"/>
      <c r="I284" s="1057"/>
      <c r="J284" s="1057"/>
      <c r="K284" s="1057"/>
      <c r="L284" s="1057"/>
      <c r="M284" s="1057"/>
      <c r="N284" s="1058"/>
      <c r="O284" s="1058"/>
      <c r="P284" s="1058"/>
      <c r="Q284" s="1058"/>
      <c r="R284" s="1379"/>
      <c r="S284" s="385"/>
      <c r="T284" s="70"/>
      <c r="U284" s="312"/>
      <c r="V284" s="2040"/>
      <c r="W284" s="314"/>
      <c r="X284" s="943"/>
      <c r="Y284" s="943"/>
      <c r="Z284" s="943"/>
      <c r="AA284" s="943"/>
      <c r="AB284" s="943"/>
      <c r="AC284" s="943"/>
      <c r="AD284" s="943"/>
      <c r="AE284" s="943"/>
      <c r="AF284" s="943"/>
    </row>
    <row r="285" spans="1:32" ht="15.95" customHeight="1">
      <c r="A285" s="381">
        <f>ROW()</f>
        <v>285</v>
      </c>
      <c r="B285" s="766"/>
      <c r="C285" s="1274"/>
      <c r="D285" s="640" t="s">
        <v>437</v>
      </c>
      <c r="E285" s="1373"/>
      <c r="F285" s="1375"/>
      <c r="G285" s="1057"/>
      <c r="H285" s="1057"/>
      <c r="I285" s="1057"/>
      <c r="J285" s="1057"/>
      <c r="K285" s="1057"/>
      <c r="L285" s="1057"/>
      <c r="M285" s="1057"/>
      <c r="N285" s="1058"/>
      <c r="O285" s="1058"/>
      <c r="P285" s="1058"/>
      <c r="Q285" s="1058"/>
      <c r="R285" s="1379"/>
      <c r="S285" s="385"/>
      <c r="T285" s="70"/>
      <c r="U285" s="312"/>
      <c r="V285" s="2040"/>
      <c r="W285" s="314"/>
      <c r="X285" s="943"/>
      <c r="Y285" s="943"/>
      <c r="Z285" s="943"/>
      <c r="AA285" s="943"/>
      <c r="AB285" s="943"/>
      <c r="AC285" s="943"/>
      <c r="AD285" s="943"/>
      <c r="AE285" s="943"/>
      <c r="AF285" s="943"/>
    </row>
    <row r="286" spans="1:32" ht="15.95" customHeight="1">
      <c r="A286" s="381">
        <f>ROW()</f>
        <v>286</v>
      </c>
      <c r="B286" s="766"/>
      <c r="C286" s="1274"/>
      <c r="D286" s="640" t="s">
        <v>437</v>
      </c>
      <c r="E286" s="1373"/>
      <c r="F286" s="1375"/>
      <c r="G286" s="1057"/>
      <c r="H286" s="1057"/>
      <c r="I286" s="1057"/>
      <c r="J286" s="1057"/>
      <c r="K286" s="1057"/>
      <c r="L286" s="1057"/>
      <c r="M286" s="1057"/>
      <c r="N286" s="1058"/>
      <c r="O286" s="1058"/>
      <c r="P286" s="1058"/>
      <c r="Q286" s="1058"/>
      <c r="R286" s="1379"/>
      <c r="S286" s="385"/>
      <c r="T286" s="70"/>
      <c r="U286" s="312"/>
      <c r="V286" s="2040"/>
      <c r="W286" s="314"/>
      <c r="X286" s="943"/>
      <c r="Y286" s="943"/>
      <c r="Z286" s="943"/>
      <c r="AA286" s="943"/>
      <c r="AB286" s="943"/>
      <c r="AC286" s="943"/>
      <c r="AD286" s="943"/>
      <c r="AE286" s="943"/>
      <c r="AF286" s="943"/>
    </row>
    <row r="287" spans="1:32" ht="15.95" customHeight="1">
      <c r="A287" s="381">
        <f>ROW()</f>
        <v>287</v>
      </c>
      <c r="B287" s="766"/>
      <c r="C287" s="1274"/>
      <c r="D287" s="640" t="s">
        <v>437</v>
      </c>
      <c r="E287" s="1373"/>
      <c r="F287" s="1375"/>
      <c r="G287" s="1057"/>
      <c r="H287" s="1057"/>
      <c r="I287" s="1057"/>
      <c r="J287" s="1057"/>
      <c r="K287" s="1057"/>
      <c r="L287" s="1057"/>
      <c r="M287" s="1057"/>
      <c r="N287" s="1058"/>
      <c r="O287" s="1058"/>
      <c r="P287" s="1058"/>
      <c r="Q287" s="1058"/>
      <c r="R287" s="1379"/>
      <c r="S287" s="385"/>
      <c r="T287" s="70"/>
      <c r="U287" s="312"/>
      <c r="V287" s="2040"/>
      <c r="W287" s="314"/>
      <c r="X287" s="943"/>
      <c r="Y287" s="943"/>
      <c r="Z287" s="943"/>
      <c r="AA287" s="943"/>
      <c r="AB287" s="943"/>
      <c r="AC287" s="943"/>
      <c r="AD287" s="943"/>
      <c r="AE287" s="943"/>
      <c r="AF287" s="943"/>
    </row>
    <row r="288" spans="1:32" ht="15.95" customHeight="1">
      <c r="A288" s="381">
        <f>ROW()</f>
        <v>288</v>
      </c>
      <c r="B288" s="766"/>
      <c r="C288" s="1274"/>
      <c r="D288" s="640" t="s">
        <v>437</v>
      </c>
      <c r="E288" s="1373"/>
      <c r="F288" s="1375"/>
      <c r="G288" s="1057"/>
      <c r="H288" s="1057"/>
      <c r="I288" s="1057"/>
      <c r="J288" s="1057"/>
      <c r="K288" s="1057"/>
      <c r="L288" s="1057"/>
      <c r="M288" s="1057"/>
      <c r="N288" s="1058"/>
      <c r="O288" s="1058"/>
      <c r="P288" s="1058"/>
      <c r="Q288" s="1058"/>
      <c r="R288" s="1379"/>
      <c r="S288" s="385"/>
      <c r="T288" s="70"/>
      <c r="U288" s="312"/>
      <c r="V288" s="2040"/>
      <c r="W288" s="314"/>
      <c r="X288" s="943"/>
      <c r="Y288" s="943"/>
      <c r="Z288" s="943"/>
      <c r="AA288" s="943"/>
      <c r="AB288" s="943"/>
      <c r="AC288" s="943"/>
      <c r="AD288" s="943"/>
      <c r="AE288" s="943"/>
      <c r="AF288" s="943"/>
    </row>
    <row r="289" spans="1:32" ht="15.95" customHeight="1">
      <c r="A289" s="381">
        <f>ROW()</f>
        <v>289</v>
      </c>
      <c r="B289" s="766"/>
      <c r="C289" s="1274"/>
      <c r="D289" s="640" t="s">
        <v>437</v>
      </c>
      <c r="E289" s="1373"/>
      <c r="F289" s="1375"/>
      <c r="G289" s="1057"/>
      <c r="H289" s="1057"/>
      <c r="I289" s="1057"/>
      <c r="J289" s="1057"/>
      <c r="K289" s="1057"/>
      <c r="L289" s="1057"/>
      <c r="M289" s="1057"/>
      <c r="N289" s="1058"/>
      <c r="O289" s="1058"/>
      <c r="P289" s="1058"/>
      <c r="Q289" s="1058"/>
      <c r="R289" s="1379"/>
      <c r="S289" s="385"/>
      <c r="T289" s="70"/>
      <c r="U289" s="312"/>
      <c r="V289" s="2040"/>
      <c r="W289" s="314"/>
      <c r="X289" s="943"/>
      <c r="Y289" s="943"/>
      <c r="Z289" s="943"/>
      <c r="AA289" s="943"/>
      <c r="AB289" s="943"/>
      <c r="AC289" s="943"/>
      <c r="AD289" s="943"/>
      <c r="AE289" s="943"/>
      <c r="AF289" s="943"/>
    </row>
    <row r="290" spans="1:32" ht="15.95" customHeight="1">
      <c r="A290" s="381">
        <f>ROW()</f>
        <v>290</v>
      </c>
      <c r="B290" s="766"/>
      <c r="C290" s="1274"/>
      <c r="D290" s="640" t="s">
        <v>437</v>
      </c>
      <c r="E290" s="1373"/>
      <c r="F290" s="1375"/>
      <c r="G290" s="1057"/>
      <c r="H290" s="1057"/>
      <c r="I290" s="1057"/>
      <c r="J290" s="1057"/>
      <c r="K290" s="1057"/>
      <c r="L290" s="1057"/>
      <c r="M290" s="1057"/>
      <c r="N290" s="1058"/>
      <c r="O290" s="1058"/>
      <c r="P290" s="1058"/>
      <c r="Q290" s="1058"/>
      <c r="R290" s="1379"/>
      <c r="S290" s="385"/>
      <c r="T290" s="70"/>
      <c r="U290" s="312"/>
      <c r="V290" s="2040"/>
      <c r="W290" s="314"/>
      <c r="X290" s="943"/>
      <c r="Y290" s="943"/>
      <c r="Z290" s="943"/>
      <c r="AA290" s="943"/>
      <c r="AB290" s="943"/>
      <c r="AC290" s="943"/>
      <c r="AD290" s="943"/>
      <c r="AE290" s="943"/>
      <c r="AF290" s="943"/>
    </row>
    <row r="291" spans="1:32" ht="15.95" customHeight="1">
      <c r="A291" s="381">
        <f>ROW()</f>
        <v>291</v>
      </c>
      <c r="B291" s="766"/>
      <c r="C291" s="1274"/>
      <c r="D291" s="640" t="s">
        <v>437</v>
      </c>
      <c r="E291" s="1373"/>
      <c r="F291" s="1375"/>
      <c r="G291" s="1057"/>
      <c r="H291" s="1057"/>
      <c r="I291" s="1057"/>
      <c r="J291" s="1057"/>
      <c r="K291" s="1057"/>
      <c r="L291" s="1057"/>
      <c r="M291" s="1057"/>
      <c r="N291" s="1058"/>
      <c r="O291" s="1058"/>
      <c r="P291" s="1058"/>
      <c r="Q291" s="1058"/>
      <c r="R291" s="1379"/>
      <c r="S291" s="385"/>
      <c r="T291" s="70"/>
      <c r="U291" s="312"/>
      <c r="V291" s="2040"/>
      <c r="W291" s="314"/>
      <c r="X291" s="943"/>
      <c r="Y291" s="943"/>
      <c r="Z291" s="943"/>
      <c r="AA291" s="943"/>
      <c r="AB291" s="943"/>
      <c r="AC291" s="943"/>
      <c r="AD291" s="943"/>
      <c r="AE291" s="943"/>
      <c r="AF291" s="943"/>
    </row>
    <row r="292" spans="1:32" ht="15.95" customHeight="1">
      <c r="A292" s="381">
        <f>ROW()</f>
        <v>292</v>
      </c>
      <c r="B292" s="766"/>
      <c r="C292" s="1274"/>
      <c r="D292" s="640" t="s">
        <v>437</v>
      </c>
      <c r="E292" s="1373"/>
      <c r="F292" s="1375"/>
      <c r="G292" s="1057"/>
      <c r="H292" s="1057"/>
      <c r="I292" s="1057"/>
      <c r="J292" s="1057"/>
      <c r="K292" s="1057"/>
      <c r="L292" s="1057"/>
      <c r="M292" s="1057"/>
      <c r="N292" s="1058"/>
      <c r="O292" s="1058"/>
      <c r="P292" s="1058"/>
      <c r="Q292" s="1058"/>
      <c r="R292" s="1379"/>
      <c r="S292" s="385"/>
      <c r="T292" s="70"/>
      <c r="U292" s="312"/>
      <c r="V292" s="2040"/>
      <c r="W292" s="314"/>
      <c r="X292" s="943"/>
      <c r="Y292" s="943"/>
      <c r="Z292" s="943"/>
      <c r="AA292" s="943"/>
      <c r="AB292" s="943"/>
      <c r="AC292" s="943"/>
      <c r="AD292" s="943"/>
      <c r="AE292" s="943"/>
      <c r="AF292" s="943"/>
    </row>
    <row r="293" spans="1:32" ht="15.95" customHeight="1">
      <c r="A293" s="381">
        <f>ROW()</f>
        <v>293</v>
      </c>
      <c r="B293" s="766"/>
      <c r="C293" s="1274"/>
      <c r="D293" s="640" t="s">
        <v>437</v>
      </c>
      <c r="E293" s="1373"/>
      <c r="F293" s="1375"/>
      <c r="G293" s="1057"/>
      <c r="H293" s="1057"/>
      <c r="I293" s="1057"/>
      <c r="J293" s="1057"/>
      <c r="K293" s="1057"/>
      <c r="L293" s="1057"/>
      <c r="M293" s="1057"/>
      <c r="N293" s="1058"/>
      <c r="O293" s="1058"/>
      <c r="P293" s="1058"/>
      <c r="Q293" s="1058"/>
      <c r="R293" s="1379"/>
      <c r="S293" s="385"/>
      <c r="T293" s="70"/>
      <c r="U293" s="312"/>
      <c r="V293" s="2040"/>
      <c r="W293" s="314"/>
      <c r="X293" s="943"/>
      <c r="Y293" s="943"/>
      <c r="Z293" s="943"/>
      <c r="AA293" s="943"/>
      <c r="AB293" s="943"/>
      <c r="AC293" s="943"/>
      <c r="AD293" s="943"/>
      <c r="AE293" s="943"/>
      <c r="AF293" s="943"/>
    </row>
    <row r="294" spans="1:32" ht="15.95" customHeight="1">
      <c r="A294" s="381">
        <f>ROW()</f>
        <v>294</v>
      </c>
      <c r="B294" s="766"/>
      <c r="C294" s="1274"/>
      <c r="D294" s="640" t="s">
        <v>437</v>
      </c>
      <c r="E294" s="1373"/>
      <c r="F294" s="1375"/>
      <c r="G294" s="1057"/>
      <c r="H294" s="1057"/>
      <c r="I294" s="1057"/>
      <c r="J294" s="1057"/>
      <c r="K294" s="1057"/>
      <c r="L294" s="1057"/>
      <c r="M294" s="1057"/>
      <c r="N294" s="1058"/>
      <c r="O294" s="1058"/>
      <c r="P294" s="1058"/>
      <c r="Q294" s="1058"/>
      <c r="R294" s="1379"/>
      <c r="S294" s="385"/>
      <c r="T294" s="70"/>
      <c r="U294" s="312"/>
      <c r="V294" s="2040"/>
      <c r="W294" s="314"/>
      <c r="X294" s="943"/>
      <c r="Y294" s="943"/>
      <c r="Z294" s="943"/>
      <c r="AA294" s="943"/>
      <c r="AB294" s="943"/>
      <c r="AC294" s="943"/>
      <c r="AD294" s="943"/>
      <c r="AE294" s="943"/>
      <c r="AF294" s="943"/>
    </row>
    <row r="295" spans="1:32" ht="15.95" customHeight="1">
      <c r="A295" s="381">
        <f>ROW()</f>
        <v>295</v>
      </c>
      <c r="B295" s="766"/>
      <c r="C295" s="1274"/>
      <c r="D295" s="640" t="s">
        <v>437</v>
      </c>
      <c r="E295" s="1373"/>
      <c r="F295" s="1375"/>
      <c r="G295" s="1057"/>
      <c r="H295" s="1057"/>
      <c r="I295" s="1057"/>
      <c r="J295" s="1057"/>
      <c r="K295" s="1057"/>
      <c r="L295" s="1057"/>
      <c r="M295" s="1057"/>
      <c r="N295" s="1058"/>
      <c r="O295" s="1058"/>
      <c r="P295" s="1058"/>
      <c r="Q295" s="1058"/>
      <c r="R295" s="1379"/>
      <c r="S295" s="385"/>
      <c r="T295" s="70"/>
      <c r="U295" s="312"/>
      <c r="V295" s="2040"/>
      <c r="W295" s="314"/>
      <c r="X295" s="943"/>
      <c r="Y295" s="943"/>
      <c r="Z295" s="943"/>
      <c r="AA295" s="943"/>
      <c r="AB295" s="943"/>
      <c r="AC295" s="943"/>
      <c r="AD295" s="943"/>
      <c r="AE295" s="943"/>
      <c r="AF295" s="943"/>
    </row>
    <row r="296" spans="1:32" ht="15.95" customHeight="1">
      <c r="A296" s="381">
        <f>ROW()</f>
        <v>296</v>
      </c>
      <c r="B296" s="766"/>
      <c r="C296" s="1274"/>
      <c r="D296" s="640" t="s">
        <v>437</v>
      </c>
      <c r="E296" s="1373"/>
      <c r="F296" s="1375"/>
      <c r="G296" s="1057"/>
      <c r="H296" s="1057"/>
      <c r="I296" s="1057"/>
      <c r="J296" s="1057"/>
      <c r="K296" s="1057"/>
      <c r="L296" s="1057"/>
      <c r="M296" s="1057"/>
      <c r="N296" s="1058"/>
      <c r="O296" s="1058"/>
      <c r="P296" s="1058"/>
      <c r="Q296" s="1058"/>
      <c r="R296" s="1379"/>
      <c r="S296" s="385"/>
      <c r="T296" s="70"/>
      <c r="U296" s="312"/>
      <c r="V296" s="2040"/>
      <c r="W296" s="314"/>
      <c r="X296" s="943"/>
      <c r="Y296" s="943"/>
      <c r="Z296" s="943"/>
      <c r="AA296" s="943"/>
      <c r="AB296" s="943"/>
      <c r="AC296" s="943"/>
      <c r="AD296" s="943"/>
      <c r="AE296" s="943"/>
      <c r="AF296" s="943"/>
    </row>
    <row r="297" spans="1:32" ht="15.95" customHeight="1">
      <c r="A297" s="381">
        <f>ROW()</f>
        <v>297</v>
      </c>
      <c r="B297" s="766"/>
      <c r="C297" s="1274"/>
      <c r="D297" s="640" t="s">
        <v>437</v>
      </c>
      <c r="E297" s="1373"/>
      <c r="F297" s="1375"/>
      <c r="G297" s="1057"/>
      <c r="H297" s="1057"/>
      <c r="I297" s="1057"/>
      <c r="J297" s="1057"/>
      <c r="K297" s="1057"/>
      <c r="L297" s="1057"/>
      <c r="M297" s="1057"/>
      <c r="N297" s="1058"/>
      <c r="O297" s="1058"/>
      <c r="P297" s="1058"/>
      <c r="Q297" s="1058"/>
      <c r="R297" s="1379"/>
      <c r="S297" s="385"/>
      <c r="T297" s="70"/>
      <c r="U297" s="312"/>
      <c r="V297" s="2040"/>
      <c r="W297" s="314"/>
      <c r="X297" s="943"/>
      <c r="Y297" s="943"/>
      <c r="Z297" s="943"/>
      <c r="AA297" s="943"/>
      <c r="AB297" s="943"/>
      <c r="AC297" s="943"/>
      <c r="AD297" s="943"/>
      <c r="AE297" s="943"/>
      <c r="AF297" s="943"/>
    </row>
    <row r="298" spans="1:32" ht="15.95" customHeight="1">
      <c r="A298" s="381">
        <f>ROW()</f>
        <v>298</v>
      </c>
      <c r="B298" s="766"/>
      <c r="C298" s="1274"/>
      <c r="D298" s="640" t="s">
        <v>437</v>
      </c>
      <c r="E298" s="1373"/>
      <c r="F298" s="1375"/>
      <c r="G298" s="1057"/>
      <c r="H298" s="1057"/>
      <c r="I298" s="1057"/>
      <c r="J298" s="1057"/>
      <c r="K298" s="1057"/>
      <c r="L298" s="1057"/>
      <c r="M298" s="1057"/>
      <c r="N298" s="1058"/>
      <c r="O298" s="1058"/>
      <c r="P298" s="1058"/>
      <c r="Q298" s="1058"/>
      <c r="R298" s="1379"/>
      <c r="S298" s="385"/>
      <c r="T298" s="70"/>
      <c r="U298" s="312"/>
      <c r="V298" s="2040"/>
      <c r="W298" s="314"/>
      <c r="X298" s="943"/>
      <c r="Y298" s="943"/>
      <c r="Z298" s="943"/>
      <c r="AA298" s="943"/>
      <c r="AB298" s="943"/>
      <c r="AC298" s="943"/>
      <c r="AD298" s="943"/>
      <c r="AE298" s="943"/>
      <c r="AF298" s="943"/>
    </row>
    <row r="299" spans="1:32" ht="15.95" customHeight="1">
      <c r="A299" s="381">
        <f>ROW()</f>
        <v>299</v>
      </c>
      <c r="B299" s="766"/>
      <c r="C299" s="1274"/>
      <c r="D299" s="640" t="s">
        <v>437</v>
      </c>
      <c r="E299" s="1373"/>
      <c r="F299" s="1375"/>
      <c r="G299" s="1057"/>
      <c r="H299" s="1057"/>
      <c r="I299" s="1057"/>
      <c r="J299" s="1057"/>
      <c r="K299" s="1057"/>
      <c r="L299" s="1057"/>
      <c r="M299" s="1057"/>
      <c r="N299" s="1058"/>
      <c r="O299" s="1058"/>
      <c r="P299" s="1058"/>
      <c r="Q299" s="1058"/>
      <c r="R299" s="1379"/>
      <c r="S299" s="385"/>
      <c r="T299" s="70"/>
      <c r="U299" s="312"/>
      <c r="V299" s="2040"/>
      <c r="W299" s="314"/>
      <c r="X299" s="943"/>
      <c r="Y299" s="943"/>
      <c r="Z299" s="943"/>
      <c r="AA299" s="943"/>
      <c r="AB299" s="943"/>
      <c r="AC299" s="943"/>
      <c r="AD299" s="943"/>
      <c r="AE299" s="943"/>
      <c r="AF299" s="943"/>
    </row>
    <row r="300" spans="1:32" ht="15.95" customHeight="1">
      <c r="A300" s="381">
        <f>ROW()</f>
        <v>300</v>
      </c>
      <c r="B300" s="766"/>
      <c r="C300" s="1274"/>
      <c r="D300" s="640" t="s">
        <v>437</v>
      </c>
      <c r="E300" s="1373"/>
      <c r="F300" s="1375"/>
      <c r="G300" s="1057"/>
      <c r="H300" s="1057"/>
      <c r="I300" s="1057"/>
      <c r="J300" s="1057"/>
      <c r="K300" s="1057"/>
      <c r="L300" s="1057"/>
      <c r="M300" s="1057"/>
      <c r="N300" s="1058"/>
      <c r="O300" s="1058"/>
      <c r="P300" s="1058"/>
      <c r="Q300" s="1058"/>
      <c r="R300" s="1379"/>
      <c r="S300" s="385"/>
      <c r="T300" s="70"/>
      <c r="U300" s="312"/>
      <c r="V300" s="2040"/>
      <c r="W300" s="314"/>
      <c r="X300" s="943"/>
      <c r="Y300" s="943"/>
      <c r="Z300" s="943"/>
      <c r="AA300" s="943"/>
      <c r="AB300" s="943"/>
      <c r="AC300" s="943"/>
      <c r="AD300" s="943"/>
      <c r="AE300" s="943"/>
      <c r="AF300" s="943"/>
    </row>
    <row r="301" spans="1:32" ht="15.95" customHeight="1">
      <c r="A301" s="381">
        <f>ROW()</f>
        <v>301</v>
      </c>
      <c r="B301" s="766"/>
      <c r="C301" s="1274"/>
      <c r="D301" s="640" t="s">
        <v>437</v>
      </c>
      <c r="E301" s="1373"/>
      <c r="F301" s="1375"/>
      <c r="G301" s="1057"/>
      <c r="H301" s="1057"/>
      <c r="I301" s="1057"/>
      <c r="J301" s="1057"/>
      <c r="K301" s="1057"/>
      <c r="L301" s="1057"/>
      <c r="M301" s="1057"/>
      <c r="N301" s="1058"/>
      <c r="O301" s="1058"/>
      <c r="P301" s="1058"/>
      <c r="Q301" s="1058"/>
      <c r="R301" s="1379"/>
      <c r="S301" s="385"/>
      <c r="T301" s="70"/>
      <c r="U301" s="312"/>
      <c r="V301" s="2040"/>
      <c r="W301" s="314"/>
      <c r="X301" s="943"/>
      <c r="Y301" s="943"/>
      <c r="Z301" s="943"/>
      <c r="AA301" s="943"/>
      <c r="AB301" s="943"/>
      <c r="AC301" s="943"/>
      <c r="AD301" s="943"/>
      <c r="AE301" s="943"/>
      <c r="AF301" s="943"/>
    </row>
    <row r="302" spans="1:32" ht="15.95" customHeight="1">
      <c r="A302" s="381">
        <f>ROW()</f>
        <v>302</v>
      </c>
      <c r="B302" s="766"/>
      <c r="C302" s="1274"/>
      <c r="D302" s="640" t="s">
        <v>437</v>
      </c>
      <c r="E302" s="1373"/>
      <c r="F302" s="1375"/>
      <c r="G302" s="1057"/>
      <c r="H302" s="1057"/>
      <c r="I302" s="1057"/>
      <c r="J302" s="1057"/>
      <c r="K302" s="1057"/>
      <c r="L302" s="1057"/>
      <c r="M302" s="1057"/>
      <c r="N302" s="1058"/>
      <c r="O302" s="1058"/>
      <c r="P302" s="1058"/>
      <c r="Q302" s="1058"/>
      <c r="R302" s="1379"/>
      <c r="S302" s="385"/>
      <c r="T302" s="70"/>
      <c r="U302" s="312"/>
      <c r="V302" s="2040"/>
      <c r="W302" s="314"/>
      <c r="X302" s="943"/>
      <c r="Y302" s="943"/>
      <c r="Z302" s="943"/>
      <c r="AA302" s="943"/>
      <c r="AB302" s="943"/>
      <c r="AC302" s="943"/>
      <c r="AD302" s="943"/>
      <c r="AE302" s="943"/>
      <c r="AF302" s="943"/>
    </row>
    <row r="303" spans="1:32" ht="15.95" customHeight="1">
      <c r="A303" s="381">
        <f>ROW()</f>
        <v>303</v>
      </c>
      <c r="B303" s="766"/>
      <c r="C303" s="1274"/>
      <c r="D303" s="640" t="s">
        <v>437</v>
      </c>
      <c r="E303" s="1373"/>
      <c r="F303" s="1375"/>
      <c r="G303" s="1057"/>
      <c r="H303" s="1057"/>
      <c r="I303" s="1057"/>
      <c r="J303" s="1057"/>
      <c r="K303" s="1057"/>
      <c r="L303" s="1057"/>
      <c r="M303" s="1057"/>
      <c r="N303" s="1058"/>
      <c r="O303" s="1058"/>
      <c r="P303" s="1058"/>
      <c r="Q303" s="1058"/>
      <c r="R303" s="1379"/>
      <c r="S303" s="385"/>
      <c r="T303" s="70"/>
      <c r="U303" s="312"/>
      <c r="V303" s="2040"/>
      <c r="W303" s="314"/>
      <c r="X303" s="943"/>
      <c r="Y303" s="943"/>
      <c r="Z303" s="943"/>
      <c r="AA303" s="943"/>
      <c r="AB303" s="943"/>
      <c r="AC303" s="943"/>
      <c r="AD303" s="943"/>
      <c r="AE303" s="943"/>
      <c r="AF303" s="943"/>
    </row>
    <row r="304" spans="1:32" ht="15.95" customHeight="1">
      <c r="A304" s="381">
        <f>ROW()</f>
        <v>304</v>
      </c>
      <c r="B304" s="766"/>
      <c r="C304" s="1274"/>
      <c r="D304" s="640" t="s">
        <v>437</v>
      </c>
      <c r="E304" s="1373"/>
      <c r="F304" s="1375"/>
      <c r="G304" s="1057"/>
      <c r="H304" s="1057"/>
      <c r="I304" s="1057"/>
      <c r="J304" s="1057"/>
      <c r="K304" s="1057"/>
      <c r="L304" s="1057"/>
      <c r="M304" s="1057"/>
      <c r="N304" s="1058"/>
      <c r="O304" s="1058"/>
      <c r="P304" s="1058"/>
      <c r="Q304" s="1058"/>
      <c r="R304" s="1379"/>
      <c r="S304" s="385"/>
      <c r="T304" s="70"/>
      <c r="U304" s="312"/>
      <c r="V304" s="2040"/>
      <c r="W304" s="314"/>
      <c r="X304" s="943"/>
      <c r="Y304" s="943"/>
      <c r="Z304" s="943"/>
      <c r="AA304" s="943"/>
      <c r="AB304" s="943"/>
      <c r="AC304" s="943"/>
      <c r="AD304" s="943"/>
      <c r="AE304" s="943"/>
      <c r="AF304" s="943"/>
    </row>
    <row r="305" spans="1:32" ht="15.95" customHeight="1">
      <c r="A305" s="381">
        <f>ROW()</f>
        <v>305</v>
      </c>
      <c r="B305" s="766"/>
      <c r="C305" s="1274"/>
      <c r="D305" s="640" t="s">
        <v>437</v>
      </c>
      <c r="E305" s="1373"/>
      <c r="F305" s="1375"/>
      <c r="G305" s="1057"/>
      <c r="H305" s="1057"/>
      <c r="I305" s="1057"/>
      <c r="J305" s="1057"/>
      <c r="K305" s="1057"/>
      <c r="L305" s="1057"/>
      <c r="M305" s="1057"/>
      <c r="N305" s="1058"/>
      <c r="O305" s="1058"/>
      <c r="P305" s="1058"/>
      <c r="Q305" s="1058"/>
      <c r="R305" s="1379"/>
      <c r="S305" s="385"/>
      <c r="T305" s="70"/>
      <c r="U305" s="312"/>
      <c r="V305" s="2040"/>
      <c r="W305" s="314"/>
      <c r="X305" s="943"/>
      <c r="Y305" s="943"/>
      <c r="Z305" s="943"/>
      <c r="AA305" s="943"/>
      <c r="AB305" s="943"/>
      <c r="AC305" s="943"/>
      <c r="AD305" s="943"/>
      <c r="AE305" s="943"/>
      <c r="AF305" s="943"/>
    </row>
    <row r="306" spans="1:32" ht="15.95" customHeight="1">
      <c r="A306" s="381">
        <f>ROW()</f>
        <v>306</v>
      </c>
      <c r="B306" s="766"/>
      <c r="C306" s="1274"/>
      <c r="D306" s="640" t="s">
        <v>437</v>
      </c>
      <c r="E306" s="1373"/>
      <c r="F306" s="1375"/>
      <c r="G306" s="1057"/>
      <c r="H306" s="1057"/>
      <c r="I306" s="1057"/>
      <c r="J306" s="1057"/>
      <c r="K306" s="1057"/>
      <c r="L306" s="1057"/>
      <c r="M306" s="1057"/>
      <c r="N306" s="1058"/>
      <c r="O306" s="1058"/>
      <c r="P306" s="1058"/>
      <c r="Q306" s="1058"/>
      <c r="R306" s="1379"/>
      <c r="S306" s="385"/>
      <c r="T306" s="70"/>
      <c r="U306" s="312"/>
      <c r="V306" s="2040"/>
      <c r="W306" s="314"/>
      <c r="X306" s="943"/>
      <c r="Y306" s="943"/>
      <c r="Z306" s="943"/>
      <c r="AA306" s="943"/>
      <c r="AB306" s="943"/>
      <c r="AC306" s="943"/>
      <c r="AD306" s="943"/>
      <c r="AE306" s="943"/>
      <c r="AF306" s="943"/>
    </row>
    <row r="307" spans="1:32" ht="15.95" customHeight="1">
      <c r="A307" s="381">
        <f>ROW()</f>
        <v>307</v>
      </c>
      <c r="B307" s="766"/>
      <c r="C307" s="1274"/>
      <c r="D307" s="640" t="s">
        <v>437</v>
      </c>
      <c r="E307" s="1373"/>
      <c r="F307" s="1375"/>
      <c r="G307" s="1057"/>
      <c r="H307" s="1057"/>
      <c r="I307" s="1057"/>
      <c r="J307" s="1057"/>
      <c r="K307" s="1057"/>
      <c r="L307" s="1057"/>
      <c r="M307" s="1057"/>
      <c r="N307" s="1058"/>
      <c r="O307" s="1058"/>
      <c r="P307" s="1058"/>
      <c r="Q307" s="1058"/>
      <c r="R307" s="1379"/>
      <c r="S307" s="385"/>
      <c r="T307" s="70"/>
      <c r="U307" s="312"/>
      <c r="V307" s="2040"/>
      <c r="W307" s="314"/>
      <c r="X307" s="943"/>
      <c r="Y307" s="943"/>
      <c r="Z307" s="943"/>
      <c r="AA307" s="943"/>
      <c r="AB307" s="943"/>
      <c r="AC307" s="943"/>
      <c r="AD307" s="943"/>
      <c r="AE307" s="943"/>
      <c r="AF307" s="943"/>
    </row>
    <row r="308" spans="1:32" ht="15.95" customHeight="1">
      <c r="A308" s="381">
        <f>ROW()</f>
        <v>308</v>
      </c>
      <c r="B308" s="766"/>
      <c r="C308" s="1274"/>
      <c r="D308" s="640" t="s">
        <v>437</v>
      </c>
      <c r="E308" s="1373"/>
      <c r="F308" s="1375"/>
      <c r="G308" s="1057"/>
      <c r="H308" s="1057"/>
      <c r="I308" s="1057"/>
      <c r="J308" s="1057"/>
      <c r="K308" s="1057"/>
      <c r="L308" s="1057"/>
      <c r="M308" s="1057"/>
      <c r="N308" s="1058"/>
      <c r="O308" s="1058"/>
      <c r="P308" s="1058"/>
      <c r="Q308" s="1058"/>
      <c r="R308" s="1379"/>
      <c r="S308" s="385"/>
      <c r="T308" s="70"/>
      <c r="U308" s="312"/>
      <c r="V308" s="2040"/>
      <c r="W308" s="314"/>
      <c r="X308" s="943"/>
      <c r="Y308" s="943"/>
      <c r="Z308" s="943"/>
      <c r="AA308" s="943"/>
      <c r="AB308" s="943"/>
      <c r="AC308" s="943"/>
      <c r="AD308" s="943"/>
      <c r="AE308" s="943"/>
      <c r="AF308" s="943"/>
    </row>
    <row r="309" spans="1:32" ht="15.95" customHeight="1">
      <c r="A309" s="381">
        <f>ROW()</f>
        <v>309</v>
      </c>
      <c r="B309" s="766"/>
      <c r="C309" s="1274"/>
      <c r="D309" s="640" t="s">
        <v>437</v>
      </c>
      <c r="E309" s="1373"/>
      <c r="F309" s="1375"/>
      <c r="G309" s="1057"/>
      <c r="H309" s="1057"/>
      <c r="I309" s="1057"/>
      <c r="J309" s="1057"/>
      <c r="K309" s="1057"/>
      <c r="L309" s="1057"/>
      <c r="M309" s="1057"/>
      <c r="N309" s="1058"/>
      <c r="O309" s="1058"/>
      <c r="P309" s="1058"/>
      <c r="Q309" s="1058"/>
      <c r="R309" s="1379"/>
      <c r="S309" s="385"/>
      <c r="T309" s="70"/>
      <c r="U309" s="312"/>
      <c r="V309" s="2040"/>
      <c r="W309" s="314"/>
      <c r="X309" s="943"/>
      <c r="Y309" s="943"/>
      <c r="Z309" s="943"/>
      <c r="AA309" s="943"/>
      <c r="AB309" s="943"/>
      <c r="AC309" s="943"/>
      <c r="AD309" s="943"/>
      <c r="AE309" s="943"/>
      <c r="AF309" s="943"/>
    </row>
    <row r="310" spans="1:32" ht="15.95" customHeight="1">
      <c r="A310" s="381">
        <f>ROW()</f>
        <v>310</v>
      </c>
      <c r="B310" s="766"/>
      <c r="C310" s="1274"/>
      <c r="D310" s="640" t="s">
        <v>437</v>
      </c>
      <c r="E310" s="1373"/>
      <c r="F310" s="1375"/>
      <c r="G310" s="1057"/>
      <c r="H310" s="1057"/>
      <c r="I310" s="1057"/>
      <c r="J310" s="1057"/>
      <c r="K310" s="1057"/>
      <c r="L310" s="1057"/>
      <c r="M310" s="1057"/>
      <c r="N310" s="1058"/>
      <c r="O310" s="1058"/>
      <c r="P310" s="1058"/>
      <c r="Q310" s="1058"/>
      <c r="R310" s="1379"/>
      <c r="S310" s="385"/>
      <c r="T310" s="70"/>
      <c r="U310" s="312"/>
      <c r="V310" s="2040"/>
      <c r="W310" s="314"/>
      <c r="X310" s="943"/>
      <c r="Y310" s="943"/>
      <c r="Z310" s="943"/>
      <c r="AA310" s="943"/>
      <c r="AB310" s="943"/>
      <c r="AC310" s="943"/>
      <c r="AD310" s="943"/>
      <c r="AE310" s="943"/>
      <c r="AF310" s="943"/>
    </row>
    <row r="311" spans="1:32" ht="15.95" customHeight="1">
      <c r="A311" s="381">
        <f>ROW()</f>
        <v>311</v>
      </c>
      <c r="B311" s="766"/>
      <c r="C311" s="1274"/>
      <c r="D311" s="640" t="s">
        <v>437</v>
      </c>
      <c r="E311" s="1373"/>
      <c r="F311" s="1375"/>
      <c r="G311" s="1057"/>
      <c r="H311" s="1057"/>
      <c r="I311" s="1057"/>
      <c r="J311" s="1057"/>
      <c r="K311" s="1057"/>
      <c r="L311" s="1057"/>
      <c r="M311" s="1057"/>
      <c r="N311" s="1058"/>
      <c r="O311" s="1058"/>
      <c r="P311" s="1058"/>
      <c r="Q311" s="1058"/>
      <c r="R311" s="1379"/>
      <c r="S311" s="385"/>
      <c r="T311" s="70"/>
      <c r="U311" s="312"/>
      <c r="V311" s="2040"/>
      <c r="W311" s="314"/>
      <c r="X311" s="943"/>
      <c r="Y311" s="943"/>
      <c r="Z311" s="943"/>
      <c r="AA311" s="943"/>
      <c r="AB311" s="943"/>
      <c r="AC311" s="943"/>
      <c r="AD311" s="943"/>
      <c r="AE311" s="943"/>
      <c r="AF311" s="943"/>
    </row>
    <row r="312" spans="1:32" ht="15.95" customHeight="1">
      <c r="A312" s="381">
        <f>ROW()</f>
        <v>312</v>
      </c>
      <c r="B312" s="766"/>
      <c r="C312" s="1274"/>
      <c r="D312" s="640" t="s">
        <v>437</v>
      </c>
      <c r="E312" s="1373"/>
      <c r="F312" s="1375"/>
      <c r="G312" s="1057"/>
      <c r="H312" s="1057"/>
      <c r="I312" s="1057"/>
      <c r="J312" s="1057"/>
      <c r="K312" s="1057"/>
      <c r="L312" s="1057"/>
      <c r="M312" s="1057"/>
      <c r="N312" s="1058"/>
      <c r="O312" s="1058"/>
      <c r="P312" s="1058"/>
      <c r="Q312" s="1058"/>
      <c r="R312" s="1379"/>
      <c r="S312" s="385"/>
      <c r="T312" s="70"/>
      <c r="U312" s="312"/>
      <c r="V312" s="2040"/>
      <c r="W312" s="314"/>
      <c r="X312" s="943"/>
      <c r="Y312" s="943"/>
      <c r="Z312" s="943"/>
      <c r="AA312" s="943"/>
      <c r="AB312" s="943"/>
      <c r="AC312" s="943"/>
      <c r="AD312" s="943"/>
      <c r="AE312" s="943"/>
      <c r="AF312" s="943"/>
    </row>
    <row r="313" spans="1:32" ht="15.95" customHeight="1">
      <c r="A313" s="381">
        <f>ROW()</f>
        <v>313</v>
      </c>
      <c r="B313" s="766"/>
      <c r="C313" s="1274"/>
      <c r="D313" s="640" t="s">
        <v>437</v>
      </c>
      <c r="E313" s="1373"/>
      <c r="F313" s="1375"/>
      <c r="G313" s="1057"/>
      <c r="H313" s="1057"/>
      <c r="I313" s="1057"/>
      <c r="J313" s="1057"/>
      <c r="K313" s="1057"/>
      <c r="L313" s="1057"/>
      <c r="M313" s="1057"/>
      <c r="N313" s="1058"/>
      <c r="O313" s="1058"/>
      <c r="P313" s="1058"/>
      <c r="Q313" s="1058"/>
      <c r="R313" s="1379"/>
      <c r="S313" s="385"/>
      <c r="T313" s="70"/>
      <c r="U313" s="312"/>
      <c r="V313" s="2040"/>
      <c r="W313" s="314"/>
      <c r="X313" s="943"/>
      <c r="Y313" s="943"/>
      <c r="Z313" s="943"/>
      <c r="AA313" s="943"/>
      <c r="AB313" s="943"/>
      <c r="AC313" s="943"/>
      <c r="AD313" s="943"/>
      <c r="AE313" s="943"/>
      <c r="AF313" s="943"/>
    </row>
    <row r="314" spans="1:32" ht="15.95" customHeight="1">
      <c r="A314" s="381">
        <f>ROW()</f>
        <v>314</v>
      </c>
      <c r="B314" s="766"/>
      <c r="C314" s="1274"/>
      <c r="D314" s="640" t="s">
        <v>437</v>
      </c>
      <c r="E314" s="1373"/>
      <c r="F314" s="1375"/>
      <c r="G314" s="1057"/>
      <c r="H314" s="1057"/>
      <c r="I314" s="1057"/>
      <c r="J314" s="1057"/>
      <c r="K314" s="1057"/>
      <c r="L314" s="1057"/>
      <c r="M314" s="1057"/>
      <c r="N314" s="1058"/>
      <c r="O314" s="1058"/>
      <c r="P314" s="1058"/>
      <c r="Q314" s="1058"/>
      <c r="R314" s="1379"/>
      <c r="S314" s="385"/>
      <c r="T314" s="70"/>
      <c r="U314" s="312"/>
      <c r="V314" s="2040"/>
      <c r="W314" s="314"/>
      <c r="X314" s="943"/>
      <c r="Y314" s="943"/>
      <c r="Z314" s="943"/>
      <c r="AA314" s="943"/>
      <c r="AB314" s="943"/>
      <c r="AC314" s="943"/>
      <c r="AD314" s="943"/>
      <c r="AE314" s="943"/>
      <c r="AF314" s="943"/>
    </row>
    <row r="315" spans="1:32" ht="15.95" customHeight="1">
      <c r="A315" s="381">
        <f>ROW()</f>
        <v>315</v>
      </c>
      <c r="B315" s="766"/>
      <c r="C315" s="1274"/>
      <c r="D315" s="640" t="s">
        <v>437</v>
      </c>
      <c r="E315" s="1373"/>
      <c r="F315" s="1375"/>
      <c r="G315" s="1057"/>
      <c r="H315" s="1057"/>
      <c r="I315" s="1057"/>
      <c r="J315" s="1057"/>
      <c r="K315" s="1057"/>
      <c r="L315" s="1057"/>
      <c r="M315" s="1057"/>
      <c r="N315" s="1058"/>
      <c r="O315" s="1058"/>
      <c r="P315" s="1058"/>
      <c r="Q315" s="1058"/>
      <c r="R315" s="1379"/>
      <c r="S315" s="385"/>
      <c r="T315" s="70"/>
      <c r="U315" s="312"/>
      <c r="V315" s="2040"/>
      <c r="W315" s="314"/>
      <c r="X315" s="943"/>
      <c r="Y315" s="943"/>
      <c r="Z315" s="943"/>
      <c r="AA315" s="943"/>
      <c r="AB315" s="943"/>
      <c r="AC315" s="943"/>
      <c r="AD315" s="943"/>
      <c r="AE315" s="943"/>
      <c r="AF315" s="943"/>
    </row>
    <row r="316" spans="1:32" ht="15.95" customHeight="1">
      <c r="A316" s="381">
        <f>ROW()</f>
        <v>316</v>
      </c>
      <c r="B316" s="766"/>
      <c r="C316" s="1274"/>
      <c r="D316" s="640" t="s">
        <v>437</v>
      </c>
      <c r="E316" s="1373"/>
      <c r="F316" s="1375"/>
      <c r="G316" s="1057"/>
      <c r="H316" s="1057"/>
      <c r="I316" s="1057"/>
      <c r="J316" s="1057"/>
      <c r="K316" s="1057"/>
      <c r="L316" s="1057"/>
      <c r="M316" s="1057"/>
      <c r="N316" s="1058"/>
      <c r="O316" s="1058"/>
      <c r="P316" s="1058"/>
      <c r="Q316" s="1058"/>
      <c r="R316" s="1379"/>
      <c r="S316" s="385"/>
      <c r="T316" s="70"/>
      <c r="U316" s="312"/>
      <c r="V316" s="2040"/>
      <c r="W316" s="314"/>
      <c r="X316" s="943"/>
      <c r="Y316" s="943"/>
      <c r="Z316" s="943"/>
      <c r="AA316" s="943"/>
      <c r="AB316" s="943"/>
      <c r="AC316" s="943"/>
      <c r="AD316" s="943"/>
      <c r="AE316" s="943"/>
      <c r="AF316" s="943"/>
    </row>
    <row r="317" spans="1:32" ht="15.95" customHeight="1">
      <c r="A317" s="381">
        <f>ROW()</f>
        <v>317</v>
      </c>
      <c r="B317" s="766"/>
      <c r="C317" s="1274"/>
      <c r="D317" s="640" t="s">
        <v>437</v>
      </c>
      <c r="E317" s="1373"/>
      <c r="F317" s="1375"/>
      <c r="G317" s="1057"/>
      <c r="H317" s="1057"/>
      <c r="I317" s="1057"/>
      <c r="J317" s="1057"/>
      <c r="K317" s="1057"/>
      <c r="L317" s="1057"/>
      <c r="M317" s="1057"/>
      <c r="N317" s="1058"/>
      <c r="O317" s="1058"/>
      <c r="P317" s="1058"/>
      <c r="Q317" s="1058"/>
      <c r="R317" s="1379"/>
      <c r="S317" s="385"/>
      <c r="T317" s="70"/>
      <c r="U317" s="312"/>
      <c r="V317" s="2040"/>
      <c r="W317" s="314"/>
      <c r="X317" s="943"/>
      <c r="Y317" s="943"/>
      <c r="Z317" s="943"/>
      <c r="AA317" s="943"/>
      <c r="AB317" s="943"/>
      <c r="AC317" s="943"/>
      <c r="AD317" s="943"/>
      <c r="AE317" s="943"/>
      <c r="AF317" s="943"/>
    </row>
    <row r="318" spans="1:32" ht="15.95" customHeight="1">
      <c r="A318" s="381">
        <f>ROW()</f>
        <v>318</v>
      </c>
      <c r="B318" s="766"/>
      <c r="C318" s="1274"/>
      <c r="D318" s="640" t="s">
        <v>437</v>
      </c>
      <c r="E318" s="1373"/>
      <c r="F318" s="1375"/>
      <c r="G318" s="1057"/>
      <c r="H318" s="1057"/>
      <c r="I318" s="1057"/>
      <c r="J318" s="1057"/>
      <c r="K318" s="1057"/>
      <c r="L318" s="1057"/>
      <c r="M318" s="1057"/>
      <c r="N318" s="1058"/>
      <c r="O318" s="1058"/>
      <c r="P318" s="1058"/>
      <c r="Q318" s="1058"/>
      <c r="R318" s="1379"/>
      <c r="S318" s="385"/>
      <c r="T318" s="70"/>
      <c r="U318" s="312"/>
      <c r="V318" s="2040"/>
      <c r="W318" s="314"/>
      <c r="X318" s="943"/>
      <c r="Y318" s="943"/>
      <c r="Z318" s="943"/>
      <c r="AA318" s="943"/>
      <c r="AB318" s="943"/>
      <c r="AC318" s="943"/>
      <c r="AD318" s="943"/>
      <c r="AE318" s="943"/>
      <c r="AF318" s="943"/>
    </row>
    <row r="319" spans="1:32" ht="15.95" customHeight="1">
      <c r="A319" s="381">
        <f>ROW()</f>
        <v>319</v>
      </c>
      <c r="B319" s="766"/>
      <c r="C319" s="1274"/>
      <c r="D319" s="640" t="s">
        <v>437</v>
      </c>
      <c r="E319" s="1373"/>
      <c r="F319" s="1375"/>
      <c r="G319" s="1057"/>
      <c r="H319" s="1057"/>
      <c r="I319" s="1057"/>
      <c r="J319" s="1057"/>
      <c r="K319" s="1057"/>
      <c r="L319" s="1057"/>
      <c r="M319" s="1057"/>
      <c r="N319" s="1058"/>
      <c r="O319" s="1058"/>
      <c r="P319" s="1058"/>
      <c r="Q319" s="1058"/>
      <c r="R319" s="1379"/>
      <c r="S319" s="385"/>
      <c r="T319" s="70"/>
      <c r="U319" s="312"/>
      <c r="V319" s="2040"/>
      <c r="W319" s="314"/>
      <c r="X319" s="943"/>
      <c r="Y319" s="943"/>
      <c r="Z319" s="943"/>
      <c r="AA319" s="943"/>
      <c r="AB319" s="943"/>
      <c r="AC319" s="943"/>
      <c r="AD319" s="943"/>
      <c r="AE319" s="943"/>
      <c r="AF319" s="943"/>
    </row>
    <row r="320" spans="1:32" ht="15.95" customHeight="1">
      <c r="A320" s="381">
        <f>ROW()</f>
        <v>320</v>
      </c>
      <c r="B320" s="766"/>
      <c r="C320" s="1274"/>
      <c r="D320" s="640" t="s">
        <v>437</v>
      </c>
      <c r="E320" s="1373"/>
      <c r="F320" s="1375"/>
      <c r="G320" s="1057"/>
      <c r="H320" s="1057"/>
      <c r="I320" s="1057"/>
      <c r="J320" s="1057"/>
      <c r="K320" s="1057"/>
      <c r="L320" s="1057"/>
      <c r="M320" s="1057"/>
      <c r="N320" s="1058"/>
      <c r="O320" s="1058"/>
      <c r="P320" s="1058"/>
      <c r="Q320" s="1058"/>
      <c r="R320" s="1379"/>
      <c r="S320" s="385"/>
      <c r="T320" s="70"/>
      <c r="U320" s="312"/>
      <c r="V320" s="2040"/>
      <c r="W320" s="314"/>
      <c r="X320" s="943"/>
      <c r="Y320" s="943"/>
      <c r="Z320" s="943"/>
      <c r="AA320" s="943"/>
      <c r="AB320" s="943"/>
      <c r="AC320" s="943"/>
      <c r="AD320" s="943"/>
      <c r="AE320" s="943"/>
      <c r="AF320" s="943"/>
    </row>
    <row r="321" spans="1:32" ht="15.95" customHeight="1">
      <c r="A321" s="381">
        <f>ROW()</f>
        <v>321</v>
      </c>
      <c r="B321" s="766"/>
      <c r="C321" s="1274"/>
      <c r="D321" s="640" t="s">
        <v>437</v>
      </c>
      <c r="E321" s="1373"/>
      <c r="F321" s="1375"/>
      <c r="G321" s="1057"/>
      <c r="H321" s="1057"/>
      <c r="I321" s="1057"/>
      <c r="J321" s="1057"/>
      <c r="K321" s="1057"/>
      <c r="L321" s="1057"/>
      <c r="M321" s="1057"/>
      <c r="N321" s="1058"/>
      <c r="O321" s="1058"/>
      <c r="P321" s="1058"/>
      <c r="Q321" s="1058"/>
      <c r="R321" s="1379"/>
      <c r="S321" s="385"/>
      <c r="T321" s="70"/>
      <c r="U321" s="312"/>
      <c r="V321" s="2040"/>
      <c r="W321" s="314"/>
      <c r="X321" s="943"/>
      <c r="Y321" s="943"/>
      <c r="Z321" s="943"/>
      <c r="AA321" s="943"/>
      <c r="AB321" s="943"/>
      <c r="AC321" s="943"/>
      <c r="AD321" s="943"/>
      <c r="AE321" s="943"/>
      <c r="AF321" s="943"/>
    </row>
    <row r="322" spans="1:32" ht="15.95" customHeight="1">
      <c r="A322" s="381">
        <f>ROW()</f>
        <v>322</v>
      </c>
      <c r="B322" s="766"/>
      <c r="C322" s="1274"/>
      <c r="D322" s="640" t="s">
        <v>437</v>
      </c>
      <c r="E322" s="1373"/>
      <c r="F322" s="1375"/>
      <c r="G322" s="1057"/>
      <c r="H322" s="1057"/>
      <c r="I322" s="1057"/>
      <c r="J322" s="1057"/>
      <c r="K322" s="1057"/>
      <c r="L322" s="1057"/>
      <c r="M322" s="1057"/>
      <c r="N322" s="1058"/>
      <c r="O322" s="1058"/>
      <c r="P322" s="1058"/>
      <c r="Q322" s="1058"/>
      <c r="R322" s="1379"/>
      <c r="S322" s="385"/>
      <c r="T322" s="70"/>
      <c r="U322" s="312"/>
      <c r="V322" s="2040"/>
      <c r="W322" s="314"/>
      <c r="X322" s="943"/>
      <c r="Y322" s="943"/>
      <c r="Z322" s="943"/>
      <c r="AA322" s="943"/>
      <c r="AB322" s="943"/>
      <c r="AC322" s="943"/>
      <c r="AD322" s="943"/>
      <c r="AE322" s="943"/>
      <c r="AF322" s="943"/>
    </row>
    <row r="323" spans="1:32" ht="15.95" customHeight="1">
      <c r="A323" s="381">
        <f>ROW()</f>
        <v>323</v>
      </c>
      <c r="B323" s="766"/>
      <c r="C323" s="1274"/>
      <c r="D323" s="640" t="s">
        <v>437</v>
      </c>
      <c r="E323" s="1373"/>
      <c r="F323" s="1375"/>
      <c r="G323" s="1057"/>
      <c r="H323" s="1057"/>
      <c r="I323" s="1057"/>
      <c r="J323" s="1057"/>
      <c r="K323" s="1057"/>
      <c r="L323" s="1057"/>
      <c r="M323" s="1057"/>
      <c r="N323" s="1058"/>
      <c r="O323" s="1058"/>
      <c r="P323" s="1058"/>
      <c r="Q323" s="1058"/>
      <c r="R323" s="1379"/>
      <c r="S323" s="385"/>
      <c r="T323" s="70"/>
      <c r="U323" s="312"/>
      <c r="V323" s="2040"/>
      <c r="W323" s="314"/>
      <c r="X323" s="943"/>
      <c r="Y323" s="943"/>
      <c r="Z323" s="943"/>
      <c r="AA323" s="943"/>
      <c r="AB323" s="943"/>
      <c r="AC323" s="943"/>
      <c r="AD323" s="943"/>
      <c r="AE323" s="943"/>
      <c r="AF323" s="943"/>
    </row>
    <row r="324" spans="1:32" ht="15.95" customHeight="1">
      <c r="A324" s="381">
        <f>ROW()</f>
        <v>324</v>
      </c>
      <c r="B324" s="766"/>
      <c r="C324" s="1274"/>
      <c r="D324" s="640" t="s">
        <v>437</v>
      </c>
      <c r="E324" s="1373"/>
      <c r="F324" s="1375"/>
      <c r="G324" s="1057"/>
      <c r="H324" s="1057"/>
      <c r="I324" s="1057"/>
      <c r="J324" s="1057"/>
      <c r="K324" s="1057"/>
      <c r="L324" s="1057"/>
      <c r="M324" s="1057"/>
      <c r="N324" s="1058"/>
      <c r="O324" s="1058"/>
      <c r="P324" s="1058"/>
      <c r="Q324" s="1058"/>
      <c r="R324" s="1379"/>
      <c r="S324" s="385"/>
      <c r="T324" s="70"/>
      <c r="U324" s="312"/>
      <c r="V324" s="2040"/>
      <c r="W324" s="314"/>
      <c r="X324" s="943"/>
      <c r="Y324" s="943"/>
      <c r="Z324" s="943"/>
      <c r="AA324" s="943"/>
      <c r="AB324" s="943"/>
      <c r="AC324" s="943"/>
      <c r="AD324" s="943"/>
      <c r="AE324" s="943"/>
      <c r="AF324" s="943"/>
    </row>
    <row r="325" spans="1:32" ht="15.95" customHeight="1">
      <c r="A325" s="381">
        <f>ROW()</f>
        <v>325</v>
      </c>
      <c r="B325" s="766"/>
      <c r="C325" s="1274"/>
      <c r="D325" s="640" t="s">
        <v>437</v>
      </c>
      <c r="E325" s="1373"/>
      <c r="F325" s="1375"/>
      <c r="G325" s="1057"/>
      <c r="H325" s="1057"/>
      <c r="I325" s="1057"/>
      <c r="J325" s="1057"/>
      <c r="K325" s="1057"/>
      <c r="L325" s="1057"/>
      <c r="M325" s="1057"/>
      <c r="N325" s="1058"/>
      <c r="O325" s="1058"/>
      <c r="P325" s="1058"/>
      <c r="Q325" s="1058"/>
      <c r="R325" s="1379"/>
      <c r="S325" s="385"/>
      <c r="T325" s="70"/>
      <c r="U325" s="312"/>
      <c r="V325" s="2040"/>
      <c r="W325" s="314"/>
      <c r="X325" s="943"/>
      <c r="Y325" s="943"/>
      <c r="Z325" s="943"/>
      <c r="AA325" s="943"/>
      <c r="AB325" s="943"/>
      <c r="AC325" s="943"/>
      <c r="AD325" s="943"/>
      <c r="AE325" s="943"/>
      <c r="AF325" s="943"/>
    </row>
    <row r="326" spans="1:32" ht="15.95" customHeight="1">
      <c r="A326" s="381">
        <f>ROW()</f>
        <v>326</v>
      </c>
      <c r="B326" s="766"/>
      <c r="C326" s="1274"/>
      <c r="D326" s="640" t="s">
        <v>437</v>
      </c>
      <c r="E326" s="1373"/>
      <c r="F326" s="1375"/>
      <c r="G326" s="1057"/>
      <c r="H326" s="1057"/>
      <c r="I326" s="1057"/>
      <c r="J326" s="1057"/>
      <c r="K326" s="1057"/>
      <c r="L326" s="1057"/>
      <c r="M326" s="1057"/>
      <c r="N326" s="1058"/>
      <c r="O326" s="1058"/>
      <c r="P326" s="1058"/>
      <c r="Q326" s="1058"/>
      <c r="R326" s="1379"/>
      <c r="S326" s="385"/>
      <c r="T326" s="70"/>
      <c r="U326" s="312"/>
      <c r="V326" s="2040"/>
      <c r="W326" s="314"/>
      <c r="X326" s="943"/>
      <c r="Y326" s="943"/>
      <c r="Z326" s="943"/>
      <c r="AA326" s="943"/>
      <c r="AB326" s="943"/>
      <c r="AC326" s="943"/>
      <c r="AD326" s="943"/>
      <c r="AE326" s="943"/>
      <c r="AF326" s="943"/>
    </row>
    <row r="327" spans="1:32" ht="15.95" customHeight="1">
      <c r="A327" s="381">
        <f>ROW()</f>
        <v>327</v>
      </c>
      <c r="B327" s="766"/>
      <c r="C327" s="1274"/>
      <c r="D327" s="640" t="s">
        <v>437</v>
      </c>
      <c r="E327" s="1373"/>
      <c r="F327" s="1375"/>
      <c r="G327" s="1057"/>
      <c r="H327" s="1057"/>
      <c r="I327" s="1057"/>
      <c r="J327" s="1057"/>
      <c r="K327" s="1057"/>
      <c r="L327" s="1057"/>
      <c r="M327" s="1057"/>
      <c r="N327" s="1058"/>
      <c r="O327" s="1058"/>
      <c r="P327" s="1058"/>
      <c r="Q327" s="1058"/>
      <c r="R327" s="1379"/>
      <c r="S327" s="385"/>
      <c r="T327" s="70"/>
      <c r="U327" s="312"/>
      <c r="V327" s="2040"/>
      <c r="W327" s="314"/>
      <c r="X327" s="943"/>
      <c r="Y327" s="943"/>
      <c r="Z327" s="943"/>
      <c r="AA327" s="943"/>
      <c r="AB327" s="943"/>
      <c r="AC327" s="943"/>
      <c r="AD327" s="943"/>
      <c r="AE327" s="943"/>
      <c r="AF327" s="943"/>
    </row>
    <row r="328" spans="1:32" ht="15.95" customHeight="1">
      <c r="A328" s="381">
        <f>ROW()</f>
        <v>328</v>
      </c>
      <c r="B328" s="766"/>
      <c r="C328" s="1274"/>
      <c r="D328" s="640" t="s">
        <v>437</v>
      </c>
      <c r="E328" s="1373"/>
      <c r="F328" s="1375"/>
      <c r="G328" s="1057"/>
      <c r="H328" s="1057"/>
      <c r="I328" s="1057"/>
      <c r="J328" s="1057"/>
      <c r="K328" s="1057"/>
      <c r="L328" s="1057"/>
      <c r="M328" s="1057"/>
      <c r="N328" s="1058"/>
      <c r="O328" s="1058"/>
      <c r="P328" s="1058"/>
      <c r="Q328" s="1058"/>
      <c r="R328" s="1379"/>
      <c r="S328" s="385"/>
      <c r="T328" s="70"/>
      <c r="U328" s="312"/>
      <c r="V328" s="2040"/>
      <c r="W328" s="314"/>
      <c r="X328" s="943"/>
      <c r="Y328" s="943"/>
      <c r="Z328" s="943"/>
      <c r="AA328" s="943"/>
      <c r="AB328" s="943"/>
      <c r="AC328" s="943"/>
      <c r="AD328" s="943"/>
      <c r="AE328" s="943"/>
      <c r="AF328" s="943"/>
    </row>
    <row r="329" spans="1:32" ht="15.95" customHeight="1" thickBot="1">
      <c r="A329" s="381">
        <f>ROW()</f>
        <v>329</v>
      </c>
      <c r="B329" s="766"/>
      <c r="C329" s="1274"/>
      <c r="D329" s="640" t="s">
        <v>437</v>
      </c>
      <c r="E329" s="1373"/>
      <c r="F329" s="1375"/>
      <c r="G329" s="1057"/>
      <c r="H329" s="1057"/>
      <c r="I329" s="1057"/>
      <c r="J329" s="1057"/>
      <c r="K329" s="1057"/>
      <c r="L329" s="1057"/>
      <c r="M329" s="1057"/>
      <c r="N329" s="1058"/>
      <c r="O329" s="1058"/>
      <c r="P329" s="1058"/>
      <c r="Q329" s="1397"/>
      <c r="R329" s="1379"/>
      <c r="S329" s="385"/>
      <c r="T329" s="70"/>
      <c r="U329" s="312"/>
      <c r="V329" s="2040"/>
      <c r="W329" s="314"/>
      <c r="X329" s="943"/>
      <c r="Y329" s="943"/>
      <c r="Z329" s="943"/>
      <c r="AA329" s="943"/>
      <c r="AB329" s="943"/>
      <c r="AC329" s="943"/>
      <c r="AD329" s="943"/>
      <c r="AE329" s="943"/>
      <c r="AF329" s="943"/>
    </row>
    <row r="330" spans="1:32" ht="15.95" customHeight="1" thickBot="1">
      <c r="A330" s="381">
        <f>ROW()</f>
        <v>330</v>
      </c>
      <c r="B330" s="766"/>
      <c r="C330" s="1274"/>
      <c r="D330" s="1392" t="s">
        <v>1208</v>
      </c>
      <c r="E330" s="1390">
        <f t="shared" ref="E330" si="1">SUM(E230:E329)</f>
        <v>0</v>
      </c>
      <c r="F330" s="1384">
        <f t="shared" ref="F330:R330" si="2">SUM(F230:F329)</f>
        <v>54</v>
      </c>
      <c r="G330" s="1059">
        <f t="shared" si="2"/>
        <v>54</v>
      </c>
      <c r="H330" s="1059">
        <f t="shared" si="2"/>
        <v>54</v>
      </c>
      <c r="I330" s="1059">
        <f t="shared" si="2"/>
        <v>54</v>
      </c>
      <c r="J330" s="1059">
        <f t="shared" si="2"/>
        <v>54</v>
      </c>
      <c r="K330" s="1059">
        <f t="shared" si="2"/>
        <v>54</v>
      </c>
      <c r="L330" s="1059">
        <f t="shared" si="2"/>
        <v>54</v>
      </c>
      <c r="M330" s="1059">
        <f t="shared" si="2"/>
        <v>54</v>
      </c>
      <c r="N330" s="1060">
        <f t="shared" si="2"/>
        <v>54</v>
      </c>
      <c r="O330" s="1060">
        <f t="shared" si="2"/>
        <v>54</v>
      </c>
      <c r="P330" s="1060">
        <f t="shared" si="2"/>
        <v>54</v>
      </c>
      <c r="Q330" s="1398"/>
      <c r="R330" s="1391">
        <f t="shared" si="2"/>
        <v>0</v>
      </c>
      <c r="S330" s="385"/>
      <c r="T330" s="70"/>
      <c r="U330" s="312"/>
      <c r="V330" s="2040"/>
      <c r="W330" s="314"/>
      <c r="X330" s="943"/>
      <c r="Y330" s="943"/>
      <c r="Z330" s="943"/>
      <c r="AA330" s="943"/>
      <c r="AB330" s="943"/>
      <c r="AC330" s="943"/>
      <c r="AD330" s="943"/>
      <c r="AE330" s="943"/>
      <c r="AF330" s="943"/>
    </row>
    <row r="331" spans="1:32">
      <c r="A331" s="381">
        <f>ROW()</f>
        <v>331</v>
      </c>
      <c r="B331" s="766"/>
      <c r="C331" s="1274"/>
      <c r="D331" s="534" t="s">
        <v>1209</v>
      </c>
      <c r="E331" s="940"/>
      <c r="F331" s="628"/>
      <c r="G331" s="628"/>
      <c r="H331" s="626"/>
      <c r="I331" s="628"/>
      <c r="J331" s="628"/>
      <c r="K331" s="628"/>
      <c r="L331" s="636"/>
      <c r="M331" s="1385"/>
      <c r="N331" s="1386"/>
      <c r="O331" s="1386"/>
      <c r="P331" s="1386"/>
      <c r="Q331" s="811"/>
      <c r="R331" s="1279"/>
      <c r="S331" s="247"/>
      <c r="T331" s="326"/>
      <c r="U331" s="943"/>
      <c r="V331" s="943"/>
      <c r="W331" s="943"/>
      <c r="X331" s="943"/>
      <c r="Y331" s="943"/>
      <c r="Z331" s="943"/>
      <c r="AA331" s="943"/>
      <c r="AB331" s="943"/>
      <c r="AC331" s="943"/>
      <c r="AD331" s="943"/>
      <c r="AE331" s="943"/>
      <c r="AF331" s="943"/>
    </row>
    <row r="332" spans="1:32" s="937" customFormat="1">
      <c r="A332" s="938">
        <f>ROW()</f>
        <v>332</v>
      </c>
      <c r="B332" s="766"/>
      <c r="C332" s="163"/>
      <c r="D332" s="1387"/>
      <c r="E332" s="757"/>
      <c r="F332" s="91"/>
      <c r="G332" s="91"/>
      <c r="H332" s="757"/>
      <c r="I332" s="91"/>
      <c r="J332" s="91"/>
      <c r="K332" s="91"/>
      <c r="L332" s="757"/>
      <c r="M332" s="805"/>
      <c r="N332" s="1388"/>
      <c r="O332" s="1388"/>
      <c r="P332" s="1388"/>
      <c r="Q332" s="1388"/>
      <c r="R332" s="1389"/>
      <c r="S332" s="247"/>
      <c r="T332" s="247"/>
      <c r="U332" s="943"/>
      <c r="V332" s="943"/>
      <c r="W332" s="943"/>
      <c r="X332" s="943"/>
      <c r="Y332" s="943"/>
      <c r="Z332" s="943"/>
      <c r="AA332" s="943"/>
      <c r="AB332" s="943"/>
      <c r="AC332" s="943"/>
      <c r="AD332" s="943"/>
      <c r="AE332" s="943"/>
      <c r="AF332" s="943"/>
    </row>
    <row r="333" spans="1:32">
      <c r="U333" s="943"/>
      <c r="V333" s="943"/>
      <c r="W333" s="943"/>
      <c r="X333" s="943"/>
      <c r="Y333" s="943"/>
      <c r="Z333" s="943"/>
      <c r="AA333" s="943"/>
      <c r="AB333" s="943"/>
      <c r="AC333" s="943"/>
      <c r="AD333" s="943"/>
      <c r="AE333" s="943"/>
      <c r="AF333" s="943"/>
    </row>
    <row r="334" spans="1:32" ht="18.75">
      <c r="C334" s="1652"/>
      <c r="D334" s="1274"/>
      <c r="E334" s="956"/>
      <c r="F334" s="956"/>
      <c r="G334" s="283"/>
      <c r="H334" s="956"/>
      <c r="I334" s="1651"/>
      <c r="U334" s="943"/>
      <c r="V334" s="943"/>
      <c r="W334" s="943"/>
      <c r="X334" s="943"/>
      <c r="Y334" s="943"/>
      <c r="Z334" s="943"/>
      <c r="AA334" s="943"/>
      <c r="AB334" s="943"/>
      <c r="AC334" s="943"/>
      <c r="AD334" s="943"/>
      <c r="AE334" s="943"/>
      <c r="AF334" s="943"/>
    </row>
    <row r="335" spans="1:32" ht="18.75">
      <c r="C335" s="1652"/>
      <c r="D335" s="1274"/>
      <c r="E335" s="956"/>
      <c r="F335" s="956"/>
      <c r="G335" s="283"/>
      <c r="H335" s="956"/>
      <c r="I335" s="1651"/>
      <c r="U335" s="943"/>
      <c r="V335" s="943"/>
      <c r="W335" s="943"/>
      <c r="X335" s="943"/>
      <c r="Y335" s="943"/>
      <c r="Z335" s="943"/>
      <c r="AA335" s="943"/>
      <c r="AB335" s="943"/>
      <c r="AC335" s="943"/>
      <c r="AD335" s="943"/>
      <c r="AE335" s="943"/>
      <c r="AF335" s="943"/>
    </row>
    <row r="336" spans="1:32">
      <c r="C336" s="535"/>
      <c r="D336" s="535"/>
      <c r="E336" s="535"/>
      <c r="F336" s="535"/>
      <c r="G336" s="535"/>
      <c r="H336" s="535"/>
      <c r="I336" s="1651"/>
      <c r="U336" s="943"/>
      <c r="V336" s="943"/>
      <c r="W336" s="943"/>
      <c r="X336" s="943"/>
      <c r="Y336" s="943"/>
      <c r="Z336" s="943"/>
      <c r="AA336" s="943"/>
      <c r="AB336" s="943"/>
      <c r="AC336" s="943"/>
      <c r="AD336" s="943"/>
      <c r="AE336" s="943"/>
      <c r="AF336" s="943"/>
    </row>
    <row r="337" spans="3:32">
      <c r="C337" s="535"/>
      <c r="D337" s="535"/>
      <c r="E337" s="535"/>
      <c r="F337" s="535"/>
      <c r="G337" s="535"/>
      <c r="H337" s="535"/>
      <c r="I337" s="1651"/>
      <c r="U337" s="943"/>
      <c r="V337" s="943"/>
      <c r="W337" s="943"/>
      <c r="X337" s="943"/>
      <c r="Y337" s="943"/>
      <c r="Z337" s="943"/>
      <c r="AA337" s="943"/>
      <c r="AB337" s="943"/>
      <c r="AC337" s="943"/>
      <c r="AD337" s="943"/>
      <c r="AE337" s="943"/>
      <c r="AF337" s="943"/>
    </row>
    <row r="338" spans="3:32">
      <c r="C338" s="1651"/>
      <c r="D338" s="1274"/>
      <c r="E338" s="956"/>
      <c r="F338" s="956"/>
      <c r="G338" s="283"/>
      <c r="H338" s="956"/>
      <c r="I338" s="1651"/>
      <c r="U338" s="943"/>
      <c r="V338" s="943"/>
      <c r="W338" s="943"/>
      <c r="X338" s="943"/>
      <c r="Y338" s="943"/>
      <c r="Z338" s="943"/>
      <c r="AA338" s="943"/>
      <c r="AB338" s="943"/>
      <c r="AC338" s="943"/>
      <c r="AD338" s="943"/>
      <c r="AE338" s="943"/>
      <c r="AF338" s="943"/>
    </row>
    <row r="339" spans="3:32" ht="18.75">
      <c r="C339" s="1652"/>
      <c r="D339" s="1274"/>
      <c r="E339" s="956"/>
      <c r="F339" s="956"/>
      <c r="G339" s="401"/>
      <c r="H339" s="956"/>
      <c r="I339" s="1651"/>
      <c r="U339" s="943"/>
      <c r="V339" s="943"/>
      <c r="W339" s="943"/>
      <c r="X339" s="943"/>
      <c r="Y339" s="943"/>
      <c r="Z339" s="943"/>
      <c r="AA339" s="943"/>
      <c r="AB339" s="943"/>
      <c r="AC339" s="943"/>
      <c r="AD339" s="943"/>
      <c r="AE339" s="943"/>
      <c r="AF339" s="943"/>
    </row>
    <row r="340" spans="3:32" ht="18.75">
      <c r="C340" s="1652"/>
      <c r="D340" s="940"/>
      <c r="E340" s="940"/>
      <c r="F340" s="940"/>
      <c r="G340" s="940"/>
      <c r="H340" s="940"/>
      <c r="I340" s="1651"/>
      <c r="U340" s="943"/>
      <c r="V340" s="943"/>
      <c r="W340" s="943"/>
      <c r="X340" s="943"/>
      <c r="Y340" s="943"/>
      <c r="Z340" s="943"/>
      <c r="AA340" s="943"/>
      <c r="AB340" s="943"/>
      <c r="AC340" s="943"/>
      <c r="AD340" s="943"/>
      <c r="AE340" s="943"/>
      <c r="AF340" s="943"/>
    </row>
    <row r="341" spans="3:32">
      <c r="C341" s="943"/>
      <c r="D341" s="940"/>
      <c r="E341" s="940"/>
      <c r="F341" s="940"/>
      <c r="G341" s="940"/>
      <c r="H341" s="940"/>
      <c r="I341" s="1651"/>
      <c r="U341" s="943"/>
      <c r="V341" s="943"/>
      <c r="W341" s="943"/>
      <c r="X341" s="943"/>
      <c r="Y341" s="943"/>
      <c r="Z341" s="943"/>
      <c r="AA341" s="943"/>
      <c r="AB341" s="943"/>
      <c r="AC341" s="943"/>
      <c r="AD341" s="943"/>
      <c r="AE341" s="943"/>
      <c r="AF341" s="943"/>
    </row>
    <row r="342" spans="3:32">
      <c r="C342" s="333"/>
      <c r="D342" s="940"/>
      <c r="E342" s="940"/>
      <c r="F342" s="940"/>
      <c r="G342" s="940"/>
      <c r="H342" s="940"/>
      <c r="I342" s="1651"/>
      <c r="U342" s="943"/>
      <c r="V342" s="943"/>
      <c r="W342" s="943"/>
      <c r="X342" s="943"/>
      <c r="Y342" s="943"/>
      <c r="Z342" s="943"/>
      <c r="AA342" s="943"/>
      <c r="AB342" s="943"/>
      <c r="AC342" s="943"/>
      <c r="AD342" s="943"/>
      <c r="AE342" s="943"/>
      <c r="AF342" s="943"/>
    </row>
    <row r="343" spans="3:32">
      <c r="C343" s="333"/>
      <c r="D343" s="940"/>
      <c r="E343" s="940"/>
      <c r="F343" s="940"/>
      <c r="G343" s="940"/>
      <c r="H343" s="940"/>
      <c r="I343" s="1651"/>
      <c r="U343" s="943"/>
      <c r="V343" s="943"/>
      <c r="W343" s="943"/>
      <c r="X343" s="943"/>
      <c r="Y343" s="943"/>
      <c r="Z343" s="943"/>
      <c r="AA343" s="943"/>
      <c r="AB343" s="943"/>
      <c r="AC343" s="943"/>
      <c r="AD343" s="943"/>
      <c r="AE343" s="943"/>
      <c r="AF343" s="943"/>
    </row>
    <row r="344" spans="3:32">
      <c r="C344" s="333"/>
      <c r="D344" s="940"/>
      <c r="E344" s="940"/>
      <c r="F344" s="940"/>
      <c r="G344" s="940"/>
      <c r="H344" s="940"/>
      <c r="I344" s="1651"/>
      <c r="U344" s="943"/>
      <c r="V344" s="943"/>
      <c r="W344" s="943"/>
      <c r="X344" s="943"/>
      <c r="Y344" s="943"/>
      <c r="Z344" s="943"/>
      <c r="AA344" s="943"/>
      <c r="AB344" s="943"/>
      <c r="AC344" s="943"/>
      <c r="AD344" s="943"/>
      <c r="AE344" s="943"/>
      <c r="AF344" s="943"/>
    </row>
    <row r="345" spans="3:32" ht="18.75">
      <c r="C345" s="1652"/>
      <c r="D345" s="940"/>
      <c r="E345" s="940"/>
      <c r="F345" s="940"/>
      <c r="G345" s="940"/>
      <c r="H345" s="940"/>
      <c r="I345" s="1651"/>
    </row>
    <row r="346" spans="3:32" ht="18.75">
      <c r="C346" s="374"/>
      <c r="D346" s="940"/>
      <c r="E346" s="940"/>
      <c r="F346" s="940"/>
      <c r="G346" s="940"/>
      <c r="H346" s="940"/>
      <c r="I346" s="1651"/>
    </row>
    <row r="347" spans="3:32" ht="18.75">
      <c r="C347" s="1652"/>
      <c r="D347" s="940"/>
      <c r="E347" s="940"/>
      <c r="F347" s="940"/>
      <c r="G347" s="940"/>
      <c r="H347" s="940"/>
      <c r="I347" s="1651"/>
    </row>
    <row r="348" spans="3:32">
      <c r="C348" s="414"/>
      <c r="D348" s="940"/>
      <c r="E348" s="940"/>
      <c r="F348" s="940"/>
      <c r="G348" s="940"/>
      <c r="H348" s="940"/>
      <c r="I348" s="1651"/>
    </row>
    <row r="349" spans="3:32" ht="18.75">
      <c r="C349" s="1652"/>
      <c r="D349" s="940"/>
      <c r="E349" s="940"/>
      <c r="F349" s="940"/>
      <c r="G349" s="940"/>
      <c r="H349" s="940"/>
      <c r="I349" s="1651"/>
    </row>
    <row r="350" spans="3:32" ht="18.75">
      <c r="C350" s="374"/>
      <c r="D350" s="940"/>
      <c r="E350" s="940"/>
      <c r="F350" s="940"/>
      <c r="G350" s="940"/>
      <c r="H350" s="940"/>
      <c r="I350" s="1651"/>
    </row>
    <row r="351" spans="3:32" ht="18.75">
      <c r="C351" s="1652"/>
      <c r="D351" s="940"/>
      <c r="E351" s="940"/>
      <c r="F351" s="940"/>
      <c r="G351" s="940"/>
      <c r="H351" s="940"/>
      <c r="I351" s="1651"/>
    </row>
  </sheetData>
  <sheetProtection formatColumns="0" formatRows="0"/>
  <mergeCells count="6">
    <mergeCell ref="F228:P228"/>
    <mergeCell ref="F9:P9"/>
    <mergeCell ref="O2:Q2"/>
    <mergeCell ref="O3:Q3"/>
    <mergeCell ref="D228:D229"/>
    <mergeCell ref="A5:H5"/>
  </mergeCells>
  <pageMargins left="0.70866141732283472" right="0.70866141732283472" top="0.74803149606299213" bottom="0.74803149606299213" header="0.31496062992125984" footer="0.31496062992125984"/>
  <pageSetup paperSize="9" scale="59" fitToHeight="0" orientation="landscape" cellComments="asDisplayed" r:id="rId1"/>
  <headerFooter>
    <oddHeader>&amp;C&amp;"Arial"&amp;10 Commerce Commission Information Disclosure Template</oddHeader>
    <oddFooter>&amp;L&amp;"Arial"&amp;10 &amp;F&amp;C&amp;"Arial"&amp;10 &amp;A&amp;R&amp;"Arial"&amp;10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theme="2"/>
    <pageSetUpPr fitToPage="1"/>
  </sheetPr>
  <dimension ref="A1:H18"/>
  <sheetViews>
    <sheetView showGridLines="0" zoomScaleNormal="100" zoomScaleSheetLayoutView="100" workbookViewId="0">
      <selection activeCell="B10" sqref="B10"/>
    </sheetView>
  </sheetViews>
  <sheetFormatPr defaultRowHeight="15"/>
  <cols>
    <col min="1" max="1" width="139.42578125" style="2" customWidth="1"/>
    <col min="2" max="2" width="14.140625" style="2" customWidth="1"/>
    <col min="3" max="3" width="47.42578125" style="2" hidden="1" customWidth="1"/>
    <col min="4" max="4" width="96.85546875" style="2" customWidth="1"/>
    <col min="5" max="5" width="8.5703125" style="2" customWidth="1"/>
    <col min="6" max="6" width="20.5703125" style="2" customWidth="1"/>
    <col min="7" max="16384" width="9.140625" style="2"/>
  </cols>
  <sheetData>
    <row r="1" spans="1:8" ht="15" customHeight="1">
      <c r="A1" s="1110" t="s">
        <v>1</v>
      </c>
      <c r="B1" s="1111"/>
      <c r="C1" s="1111"/>
      <c r="D1" s="1111"/>
      <c r="E1" s="1112"/>
      <c r="F1"/>
      <c r="G1"/>
      <c r="H1"/>
    </row>
    <row r="2" spans="1:8">
      <c r="A2" s="4"/>
      <c r="B2" s="3"/>
      <c r="C2" s="3"/>
      <c r="D2" s="3"/>
      <c r="E2" s="3"/>
      <c r="F2"/>
      <c r="G2"/>
      <c r="H2"/>
    </row>
    <row r="3" spans="1:8" ht="15.75">
      <c r="A3" s="1096" t="s">
        <v>1025</v>
      </c>
      <c r="B3" s="3"/>
      <c r="C3" s="55"/>
      <c r="D3" s="3"/>
      <c r="E3" s="3"/>
      <c r="F3"/>
      <c r="G3"/>
      <c r="H3"/>
    </row>
    <row r="4" spans="1:8">
      <c r="A4" s="1095" t="s">
        <v>1578</v>
      </c>
      <c r="B4" s="6" t="s">
        <v>4</v>
      </c>
      <c r="C4" s="943"/>
      <c r="D4" s="521"/>
      <c r="E4" s="3"/>
      <c r="F4"/>
      <c r="G4"/>
      <c r="H4"/>
    </row>
    <row r="5" spans="1:8" ht="6.75" customHeight="1">
      <c r="A5" s="1094"/>
      <c r="B5" s="3"/>
      <c r="C5" s="524"/>
      <c r="D5" s="521"/>
      <c r="E5" s="3"/>
      <c r="F5"/>
      <c r="G5"/>
      <c r="H5"/>
    </row>
    <row r="6" spans="1:8" ht="25.5" customHeight="1">
      <c r="A6" s="1097" t="s">
        <v>1026</v>
      </c>
      <c r="B6" s="2086"/>
      <c r="C6" s="2087"/>
      <c r="D6" s="2087"/>
      <c r="E6" s="3"/>
      <c r="F6"/>
      <c r="G6"/>
      <c r="H6"/>
    </row>
    <row r="7" spans="1:8" ht="30.75" customHeight="1">
      <c r="A7" s="1093" t="s">
        <v>1579</v>
      </c>
      <c r="B7" s="2086"/>
      <c r="C7" s="2087"/>
      <c r="D7" s="2087"/>
      <c r="E7" s="3"/>
      <c r="F7"/>
      <c r="G7"/>
      <c r="H7"/>
    </row>
    <row r="8" spans="1:8" ht="29.25" customHeight="1">
      <c r="A8" s="1093" t="s">
        <v>1580</v>
      </c>
      <c r="B8" s="2085"/>
      <c r="C8" s="2086"/>
      <c r="D8" s="2086"/>
      <c r="E8" s="3"/>
      <c r="F8"/>
      <c r="G8"/>
      <c r="H8"/>
    </row>
    <row r="9" spans="1:8" ht="15.75">
      <c r="A9" s="1097" t="s">
        <v>1027</v>
      </c>
    </row>
    <row r="10" spans="1:8" ht="25.5">
      <c r="A10" s="1093" t="s">
        <v>1057</v>
      </c>
    </row>
    <row r="11" spans="1:8" ht="25.5">
      <c r="A11" s="1093" t="s">
        <v>1035</v>
      </c>
    </row>
    <row r="12" spans="1:8">
      <c r="A12" s="1093"/>
    </row>
    <row r="13" spans="1:8" ht="15.75">
      <c r="A13" s="1097" t="s">
        <v>1028</v>
      </c>
    </row>
    <row r="14" spans="1:8" ht="25.5">
      <c r="A14" s="1113" t="s">
        <v>1029</v>
      </c>
    </row>
    <row r="15" spans="1:8">
      <c r="A15" s="1093"/>
    </row>
    <row r="16" spans="1:8" ht="15.75">
      <c r="A16" s="1106" t="s">
        <v>988</v>
      </c>
    </row>
    <row r="17" spans="1:1" ht="15.75">
      <c r="A17" s="1105" t="s">
        <v>1036</v>
      </c>
    </row>
    <row r="18" spans="1:1" ht="15.75">
      <c r="A18" s="1105" t="s">
        <v>1054</v>
      </c>
    </row>
  </sheetData>
  <sheetProtection formatColumns="0" formatRows="0"/>
  <customSheetViews>
    <customSheetView guid="{21F2E024-704F-4E93-AC63-213755ECFFE0}" showPageBreaks="1" showGridLines="0" fitToPage="1" printArea="1" view="pageBreakPreview">
      <pageMargins left="0.70866141732283472" right="0.70866141732283472" top="0.74803149606299213" bottom="0.74803149606299213" header="0.31496062992125989" footer="0.31496062992125989"/>
      <pageSetup paperSize="9" scale="62"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B8:D8"/>
    <mergeCell ref="B6:D6"/>
    <mergeCell ref="B7:D7"/>
  </mergeCells>
  <phoneticPr fontId="34" type="noConversion"/>
  <pageMargins left="0.70866141732283472" right="0.70866141732283472" top="0.74803149606299213" bottom="0.74803149606299213" header="0.31496062992125989" footer="0.31496062992125989"/>
  <pageSetup paperSize="9" scale="70" orientation="portrait" r:id="rId2"/>
  <headerFooter alignWithMargins="0">
    <oddHeader>&amp;C&amp;"Arial"&amp;10 Commerce Commission Information Disclosure Template</oddHeader>
    <oddFooter>&amp;L&amp;"Arial"&amp;10 &amp;F&amp;C&amp;"Arial"&amp;10 &amp;A&amp;R&amp;"Arial"&amp;10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9.9978637043366805E-2"/>
    <pageSetUpPr fitToPage="1"/>
  </sheetPr>
  <dimension ref="A1:AG109"/>
  <sheetViews>
    <sheetView showGridLines="0" topLeftCell="E1" zoomScaleNormal="100" workbookViewId="0">
      <pane ySplit="6" topLeftCell="A97" activePane="bottomLeft" state="frozen"/>
      <selection pane="bottomLeft" activeCell="E63" sqref="A63:XFD68"/>
    </sheetView>
  </sheetViews>
  <sheetFormatPr defaultRowHeight="12.75"/>
  <cols>
    <col min="1" max="1" width="5" style="803" customWidth="1"/>
    <col min="2" max="2" width="2.28515625" style="803" customWidth="1"/>
    <col min="3" max="3" width="12.5703125" style="803" customWidth="1"/>
    <col min="4" max="4" width="60" style="803" customWidth="1"/>
    <col min="5" max="19" width="14.28515625" style="803" customWidth="1"/>
    <col min="20" max="20" width="9.140625" style="803" customWidth="1"/>
    <col min="21" max="21" width="9.140625" style="803"/>
    <col min="22" max="22" width="21" style="803" customWidth="1"/>
    <col min="23" max="16384" width="9.140625" style="803"/>
  </cols>
  <sheetData>
    <row r="1" spans="1:33" ht="13.5" thickBot="1">
      <c r="A1" s="769"/>
      <c r="B1" s="774"/>
      <c r="C1" s="774"/>
      <c r="D1" s="774"/>
      <c r="E1" s="774"/>
      <c r="F1" s="774"/>
      <c r="G1" s="774"/>
      <c r="H1" s="773"/>
      <c r="I1" s="773"/>
      <c r="J1" s="774"/>
      <c r="K1" s="774"/>
      <c r="L1" s="774"/>
      <c r="M1" s="793"/>
      <c r="N1" s="792"/>
      <c r="O1" s="792"/>
      <c r="P1" s="792"/>
      <c r="Q1" s="792"/>
      <c r="R1" s="792"/>
      <c r="S1" s="792"/>
      <c r="T1" s="783"/>
      <c r="U1" s="786"/>
      <c r="V1" s="968"/>
      <c r="W1" s="969"/>
      <c r="X1" s="969"/>
      <c r="Y1" s="969"/>
      <c r="Z1" s="969"/>
      <c r="AA1" s="969"/>
      <c r="AB1" s="969"/>
      <c r="AC1" s="807"/>
      <c r="AD1" s="807"/>
      <c r="AE1" s="807"/>
      <c r="AF1" s="807"/>
    </row>
    <row r="2" spans="1:33" ht="17.25">
      <c r="A2" s="769"/>
      <c r="B2" s="774"/>
      <c r="C2" s="774"/>
      <c r="D2" s="774"/>
      <c r="E2" s="774"/>
      <c r="F2" s="774"/>
      <c r="G2" s="774"/>
      <c r="H2" s="760"/>
      <c r="I2" s="914"/>
      <c r="J2" s="914"/>
      <c r="K2" s="914"/>
      <c r="L2" s="885"/>
      <c r="M2" s="885"/>
      <c r="N2" s="760" t="s">
        <v>5</v>
      </c>
      <c r="O2" s="2238" t="str">
        <f>IF(NOT(ISBLANK(CoverSheet!$C$8)),CoverSheet!$C$8,"")</f>
        <v>Transpower New Zealand Limited</v>
      </c>
      <c r="P2" s="2239"/>
      <c r="Q2" s="2240"/>
      <c r="R2" s="912"/>
      <c r="S2" s="792"/>
      <c r="T2" s="783"/>
      <c r="U2" s="786"/>
      <c r="V2" s="968"/>
      <c r="W2" s="787"/>
      <c r="X2" s="970"/>
      <c r="Y2" s="789"/>
      <c r="Z2" s="971"/>
      <c r="AA2" s="971"/>
      <c r="AB2" s="971"/>
      <c r="AC2" s="807"/>
      <c r="AD2" s="807"/>
      <c r="AE2" s="807"/>
      <c r="AF2" s="807"/>
    </row>
    <row r="3" spans="1:33" ht="18" thickBot="1">
      <c r="A3" s="769"/>
      <c r="B3" s="770"/>
      <c r="C3" s="774"/>
      <c r="D3" s="774"/>
      <c r="E3" s="774"/>
      <c r="F3" s="774"/>
      <c r="G3" s="774"/>
      <c r="H3" s="760"/>
      <c r="I3" s="915"/>
      <c r="J3" s="915"/>
      <c r="K3" s="915"/>
      <c r="L3" s="885"/>
      <c r="M3" s="885"/>
      <c r="N3" s="760" t="s">
        <v>440</v>
      </c>
      <c r="O3" s="2270">
        <v>42185</v>
      </c>
      <c r="P3" s="2271"/>
      <c r="Q3" s="2272"/>
      <c r="R3" s="913"/>
      <c r="S3" s="793"/>
      <c r="T3" s="783"/>
      <c r="U3" s="786"/>
      <c r="V3" s="968"/>
      <c r="W3" s="787"/>
      <c r="X3" s="972"/>
      <c r="Y3" s="789"/>
      <c r="Z3" s="968"/>
      <c r="AA3" s="968"/>
      <c r="AB3" s="968"/>
      <c r="AC3" s="807"/>
      <c r="AD3" s="807"/>
      <c r="AE3" s="807"/>
      <c r="AF3" s="807"/>
    </row>
    <row r="4" spans="1:33" ht="31.5" customHeight="1">
      <c r="A4" s="761" t="s">
        <v>898</v>
      </c>
      <c r="B4" s="225"/>
      <c r="C4" s="225"/>
      <c r="D4" s="225"/>
      <c r="E4" s="225"/>
      <c r="F4" s="225"/>
      <c r="G4" s="225"/>
      <c r="H4" s="225"/>
      <c r="I4" s="225"/>
      <c r="J4" s="225"/>
      <c r="K4" s="225"/>
      <c r="L4" s="225"/>
      <c r="M4" s="225"/>
      <c r="N4" s="375"/>
      <c r="O4" s="375"/>
      <c r="P4" s="375"/>
      <c r="Q4" s="375"/>
      <c r="R4" s="375"/>
      <c r="S4" s="1425"/>
      <c r="T4" s="783"/>
      <c r="U4" s="973"/>
      <c r="V4" s="974"/>
      <c r="W4" s="787"/>
      <c r="X4" s="972"/>
      <c r="Y4" s="789"/>
      <c r="Z4" s="968"/>
      <c r="AA4" s="968"/>
      <c r="AB4" s="968"/>
      <c r="AC4" s="807"/>
      <c r="AD4" s="807"/>
      <c r="AE4" s="807"/>
      <c r="AF4" s="807"/>
    </row>
    <row r="5" spans="1:33" s="937" customFormat="1" ht="29.25" customHeight="1">
      <c r="A5" s="2170" t="s">
        <v>1574</v>
      </c>
      <c r="B5" s="2171"/>
      <c r="C5" s="2171"/>
      <c r="D5" s="2171"/>
      <c r="E5" s="2171"/>
      <c r="F5" s="2171"/>
      <c r="G5" s="2171"/>
      <c r="H5" s="2171"/>
      <c r="I5" s="2171"/>
      <c r="J5" s="2171"/>
      <c r="K5" s="2171"/>
      <c r="L5" s="2171"/>
      <c r="M5" s="2171"/>
      <c r="N5" s="2171"/>
      <c r="O5" s="2171"/>
      <c r="P5" s="2171"/>
      <c r="Q5" s="2171"/>
      <c r="R5" s="2171"/>
      <c r="S5" s="1425"/>
      <c r="T5" s="783"/>
      <c r="U5" s="973"/>
      <c r="V5" s="974"/>
      <c r="W5" s="787"/>
      <c r="X5" s="972"/>
      <c r="Y5" s="789"/>
      <c r="Z5" s="968"/>
      <c r="AA5" s="968"/>
      <c r="AB5" s="968"/>
      <c r="AC5" s="807"/>
      <c r="AD5" s="807"/>
      <c r="AE5" s="807"/>
      <c r="AF5" s="807"/>
    </row>
    <row r="6" spans="1:33" ht="12.75" customHeight="1">
      <c r="A6" s="763" t="s">
        <v>6</v>
      </c>
      <c r="B6" s="764" t="s">
        <v>393</v>
      </c>
      <c r="C6" s="778"/>
      <c r="D6" s="777"/>
      <c r="E6" s="777"/>
      <c r="F6" s="777"/>
      <c r="G6" s="777"/>
      <c r="H6" s="772"/>
      <c r="I6" s="772"/>
      <c r="J6" s="772"/>
      <c r="K6" s="772"/>
      <c r="L6" s="772"/>
      <c r="M6" s="797"/>
      <c r="N6" s="225"/>
      <c r="O6" s="225"/>
      <c r="P6" s="225"/>
      <c r="Q6" s="225"/>
      <c r="R6" s="225"/>
      <c r="S6" s="793"/>
      <c r="T6" s="783"/>
      <c r="U6" s="786"/>
      <c r="V6" s="968"/>
      <c r="W6" s="787"/>
      <c r="X6" s="972"/>
      <c r="Y6" s="789"/>
      <c r="Z6" s="968"/>
      <c r="AA6" s="968"/>
      <c r="AB6" s="968"/>
      <c r="AC6" s="807"/>
      <c r="AD6" s="807"/>
      <c r="AE6" s="807"/>
      <c r="AF6" s="807"/>
    </row>
    <row r="7" spans="1:33" ht="26.25" customHeight="1">
      <c r="A7" s="938">
        <f>ROW()</f>
        <v>7</v>
      </c>
      <c r="B7" s="765"/>
      <c r="C7" s="512" t="s">
        <v>858</v>
      </c>
      <c r="D7" s="779"/>
      <c r="E7" s="779"/>
      <c r="F7" s="779"/>
      <c r="G7" s="779"/>
      <c r="H7" s="780"/>
      <c r="I7" s="780"/>
      <c r="J7" s="780"/>
      <c r="K7" s="780"/>
      <c r="L7" s="862"/>
      <c r="M7" s="780"/>
      <c r="N7" s="780"/>
      <c r="O7" s="780"/>
      <c r="P7" s="946"/>
      <c r="Q7" s="946"/>
      <c r="R7" s="946"/>
      <c r="S7" s="779"/>
      <c r="T7" s="470"/>
      <c r="U7" s="786"/>
      <c r="V7" s="968"/>
      <c r="W7" s="787"/>
      <c r="X7" s="972"/>
      <c r="Y7" s="789"/>
      <c r="Z7" s="968"/>
      <c r="AA7" s="968"/>
      <c r="AB7" s="968"/>
      <c r="AC7" s="807"/>
      <c r="AD7" s="807"/>
      <c r="AE7" s="807"/>
      <c r="AF7" s="807"/>
    </row>
    <row r="8" spans="1:33" ht="15.95" customHeight="1">
      <c r="A8" s="938">
        <f>ROW()</f>
        <v>8</v>
      </c>
      <c r="B8" s="765"/>
      <c r="C8" s="512"/>
      <c r="D8" s="779"/>
      <c r="E8" s="779"/>
      <c r="F8" s="779"/>
      <c r="G8" s="779"/>
      <c r="H8" s="780"/>
      <c r="I8" s="780"/>
      <c r="J8" s="780"/>
      <c r="K8" s="780"/>
      <c r="L8" s="940"/>
      <c r="M8" s="780"/>
      <c r="N8" s="780"/>
      <c r="O8" s="780"/>
      <c r="P8" s="946"/>
      <c r="Q8" s="946"/>
      <c r="R8" s="946"/>
      <c r="S8" s="779"/>
      <c r="T8" s="470"/>
      <c r="U8" s="786"/>
      <c r="V8" s="968"/>
      <c r="W8" s="787"/>
      <c r="X8" s="972"/>
      <c r="Y8" s="789"/>
      <c r="Z8" s="968"/>
      <c r="AA8" s="968"/>
      <c r="AB8" s="968"/>
      <c r="AC8" s="807"/>
      <c r="AD8" s="807"/>
      <c r="AE8" s="807"/>
      <c r="AF8" s="807"/>
    </row>
    <row r="9" spans="1:33" ht="31.5" customHeight="1">
      <c r="A9" s="938">
        <f>ROW()</f>
        <v>9</v>
      </c>
      <c r="B9" s="766"/>
      <c r="C9" s="765"/>
      <c r="D9" s="2266" t="s">
        <v>859</v>
      </c>
      <c r="E9" s="2256" t="s">
        <v>860</v>
      </c>
      <c r="F9" s="2257"/>
      <c r="G9" s="2257"/>
      <c r="H9" s="2257"/>
      <c r="I9" s="2257"/>
      <c r="J9" s="1583" t="s">
        <v>861</v>
      </c>
      <c r="K9" s="982" t="s">
        <v>862</v>
      </c>
      <c r="L9" s="2256" t="s">
        <v>863</v>
      </c>
      <c r="M9" s="2257"/>
      <c r="N9" s="2257"/>
      <c r="O9" s="2257"/>
      <c r="P9" s="2257"/>
      <c r="Q9" s="981"/>
      <c r="R9" s="981"/>
      <c r="S9" s="981"/>
      <c r="T9" s="958"/>
      <c r="U9" s="762"/>
      <c r="V9" s="807"/>
      <c r="W9" s="807"/>
      <c r="X9" s="807"/>
      <c r="Y9" s="807"/>
      <c r="Z9" s="786"/>
      <c r="AA9" s="968"/>
      <c r="AB9" s="787"/>
      <c r="AC9" s="972"/>
      <c r="AD9" s="789"/>
      <c r="AE9" s="968"/>
      <c r="AF9" s="968"/>
      <c r="AG9" s="968"/>
    </row>
    <row r="10" spans="1:33" ht="15.75" customHeight="1">
      <c r="A10" s="938">
        <f>ROW()</f>
        <v>10</v>
      </c>
      <c r="B10" s="766"/>
      <c r="C10" s="765"/>
      <c r="D10" s="2267"/>
      <c r="E10" s="1418" t="s">
        <v>206</v>
      </c>
      <c r="F10" s="1418" t="s">
        <v>207</v>
      </c>
      <c r="G10" s="1418" t="s">
        <v>184</v>
      </c>
      <c r="H10" s="1418" t="s">
        <v>185</v>
      </c>
      <c r="I10" s="1418" t="s">
        <v>205</v>
      </c>
      <c r="J10" s="982" t="s">
        <v>4</v>
      </c>
      <c r="K10" s="1418" t="s">
        <v>864</v>
      </c>
      <c r="L10" s="1418" t="s">
        <v>559</v>
      </c>
      <c r="M10" s="1418" t="s">
        <v>560</v>
      </c>
      <c r="N10" s="1418" t="s">
        <v>561</v>
      </c>
      <c r="O10" s="1418" t="s">
        <v>562</v>
      </c>
      <c r="P10" s="1418" t="s">
        <v>563</v>
      </c>
      <c r="Q10" s="982"/>
      <c r="R10" s="982"/>
      <c r="S10" s="982"/>
      <c r="T10" s="958" t="s">
        <v>4</v>
      </c>
      <c r="U10" s="762"/>
      <c r="V10" s="807"/>
      <c r="W10" s="807"/>
      <c r="X10" s="807"/>
      <c r="Y10" s="807"/>
      <c r="Z10" s="786"/>
      <c r="AA10" s="968"/>
      <c r="AB10" s="787"/>
      <c r="AC10" s="972"/>
      <c r="AD10" s="789"/>
      <c r="AE10" s="968"/>
      <c r="AF10" s="968"/>
      <c r="AG10" s="968"/>
    </row>
    <row r="11" spans="1:33" ht="15.95" customHeight="1">
      <c r="A11" s="938">
        <f>ROW()</f>
        <v>11</v>
      </c>
      <c r="B11" s="766"/>
      <c r="C11" s="765"/>
      <c r="D11" s="962" t="s">
        <v>542</v>
      </c>
      <c r="E11" s="1532"/>
      <c r="F11" s="1532"/>
      <c r="G11" s="1532"/>
      <c r="H11" s="1532"/>
      <c r="I11" s="1527">
        <v>19</v>
      </c>
      <c r="J11" s="1527">
        <v>21</v>
      </c>
      <c r="K11" s="1533" t="str">
        <f>IF(I11&gt;J11,"No","Yes")</f>
        <v>Yes</v>
      </c>
      <c r="L11" s="1534"/>
      <c r="M11" s="1532"/>
      <c r="N11" s="1532"/>
      <c r="O11" s="1532"/>
      <c r="P11" s="1532"/>
      <c r="Q11" s="978"/>
      <c r="R11" s="983"/>
      <c r="S11" s="983"/>
      <c r="T11" s="959"/>
      <c r="U11" s="762"/>
      <c r="V11" s="1328" t="s">
        <v>1547</v>
      </c>
      <c r="W11" s="1328"/>
      <c r="X11" s="807"/>
      <c r="Y11" s="807"/>
      <c r="Z11" s="786"/>
      <c r="AA11" s="968"/>
      <c r="AB11" s="787"/>
      <c r="AC11" s="972"/>
      <c r="AD11" s="789"/>
      <c r="AE11" s="968"/>
      <c r="AF11" s="968"/>
      <c r="AG11" s="968"/>
    </row>
    <row r="12" spans="1:33" ht="15.95" customHeight="1">
      <c r="A12" s="938">
        <f>ROW()</f>
        <v>12</v>
      </c>
      <c r="B12" s="766"/>
      <c r="C12" s="765"/>
      <c r="D12" s="962" t="s">
        <v>543</v>
      </c>
      <c r="E12" s="1532"/>
      <c r="F12" s="1532"/>
      <c r="G12" s="1532"/>
      <c r="H12" s="1532"/>
      <c r="I12" s="1527">
        <v>2</v>
      </c>
      <c r="J12" s="1527">
        <v>3</v>
      </c>
      <c r="K12" s="1533" t="str">
        <f t="shared" ref="K12:K15" si="0">IF(I12&gt;J12,"No","Yes")</f>
        <v>Yes</v>
      </c>
      <c r="L12" s="1534"/>
      <c r="M12" s="1532"/>
      <c r="N12" s="1532"/>
      <c r="O12" s="1532"/>
      <c r="P12" s="1532"/>
      <c r="Q12" s="978"/>
      <c r="R12" s="983"/>
      <c r="S12" s="983"/>
      <c r="T12" s="959"/>
      <c r="U12" s="762"/>
      <c r="V12" s="1328" t="s">
        <v>1547</v>
      </c>
      <c r="W12" s="1328"/>
      <c r="X12" s="807"/>
      <c r="Y12" s="807"/>
      <c r="Z12" s="786"/>
      <c r="AA12" s="968"/>
      <c r="AB12" s="787"/>
      <c r="AC12" s="972"/>
      <c r="AD12" s="789"/>
      <c r="AE12" s="968"/>
      <c r="AF12" s="968"/>
      <c r="AG12" s="968"/>
    </row>
    <row r="13" spans="1:33" ht="15.95" customHeight="1">
      <c r="A13" s="938">
        <f>ROW()</f>
        <v>13</v>
      </c>
      <c r="B13" s="766"/>
      <c r="C13" s="765"/>
      <c r="D13" s="962" t="s">
        <v>544</v>
      </c>
      <c r="E13" s="1532"/>
      <c r="F13" s="1532"/>
      <c r="G13" s="1532"/>
      <c r="H13" s="1532"/>
      <c r="I13" s="1527">
        <v>6.4000000000000001E-2</v>
      </c>
      <c r="J13" s="1527">
        <v>5.6000000000000001E-2</v>
      </c>
      <c r="K13" s="1533" t="str">
        <f t="shared" si="0"/>
        <v>No</v>
      </c>
      <c r="L13" s="1534"/>
      <c r="M13" s="1532"/>
      <c r="N13" s="1532"/>
      <c r="O13" s="1532"/>
      <c r="P13" s="1532"/>
      <c r="Q13" s="978"/>
      <c r="R13" s="983"/>
      <c r="S13" s="983"/>
      <c r="T13" s="959"/>
      <c r="U13" s="762"/>
      <c r="V13" s="1328" t="s">
        <v>1547</v>
      </c>
      <c r="W13" s="1328"/>
      <c r="X13" s="807"/>
      <c r="Y13" s="807"/>
      <c r="Z13" s="786"/>
      <c r="AA13" s="968"/>
      <c r="AB13" s="787"/>
      <c r="AC13" s="972"/>
      <c r="AD13" s="789"/>
      <c r="AE13" s="968"/>
      <c r="AF13" s="968"/>
      <c r="AG13" s="968"/>
    </row>
    <row r="14" spans="1:33" ht="15.95" customHeight="1">
      <c r="A14" s="938">
        <f>ROW()</f>
        <v>14</v>
      </c>
      <c r="B14" s="766"/>
      <c r="C14" s="911"/>
      <c r="D14" s="962" t="s">
        <v>556</v>
      </c>
      <c r="E14" s="1535"/>
      <c r="F14" s="1535"/>
      <c r="G14" s="1535"/>
      <c r="H14" s="1535"/>
      <c r="I14" s="1527" t="s">
        <v>4</v>
      </c>
      <c r="J14" s="1527">
        <v>0.109</v>
      </c>
      <c r="K14" s="1533" t="s">
        <v>4</v>
      </c>
      <c r="L14" s="1536"/>
      <c r="M14" s="1535"/>
      <c r="N14" s="1535"/>
      <c r="O14" s="1535"/>
      <c r="P14" s="1535"/>
      <c r="Q14" s="979"/>
      <c r="R14" s="824"/>
      <c r="S14" s="824"/>
      <c r="T14" s="960"/>
      <c r="U14" s="762"/>
      <c r="V14" s="1328" t="s">
        <v>1547</v>
      </c>
      <c r="W14" s="1328"/>
      <c r="X14" s="807"/>
      <c r="Y14" s="807"/>
      <c r="Z14" s="806"/>
      <c r="AA14" s="968"/>
      <c r="AB14" s="787"/>
      <c r="AC14" s="972"/>
      <c r="AD14" s="789"/>
      <c r="AE14" s="968"/>
      <c r="AF14" s="968"/>
      <c r="AG14" s="968"/>
    </row>
    <row r="15" spans="1:33" ht="15.95" customHeight="1">
      <c r="A15" s="938">
        <f>ROW()</f>
        <v>15</v>
      </c>
      <c r="B15" s="766"/>
      <c r="C15" s="911"/>
      <c r="D15" s="962" t="s">
        <v>691</v>
      </c>
      <c r="E15" s="1537"/>
      <c r="F15" s="1537"/>
      <c r="G15" s="1537"/>
      <c r="H15" s="1537"/>
      <c r="I15" s="1527">
        <v>14.45</v>
      </c>
      <c r="J15" s="1527">
        <v>16.690000000000001</v>
      </c>
      <c r="K15" s="1533" t="str">
        <f t="shared" si="0"/>
        <v>Yes</v>
      </c>
      <c r="L15" s="1538"/>
      <c r="M15" s="1537"/>
      <c r="N15" s="1537"/>
      <c r="O15" s="1537"/>
      <c r="P15" s="1537"/>
      <c r="Q15" s="980"/>
      <c r="R15" s="984"/>
      <c r="S15" s="984"/>
      <c r="T15" s="961"/>
      <c r="U15" s="762"/>
      <c r="V15" s="807"/>
      <c r="W15" s="807"/>
      <c r="X15" s="807"/>
      <c r="Y15" s="807"/>
      <c r="Z15" s="806"/>
      <c r="AA15" s="968"/>
      <c r="AB15" s="787"/>
      <c r="AC15" s="972"/>
      <c r="AD15" s="789"/>
      <c r="AE15" s="968"/>
      <c r="AF15" s="968"/>
      <c r="AG15" s="968"/>
    </row>
    <row r="16" spans="1:33" ht="15">
      <c r="A16" s="938">
        <f>ROW()</f>
        <v>16</v>
      </c>
      <c r="B16" s="911"/>
      <c r="C16" s="916"/>
      <c r="D16" s="917" t="s">
        <v>557</v>
      </c>
      <c r="E16" s="918"/>
      <c r="F16" s="918"/>
      <c r="G16" s="918"/>
      <c r="H16" s="919"/>
      <c r="I16" s="919"/>
      <c r="J16" s="918"/>
      <c r="K16" s="918"/>
      <c r="L16" s="918"/>
      <c r="M16" s="918"/>
      <c r="N16" s="918"/>
      <c r="O16" s="918"/>
      <c r="P16" s="918"/>
      <c r="Q16" s="918"/>
      <c r="R16" s="918"/>
      <c r="S16" s="940"/>
      <c r="T16" s="540"/>
      <c r="U16" s="807"/>
      <c r="V16" s="807"/>
      <c r="W16" s="807"/>
      <c r="X16" s="807"/>
      <c r="Y16" s="806"/>
      <c r="Z16" s="968"/>
      <c r="AA16" s="787"/>
      <c r="AB16" s="972"/>
      <c r="AC16" s="789"/>
      <c r="AD16" s="968"/>
      <c r="AE16" s="968"/>
      <c r="AF16" s="968"/>
    </row>
    <row r="17" spans="1:33" ht="15">
      <c r="A17" s="938">
        <f>ROW()</f>
        <v>17</v>
      </c>
      <c r="B17" s="911"/>
      <c r="C17" s="916"/>
      <c r="D17" s="920"/>
      <c r="E17" s="68"/>
      <c r="F17" s="918"/>
      <c r="G17" s="918"/>
      <c r="H17" s="918"/>
      <c r="I17" s="919"/>
      <c r="J17" s="919"/>
      <c r="K17" s="918"/>
      <c r="L17" s="862"/>
      <c r="M17" s="762"/>
      <c r="N17" s="762"/>
      <c r="O17" s="762"/>
      <c r="P17" s="943"/>
      <c r="Q17" s="943"/>
      <c r="R17" s="943"/>
      <c r="S17" s="943"/>
      <c r="T17" s="540"/>
      <c r="U17" s="806"/>
      <c r="V17" s="968"/>
      <c r="W17" s="787"/>
      <c r="X17" s="972"/>
      <c r="Y17" s="789"/>
      <c r="Z17" s="968"/>
      <c r="AA17" s="968"/>
      <c r="AB17" s="968"/>
      <c r="AC17" s="807"/>
      <c r="AD17" s="807"/>
      <c r="AE17" s="807"/>
      <c r="AF17" s="807"/>
    </row>
    <row r="18" spans="1:33" ht="26.25" customHeight="1">
      <c r="A18" s="938">
        <f>ROW()</f>
        <v>18</v>
      </c>
      <c r="B18" s="765"/>
      <c r="C18" s="512" t="s">
        <v>865</v>
      </c>
      <c r="D18" s="779"/>
      <c r="E18" s="779"/>
      <c r="F18" s="780"/>
      <c r="G18" s="780"/>
      <c r="H18" s="780"/>
      <c r="I18" s="780"/>
      <c r="J18" s="780"/>
      <c r="K18" s="780"/>
      <c r="L18" s="780"/>
      <c r="M18" s="780"/>
      <c r="N18" s="779"/>
      <c r="O18" s="779"/>
      <c r="P18" s="779"/>
      <c r="Q18" s="779"/>
      <c r="R18" s="779"/>
      <c r="S18" s="946"/>
      <c r="T18" s="1426"/>
      <c r="U18" s="787"/>
      <c r="V18" s="972"/>
      <c r="W18" s="789"/>
      <c r="X18" s="968"/>
      <c r="Y18" s="968"/>
      <c r="Z18" s="968"/>
      <c r="AA18" s="968"/>
      <c r="AB18" s="968"/>
      <c r="AC18" s="807"/>
      <c r="AD18" s="807"/>
      <c r="AE18" s="807"/>
      <c r="AF18" s="807"/>
    </row>
    <row r="19" spans="1:33" ht="18.75">
      <c r="A19" s="938">
        <f>ROW()</f>
        <v>19</v>
      </c>
      <c r="B19" s="765"/>
      <c r="C19" s="512"/>
      <c r="D19" s="779"/>
      <c r="E19" s="779"/>
      <c r="F19" s="780"/>
      <c r="G19" s="780"/>
      <c r="H19" s="780"/>
      <c r="I19" s="780"/>
      <c r="J19" s="780"/>
      <c r="K19" s="780"/>
      <c r="L19" s="780"/>
      <c r="M19" s="780"/>
      <c r="N19" s="779"/>
      <c r="O19" s="779"/>
      <c r="P19" s="779"/>
      <c r="Q19" s="779"/>
      <c r="R19" s="779"/>
      <c r="S19" s="946"/>
      <c r="T19" s="1426"/>
      <c r="U19" s="787"/>
      <c r="V19" s="972"/>
      <c r="W19" s="789"/>
      <c r="X19" s="968"/>
      <c r="Y19" s="968"/>
      <c r="Z19" s="968"/>
      <c r="AA19" s="968"/>
      <c r="AB19" s="968"/>
      <c r="AC19" s="807"/>
      <c r="AD19" s="807"/>
      <c r="AE19" s="807"/>
      <c r="AF19" s="807"/>
    </row>
    <row r="20" spans="1:33" s="937" customFormat="1" ht="60">
      <c r="A20" s="938">
        <f>ROW()</f>
        <v>20</v>
      </c>
      <c r="B20" s="766"/>
      <c r="C20" s="944"/>
      <c r="D20" s="1581" t="s">
        <v>866</v>
      </c>
      <c r="E20" s="1433" t="s">
        <v>869</v>
      </c>
      <c r="F20" s="1433" t="s">
        <v>868</v>
      </c>
      <c r="G20" s="1434" t="s">
        <v>1192</v>
      </c>
      <c r="H20" s="1433" t="s">
        <v>870</v>
      </c>
      <c r="I20" s="1434" t="s">
        <v>1253</v>
      </c>
      <c r="J20" s="1434" t="s">
        <v>1254</v>
      </c>
      <c r="K20" s="1433" t="s">
        <v>541</v>
      </c>
      <c r="L20" s="1433" t="s">
        <v>867</v>
      </c>
      <c r="M20" s="1434" t="s">
        <v>871</v>
      </c>
      <c r="N20" s="1434" t="s">
        <v>1255</v>
      </c>
      <c r="O20" s="606"/>
      <c r="P20" s="606"/>
      <c r="Q20" s="1329"/>
      <c r="R20" s="1329"/>
      <c r="S20" s="923"/>
      <c r="T20" s="921"/>
      <c r="U20" s="922"/>
      <c r="V20" s="787"/>
      <c r="W20" s="972"/>
      <c r="X20" s="789"/>
      <c r="Y20" s="968"/>
      <c r="Z20" s="968"/>
      <c r="AA20" s="968"/>
      <c r="AB20" s="968"/>
      <c r="AC20" s="968"/>
      <c r="AD20" s="807"/>
      <c r="AE20" s="807"/>
      <c r="AF20" s="807"/>
      <c r="AG20" s="807"/>
    </row>
    <row r="21" spans="1:33" s="937" customFormat="1" ht="38.25" customHeight="1">
      <c r="A21" s="938">
        <f>ROW()</f>
        <v>21</v>
      </c>
      <c r="B21" s="766"/>
      <c r="C21" s="944"/>
      <c r="D21" s="924"/>
      <c r="E21" s="1438" t="s">
        <v>891</v>
      </c>
      <c r="F21" s="1436" t="s">
        <v>890</v>
      </c>
      <c r="G21" s="1437"/>
      <c r="H21" s="1277" t="s">
        <v>892</v>
      </c>
      <c r="I21" s="1277" t="s">
        <v>873</v>
      </c>
      <c r="J21" s="1277" t="s">
        <v>1252</v>
      </c>
      <c r="K21" s="1436" t="s">
        <v>889</v>
      </c>
      <c r="L21" s="1435" t="s">
        <v>872</v>
      </c>
      <c r="M21" s="1277" t="s">
        <v>893</v>
      </c>
      <c r="N21" s="1277" t="s">
        <v>874</v>
      </c>
      <c r="O21" s="1591"/>
      <c r="P21" s="1329"/>
      <c r="Q21" s="606"/>
      <c r="R21" s="1330"/>
      <c r="S21" s="473"/>
      <c r="T21" s="921"/>
      <c r="U21" s="922"/>
      <c r="V21" s="787"/>
      <c r="W21" s="1328"/>
      <c r="X21" s="789"/>
      <c r="Y21" s="968"/>
      <c r="Z21" s="968"/>
      <c r="AA21" s="968"/>
      <c r="AB21" s="968"/>
      <c r="AC21" s="968"/>
      <c r="AD21" s="807"/>
      <c r="AE21" s="807"/>
      <c r="AF21" s="807"/>
      <c r="AG21" s="807"/>
    </row>
    <row r="22" spans="1:33" s="937" customFormat="1" ht="15.75" customHeight="1">
      <c r="A22" s="938">
        <f>ROW()</f>
        <v>22</v>
      </c>
      <c r="B22" s="766"/>
      <c r="C22" s="944"/>
      <c r="D22" s="957" t="s">
        <v>542</v>
      </c>
      <c r="E22" s="1527">
        <v>31</v>
      </c>
      <c r="F22" s="1527">
        <v>10</v>
      </c>
      <c r="G22" s="1528" t="str">
        <f>K11</f>
        <v>Yes</v>
      </c>
      <c r="H22" s="1529">
        <f>F22-E22</f>
        <v>-21</v>
      </c>
      <c r="I22" s="1527">
        <v>3.2</v>
      </c>
      <c r="J22" s="1530">
        <f>I22/H22</f>
        <v>-0.15238095238095239</v>
      </c>
      <c r="K22" s="1586">
        <f>J11</f>
        <v>21</v>
      </c>
      <c r="L22" s="1586">
        <f>I11</f>
        <v>19</v>
      </c>
      <c r="M22" s="1529">
        <f>L22-K22</f>
        <v>-2</v>
      </c>
      <c r="N22" s="1531">
        <f>M22*J22</f>
        <v>0.30476190476190479</v>
      </c>
      <c r="O22" s="1592"/>
      <c r="P22" s="1593"/>
      <c r="Q22" s="1588"/>
      <c r="R22" s="1588"/>
      <c r="S22" s="1587"/>
      <c r="T22" s="921"/>
      <c r="U22" s="922"/>
      <c r="V22" s="1328" t="s">
        <v>1547</v>
      </c>
      <c r="W22" s="1328"/>
      <c r="X22" s="789"/>
      <c r="Y22" s="968"/>
      <c r="Z22" s="968"/>
      <c r="AA22" s="968"/>
      <c r="AB22" s="968"/>
      <c r="AC22" s="968"/>
      <c r="AD22" s="807"/>
      <c r="AE22" s="807"/>
      <c r="AF22" s="807"/>
      <c r="AG22" s="807"/>
    </row>
    <row r="23" spans="1:33" s="937" customFormat="1" ht="15.75" customHeight="1">
      <c r="A23" s="938">
        <f>ROW()</f>
        <v>23</v>
      </c>
      <c r="B23" s="766"/>
      <c r="C23" s="944"/>
      <c r="D23" s="957" t="s">
        <v>543</v>
      </c>
      <c r="E23" s="1527">
        <v>5</v>
      </c>
      <c r="F23" s="1527">
        <v>1</v>
      </c>
      <c r="G23" s="1528" t="str">
        <f>K12</f>
        <v>Yes</v>
      </c>
      <c r="H23" s="1529">
        <f t="shared" ref="H23:H25" si="1">F23-E23</f>
        <v>-4</v>
      </c>
      <c r="I23" s="1527">
        <v>3.2</v>
      </c>
      <c r="J23" s="1530">
        <f t="shared" ref="J23:J25" si="2">I23/H23</f>
        <v>-0.8</v>
      </c>
      <c r="K23" s="1586">
        <f>J12</f>
        <v>3</v>
      </c>
      <c r="L23" s="1586">
        <f t="shared" ref="L23:L24" si="3">I12</f>
        <v>2</v>
      </c>
      <c r="M23" s="1529">
        <f t="shared" ref="M23:M25" si="4">L23-K23</f>
        <v>-1</v>
      </c>
      <c r="N23" s="1531">
        <f t="shared" ref="N23:N25" si="5">M23*J23</f>
        <v>0.8</v>
      </c>
      <c r="O23" s="1592"/>
      <c r="P23" s="1593"/>
      <c r="Q23" s="1588"/>
      <c r="R23" s="1588"/>
      <c r="S23" s="1587"/>
      <c r="T23" s="921"/>
      <c r="U23" s="922"/>
      <c r="V23" s="1328" t="s">
        <v>1547</v>
      </c>
      <c r="W23" s="1328"/>
      <c r="X23" s="789"/>
      <c r="Y23" s="968"/>
      <c r="Z23" s="968"/>
      <c r="AA23" s="968"/>
      <c r="AB23" s="968"/>
      <c r="AC23" s="968"/>
      <c r="AD23" s="807"/>
      <c r="AE23" s="807"/>
      <c r="AF23" s="807"/>
      <c r="AG23" s="807"/>
    </row>
    <row r="24" spans="1:33" s="937" customFormat="1" ht="15.75" customHeight="1">
      <c r="A24" s="938">
        <f>ROW()</f>
        <v>24</v>
      </c>
      <c r="B24" s="766"/>
      <c r="C24" s="944"/>
      <c r="D24" s="957" t="s">
        <v>544</v>
      </c>
      <c r="E24" s="1527">
        <v>8.3000000000000004E-2</v>
      </c>
      <c r="F24" s="1527">
        <v>2.9000000000000001E-2</v>
      </c>
      <c r="G24" s="1528" t="str">
        <f>K13</f>
        <v>No</v>
      </c>
      <c r="H24" s="1529">
        <f t="shared" si="1"/>
        <v>-5.4000000000000006E-2</v>
      </c>
      <c r="I24" s="1527">
        <v>3.2</v>
      </c>
      <c r="J24" s="1530">
        <f t="shared" si="2"/>
        <v>-59.259259259259252</v>
      </c>
      <c r="K24" s="1586">
        <f>J13</f>
        <v>5.6000000000000001E-2</v>
      </c>
      <c r="L24" s="1586">
        <f t="shared" si="3"/>
        <v>6.4000000000000001E-2</v>
      </c>
      <c r="M24" s="1529">
        <f t="shared" si="4"/>
        <v>8.0000000000000002E-3</v>
      </c>
      <c r="N24" s="1531">
        <f t="shared" si="5"/>
        <v>-0.47407407407407404</v>
      </c>
      <c r="O24" s="1592"/>
      <c r="P24" s="1593"/>
      <c r="Q24" s="1588"/>
      <c r="R24" s="1588"/>
      <c r="S24" s="800"/>
      <c r="T24" s="921"/>
      <c r="U24" s="922"/>
      <c r="V24" s="1328" t="s">
        <v>1547</v>
      </c>
      <c r="W24" s="1328"/>
      <c r="X24" s="789"/>
      <c r="Y24" s="968"/>
      <c r="Z24" s="968"/>
      <c r="AA24" s="968"/>
      <c r="AB24" s="968"/>
      <c r="AC24" s="968"/>
      <c r="AD24" s="807"/>
      <c r="AE24" s="807"/>
      <c r="AF24" s="807"/>
      <c r="AG24" s="807"/>
    </row>
    <row r="25" spans="1:33" s="937" customFormat="1" ht="15.75" customHeight="1" thickBot="1">
      <c r="A25" s="938">
        <f>ROW()</f>
        <v>25</v>
      </c>
      <c r="B25" s="766"/>
      <c r="C25" s="956"/>
      <c r="D25" s="957" t="s">
        <v>691</v>
      </c>
      <c r="E25" s="1527">
        <v>29.07</v>
      </c>
      <c r="F25" s="1527">
        <v>4.3099999999999996</v>
      </c>
      <c r="G25" s="1528" t="str">
        <f>K15</f>
        <v>Yes</v>
      </c>
      <c r="H25" s="1529">
        <f t="shared" si="1"/>
        <v>-24.76</v>
      </c>
      <c r="I25" s="1527">
        <v>3.2</v>
      </c>
      <c r="J25" s="1530">
        <f t="shared" si="2"/>
        <v>-0.12924071082390953</v>
      </c>
      <c r="K25" s="1586">
        <f>J15</f>
        <v>16.690000000000001</v>
      </c>
      <c r="L25" s="1586">
        <v>14.45</v>
      </c>
      <c r="M25" s="1529">
        <f t="shared" si="4"/>
        <v>-2.240000000000002</v>
      </c>
      <c r="N25" s="1531">
        <f t="shared" si="5"/>
        <v>0.28949919224555759</v>
      </c>
      <c r="O25" s="1592"/>
      <c r="P25" s="1593"/>
      <c r="Q25" s="1588"/>
      <c r="R25" s="1588"/>
      <c r="S25" s="1587"/>
      <c r="T25" s="941"/>
      <c r="U25" s="926"/>
      <c r="V25" s="1328" t="s">
        <v>1547</v>
      </c>
      <c r="W25" s="1328"/>
      <c r="X25" s="789"/>
      <c r="Y25" s="968"/>
      <c r="Z25" s="968"/>
      <c r="AA25" s="968"/>
      <c r="AB25" s="968"/>
      <c r="AC25" s="968"/>
      <c r="AD25" s="807"/>
      <c r="AE25" s="807"/>
      <c r="AF25" s="807"/>
      <c r="AG25" s="807"/>
    </row>
    <row r="26" spans="1:33" s="937" customFormat="1" ht="22.5" customHeight="1" thickBot="1">
      <c r="A26" s="938">
        <f>ROW()</f>
        <v>26</v>
      </c>
      <c r="B26" s="956"/>
      <c r="D26" s="927"/>
      <c r="E26" s="927"/>
      <c r="F26" s="928"/>
      <c r="G26" s="928"/>
      <c r="H26" s="928"/>
      <c r="J26" s="1439"/>
      <c r="K26" s="1439"/>
      <c r="L26" s="1439"/>
      <c r="M26" s="1439" t="s">
        <v>894</v>
      </c>
      <c r="N26" s="1563">
        <f>SUM(N22:N25)</f>
        <v>0.92018702293338839</v>
      </c>
      <c r="O26" s="1587"/>
      <c r="P26" s="1587"/>
      <c r="Q26" s="1587"/>
      <c r="R26" s="1587"/>
      <c r="S26" s="940"/>
      <c r="T26" s="1427"/>
      <c r="U26" s="787"/>
      <c r="V26" s="972"/>
      <c r="W26" s="789"/>
      <c r="X26" s="968"/>
      <c r="Y26" s="968"/>
      <c r="Z26" s="968"/>
      <c r="AA26" s="968"/>
      <c r="AB26" s="968"/>
      <c r="AC26" s="807"/>
      <c r="AD26" s="807"/>
      <c r="AE26" s="807"/>
      <c r="AF26" s="807"/>
    </row>
    <row r="27" spans="1:33" ht="15">
      <c r="A27" s="938">
        <f>ROW()</f>
        <v>27</v>
      </c>
      <c r="B27" s="911"/>
      <c r="C27" s="929" t="s">
        <v>4</v>
      </c>
      <c r="D27" s="930"/>
      <c r="E27" s="930"/>
      <c r="F27" s="930"/>
      <c r="G27" s="930"/>
      <c r="H27" s="931"/>
      <c r="I27" s="930"/>
      <c r="J27" s="930"/>
      <c r="K27" s="862"/>
      <c r="L27" s="388"/>
      <c r="M27" s="1589" t="s">
        <v>4</v>
      </c>
      <c r="N27" s="1590"/>
      <c r="O27" s="1589"/>
      <c r="P27" s="1589"/>
      <c r="Q27" s="1589"/>
      <c r="R27" s="1589"/>
      <c r="S27" s="940"/>
      <c r="T27" s="1426"/>
      <c r="U27" s="787"/>
      <c r="V27" s="972"/>
      <c r="W27" s="789"/>
      <c r="X27" s="968"/>
      <c r="Y27" s="968"/>
      <c r="Z27" s="968"/>
      <c r="AA27" s="968"/>
      <c r="AB27" s="968"/>
      <c r="AC27" s="807"/>
      <c r="AD27" s="807"/>
      <c r="AE27" s="807"/>
      <c r="AF27" s="807"/>
    </row>
    <row r="28" spans="1:33" ht="26.25" customHeight="1">
      <c r="A28" s="938">
        <f>ROW()</f>
        <v>28</v>
      </c>
      <c r="B28" s="756"/>
      <c r="C28" s="389" t="s">
        <v>1180</v>
      </c>
      <c r="D28" s="910"/>
      <c r="E28" s="910"/>
      <c r="F28" s="910"/>
      <c r="G28" s="910"/>
      <c r="H28" s="862"/>
      <c r="I28" s="862"/>
      <c r="J28" s="862"/>
      <c r="K28" s="862"/>
      <c r="L28" s="862"/>
      <c r="M28" s="1092"/>
      <c r="N28" s="1092"/>
      <c r="O28" s="1092"/>
      <c r="P28" s="1092"/>
      <c r="Q28" s="1092"/>
      <c r="R28" s="1092"/>
      <c r="S28" s="956"/>
      <c r="T28" s="120"/>
      <c r="U28" s="806"/>
      <c r="V28" s="968"/>
      <c r="W28" s="787"/>
      <c r="X28" s="972"/>
      <c r="Y28" s="789"/>
      <c r="Z28" s="968"/>
      <c r="AA28" s="968"/>
      <c r="AB28" s="968"/>
      <c r="AC28" s="807"/>
      <c r="AD28" s="807"/>
      <c r="AE28" s="807"/>
      <c r="AF28" s="807"/>
    </row>
    <row r="29" spans="1:33" ht="18.75">
      <c r="A29" s="938">
        <f>ROW()</f>
        <v>29</v>
      </c>
      <c r="B29" s="756"/>
      <c r="C29" s="389"/>
      <c r="D29" s="910"/>
      <c r="E29" s="910"/>
      <c r="F29" s="910"/>
      <c r="G29" s="910"/>
      <c r="H29" s="862"/>
      <c r="I29" s="862"/>
      <c r="J29" s="862"/>
      <c r="K29" s="862"/>
      <c r="L29" s="862"/>
      <c r="M29" s="862"/>
      <c r="N29" s="862"/>
      <c r="O29" s="862"/>
      <c r="P29" s="940"/>
      <c r="Q29" s="940"/>
      <c r="R29" s="940"/>
      <c r="S29" s="956"/>
      <c r="T29" s="120"/>
      <c r="U29" s="806"/>
      <c r="V29" s="968"/>
      <c r="W29" s="787"/>
      <c r="X29" s="972"/>
      <c r="Y29" s="789"/>
      <c r="Z29" s="968"/>
      <c r="AA29" s="968"/>
      <c r="AB29" s="968"/>
      <c r="AC29" s="807"/>
      <c r="AD29" s="807"/>
      <c r="AE29" s="807"/>
      <c r="AF29" s="807"/>
    </row>
    <row r="30" spans="1:33" ht="15.75">
      <c r="A30" s="938">
        <f>ROW()</f>
        <v>30</v>
      </c>
      <c r="B30" s="756"/>
      <c r="D30" s="1278" t="s">
        <v>549</v>
      </c>
      <c r="E30" s="862"/>
      <c r="F30" s="862"/>
      <c r="G30" s="862"/>
      <c r="J30" s="391" t="s">
        <v>206</v>
      </c>
      <c r="K30" s="391" t="s">
        <v>207</v>
      </c>
      <c r="L30" s="391" t="s">
        <v>184</v>
      </c>
      <c r="M30" s="391" t="s">
        <v>185</v>
      </c>
      <c r="N30" s="391" t="s">
        <v>205</v>
      </c>
      <c r="O30" s="762"/>
      <c r="P30" s="943"/>
      <c r="Q30" s="943"/>
      <c r="R30" s="943"/>
      <c r="S30" s="943"/>
      <c r="T30" s="540"/>
      <c r="U30" s="807"/>
      <c r="V30" s="968"/>
      <c r="W30" s="787"/>
      <c r="X30" s="972"/>
      <c r="Y30" s="789"/>
      <c r="Z30" s="968"/>
      <c r="AA30" s="968"/>
      <c r="AB30" s="968"/>
      <c r="AC30" s="807"/>
      <c r="AD30" s="807"/>
      <c r="AE30" s="807"/>
      <c r="AF30" s="807"/>
    </row>
    <row r="31" spans="1:33" ht="15">
      <c r="A31" s="938">
        <f>ROW()</f>
        <v>31</v>
      </c>
      <c r="B31" s="756"/>
      <c r="C31" s="942"/>
      <c r="F31" s="862"/>
      <c r="G31" s="862"/>
      <c r="H31" s="862"/>
      <c r="I31" s="951" t="s">
        <v>545</v>
      </c>
      <c r="J31" s="828"/>
      <c r="K31" s="828"/>
      <c r="L31" s="828"/>
      <c r="M31" s="828"/>
      <c r="N31" s="828"/>
      <c r="O31" s="68"/>
      <c r="P31" s="68"/>
      <c r="Q31" s="68"/>
      <c r="R31" s="68"/>
      <c r="S31" s="943"/>
      <c r="T31" s="540"/>
      <c r="U31" s="807"/>
      <c r="V31" s="1320" t="s">
        <v>1179</v>
      </c>
      <c r="W31" s="787"/>
      <c r="X31" s="972"/>
      <c r="Y31" s="789"/>
      <c r="Z31" s="968"/>
      <c r="AA31" s="968"/>
      <c r="AB31" s="968"/>
      <c r="AC31" s="807"/>
      <c r="AD31" s="807"/>
      <c r="AE31" s="807"/>
      <c r="AF31" s="807"/>
    </row>
    <row r="32" spans="1:33" ht="15">
      <c r="A32" s="938">
        <f>ROW()</f>
        <v>32</v>
      </c>
      <c r="B32" s="756"/>
      <c r="C32" s="908"/>
      <c r="D32" s="910"/>
      <c r="E32" s="862"/>
      <c r="F32" s="862"/>
      <c r="G32" s="862"/>
      <c r="H32" s="393"/>
      <c r="I32" s="393"/>
      <c r="J32" s="393"/>
      <c r="K32" s="393"/>
      <c r="L32" s="862"/>
      <c r="M32" s="68"/>
      <c r="N32" s="68"/>
      <c r="O32" s="68"/>
      <c r="P32" s="68"/>
      <c r="Q32" s="68"/>
      <c r="R32" s="68"/>
      <c r="S32" s="943"/>
      <c r="T32" s="540"/>
      <c r="U32" s="807"/>
      <c r="V32" s="968"/>
      <c r="W32" s="787"/>
      <c r="X32" s="972"/>
      <c r="Y32" s="789"/>
      <c r="Z32" s="968"/>
      <c r="AA32" s="968"/>
      <c r="AB32" s="968"/>
      <c r="AC32" s="807"/>
      <c r="AD32" s="807"/>
      <c r="AE32" s="807"/>
      <c r="AF32" s="807"/>
    </row>
    <row r="33" spans="1:32" ht="15.75">
      <c r="A33" s="938">
        <f>ROW()</f>
        <v>33</v>
      </c>
      <c r="B33" s="756"/>
      <c r="D33" s="657" t="s">
        <v>1214</v>
      </c>
      <c r="L33" s="862"/>
      <c r="M33" s="68"/>
      <c r="N33" s="68"/>
      <c r="O33" s="68"/>
      <c r="P33" s="68"/>
      <c r="Q33" s="68"/>
      <c r="R33" s="68"/>
      <c r="S33" s="943"/>
      <c r="T33" s="540"/>
      <c r="U33" s="807"/>
      <c r="V33" s="968"/>
      <c r="W33" s="787"/>
      <c r="X33" s="972"/>
      <c r="Y33" s="789"/>
      <c r="Z33" s="968"/>
      <c r="AA33" s="968"/>
      <c r="AB33" s="968"/>
      <c r="AC33" s="807"/>
      <c r="AD33" s="807"/>
      <c r="AE33" s="807"/>
      <c r="AF33" s="807"/>
    </row>
    <row r="34" spans="1:32" ht="15">
      <c r="A34" s="938">
        <f>ROW()</f>
        <v>34</v>
      </c>
      <c r="B34" s="756"/>
      <c r="C34" s="942"/>
      <c r="D34" s="908"/>
      <c r="E34" s="1321"/>
      <c r="F34" s="1321"/>
      <c r="G34" s="1321"/>
      <c r="H34" s="2258" t="s">
        <v>1181</v>
      </c>
      <c r="I34" s="2259"/>
      <c r="J34" s="2259"/>
      <c r="K34" s="2259"/>
      <c r="L34" s="2259"/>
      <c r="M34" s="2258" t="s">
        <v>1184</v>
      </c>
      <c r="N34" s="2259"/>
      <c r="O34" s="2259"/>
      <c r="P34" s="2259"/>
      <c r="Q34" s="2259"/>
      <c r="R34" s="68"/>
      <c r="S34" s="943"/>
      <c r="T34" s="540"/>
      <c r="U34" s="807"/>
      <c r="V34" s="968"/>
      <c r="W34" s="787"/>
      <c r="X34" s="972"/>
      <c r="Y34" s="789"/>
      <c r="Z34" s="968"/>
      <c r="AA34" s="968"/>
      <c r="AB34" s="968"/>
      <c r="AC34" s="807"/>
      <c r="AD34" s="807"/>
      <c r="AE34" s="807"/>
      <c r="AF34" s="807"/>
    </row>
    <row r="35" spans="1:32" s="937" customFormat="1" ht="15">
      <c r="A35" s="938">
        <f>ROW()</f>
        <v>35</v>
      </c>
      <c r="B35" s="942"/>
      <c r="C35" s="942"/>
      <c r="D35" s="908"/>
      <c r="E35" s="2260" t="s">
        <v>546</v>
      </c>
      <c r="F35" s="2260"/>
      <c r="G35" s="2260"/>
      <c r="H35" s="1582" t="s">
        <v>1291</v>
      </c>
      <c r="I35" s="1582" t="s">
        <v>1290</v>
      </c>
      <c r="J35" s="1582" t="s">
        <v>1289</v>
      </c>
      <c r="K35" s="1582" t="s">
        <v>1182</v>
      </c>
      <c r="L35" s="391" t="s">
        <v>1183</v>
      </c>
      <c r="M35" s="1582" t="s">
        <v>1291</v>
      </c>
      <c r="N35" s="1582" t="s">
        <v>1290</v>
      </c>
      <c r="O35" s="1582" t="s">
        <v>1289</v>
      </c>
      <c r="P35" s="1582" t="s">
        <v>1182</v>
      </c>
      <c r="Q35" s="391" t="s">
        <v>1183</v>
      </c>
      <c r="R35" s="68"/>
      <c r="S35" s="943"/>
      <c r="T35" s="540"/>
      <c r="U35" s="807"/>
      <c r="V35" s="968"/>
      <c r="W35" s="787"/>
      <c r="X35" s="972"/>
      <c r="Y35" s="789"/>
      <c r="Z35" s="968"/>
      <c r="AA35" s="968"/>
      <c r="AB35" s="968"/>
      <c r="AC35" s="807"/>
      <c r="AD35" s="807"/>
      <c r="AE35" s="807"/>
      <c r="AF35" s="807"/>
    </row>
    <row r="36" spans="1:32" ht="15">
      <c r="A36" s="938"/>
      <c r="B36" s="756"/>
      <c r="C36" s="942"/>
      <c r="D36" s="908"/>
      <c r="E36" s="2250" t="s">
        <v>1185</v>
      </c>
      <c r="F36" s="2251"/>
      <c r="G36" s="2251"/>
      <c r="H36" s="826"/>
      <c r="I36" s="1322">
        <v>3</v>
      </c>
      <c r="J36" s="1322">
        <v>1</v>
      </c>
      <c r="K36" s="826"/>
      <c r="L36" s="1420">
        <v>2.4</v>
      </c>
      <c r="M36" s="1422"/>
      <c r="N36" s="1323">
        <v>7.48</v>
      </c>
      <c r="O36" s="1323">
        <v>1.57</v>
      </c>
      <c r="P36" s="828"/>
      <c r="Q36" s="1324">
        <v>3.51</v>
      </c>
      <c r="R36" s="68"/>
      <c r="S36" s="943"/>
      <c r="T36" s="540"/>
      <c r="U36" s="807"/>
      <c r="V36" s="1328" t="s">
        <v>1547</v>
      </c>
      <c r="W36" s="787"/>
      <c r="X36" s="972"/>
      <c r="Y36" s="789"/>
      <c r="Z36" s="968"/>
      <c r="AA36" s="968"/>
      <c r="AB36" s="968"/>
      <c r="AC36" s="807"/>
      <c r="AD36" s="807"/>
      <c r="AE36" s="807"/>
      <c r="AF36" s="807"/>
    </row>
    <row r="37" spans="1:32" s="937" customFormat="1" ht="15">
      <c r="A37" s="938"/>
      <c r="B37" s="942"/>
      <c r="C37" s="942"/>
      <c r="D37" s="908"/>
      <c r="E37" s="2250" t="s">
        <v>1186</v>
      </c>
      <c r="F37" s="2251"/>
      <c r="G37" s="2251"/>
      <c r="H37" s="826"/>
      <c r="I37" s="1322">
        <v>3</v>
      </c>
      <c r="J37" s="1322">
        <v>12</v>
      </c>
      <c r="K37" s="826"/>
      <c r="L37" s="1420">
        <v>5.6</v>
      </c>
      <c r="M37" s="1422"/>
      <c r="N37" s="1323">
        <v>8.92</v>
      </c>
      <c r="O37" s="1323">
        <v>7.77</v>
      </c>
      <c r="P37" s="828"/>
      <c r="Q37" s="1324">
        <v>7.68</v>
      </c>
      <c r="R37" s="68"/>
      <c r="S37" s="943"/>
      <c r="T37" s="540"/>
      <c r="U37" s="807"/>
      <c r="V37" s="1328" t="s">
        <v>1547</v>
      </c>
      <c r="W37" s="787"/>
      <c r="X37" s="972"/>
      <c r="Y37" s="789"/>
      <c r="Z37" s="968"/>
      <c r="AA37" s="968"/>
      <c r="AB37" s="968"/>
      <c r="AC37" s="807"/>
      <c r="AD37" s="807"/>
      <c r="AE37" s="807"/>
      <c r="AF37" s="807"/>
    </row>
    <row r="38" spans="1:32" s="937" customFormat="1" ht="15">
      <c r="A38" s="938">
        <f>ROW()</f>
        <v>38</v>
      </c>
      <c r="B38" s="942"/>
      <c r="C38" s="942"/>
      <c r="D38" s="908"/>
      <c r="E38" s="2250"/>
      <c r="F38" s="2251"/>
      <c r="G38" s="2251"/>
      <c r="H38" s="826"/>
      <c r="I38" s="1322"/>
      <c r="J38" s="1322"/>
      <c r="K38" s="826"/>
      <c r="L38" s="1420"/>
      <c r="M38" s="1422"/>
      <c r="N38" s="1323"/>
      <c r="O38" s="1323"/>
      <c r="P38" s="828"/>
      <c r="Q38" s="1324"/>
      <c r="R38" s="68"/>
      <c r="S38" s="943"/>
      <c r="T38" s="540"/>
      <c r="U38" s="807"/>
      <c r="V38" s="1328"/>
      <c r="W38" s="787"/>
      <c r="X38" s="972"/>
      <c r="Y38" s="789"/>
      <c r="Z38" s="968"/>
      <c r="AA38" s="968"/>
      <c r="AB38" s="968"/>
      <c r="AC38" s="807"/>
      <c r="AD38" s="807"/>
      <c r="AE38" s="807"/>
      <c r="AF38" s="807"/>
    </row>
    <row r="39" spans="1:32" s="937" customFormat="1" ht="15">
      <c r="A39" s="938">
        <f>ROW()</f>
        <v>39</v>
      </c>
      <c r="B39" s="942"/>
      <c r="C39" s="942"/>
      <c r="D39" s="908"/>
      <c r="E39" s="2250"/>
      <c r="F39" s="2251"/>
      <c r="G39" s="2251"/>
      <c r="H39" s="826"/>
      <c r="I39" s="1322"/>
      <c r="J39" s="1322"/>
      <c r="K39" s="826"/>
      <c r="L39" s="1420"/>
      <c r="M39" s="1422"/>
      <c r="N39" s="1323"/>
      <c r="O39" s="1323"/>
      <c r="P39" s="828"/>
      <c r="Q39" s="1324"/>
      <c r="R39" s="68"/>
      <c r="S39" s="943"/>
      <c r="T39" s="540"/>
      <c r="U39" s="807"/>
      <c r="V39" s="1328"/>
      <c r="W39" s="787"/>
      <c r="X39" s="972"/>
      <c r="Y39" s="789"/>
      <c r="Z39" s="968"/>
      <c r="AA39" s="968"/>
      <c r="AB39" s="968"/>
      <c r="AC39" s="807"/>
      <c r="AD39" s="807"/>
      <c r="AE39" s="807"/>
      <c r="AF39" s="807"/>
    </row>
    <row r="40" spans="1:32" s="937" customFormat="1" ht="15">
      <c r="A40" s="938"/>
      <c r="B40" s="942"/>
      <c r="C40" s="942"/>
      <c r="D40" s="908"/>
      <c r="E40" s="2250"/>
      <c r="F40" s="2251"/>
      <c r="G40" s="2251"/>
      <c r="H40" s="826"/>
      <c r="I40" s="1322"/>
      <c r="J40" s="1322"/>
      <c r="K40" s="826"/>
      <c r="L40" s="1420"/>
      <c r="M40" s="1422"/>
      <c r="N40" s="1323"/>
      <c r="O40" s="1323"/>
      <c r="P40" s="828"/>
      <c r="Q40" s="1324"/>
      <c r="R40" s="68"/>
      <c r="S40" s="943"/>
      <c r="T40" s="540"/>
      <c r="U40" s="807"/>
      <c r="V40" s="1328"/>
      <c r="W40" s="787"/>
      <c r="X40" s="972"/>
      <c r="Y40" s="789"/>
      <c r="Z40" s="968"/>
      <c r="AA40" s="968"/>
      <c r="AB40" s="968"/>
      <c r="AC40" s="807"/>
      <c r="AD40" s="807"/>
      <c r="AE40" s="807"/>
      <c r="AF40" s="807"/>
    </row>
    <row r="41" spans="1:32" s="937" customFormat="1" ht="15">
      <c r="A41" s="938"/>
      <c r="B41" s="942"/>
      <c r="C41" s="942"/>
      <c r="D41" s="932"/>
      <c r="E41" s="2250"/>
      <c r="F41" s="2251"/>
      <c r="G41" s="2251"/>
      <c r="H41" s="827"/>
      <c r="I41" s="1322"/>
      <c r="J41" s="1322"/>
      <c r="K41" s="827"/>
      <c r="L41" s="1420"/>
      <c r="M41" s="1423"/>
      <c r="N41" s="1323"/>
      <c r="O41" s="1323"/>
      <c r="P41" s="828"/>
      <c r="Q41" s="1324"/>
      <c r="R41" s="68"/>
      <c r="S41" s="943"/>
      <c r="T41" s="540"/>
      <c r="U41" s="807"/>
      <c r="V41" s="1328"/>
      <c r="W41" s="787"/>
      <c r="X41" s="972"/>
      <c r="Y41" s="789"/>
      <c r="Z41" s="968"/>
      <c r="AA41" s="968"/>
      <c r="AB41" s="968"/>
      <c r="AC41" s="807"/>
      <c r="AD41" s="807"/>
      <c r="AE41" s="807"/>
      <c r="AF41" s="807"/>
    </row>
    <row r="42" spans="1:32" s="937" customFormat="1" ht="15">
      <c r="A42" s="938"/>
      <c r="B42" s="942"/>
      <c r="C42" s="942"/>
      <c r="D42" s="908"/>
      <c r="E42" s="2250"/>
      <c r="F42" s="2251"/>
      <c r="G42" s="2251"/>
      <c r="H42" s="826"/>
      <c r="I42" s="1322"/>
      <c r="J42" s="1322"/>
      <c r="K42" s="826"/>
      <c r="L42" s="1420"/>
      <c r="M42" s="1422"/>
      <c r="N42" s="1323"/>
      <c r="O42" s="1323"/>
      <c r="P42" s="828"/>
      <c r="Q42" s="1324"/>
      <c r="R42" s="68"/>
      <c r="S42" s="943"/>
      <c r="T42" s="540"/>
      <c r="U42" s="807"/>
      <c r="V42" s="1328"/>
      <c r="W42" s="787"/>
      <c r="X42" s="972"/>
      <c r="Y42" s="789"/>
      <c r="Z42" s="968"/>
      <c r="AA42" s="968"/>
      <c r="AB42" s="968"/>
      <c r="AC42" s="807"/>
      <c r="AD42" s="807"/>
      <c r="AE42" s="807"/>
      <c r="AF42" s="807"/>
    </row>
    <row r="43" spans="1:32" s="937" customFormat="1" ht="15">
      <c r="A43" s="938"/>
      <c r="B43" s="942"/>
      <c r="C43" s="942"/>
      <c r="D43" s="908"/>
      <c r="E43" s="2250"/>
      <c r="F43" s="2251"/>
      <c r="G43" s="2251"/>
      <c r="H43" s="826"/>
      <c r="I43" s="1322"/>
      <c r="J43" s="1322"/>
      <c r="K43" s="826"/>
      <c r="L43" s="1420"/>
      <c r="M43" s="1422"/>
      <c r="N43" s="1323"/>
      <c r="O43" s="1323"/>
      <c r="P43" s="828"/>
      <c r="Q43" s="1324"/>
      <c r="R43" s="68"/>
      <c r="S43" s="943"/>
      <c r="T43" s="540"/>
      <c r="U43" s="807"/>
      <c r="V43" s="1328"/>
      <c r="W43" s="787"/>
      <c r="X43" s="972"/>
      <c r="Y43" s="789"/>
      <c r="Z43" s="968"/>
      <c r="AA43" s="968"/>
      <c r="AB43" s="968"/>
      <c r="AC43" s="807"/>
      <c r="AD43" s="807"/>
      <c r="AE43" s="807"/>
      <c r="AF43" s="807"/>
    </row>
    <row r="44" spans="1:32" s="937" customFormat="1" ht="15">
      <c r="A44" s="938"/>
      <c r="B44" s="942"/>
      <c r="C44" s="942"/>
      <c r="D44" s="908"/>
      <c r="E44" s="2250"/>
      <c r="F44" s="2251"/>
      <c r="G44" s="2251"/>
      <c r="H44" s="826"/>
      <c r="I44" s="1322"/>
      <c r="J44" s="1322"/>
      <c r="K44" s="826"/>
      <c r="L44" s="1420"/>
      <c r="M44" s="1422"/>
      <c r="N44" s="1323"/>
      <c r="O44" s="1323"/>
      <c r="P44" s="828"/>
      <c r="Q44" s="1324"/>
      <c r="R44" s="68"/>
      <c r="S44" s="943"/>
      <c r="T44" s="540"/>
      <c r="U44" s="807"/>
      <c r="V44" s="1328"/>
      <c r="W44" s="787"/>
      <c r="X44" s="972"/>
      <c r="Y44" s="789"/>
      <c r="Z44" s="968"/>
      <c r="AA44" s="968"/>
      <c r="AB44" s="968"/>
      <c r="AC44" s="807"/>
      <c r="AD44" s="807"/>
      <c r="AE44" s="807"/>
      <c r="AF44" s="807"/>
    </row>
    <row r="45" spans="1:32" s="937" customFormat="1" ht="15">
      <c r="A45" s="938"/>
      <c r="B45" s="942"/>
      <c r="C45" s="942"/>
      <c r="D45" s="908"/>
      <c r="E45" s="2250"/>
      <c r="F45" s="2251"/>
      <c r="G45" s="2251"/>
      <c r="H45" s="826"/>
      <c r="I45" s="1322"/>
      <c r="J45" s="1322"/>
      <c r="K45" s="826"/>
      <c r="L45" s="1420"/>
      <c r="M45" s="1422"/>
      <c r="N45" s="1323"/>
      <c r="O45" s="1323"/>
      <c r="P45" s="828"/>
      <c r="Q45" s="1324"/>
      <c r="R45" s="68"/>
      <c r="S45" s="943"/>
      <c r="T45" s="540"/>
      <c r="U45" s="807"/>
      <c r="V45" s="1328"/>
      <c r="W45" s="787"/>
      <c r="X45" s="972"/>
      <c r="Y45" s="789"/>
      <c r="Z45" s="968"/>
      <c r="AA45" s="968"/>
      <c r="AB45" s="968"/>
      <c r="AC45" s="807"/>
      <c r="AD45" s="807"/>
      <c r="AE45" s="807"/>
      <c r="AF45" s="807"/>
    </row>
    <row r="46" spans="1:32" s="937" customFormat="1" ht="15">
      <c r="A46" s="938"/>
      <c r="B46" s="942"/>
      <c r="C46" s="942"/>
      <c r="D46" s="932"/>
      <c r="E46" s="2250"/>
      <c r="F46" s="2251"/>
      <c r="G46" s="2251"/>
      <c r="H46" s="827"/>
      <c r="I46" s="1322"/>
      <c r="J46" s="1322"/>
      <c r="K46" s="827"/>
      <c r="L46" s="1420"/>
      <c r="M46" s="1423"/>
      <c r="N46" s="1323"/>
      <c r="O46" s="1323"/>
      <c r="P46" s="828"/>
      <c r="Q46" s="1324"/>
      <c r="R46" s="68"/>
      <c r="S46" s="943"/>
      <c r="T46" s="540"/>
      <c r="U46" s="807"/>
      <c r="V46" s="1328"/>
      <c r="W46" s="787"/>
      <c r="X46" s="972"/>
      <c r="Y46" s="789"/>
      <c r="Z46" s="968"/>
      <c r="AA46" s="968"/>
      <c r="AB46" s="968"/>
      <c r="AC46" s="807"/>
      <c r="AD46" s="807"/>
      <c r="AE46" s="807"/>
      <c r="AF46" s="807"/>
    </row>
    <row r="47" spans="1:32" s="937" customFormat="1" ht="15">
      <c r="A47" s="938"/>
      <c r="B47" s="942"/>
      <c r="C47" s="942"/>
      <c r="D47" s="908"/>
      <c r="E47" s="2250"/>
      <c r="F47" s="2251"/>
      <c r="G47" s="2251"/>
      <c r="H47" s="826"/>
      <c r="I47" s="1322"/>
      <c r="J47" s="1322"/>
      <c r="K47" s="826"/>
      <c r="L47" s="1420"/>
      <c r="M47" s="1422"/>
      <c r="N47" s="1323"/>
      <c r="O47" s="1323"/>
      <c r="P47" s="828"/>
      <c r="Q47" s="1324"/>
      <c r="R47" s="68"/>
      <c r="S47" s="943"/>
      <c r="T47" s="540"/>
      <c r="U47" s="807"/>
      <c r="V47" s="1328"/>
      <c r="W47" s="787"/>
      <c r="X47" s="972"/>
      <c r="Y47" s="789"/>
      <c r="Z47" s="968"/>
      <c r="AA47" s="968"/>
      <c r="AB47" s="968"/>
      <c r="AC47" s="807"/>
      <c r="AD47" s="807"/>
      <c r="AE47" s="807"/>
      <c r="AF47" s="807"/>
    </row>
    <row r="48" spans="1:32" s="937" customFormat="1" ht="15">
      <c r="A48" s="938"/>
      <c r="B48" s="942"/>
      <c r="C48" s="942"/>
      <c r="D48" s="908"/>
      <c r="E48" s="2250"/>
      <c r="F48" s="2251"/>
      <c r="G48" s="2251"/>
      <c r="H48" s="826"/>
      <c r="I48" s="1322"/>
      <c r="J48" s="1322"/>
      <c r="K48" s="826"/>
      <c r="L48" s="1420"/>
      <c r="M48" s="1422"/>
      <c r="N48" s="1323"/>
      <c r="O48" s="1323"/>
      <c r="P48" s="828"/>
      <c r="Q48" s="1324"/>
      <c r="R48" s="68"/>
      <c r="S48" s="943"/>
      <c r="T48" s="540"/>
      <c r="U48" s="807"/>
      <c r="V48" s="1328"/>
      <c r="W48" s="787"/>
      <c r="X48" s="972"/>
      <c r="Y48" s="789"/>
      <c r="Z48" s="968"/>
      <c r="AA48" s="968"/>
      <c r="AB48" s="968"/>
      <c r="AC48" s="807"/>
      <c r="AD48" s="807"/>
      <c r="AE48" s="807"/>
      <c r="AF48" s="807"/>
    </row>
    <row r="49" spans="1:32" s="937" customFormat="1" ht="15">
      <c r="A49" s="938"/>
      <c r="B49" s="942"/>
      <c r="C49" s="942"/>
      <c r="D49" s="908"/>
      <c r="E49" s="2250"/>
      <c r="F49" s="2251"/>
      <c r="G49" s="2251"/>
      <c r="H49" s="826"/>
      <c r="I49" s="1322"/>
      <c r="J49" s="1322"/>
      <c r="K49" s="826"/>
      <c r="L49" s="1420"/>
      <c r="M49" s="1422"/>
      <c r="N49" s="1323"/>
      <c r="O49" s="1323"/>
      <c r="P49" s="828"/>
      <c r="Q49" s="1324"/>
      <c r="R49" s="68"/>
      <c r="S49" s="943"/>
      <c r="T49" s="540"/>
      <c r="U49" s="807"/>
      <c r="V49" s="1328"/>
      <c r="W49" s="787"/>
      <c r="X49" s="972"/>
      <c r="Y49" s="789"/>
      <c r="Z49" s="968"/>
      <c r="AA49" s="968"/>
      <c r="AB49" s="968"/>
      <c r="AC49" s="807"/>
      <c r="AD49" s="807"/>
      <c r="AE49" s="807"/>
      <c r="AF49" s="807"/>
    </row>
    <row r="50" spans="1:32" s="937" customFormat="1" ht="15">
      <c r="A50" s="938"/>
      <c r="B50" s="942"/>
      <c r="C50" s="942"/>
      <c r="D50" s="908"/>
      <c r="E50" s="2250"/>
      <c r="F50" s="2251"/>
      <c r="G50" s="2251"/>
      <c r="H50" s="826"/>
      <c r="I50" s="1322"/>
      <c r="J50" s="1322"/>
      <c r="K50" s="826"/>
      <c r="L50" s="1420"/>
      <c r="M50" s="1422"/>
      <c r="N50" s="1323"/>
      <c r="O50" s="1323"/>
      <c r="P50" s="828"/>
      <c r="Q50" s="1324"/>
      <c r="R50" s="68"/>
      <c r="S50" s="943"/>
      <c r="T50" s="540"/>
      <c r="U50" s="807"/>
      <c r="V50" s="1328"/>
      <c r="W50" s="787"/>
      <c r="X50" s="972"/>
      <c r="Y50" s="789"/>
      <c r="Z50" s="968"/>
      <c r="AA50" s="968"/>
      <c r="AB50" s="968"/>
      <c r="AC50" s="807"/>
      <c r="AD50" s="807"/>
      <c r="AE50" s="807"/>
      <c r="AF50" s="807"/>
    </row>
    <row r="51" spans="1:32" s="937" customFormat="1" ht="15">
      <c r="A51" s="938"/>
      <c r="B51" s="942"/>
      <c r="C51" s="942"/>
      <c r="D51" s="932"/>
      <c r="E51" s="2250"/>
      <c r="F51" s="2251"/>
      <c r="G51" s="2251"/>
      <c r="H51" s="827"/>
      <c r="I51" s="1322"/>
      <c r="J51" s="1322"/>
      <c r="K51" s="827"/>
      <c r="L51" s="1420"/>
      <c r="M51" s="1423"/>
      <c r="N51" s="1323"/>
      <c r="O51" s="1323"/>
      <c r="P51" s="828"/>
      <c r="Q51" s="1324"/>
      <c r="R51" s="68"/>
      <c r="S51" s="943"/>
      <c r="T51" s="540"/>
      <c r="U51" s="807"/>
      <c r="V51" s="1328"/>
      <c r="W51" s="787"/>
      <c r="X51" s="972"/>
      <c r="Y51" s="789"/>
      <c r="Z51" s="968"/>
      <c r="AA51" s="968"/>
      <c r="AB51" s="968"/>
      <c r="AC51" s="807"/>
      <c r="AD51" s="807"/>
      <c r="AE51" s="807"/>
      <c r="AF51" s="807"/>
    </row>
    <row r="52" spans="1:32" s="937" customFormat="1" ht="15">
      <c r="A52" s="938">
        <f>ROW()</f>
        <v>52</v>
      </c>
      <c r="B52" s="942"/>
      <c r="C52" s="942"/>
      <c r="D52" s="908"/>
      <c r="E52" s="2253" t="s">
        <v>1187</v>
      </c>
      <c r="F52" s="2254"/>
      <c r="G52" s="2255"/>
      <c r="H52" s="826"/>
      <c r="I52" s="826"/>
      <c r="J52" s="826"/>
      <c r="K52" s="826"/>
      <c r="L52" s="1421"/>
      <c r="M52" s="1422"/>
      <c r="N52" s="828"/>
      <c r="O52" s="826"/>
      <c r="P52" s="828"/>
      <c r="Q52" s="828"/>
      <c r="R52" s="68"/>
      <c r="S52" s="943"/>
      <c r="T52" s="540"/>
      <c r="U52" s="807"/>
      <c r="V52" s="1320" t="s">
        <v>4</v>
      </c>
      <c r="W52" s="787"/>
      <c r="X52" s="972"/>
      <c r="Y52" s="789"/>
      <c r="Z52" s="968"/>
      <c r="AA52" s="968"/>
      <c r="AB52" s="968"/>
      <c r="AC52" s="807"/>
      <c r="AD52" s="807"/>
      <c r="AE52" s="807"/>
      <c r="AF52" s="807"/>
    </row>
    <row r="53" spans="1:32" s="937" customFormat="1" ht="15">
      <c r="A53" s="938">
        <f>ROW()</f>
        <v>53</v>
      </c>
      <c r="B53" s="942"/>
      <c r="C53" s="942"/>
      <c r="D53" s="908"/>
      <c r="E53" s="2253" t="s">
        <v>1187</v>
      </c>
      <c r="F53" s="2254"/>
      <c r="G53" s="2255"/>
      <c r="H53" s="826"/>
      <c r="I53" s="826"/>
      <c r="J53" s="826"/>
      <c r="K53" s="826"/>
      <c r="L53" s="1421"/>
      <c r="M53" s="1422"/>
      <c r="N53" s="828"/>
      <c r="O53" s="826"/>
      <c r="P53" s="828"/>
      <c r="Q53" s="828"/>
      <c r="R53" s="68"/>
      <c r="S53" s="943"/>
      <c r="T53" s="540"/>
      <c r="U53" s="807"/>
      <c r="V53" s="1320" t="s">
        <v>4</v>
      </c>
      <c r="W53" s="787"/>
      <c r="X53" s="972"/>
      <c r="Y53" s="789"/>
      <c r="Z53" s="968"/>
      <c r="AA53" s="968"/>
      <c r="AB53" s="968"/>
      <c r="AC53" s="807"/>
      <c r="AD53" s="807"/>
      <c r="AE53" s="807"/>
      <c r="AF53" s="807"/>
    </row>
    <row r="54" spans="1:32" s="937" customFormat="1" ht="15">
      <c r="A54" s="938">
        <f>ROW()</f>
        <v>54</v>
      </c>
      <c r="B54" s="942"/>
      <c r="C54" s="942"/>
      <c r="D54" s="908"/>
      <c r="E54" s="2253" t="s">
        <v>1187</v>
      </c>
      <c r="F54" s="2254"/>
      <c r="G54" s="2255"/>
      <c r="H54" s="826"/>
      <c r="I54" s="826"/>
      <c r="J54" s="826"/>
      <c r="K54" s="826"/>
      <c r="L54" s="1421"/>
      <c r="M54" s="1422"/>
      <c r="N54" s="828"/>
      <c r="O54" s="826"/>
      <c r="P54" s="828"/>
      <c r="Q54" s="828"/>
      <c r="R54" s="68"/>
      <c r="S54" s="943"/>
      <c r="T54" s="540"/>
      <c r="U54" s="807"/>
      <c r="V54" s="968"/>
      <c r="W54" s="787"/>
      <c r="X54" s="972"/>
      <c r="Y54" s="789"/>
      <c r="Z54" s="968"/>
      <c r="AA54" s="968"/>
      <c r="AB54" s="968"/>
      <c r="AC54" s="807"/>
      <c r="AD54" s="807"/>
      <c r="AE54" s="807"/>
      <c r="AF54" s="807"/>
    </row>
    <row r="55" spans="1:32" ht="15">
      <c r="A55" s="938">
        <f>ROW()</f>
        <v>55</v>
      </c>
      <c r="B55" s="756"/>
      <c r="C55" s="942"/>
      <c r="D55" s="932"/>
      <c r="E55" s="933" t="s">
        <v>548</v>
      </c>
      <c r="F55" s="934"/>
      <c r="G55" s="934"/>
      <c r="H55" s="379"/>
      <c r="I55" s="379"/>
      <c r="J55" s="379"/>
      <c r="K55" s="379"/>
      <c r="L55" s="862"/>
      <c r="M55" s="68"/>
      <c r="N55" s="68"/>
      <c r="O55" s="68"/>
      <c r="P55" s="68"/>
      <c r="Q55" s="68"/>
      <c r="R55" s="68"/>
      <c r="S55" s="943"/>
      <c r="T55" s="540"/>
      <c r="U55" s="807"/>
      <c r="V55" s="968"/>
      <c r="W55" s="787"/>
      <c r="X55" s="972"/>
      <c r="Y55" s="789"/>
      <c r="Z55" s="968"/>
      <c r="AA55" s="968"/>
      <c r="AB55" s="968"/>
      <c r="AC55" s="807"/>
      <c r="AD55" s="807"/>
      <c r="AE55" s="807"/>
      <c r="AF55" s="807"/>
    </row>
    <row r="56" spans="1:32" ht="15">
      <c r="A56" s="938">
        <f>ROW()</f>
        <v>56</v>
      </c>
      <c r="B56" s="756"/>
      <c r="C56" s="932"/>
      <c r="D56" s="908"/>
      <c r="E56" s="862"/>
      <c r="F56" s="862"/>
      <c r="G56" s="862"/>
      <c r="H56" s="862"/>
      <c r="I56" s="862"/>
      <c r="J56" s="911"/>
      <c r="K56" s="394"/>
      <c r="L56" s="862"/>
      <c r="M56" s="68"/>
      <c r="N56" s="68"/>
      <c r="O56" s="68"/>
      <c r="P56" s="68"/>
      <c r="Q56" s="68"/>
      <c r="R56" s="68"/>
      <c r="S56" s="943"/>
      <c r="T56" s="540"/>
      <c r="U56" s="807"/>
      <c r="V56" s="968"/>
      <c r="W56" s="787"/>
      <c r="X56" s="972"/>
      <c r="Y56" s="789"/>
      <c r="Z56" s="968"/>
      <c r="AA56" s="968"/>
      <c r="AB56" s="968"/>
      <c r="AC56" s="807"/>
      <c r="AD56" s="807"/>
      <c r="AE56" s="807"/>
      <c r="AF56" s="807"/>
    </row>
    <row r="57" spans="1:32" ht="15.75">
      <c r="A57" s="938">
        <f>ROW()</f>
        <v>57</v>
      </c>
      <c r="B57" s="911"/>
      <c r="D57" s="657" t="s">
        <v>1215</v>
      </c>
      <c r="L57" s="862"/>
      <c r="M57" s="68"/>
      <c r="N57" s="68"/>
      <c r="O57" s="68"/>
      <c r="P57" s="68"/>
      <c r="Q57" s="68"/>
      <c r="R57" s="68"/>
      <c r="S57" s="943"/>
      <c r="T57" s="540"/>
      <c r="U57" s="807"/>
      <c r="V57" s="968"/>
      <c r="W57" s="787"/>
      <c r="X57" s="972"/>
      <c r="Y57" s="789"/>
      <c r="Z57" s="968"/>
      <c r="AA57" s="968"/>
      <c r="AB57" s="968"/>
      <c r="AC57" s="807"/>
      <c r="AD57" s="807"/>
      <c r="AE57" s="807"/>
      <c r="AF57" s="807"/>
    </row>
    <row r="58" spans="1:32" ht="15.75">
      <c r="A58" s="938">
        <f>ROW()</f>
        <v>58</v>
      </c>
      <c r="B58" s="911"/>
      <c r="C58" s="657"/>
      <c r="D58" s="862"/>
      <c r="E58" s="1321"/>
      <c r="F58" s="1321"/>
      <c r="G58" s="1321"/>
      <c r="H58" s="2258" t="s">
        <v>1181</v>
      </c>
      <c r="I58" s="2259"/>
      <c r="J58" s="2259"/>
      <c r="K58" s="2259"/>
      <c r="L58" s="2259"/>
      <c r="M58" s="2258" t="s">
        <v>1188</v>
      </c>
      <c r="N58" s="2259"/>
      <c r="O58" s="2259"/>
      <c r="P58" s="2259"/>
      <c r="Q58" s="2259"/>
      <c r="R58" s="68"/>
      <c r="S58" s="943"/>
      <c r="T58" s="540"/>
      <c r="U58" s="807"/>
      <c r="V58" s="1320" t="s">
        <v>4</v>
      </c>
      <c r="W58" s="787"/>
      <c r="X58" s="972"/>
      <c r="Y58" s="789"/>
      <c r="Z58" s="968"/>
      <c r="AA58" s="968"/>
      <c r="AB58" s="968"/>
      <c r="AC58" s="807"/>
      <c r="AD58" s="807"/>
      <c r="AE58" s="807"/>
      <c r="AF58" s="807"/>
    </row>
    <row r="59" spans="1:32" s="937" customFormat="1" ht="15.75">
      <c r="A59" s="938">
        <f>ROW()</f>
        <v>59</v>
      </c>
      <c r="B59" s="956"/>
      <c r="C59" s="657"/>
      <c r="D59" s="940"/>
      <c r="E59" s="2260" t="s">
        <v>546</v>
      </c>
      <c r="F59" s="2260"/>
      <c r="G59" s="2260"/>
      <c r="H59" s="391" t="s">
        <v>1291</v>
      </c>
      <c r="I59" s="391" t="s">
        <v>1290</v>
      </c>
      <c r="J59" s="391" t="s">
        <v>1289</v>
      </c>
      <c r="K59" s="391" t="s">
        <v>1182</v>
      </c>
      <c r="L59" s="391" t="s">
        <v>1183</v>
      </c>
      <c r="M59" s="1582" t="s">
        <v>1291</v>
      </c>
      <c r="N59" s="1582" t="s">
        <v>1290</v>
      </c>
      <c r="O59" s="1582" t="s">
        <v>1289</v>
      </c>
      <c r="P59" s="1582" t="s">
        <v>1182</v>
      </c>
      <c r="Q59" s="391" t="s">
        <v>1183</v>
      </c>
      <c r="R59" s="68"/>
      <c r="S59" s="943"/>
      <c r="T59" s="540"/>
      <c r="U59" s="807"/>
      <c r="V59" s="1320"/>
      <c r="W59" s="787"/>
      <c r="X59" s="972"/>
      <c r="Y59" s="789"/>
      <c r="Z59" s="968"/>
      <c r="AA59" s="968"/>
      <c r="AB59" s="968"/>
      <c r="AC59" s="807"/>
      <c r="AD59" s="807"/>
      <c r="AE59" s="807"/>
      <c r="AF59" s="807"/>
    </row>
    <row r="60" spans="1:32" s="937" customFormat="1" ht="15" customHeight="1">
      <c r="A60" s="938">
        <f>ROW()</f>
        <v>60</v>
      </c>
      <c r="B60" s="942"/>
      <c r="C60" s="935"/>
      <c r="D60" s="1197"/>
      <c r="E60" s="2252" t="s">
        <v>1189</v>
      </c>
      <c r="F60" s="2251"/>
      <c r="G60" s="2251"/>
      <c r="H60" s="826"/>
      <c r="I60" s="1325">
        <v>0</v>
      </c>
      <c r="J60" s="1325">
        <v>1</v>
      </c>
      <c r="K60" s="826"/>
      <c r="L60" s="1424">
        <v>0.4</v>
      </c>
      <c r="M60" s="1422"/>
      <c r="N60" s="1326">
        <v>0</v>
      </c>
      <c r="O60" s="1326">
        <v>81</v>
      </c>
      <c r="P60" s="828"/>
      <c r="Q60" s="1327">
        <v>17</v>
      </c>
      <c r="R60" s="68"/>
      <c r="S60" s="943"/>
      <c r="T60" s="540"/>
      <c r="U60" s="807"/>
      <c r="V60" s="1328" t="s">
        <v>1547</v>
      </c>
      <c r="W60" s="787"/>
      <c r="X60" s="972"/>
      <c r="Y60" s="789"/>
      <c r="Z60" s="968"/>
      <c r="AA60" s="968"/>
      <c r="AB60" s="968"/>
      <c r="AC60" s="807"/>
      <c r="AD60" s="807"/>
      <c r="AE60" s="807"/>
      <c r="AF60" s="807"/>
    </row>
    <row r="61" spans="1:32" s="937" customFormat="1" ht="15" customHeight="1">
      <c r="A61" s="938">
        <f>ROW()</f>
        <v>61</v>
      </c>
      <c r="B61" s="942"/>
      <c r="C61" s="935"/>
      <c r="D61" s="1197"/>
      <c r="E61" s="2252" t="s">
        <v>1190</v>
      </c>
      <c r="F61" s="2251"/>
      <c r="G61" s="2251"/>
      <c r="H61" s="826"/>
      <c r="I61" s="1325">
        <v>0</v>
      </c>
      <c r="J61" s="1325">
        <v>1</v>
      </c>
      <c r="K61" s="826"/>
      <c r="L61" s="1424">
        <v>0.4</v>
      </c>
      <c r="M61" s="1422"/>
      <c r="N61" s="1326">
        <v>0</v>
      </c>
      <c r="O61" s="1326">
        <v>175</v>
      </c>
      <c r="P61" s="828"/>
      <c r="Q61" s="1327">
        <v>357</v>
      </c>
      <c r="R61" s="68"/>
      <c r="S61" s="943"/>
      <c r="T61" s="540"/>
      <c r="U61" s="807"/>
      <c r="V61" s="1328" t="s">
        <v>1547</v>
      </c>
      <c r="W61" s="787"/>
      <c r="X61" s="972"/>
      <c r="Y61" s="789"/>
      <c r="Z61" s="968"/>
      <c r="AA61" s="968"/>
      <c r="AB61" s="968"/>
      <c r="AC61" s="807"/>
      <c r="AD61" s="807"/>
      <c r="AE61" s="807"/>
      <c r="AF61" s="807"/>
    </row>
    <row r="62" spans="1:32" s="937" customFormat="1" ht="15" customHeight="1">
      <c r="A62" s="938">
        <f>ROW()</f>
        <v>62</v>
      </c>
      <c r="B62" s="942"/>
      <c r="C62" s="935"/>
      <c r="D62" s="1197"/>
      <c r="E62" s="2252" t="s">
        <v>1191</v>
      </c>
      <c r="F62" s="2251"/>
      <c r="G62" s="2251"/>
      <c r="H62" s="826"/>
      <c r="I62" s="1325">
        <v>1</v>
      </c>
      <c r="J62" s="1325">
        <v>0</v>
      </c>
      <c r="K62" s="826"/>
      <c r="L62" s="1424">
        <v>2.6</v>
      </c>
      <c r="M62" s="1422"/>
      <c r="N62" s="1326">
        <v>201</v>
      </c>
      <c r="O62" s="1326">
        <v>0</v>
      </c>
      <c r="P62" s="828"/>
      <c r="Q62" s="1327">
        <v>148</v>
      </c>
      <c r="R62" s="68"/>
      <c r="S62" s="943"/>
      <c r="T62" s="540"/>
      <c r="U62" s="807"/>
      <c r="V62" s="1328" t="s">
        <v>1547</v>
      </c>
      <c r="W62" s="787"/>
      <c r="X62" s="972"/>
      <c r="Y62" s="789"/>
      <c r="Z62" s="968"/>
      <c r="AA62" s="968"/>
      <c r="AB62" s="968"/>
      <c r="AC62" s="807"/>
      <c r="AD62" s="807"/>
      <c r="AE62" s="807"/>
      <c r="AF62" s="807"/>
    </row>
    <row r="63" spans="1:32" s="937" customFormat="1" ht="15" customHeight="1">
      <c r="A63" s="938"/>
      <c r="B63" s="942"/>
      <c r="C63" s="935"/>
      <c r="D63" s="1197"/>
      <c r="E63" s="2252"/>
      <c r="F63" s="2251"/>
      <c r="G63" s="2251"/>
      <c r="H63" s="826"/>
      <c r="I63" s="1325"/>
      <c r="J63" s="1325"/>
      <c r="K63" s="826"/>
      <c r="L63" s="1424"/>
      <c r="M63" s="1422"/>
      <c r="N63" s="1326"/>
      <c r="O63" s="1326"/>
      <c r="P63" s="828"/>
      <c r="Q63" s="1327"/>
      <c r="R63" s="68"/>
      <c r="S63" s="943"/>
      <c r="T63" s="540"/>
      <c r="U63" s="807"/>
      <c r="V63" s="1328"/>
      <c r="W63" s="787"/>
      <c r="X63" s="972"/>
      <c r="Y63" s="789"/>
      <c r="Z63" s="968"/>
      <c r="AA63" s="968"/>
      <c r="AB63" s="968"/>
      <c r="AC63" s="807"/>
      <c r="AD63" s="807"/>
      <c r="AE63" s="807"/>
      <c r="AF63" s="807"/>
    </row>
    <row r="64" spans="1:32" s="937" customFormat="1" ht="15" customHeight="1">
      <c r="A64" s="938"/>
      <c r="B64" s="942"/>
      <c r="C64" s="935"/>
      <c r="D64" s="1197"/>
      <c r="E64" s="2252"/>
      <c r="F64" s="2251"/>
      <c r="G64" s="2251"/>
      <c r="H64" s="826"/>
      <c r="I64" s="1325"/>
      <c r="J64" s="1325"/>
      <c r="K64" s="826"/>
      <c r="L64" s="1424"/>
      <c r="M64" s="1422"/>
      <c r="N64" s="1326"/>
      <c r="O64" s="1326"/>
      <c r="P64" s="828"/>
      <c r="Q64" s="1327"/>
      <c r="R64" s="68"/>
      <c r="S64" s="943"/>
      <c r="T64" s="540"/>
      <c r="U64" s="807"/>
      <c r="V64" s="1328"/>
      <c r="W64" s="787"/>
      <c r="X64" s="972"/>
      <c r="Y64" s="789"/>
      <c r="Z64" s="968"/>
      <c r="AA64" s="968"/>
      <c r="AB64" s="968"/>
      <c r="AC64" s="807"/>
      <c r="AD64" s="807"/>
      <c r="AE64" s="807"/>
      <c r="AF64" s="807"/>
    </row>
    <row r="65" spans="1:33" s="937" customFormat="1" ht="15" customHeight="1">
      <c r="A65" s="938"/>
      <c r="B65" s="942"/>
      <c r="C65" s="935"/>
      <c r="D65" s="1197"/>
      <c r="E65" s="2252"/>
      <c r="F65" s="2251"/>
      <c r="G65" s="2251"/>
      <c r="H65" s="826"/>
      <c r="I65" s="1325"/>
      <c r="J65" s="1325"/>
      <c r="K65" s="826"/>
      <c r="L65" s="1424"/>
      <c r="M65" s="1422"/>
      <c r="N65" s="1326"/>
      <c r="O65" s="1326"/>
      <c r="P65" s="828"/>
      <c r="Q65" s="1327"/>
      <c r="R65" s="68"/>
      <c r="S65" s="943"/>
      <c r="T65" s="540"/>
      <c r="U65" s="807"/>
      <c r="V65" s="1328"/>
      <c r="W65" s="787"/>
      <c r="X65" s="972"/>
      <c r="Y65" s="789"/>
      <c r="Z65" s="968"/>
      <c r="AA65" s="968"/>
      <c r="AB65" s="968"/>
      <c r="AC65" s="807"/>
      <c r="AD65" s="807"/>
      <c r="AE65" s="807"/>
      <c r="AF65" s="807"/>
    </row>
    <row r="66" spans="1:33" s="937" customFormat="1" ht="15" customHeight="1">
      <c r="A66" s="938"/>
      <c r="B66" s="942"/>
      <c r="C66" s="935"/>
      <c r="D66" s="1197"/>
      <c r="E66" s="2252"/>
      <c r="F66" s="2251"/>
      <c r="G66" s="2251"/>
      <c r="H66" s="826"/>
      <c r="I66" s="1325"/>
      <c r="J66" s="1325"/>
      <c r="K66" s="826"/>
      <c r="L66" s="1424"/>
      <c r="M66" s="1422"/>
      <c r="N66" s="1326"/>
      <c r="O66" s="1326"/>
      <c r="P66" s="828"/>
      <c r="Q66" s="1327"/>
      <c r="R66" s="68"/>
      <c r="S66" s="943"/>
      <c r="T66" s="540"/>
      <c r="U66" s="807"/>
      <c r="V66" s="1328"/>
      <c r="W66" s="787"/>
      <c r="X66" s="972"/>
      <c r="Y66" s="789"/>
      <c r="Z66" s="968"/>
      <c r="AA66" s="968"/>
      <c r="AB66" s="968"/>
      <c r="AC66" s="807"/>
      <c r="AD66" s="807"/>
      <c r="AE66" s="807"/>
      <c r="AF66" s="807"/>
    </row>
    <row r="67" spans="1:33" s="937" customFormat="1" ht="15" customHeight="1">
      <c r="A67" s="938"/>
      <c r="B67" s="942"/>
      <c r="C67" s="935"/>
      <c r="D67" s="1197"/>
      <c r="E67" s="2252"/>
      <c r="F67" s="2251"/>
      <c r="G67" s="2251"/>
      <c r="H67" s="826"/>
      <c r="I67" s="1325"/>
      <c r="J67" s="1325"/>
      <c r="K67" s="826"/>
      <c r="L67" s="1424"/>
      <c r="M67" s="1422"/>
      <c r="N67" s="1326"/>
      <c r="O67" s="1326"/>
      <c r="P67" s="828"/>
      <c r="Q67" s="1327"/>
      <c r="R67" s="68"/>
      <c r="S67" s="943"/>
      <c r="T67" s="540"/>
      <c r="U67" s="807"/>
      <c r="V67" s="1328"/>
      <c r="W67" s="787"/>
      <c r="X67" s="972"/>
      <c r="Y67" s="789"/>
      <c r="Z67" s="968"/>
      <c r="AA67" s="968"/>
      <c r="AB67" s="968"/>
      <c r="AC67" s="807"/>
      <c r="AD67" s="807"/>
      <c r="AE67" s="807"/>
      <c r="AF67" s="807"/>
    </row>
    <row r="68" spans="1:33" ht="15" customHeight="1">
      <c r="A68" s="938"/>
      <c r="B68" s="756"/>
      <c r="C68" s="935"/>
      <c r="D68" s="910"/>
      <c r="E68" s="2252"/>
      <c r="F68" s="2251"/>
      <c r="G68" s="2251"/>
      <c r="H68" s="826"/>
      <c r="I68" s="1325"/>
      <c r="J68" s="1325"/>
      <c r="K68" s="826"/>
      <c r="L68" s="1424"/>
      <c r="M68" s="1422"/>
      <c r="N68" s="1326"/>
      <c r="O68" s="1326"/>
      <c r="P68" s="828"/>
      <c r="Q68" s="1327"/>
      <c r="R68" s="68"/>
      <c r="S68" s="943"/>
      <c r="T68" s="540"/>
      <c r="U68" s="807"/>
      <c r="V68" s="1328"/>
      <c r="W68" s="787"/>
      <c r="X68" s="972"/>
      <c r="Y68" s="789"/>
      <c r="Z68" s="968"/>
      <c r="AA68" s="968"/>
      <c r="AB68" s="968"/>
      <c r="AC68" s="807"/>
      <c r="AD68" s="807"/>
      <c r="AE68" s="807"/>
      <c r="AF68" s="807"/>
    </row>
    <row r="69" spans="1:33" ht="15">
      <c r="A69" s="938">
        <f>ROW()</f>
        <v>69</v>
      </c>
      <c r="B69" s="756"/>
      <c r="C69" s="910"/>
      <c r="D69" s="910"/>
      <c r="E69" s="2253" t="s">
        <v>1187</v>
      </c>
      <c r="F69" s="2254"/>
      <c r="G69" s="2255"/>
      <c r="H69" s="826"/>
      <c r="I69" s="826"/>
      <c r="J69" s="826"/>
      <c r="K69" s="826"/>
      <c r="L69" s="1421"/>
      <c r="M69" s="1422"/>
      <c r="N69" s="828"/>
      <c r="O69" s="826"/>
      <c r="P69" s="828"/>
      <c r="Q69" s="828"/>
      <c r="R69" s="68"/>
      <c r="S69" s="943"/>
      <c r="T69" s="540"/>
      <c r="U69" s="807"/>
      <c r="V69" s="968"/>
      <c r="W69" s="787"/>
      <c r="X69" s="972"/>
      <c r="Y69" s="789"/>
      <c r="Z69" s="968"/>
      <c r="AA69" s="968"/>
      <c r="AB69" s="968"/>
      <c r="AC69" s="807"/>
      <c r="AD69" s="807"/>
      <c r="AE69" s="807"/>
      <c r="AF69" s="807"/>
    </row>
    <row r="70" spans="1:33" ht="15">
      <c r="A70" s="938">
        <f>ROW()</f>
        <v>70</v>
      </c>
      <c r="B70" s="756"/>
      <c r="C70" s="910"/>
      <c r="D70" s="910"/>
      <c r="E70" s="2253" t="s">
        <v>1187</v>
      </c>
      <c r="F70" s="2254"/>
      <c r="G70" s="2255"/>
      <c r="H70" s="826"/>
      <c r="I70" s="826"/>
      <c r="J70" s="826"/>
      <c r="K70" s="826"/>
      <c r="L70" s="1421"/>
      <c r="M70" s="1422"/>
      <c r="N70" s="828"/>
      <c r="O70" s="826"/>
      <c r="P70" s="828"/>
      <c r="Q70" s="828"/>
      <c r="R70" s="68"/>
      <c r="S70" s="943"/>
      <c r="T70" s="540"/>
      <c r="U70" s="807"/>
      <c r="V70" s="968"/>
      <c r="W70" s="787"/>
      <c r="X70" s="972"/>
      <c r="Y70" s="789"/>
      <c r="Z70" s="968"/>
      <c r="AA70" s="968"/>
      <c r="AB70" s="968"/>
      <c r="AC70" s="807"/>
      <c r="AD70" s="807"/>
      <c r="AE70" s="807"/>
      <c r="AF70" s="807"/>
    </row>
    <row r="71" spans="1:33" ht="15">
      <c r="A71" s="938">
        <f>ROW()</f>
        <v>71</v>
      </c>
      <c r="B71" s="756"/>
      <c r="C71" s="910"/>
      <c r="D71" s="910"/>
      <c r="E71" s="2253" t="s">
        <v>1187</v>
      </c>
      <c r="F71" s="2254"/>
      <c r="G71" s="2255"/>
      <c r="H71" s="826"/>
      <c r="I71" s="826"/>
      <c r="J71" s="826"/>
      <c r="K71" s="826"/>
      <c r="L71" s="1421"/>
      <c r="M71" s="1422"/>
      <c r="N71" s="828"/>
      <c r="O71" s="826"/>
      <c r="P71" s="828"/>
      <c r="Q71" s="828"/>
      <c r="R71" s="68"/>
      <c r="S71" s="943"/>
      <c r="T71" s="540"/>
      <c r="U71" s="807"/>
      <c r="V71" s="968"/>
      <c r="W71" s="787"/>
      <c r="X71" s="972"/>
      <c r="Y71" s="789"/>
      <c r="Z71" s="968"/>
      <c r="AA71" s="968"/>
      <c r="AB71" s="968"/>
      <c r="AC71" s="807"/>
      <c r="AD71" s="807"/>
      <c r="AE71" s="807"/>
      <c r="AF71" s="807"/>
    </row>
    <row r="72" spans="1:33" ht="15">
      <c r="A72" s="938">
        <f>ROW()</f>
        <v>72</v>
      </c>
      <c r="B72" s="756"/>
      <c r="C72" s="935"/>
      <c r="D72" s="910"/>
      <c r="E72" s="2253" t="s">
        <v>1187</v>
      </c>
      <c r="F72" s="2254"/>
      <c r="G72" s="2255"/>
      <c r="H72" s="826"/>
      <c r="I72" s="826"/>
      <c r="J72" s="826"/>
      <c r="K72" s="826"/>
      <c r="L72" s="1421"/>
      <c r="M72" s="1422"/>
      <c r="N72" s="828"/>
      <c r="O72" s="826"/>
      <c r="P72" s="828"/>
      <c r="Q72" s="828"/>
      <c r="R72" s="68"/>
      <c r="S72" s="943"/>
      <c r="T72" s="540"/>
      <c r="U72" s="807"/>
      <c r="V72" s="968"/>
      <c r="W72" s="787"/>
      <c r="X72" s="972"/>
      <c r="Y72" s="789"/>
      <c r="Z72" s="968"/>
      <c r="AA72" s="968"/>
      <c r="AB72" s="968"/>
      <c r="AC72" s="807"/>
      <c r="AD72" s="807"/>
      <c r="AE72" s="807"/>
      <c r="AF72" s="807"/>
    </row>
    <row r="73" spans="1:33" ht="15" customHeight="1">
      <c r="A73" s="938">
        <f>ROW()</f>
        <v>73</v>
      </c>
      <c r="B73" s="756"/>
      <c r="C73" s="910"/>
      <c r="D73" s="910"/>
      <c r="E73" s="2253" t="s">
        <v>1187</v>
      </c>
      <c r="F73" s="2254"/>
      <c r="G73" s="2255"/>
      <c r="H73" s="826"/>
      <c r="I73" s="826"/>
      <c r="J73" s="826"/>
      <c r="K73" s="826"/>
      <c r="L73" s="1421"/>
      <c r="M73" s="1422"/>
      <c r="N73" s="828"/>
      <c r="O73" s="826"/>
      <c r="P73" s="828"/>
      <c r="Q73" s="828"/>
      <c r="R73" s="68"/>
      <c r="S73" s="943"/>
      <c r="T73" s="540"/>
      <c r="U73" s="807"/>
      <c r="V73" s="968"/>
      <c r="W73" s="787"/>
      <c r="X73" s="972"/>
      <c r="Y73" s="789"/>
      <c r="Z73" s="968"/>
      <c r="AA73" s="968"/>
      <c r="AB73" s="968"/>
      <c r="AC73" s="807"/>
      <c r="AD73" s="807"/>
      <c r="AE73" s="807"/>
      <c r="AF73" s="807"/>
    </row>
    <row r="74" spans="1:33" ht="15">
      <c r="A74" s="938">
        <f>ROW()</f>
        <v>74</v>
      </c>
      <c r="B74" s="756"/>
      <c r="C74" s="910"/>
      <c r="D74" s="910"/>
      <c r="E74" s="2253" t="s">
        <v>1187</v>
      </c>
      <c r="F74" s="2254"/>
      <c r="G74" s="2255"/>
      <c r="H74" s="827"/>
      <c r="I74" s="827"/>
      <c r="J74" s="827"/>
      <c r="K74" s="827"/>
      <c r="L74" s="1421"/>
      <c r="M74" s="1423"/>
      <c r="N74" s="828"/>
      <c r="O74" s="827"/>
      <c r="P74" s="828"/>
      <c r="Q74" s="828"/>
      <c r="R74" s="68"/>
      <c r="S74" s="943"/>
      <c r="T74" s="540"/>
      <c r="U74" s="807"/>
      <c r="V74" s="968"/>
      <c r="W74" s="787"/>
      <c r="X74" s="972"/>
      <c r="Y74" s="789"/>
      <c r="Z74" s="968"/>
      <c r="AA74" s="968"/>
      <c r="AB74" s="968"/>
      <c r="AC74" s="807"/>
      <c r="AD74" s="807"/>
      <c r="AE74" s="807"/>
      <c r="AF74" s="807"/>
    </row>
    <row r="75" spans="1:33" ht="15">
      <c r="A75" s="938">
        <f>ROW()</f>
        <v>75</v>
      </c>
      <c r="B75" s="756"/>
      <c r="C75" s="910"/>
      <c r="D75" s="910"/>
      <c r="E75" s="933" t="s">
        <v>548</v>
      </c>
      <c r="F75" s="474"/>
      <c r="G75" s="474"/>
      <c r="H75" s="379"/>
      <c r="I75" s="379"/>
      <c r="J75" s="379"/>
      <c r="K75" s="379"/>
      <c r="L75" s="862"/>
      <c r="M75" s="68"/>
      <c r="N75" s="68"/>
      <c r="O75" s="68"/>
      <c r="P75" s="68"/>
      <c r="Q75" s="68"/>
      <c r="R75" s="68"/>
      <c r="S75" s="943"/>
      <c r="T75" s="540"/>
      <c r="U75" s="807"/>
      <c r="V75" s="968"/>
      <c r="W75" s="787"/>
      <c r="X75" s="972"/>
      <c r="Y75" s="789"/>
      <c r="Z75" s="968"/>
      <c r="AA75" s="968"/>
      <c r="AB75" s="968"/>
      <c r="AC75" s="807"/>
      <c r="AD75" s="807"/>
      <c r="AE75" s="807"/>
      <c r="AF75" s="807"/>
    </row>
    <row r="76" spans="1:33" ht="15">
      <c r="A76" s="938">
        <f>ROW()</f>
        <v>76</v>
      </c>
      <c r="B76" s="756"/>
      <c r="C76" s="910"/>
      <c r="D76" s="910"/>
      <c r="E76" s="933"/>
      <c r="F76" s="474"/>
      <c r="G76" s="474"/>
      <c r="H76" s="379"/>
      <c r="I76" s="379"/>
      <c r="J76" s="379"/>
      <c r="K76" s="379"/>
      <c r="L76" s="862"/>
      <c r="M76" s="68"/>
      <c r="N76" s="68"/>
      <c r="O76" s="68"/>
      <c r="P76" s="68"/>
      <c r="Q76" s="68"/>
      <c r="R76" s="68"/>
      <c r="S76" s="943"/>
      <c r="T76" s="540"/>
      <c r="U76" s="807"/>
      <c r="V76" s="968"/>
      <c r="W76" s="787"/>
      <c r="X76" s="972"/>
      <c r="Y76" s="789"/>
      <c r="Z76" s="968"/>
      <c r="AA76" s="968"/>
      <c r="AB76" s="968"/>
      <c r="AC76" s="807"/>
      <c r="AD76" s="807"/>
      <c r="AE76" s="807"/>
      <c r="AF76" s="807"/>
    </row>
    <row r="77" spans="1:33" ht="26.25" customHeight="1">
      <c r="A77" s="938">
        <f>ROW()</f>
        <v>77</v>
      </c>
      <c r="B77" s="942"/>
      <c r="C77" s="947" t="s">
        <v>887</v>
      </c>
      <c r="D77" s="952"/>
      <c r="E77" s="952"/>
      <c r="F77" s="952"/>
      <c r="G77" s="952"/>
      <c r="H77" s="952"/>
      <c r="I77" s="952"/>
      <c r="J77" s="952"/>
      <c r="K77" s="952"/>
      <c r="L77" s="952"/>
      <c r="M77" s="952"/>
      <c r="N77" s="952"/>
      <c r="O77" s="952"/>
      <c r="P77" s="952"/>
      <c r="Q77" s="952"/>
      <c r="R77" s="952"/>
      <c r="S77" s="940"/>
      <c r="T77" s="941"/>
      <c r="U77" s="806"/>
      <c r="V77" s="806"/>
      <c r="W77" s="975"/>
      <c r="X77" s="975"/>
      <c r="Y77" s="806"/>
      <c r="Z77" s="968"/>
      <c r="AA77" s="787"/>
      <c r="AB77" s="972"/>
      <c r="AC77" s="789"/>
      <c r="AD77" s="968"/>
      <c r="AE77" s="968"/>
      <c r="AF77" s="968"/>
      <c r="AG77" s="936"/>
    </row>
    <row r="78" spans="1:33" ht="15">
      <c r="A78" s="938">
        <f>ROW()</f>
        <v>78</v>
      </c>
      <c r="B78" s="942"/>
      <c r="C78" s="951"/>
      <c r="D78" s="952"/>
      <c r="E78" s="952"/>
      <c r="F78" s="952"/>
      <c r="G78" s="952"/>
      <c r="H78" s="952"/>
      <c r="I78" s="952"/>
      <c r="J78" s="952"/>
      <c r="K78" s="952"/>
      <c r="L78" s="952"/>
      <c r="M78" s="952"/>
      <c r="N78" s="952"/>
      <c r="O78" s="952"/>
      <c r="P78" s="952"/>
      <c r="Q78" s="952"/>
      <c r="R78" s="952"/>
      <c r="S78" s="940"/>
      <c r="T78" s="941"/>
      <c r="U78" s="940"/>
      <c r="V78" s="940"/>
      <c r="W78" s="975"/>
      <c r="X78" s="975"/>
      <c r="Y78" s="806"/>
      <c r="Z78" s="922"/>
      <c r="AA78" s="787"/>
      <c r="AB78" s="788"/>
      <c r="AC78" s="789"/>
      <c r="AD78" s="790"/>
      <c r="AE78" s="790"/>
      <c r="AF78" s="945"/>
      <c r="AG78" s="936"/>
    </row>
    <row r="79" spans="1:33" ht="15">
      <c r="A79" s="938">
        <f>ROW()</f>
        <v>79</v>
      </c>
      <c r="B79" s="766"/>
      <c r="C79" s="944"/>
      <c r="D79" s="2268" t="s">
        <v>877</v>
      </c>
      <c r="E79" s="2261" t="s">
        <v>878</v>
      </c>
      <c r="F79" s="2262"/>
      <c r="G79" s="2262"/>
      <c r="H79" s="2262"/>
      <c r="I79" s="2262"/>
      <c r="J79" s="2261" t="s">
        <v>879</v>
      </c>
      <c r="K79" s="2262"/>
      <c r="L79" s="2262"/>
      <c r="M79" s="2262"/>
      <c r="N79" s="2262"/>
      <c r="O79" s="2261" t="s">
        <v>895</v>
      </c>
      <c r="P79" s="2262"/>
      <c r="Q79" s="2262"/>
      <c r="R79" s="2262"/>
      <c r="S79" s="2262"/>
      <c r="T79" s="540"/>
      <c r="U79" s="786"/>
      <c r="V79" s="968"/>
      <c r="W79" s="1320"/>
      <c r="X79" s="788"/>
      <c r="Y79" s="789"/>
      <c r="Z79" s="790"/>
      <c r="AA79" s="790"/>
      <c r="AB79" s="790"/>
      <c r="AC79" s="800"/>
      <c r="AD79" s="937"/>
      <c r="AE79" s="936"/>
    </row>
    <row r="80" spans="1:33" ht="15">
      <c r="A80" s="938">
        <f>ROW()</f>
        <v>80</v>
      </c>
      <c r="B80" s="766"/>
      <c r="C80" s="944"/>
      <c r="D80" s="2269"/>
      <c r="E80" s="1418" t="s">
        <v>206</v>
      </c>
      <c r="F80" s="1418" t="s">
        <v>207</v>
      </c>
      <c r="G80" s="1418" t="s">
        <v>184</v>
      </c>
      <c r="H80" s="1418" t="s">
        <v>185</v>
      </c>
      <c r="I80" s="1418" t="s">
        <v>205</v>
      </c>
      <c r="J80" s="1418" t="s">
        <v>206</v>
      </c>
      <c r="K80" s="1418" t="s">
        <v>207</v>
      </c>
      <c r="L80" s="1418" t="s">
        <v>184</v>
      </c>
      <c r="M80" s="1418" t="s">
        <v>185</v>
      </c>
      <c r="N80" s="1418" t="s">
        <v>205</v>
      </c>
      <c r="O80" s="1418" t="s">
        <v>206</v>
      </c>
      <c r="P80" s="1418" t="s">
        <v>207</v>
      </c>
      <c r="Q80" s="1418" t="s">
        <v>184</v>
      </c>
      <c r="R80" s="1418" t="s">
        <v>185</v>
      </c>
      <c r="S80" s="1418" t="s">
        <v>205</v>
      </c>
      <c r="T80" s="540"/>
      <c r="U80" s="786"/>
      <c r="V80" s="968"/>
      <c r="W80" s="1320"/>
      <c r="X80" s="788"/>
      <c r="Y80" s="789"/>
      <c r="Z80" s="790"/>
      <c r="AA80" s="790"/>
      <c r="AB80" s="790"/>
      <c r="AC80" s="800"/>
      <c r="AD80" s="937"/>
      <c r="AE80" s="936"/>
    </row>
    <row r="81" spans="1:31" ht="15.75">
      <c r="A81" s="938">
        <f>ROW()</f>
        <v>81</v>
      </c>
      <c r="B81" s="766"/>
      <c r="C81" s="944"/>
      <c r="D81" s="966" t="s">
        <v>880</v>
      </c>
      <c r="E81" s="1539"/>
      <c r="F81" s="1539"/>
      <c r="G81" s="1539"/>
      <c r="H81" s="1539"/>
      <c r="I81" s="1540"/>
      <c r="J81" s="1545"/>
      <c r="K81" s="1539"/>
      <c r="L81" s="1539"/>
      <c r="M81" s="1539"/>
      <c r="N81" s="1540"/>
      <c r="O81" s="964"/>
      <c r="P81" s="965"/>
      <c r="Q81" s="965"/>
      <c r="R81" s="965"/>
      <c r="S81" s="967"/>
      <c r="T81" s="540"/>
      <c r="U81" s="786"/>
      <c r="V81" s="968"/>
      <c r="W81" s="1320"/>
      <c r="X81" s="788"/>
      <c r="Y81" s="789"/>
      <c r="Z81" s="790"/>
      <c r="AA81" s="790"/>
      <c r="AB81" s="790"/>
      <c r="AC81" s="800"/>
      <c r="AD81" s="937"/>
      <c r="AE81" s="936"/>
    </row>
    <row r="82" spans="1:31" ht="15">
      <c r="A82" s="938">
        <f>ROW()</f>
        <v>82</v>
      </c>
      <c r="B82" s="766"/>
      <c r="C82" s="944"/>
      <c r="D82" s="925" t="s">
        <v>881</v>
      </c>
      <c r="E82" s="1541"/>
      <c r="F82" s="1541"/>
      <c r="G82" s="1541"/>
      <c r="H82" s="1541"/>
      <c r="I82" s="1542"/>
      <c r="J82" s="1546"/>
      <c r="K82" s="1547"/>
      <c r="L82" s="1547"/>
      <c r="M82" s="1547"/>
      <c r="N82" s="1548"/>
      <c r="O82" s="1318"/>
      <c r="P82" s="1316"/>
      <c r="Q82" s="1316"/>
      <c r="R82" s="1316"/>
      <c r="S82" s="1316"/>
      <c r="T82" s="540"/>
      <c r="U82" s="786" t="s">
        <v>4</v>
      </c>
      <c r="V82" s="1328"/>
      <c r="W82" s="1320"/>
      <c r="X82" s="788"/>
      <c r="Y82" s="789"/>
      <c r="Z82" s="790"/>
      <c r="AA82" s="790"/>
      <c r="AB82" s="790"/>
      <c r="AC82" s="800"/>
      <c r="AD82" s="937"/>
      <c r="AE82" s="936"/>
    </row>
    <row r="83" spans="1:31" ht="15">
      <c r="A83" s="938">
        <f>ROW()</f>
        <v>83</v>
      </c>
      <c r="B83" s="766"/>
      <c r="C83" s="944"/>
      <c r="D83" s="925" t="s">
        <v>882</v>
      </c>
      <c r="E83" s="1541"/>
      <c r="F83" s="1541"/>
      <c r="G83" s="1541"/>
      <c r="H83" s="1541"/>
      <c r="I83" s="1542"/>
      <c r="J83" s="1546"/>
      <c r="K83" s="1547"/>
      <c r="L83" s="1547"/>
      <c r="M83" s="1547"/>
      <c r="N83" s="1548"/>
      <c r="O83" s="1318"/>
      <c r="P83" s="1316"/>
      <c r="Q83" s="1316"/>
      <c r="R83" s="1316"/>
      <c r="S83" s="1316"/>
      <c r="T83" s="540"/>
      <c r="U83" s="786"/>
      <c r="V83" s="1328"/>
      <c r="W83" s="1320"/>
      <c r="X83" s="788"/>
      <c r="Y83" s="789"/>
      <c r="Z83" s="790"/>
      <c r="AA83" s="790"/>
      <c r="AB83" s="790"/>
      <c r="AC83" s="800"/>
      <c r="AD83" s="937"/>
      <c r="AE83" s="936"/>
    </row>
    <row r="84" spans="1:31" ht="15">
      <c r="A84" s="938">
        <f>ROW()</f>
        <v>84</v>
      </c>
      <c r="B84" s="766"/>
      <c r="C84" s="944"/>
      <c r="D84" s="925" t="s">
        <v>883</v>
      </c>
      <c r="E84" s="1541"/>
      <c r="F84" s="1541"/>
      <c r="G84" s="1541"/>
      <c r="H84" s="1541"/>
      <c r="I84" s="1542"/>
      <c r="J84" s="1546"/>
      <c r="K84" s="1547"/>
      <c r="L84" s="1547"/>
      <c r="M84" s="1547"/>
      <c r="N84" s="1548"/>
      <c r="O84" s="1318"/>
      <c r="P84" s="1316"/>
      <c r="Q84" s="1316"/>
      <c r="R84" s="1316"/>
      <c r="S84" s="1316"/>
      <c r="T84" s="540"/>
      <c r="U84" s="786"/>
      <c r="V84" s="1328"/>
      <c r="W84" s="1320"/>
      <c r="X84" s="788"/>
      <c r="Y84" s="789"/>
      <c r="Z84" s="790"/>
      <c r="AA84" s="790"/>
      <c r="AB84" s="790"/>
      <c r="AC84" s="800"/>
      <c r="AD84" s="937"/>
      <c r="AE84" s="936"/>
    </row>
    <row r="85" spans="1:31" ht="15">
      <c r="A85" s="938">
        <f>ROW()</f>
        <v>85</v>
      </c>
      <c r="B85" s="766"/>
      <c r="C85" s="944"/>
      <c r="D85" s="925" t="s">
        <v>884</v>
      </c>
      <c r="E85" s="1541"/>
      <c r="F85" s="1541"/>
      <c r="G85" s="1541"/>
      <c r="H85" s="1541"/>
      <c r="I85" s="1542"/>
      <c r="J85" s="1546"/>
      <c r="K85" s="1547"/>
      <c r="L85" s="1547"/>
      <c r="M85" s="1547"/>
      <c r="N85" s="1548"/>
      <c r="O85" s="1318"/>
      <c r="P85" s="1316"/>
      <c r="Q85" s="1316"/>
      <c r="R85" s="1316"/>
      <c r="S85" s="1316"/>
      <c r="T85" s="540"/>
      <c r="U85" s="786"/>
      <c r="V85" s="1328"/>
      <c r="W85" s="1320"/>
      <c r="X85" s="788"/>
      <c r="Y85" s="789"/>
      <c r="Z85" s="790"/>
      <c r="AA85" s="790"/>
      <c r="AB85" s="790"/>
      <c r="AC85" s="800"/>
      <c r="AD85" s="937"/>
      <c r="AE85" s="936"/>
    </row>
    <row r="86" spans="1:31" ht="15">
      <c r="A86" s="938">
        <f>ROW()</f>
        <v>86</v>
      </c>
      <c r="B86" s="766"/>
      <c r="C86" s="944"/>
      <c r="D86" s="925" t="s">
        <v>885</v>
      </c>
      <c r="E86" s="1541"/>
      <c r="F86" s="1541"/>
      <c r="G86" s="1541"/>
      <c r="H86" s="1541"/>
      <c r="I86" s="1542"/>
      <c r="J86" s="1546"/>
      <c r="K86" s="1547"/>
      <c r="L86" s="1547"/>
      <c r="M86" s="1547"/>
      <c r="N86" s="1548"/>
      <c r="O86" s="1318"/>
      <c r="P86" s="1316"/>
      <c r="Q86" s="1316"/>
      <c r="R86" s="1316"/>
      <c r="S86" s="1316"/>
      <c r="T86" s="540"/>
      <c r="U86" s="786"/>
      <c r="V86" s="1320"/>
      <c r="W86" s="1320"/>
      <c r="X86" s="788"/>
      <c r="Y86" s="789"/>
      <c r="Z86" s="790"/>
      <c r="AA86" s="790"/>
      <c r="AB86" s="790"/>
      <c r="AC86" s="800"/>
      <c r="AD86" s="937"/>
      <c r="AE86" s="936"/>
    </row>
    <row r="87" spans="1:31" ht="15">
      <c r="A87" s="938">
        <f>ROW()</f>
        <v>87</v>
      </c>
      <c r="B87" s="766"/>
      <c r="C87" s="944"/>
      <c r="D87" s="966" t="s">
        <v>27</v>
      </c>
      <c r="E87" s="1543"/>
      <c r="F87" s="1543"/>
      <c r="G87" s="1543"/>
      <c r="H87" s="1543"/>
      <c r="I87" s="1544"/>
      <c r="J87" s="1549"/>
      <c r="K87" s="1550"/>
      <c r="L87" s="1550"/>
      <c r="M87" s="1550"/>
      <c r="N87" s="1551"/>
      <c r="O87" s="1319"/>
      <c r="P87" s="1317"/>
      <c r="Q87" s="1317"/>
      <c r="R87" s="1317"/>
      <c r="S87" s="1317"/>
      <c r="T87" s="540"/>
      <c r="U87" s="786"/>
      <c r="V87" s="1320"/>
      <c r="W87" s="1320"/>
      <c r="X87" s="788"/>
      <c r="Y87" s="789"/>
      <c r="Z87" s="790"/>
      <c r="AA87" s="790"/>
      <c r="AB87" s="790"/>
      <c r="AC87" s="800"/>
      <c r="AD87" s="937"/>
      <c r="AE87" s="936"/>
    </row>
    <row r="88" spans="1:31" ht="15.75">
      <c r="A88" s="938">
        <f>ROW()</f>
        <v>88</v>
      </c>
      <c r="B88" s="766"/>
      <c r="C88" s="944"/>
      <c r="D88" s="925"/>
      <c r="E88" s="1539"/>
      <c r="F88" s="1539"/>
      <c r="G88" s="1539"/>
      <c r="H88" s="1539"/>
      <c r="I88" s="1540"/>
      <c r="J88" s="1545"/>
      <c r="K88" s="1539"/>
      <c r="L88" s="1539"/>
      <c r="M88" s="1539"/>
      <c r="N88" s="1540"/>
      <c r="O88" s="964"/>
      <c r="P88" s="965"/>
      <c r="Q88" s="965"/>
      <c r="R88" s="965"/>
      <c r="S88" s="967"/>
      <c r="T88" s="540"/>
      <c r="U88" s="786"/>
      <c r="V88" s="1320"/>
      <c r="W88" s="1320"/>
      <c r="X88" s="788"/>
      <c r="Y88" s="789"/>
      <c r="Z88" s="790"/>
      <c r="AA88" s="790"/>
      <c r="AB88" s="790"/>
      <c r="AC88" s="800"/>
      <c r="AD88" s="937"/>
      <c r="AE88" s="936"/>
    </row>
    <row r="89" spans="1:31" ht="15">
      <c r="A89" s="938">
        <f>ROW()</f>
        <v>89</v>
      </c>
      <c r="B89" s="766"/>
      <c r="C89" s="944"/>
      <c r="D89" s="966" t="s">
        <v>1216</v>
      </c>
      <c r="E89" s="1541"/>
      <c r="F89" s="1541"/>
      <c r="G89" s="1541"/>
      <c r="H89" s="1541"/>
      <c r="I89" s="1542"/>
      <c r="J89" s="1546"/>
      <c r="K89" s="1547"/>
      <c r="L89" s="1547"/>
      <c r="M89" s="1547"/>
      <c r="N89" s="1548"/>
      <c r="O89" s="1318"/>
      <c r="P89" s="1316"/>
      <c r="Q89" s="1316"/>
      <c r="R89" s="1316"/>
      <c r="S89" s="1316"/>
      <c r="T89" s="540"/>
      <c r="U89" s="786"/>
      <c r="V89" s="1320"/>
      <c r="W89" s="1320"/>
      <c r="X89" s="788"/>
      <c r="Y89" s="789"/>
      <c r="Z89" s="790"/>
      <c r="AA89" s="790"/>
      <c r="AB89" s="790"/>
      <c r="AC89" s="800"/>
      <c r="AD89" s="937"/>
      <c r="AE89" s="936"/>
    </row>
    <row r="90" spans="1:31" s="937" customFormat="1" ht="15.75" thickBot="1">
      <c r="A90" s="938">
        <f>ROW()</f>
        <v>90</v>
      </c>
      <c r="B90" s="766"/>
      <c r="C90" s="944"/>
      <c r="D90" s="966"/>
      <c r="E90" s="1553"/>
      <c r="F90" s="1553"/>
      <c r="G90" s="1553"/>
      <c r="H90" s="1553"/>
      <c r="I90" s="1554"/>
      <c r="J90" s="1555"/>
      <c r="K90" s="1556"/>
      <c r="L90" s="1556"/>
      <c r="M90" s="1556"/>
      <c r="N90" s="1557"/>
      <c r="O90" s="1558"/>
      <c r="P90" s="1559"/>
      <c r="Q90" s="1559"/>
      <c r="R90" s="1559"/>
      <c r="S90" s="1559"/>
      <c r="T90" s="540"/>
      <c r="U90" s="786"/>
      <c r="V90" s="1320"/>
      <c r="W90" s="1320"/>
      <c r="X90" s="788"/>
      <c r="Y90" s="789"/>
      <c r="Z90" s="790"/>
      <c r="AA90" s="790"/>
      <c r="AB90" s="790"/>
      <c r="AC90" s="800"/>
    </row>
    <row r="91" spans="1:31" ht="15.75" thickBot="1">
      <c r="A91" s="938">
        <f>ROW()</f>
        <v>91</v>
      </c>
      <c r="B91" s="766"/>
      <c r="C91" s="944"/>
      <c r="D91" s="1552" t="s">
        <v>886</v>
      </c>
      <c r="E91" s="1560">
        <f t="shared" ref="E91:I91" si="6">E87+E89</f>
        <v>0</v>
      </c>
      <c r="F91" s="1560">
        <f t="shared" si="6"/>
        <v>0</v>
      </c>
      <c r="G91" s="1560">
        <f t="shared" si="6"/>
        <v>0</v>
      </c>
      <c r="H91" s="1560">
        <f t="shared" si="6"/>
        <v>0</v>
      </c>
      <c r="I91" s="1561">
        <f t="shared" si="6"/>
        <v>0</v>
      </c>
      <c r="J91" s="1562">
        <f>J87+J89</f>
        <v>0</v>
      </c>
      <c r="K91" s="1560">
        <f t="shared" ref="K91:N91" si="7">K87+K89</f>
        <v>0</v>
      </c>
      <c r="L91" s="1560">
        <f t="shared" si="7"/>
        <v>0</v>
      </c>
      <c r="M91" s="1560">
        <f t="shared" si="7"/>
        <v>0</v>
      </c>
      <c r="N91" s="1561">
        <f t="shared" si="7"/>
        <v>0</v>
      </c>
      <c r="O91" s="1562">
        <f>O87+O89</f>
        <v>0</v>
      </c>
      <c r="P91" s="1560">
        <f>P87+P89</f>
        <v>0</v>
      </c>
      <c r="Q91" s="1560">
        <f t="shared" ref="Q91:S91" si="8">Q87+Q89</f>
        <v>0</v>
      </c>
      <c r="R91" s="1560">
        <f t="shared" si="8"/>
        <v>0</v>
      </c>
      <c r="S91" s="1560">
        <f t="shared" si="8"/>
        <v>0</v>
      </c>
      <c r="T91" s="540"/>
      <c r="U91" s="786"/>
      <c r="V91" s="1320"/>
      <c r="W91" s="1320"/>
      <c r="X91" s="788"/>
      <c r="Y91" s="789"/>
      <c r="Z91" s="790"/>
      <c r="AA91" s="790"/>
      <c r="AB91" s="790"/>
      <c r="AC91" s="800"/>
      <c r="AD91" s="937"/>
      <c r="AE91" s="936"/>
    </row>
    <row r="92" spans="1:31" ht="15">
      <c r="A92" s="938">
        <f>ROW()</f>
        <v>92</v>
      </c>
      <c r="B92" s="939"/>
      <c r="C92" s="950"/>
      <c r="D92" s="949"/>
      <c r="E92" s="953"/>
      <c r="F92" s="953"/>
      <c r="G92" s="953"/>
      <c r="H92" s="954"/>
      <c r="I92" s="954"/>
      <c r="J92" s="953"/>
      <c r="K92" s="953"/>
      <c r="L92" s="953"/>
      <c r="M92" s="953"/>
      <c r="N92" s="953"/>
      <c r="O92" s="953"/>
      <c r="P92" s="940"/>
      <c r="Q92" s="943"/>
      <c r="R92" s="943"/>
      <c r="S92" s="943"/>
      <c r="T92" s="817"/>
      <c r="U92" s="807"/>
      <c r="V92" s="806"/>
      <c r="W92" s="968"/>
      <c r="X92" s="787"/>
      <c r="Y92" s="788"/>
      <c r="Z92" s="789"/>
      <c r="AA92" s="790"/>
      <c r="AB92" s="790"/>
      <c r="AC92" s="2041"/>
      <c r="AD92" s="936"/>
    </row>
    <row r="93" spans="1:31" ht="26.25" customHeight="1">
      <c r="A93" s="938">
        <f>ROW()</f>
        <v>93</v>
      </c>
      <c r="B93" s="756"/>
      <c r="C93" s="389" t="s">
        <v>888</v>
      </c>
      <c r="D93" s="910"/>
      <c r="F93" s="910"/>
      <c r="G93" s="910"/>
      <c r="H93" s="862"/>
      <c r="I93" s="862"/>
      <c r="J93" s="862"/>
      <c r="K93" s="862"/>
      <c r="L93" s="862"/>
      <c r="M93" s="862"/>
      <c r="N93" s="862"/>
      <c r="O93" s="862"/>
      <c r="P93" s="396"/>
      <c r="Q93" s="396"/>
      <c r="R93" s="940"/>
      <c r="S93" s="1428"/>
      <c r="T93" s="1430"/>
      <c r="U93" s="972"/>
      <c r="V93" s="789"/>
      <c r="W93" s="790"/>
      <c r="X93" s="790"/>
      <c r="Y93" s="790"/>
      <c r="Z93" s="800"/>
      <c r="AA93" s="800"/>
      <c r="AB93" s="800"/>
    </row>
    <row r="94" spans="1:31" ht="15.75" customHeight="1">
      <c r="A94" s="938">
        <f>ROW()</f>
        <v>94</v>
      </c>
      <c r="B94" s="397"/>
      <c r="C94" s="910"/>
      <c r="D94" s="910"/>
      <c r="E94" s="910"/>
      <c r="F94" s="910"/>
      <c r="G94" s="910"/>
      <c r="H94" s="862"/>
      <c r="I94" s="862"/>
      <c r="J94" s="862"/>
      <c r="K94" s="862"/>
      <c r="L94" s="862"/>
      <c r="M94" s="862"/>
      <c r="N94" s="862"/>
      <c r="O94" s="862"/>
      <c r="P94" s="948"/>
      <c r="Q94" s="398"/>
      <c r="R94" s="940"/>
      <c r="S94" s="1428"/>
      <c r="T94" s="1430"/>
      <c r="U94" s="972"/>
      <c r="V94" s="789"/>
      <c r="W94" s="790"/>
      <c r="X94" s="790"/>
      <c r="Y94" s="790"/>
      <c r="Z94" s="800"/>
      <c r="AA94" s="800"/>
      <c r="AB94" s="800"/>
    </row>
    <row r="95" spans="1:31" ht="15.75" customHeight="1">
      <c r="A95" s="938">
        <f>ROW()</f>
        <v>95</v>
      </c>
      <c r="B95" s="397"/>
      <c r="D95" s="2265" t="s">
        <v>550</v>
      </c>
      <c r="E95" s="2265"/>
      <c r="F95" s="2265"/>
      <c r="G95" s="2265"/>
      <c r="H95" s="2265"/>
      <c r="I95" s="2265"/>
      <c r="J95" s="2265"/>
      <c r="K95" s="862"/>
      <c r="L95" s="862"/>
      <c r="M95" s="862"/>
      <c r="N95" s="862"/>
      <c r="O95" s="862"/>
      <c r="P95" s="948"/>
      <c r="Q95" s="398"/>
      <c r="R95" s="940"/>
      <c r="S95" s="1428"/>
      <c r="T95" s="1430"/>
      <c r="U95" s="972"/>
      <c r="V95" s="789"/>
      <c r="W95" s="790"/>
      <c r="X95" s="790"/>
      <c r="Y95" s="790"/>
      <c r="Z95" s="800"/>
      <c r="AA95" s="800"/>
      <c r="AB95" s="800"/>
    </row>
    <row r="96" spans="1:31" s="937" customFormat="1" ht="15.75" customHeight="1">
      <c r="A96" s="938">
        <f>ROW()</f>
        <v>96</v>
      </c>
      <c r="B96" s="397"/>
      <c r="D96" s="832"/>
      <c r="E96" s="832"/>
      <c r="F96" s="832"/>
      <c r="G96" s="832"/>
      <c r="H96" s="832"/>
      <c r="I96" s="832"/>
      <c r="J96" s="832"/>
      <c r="K96" s="940"/>
      <c r="L96" s="940"/>
      <c r="M96" s="940"/>
      <c r="N96" s="940"/>
      <c r="O96" s="940"/>
      <c r="P96" s="948"/>
      <c r="Q96" s="948"/>
      <c r="R96" s="940"/>
      <c r="S96" s="1428"/>
      <c r="T96" s="1430"/>
      <c r="U96" s="972"/>
      <c r="V96" s="789"/>
      <c r="W96" s="790"/>
      <c r="X96" s="968"/>
      <c r="Y96" s="790"/>
      <c r="Z96" s="800"/>
      <c r="AA96" s="800"/>
      <c r="AB96" s="800"/>
    </row>
    <row r="97" spans="1:30" ht="15">
      <c r="A97" s="938">
        <f>ROW()</f>
        <v>97</v>
      </c>
      <c r="B97" s="1419"/>
      <c r="C97" s="766"/>
      <c r="D97" s="942"/>
      <c r="E97" s="726" t="s">
        <v>587</v>
      </c>
      <c r="F97" s="2263"/>
      <c r="G97" s="2264"/>
      <c r="H97" s="2264"/>
      <c r="I97" s="2264"/>
      <c r="J97" s="2264"/>
      <c r="K97" s="2264"/>
      <c r="L97" s="2264"/>
      <c r="M97" s="2264"/>
      <c r="N97" s="862"/>
      <c r="O97" s="862"/>
      <c r="P97" s="862"/>
      <c r="Q97" s="862"/>
      <c r="R97" s="948"/>
      <c r="S97" s="948"/>
      <c r="T97" s="941"/>
      <c r="U97" s="1432"/>
      <c r="V97" s="787"/>
      <c r="W97" s="788"/>
      <c r="X97" s="789"/>
      <c r="Y97" s="790"/>
      <c r="Z97" s="790"/>
      <c r="AA97" s="790"/>
      <c r="AB97" s="800"/>
      <c r="AC97" s="800"/>
      <c r="AD97" s="800"/>
    </row>
    <row r="98" spans="1:30">
      <c r="A98" s="938">
        <f>ROW()</f>
        <v>98</v>
      </c>
      <c r="B98" s="361"/>
      <c r="C98" s="163"/>
      <c r="D98" s="163"/>
      <c r="E98" s="163"/>
      <c r="F98" s="163"/>
      <c r="G98" s="163"/>
      <c r="H98" s="757"/>
      <c r="I98" s="757"/>
      <c r="J98" s="757"/>
      <c r="K98" s="757"/>
      <c r="L98" s="757"/>
      <c r="M98" s="423"/>
      <c r="N98" s="757"/>
      <c r="O98" s="757"/>
      <c r="P98" s="757"/>
      <c r="Q98" s="757"/>
      <c r="R98" s="757"/>
      <c r="S98" s="1429"/>
      <c r="T98" s="1431"/>
      <c r="U98" s="972"/>
      <c r="V98" s="789"/>
      <c r="W98" s="790"/>
      <c r="X98" s="790"/>
      <c r="Y98" s="790"/>
      <c r="Z98" s="800"/>
      <c r="AA98" s="800"/>
      <c r="AB98" s="800"/>
    </row>
    <row r="99" spans="1:30">
      <c r="A99" s="766"/>
      <c r="B99" s="756"/>
      <c r="C99" s="910"/>
      <c r="D99" s="910"/>
      <c r="E99" s="910"/>
      <c r="F99" s="910"/>
      <c r="G99" s="910"/>
      <c r="H99" s="862"/>
      <c r="I99" s="862"/>
      <c r="J99" s="862"/>
      <c r="K99" s="862"/>
      <c r="L99" s="862"/>
      <c r="M99" s="862"/>
      <c r="N99" s="862"/>
      <c r="O99" s="862"/>
      <c r="P99" s="862"/>
      <c r="Q99" s="399"/>
      <c r="R99" s="940"/>
      <c r="S99" s="395"/>
      <c r="T99" s="787"/>
      <c r="U99" s="788"/>
      <c r="V99" s="789"/>
      <c r="W99" s="790"/>
      <c r="X99" s="790"/>
      <c r="Y99" s="790"/>
      <c r="Z99" s="800"/>
      <c r="AA99" s="800"/>
      <c r="AB99" s="800"/>
    </row>
    <row r="100" spans="1:30" ht="15">
      <c r="A100" s="766"/>
      <c r="B100" s="932"/>
      <c r="C100" s="932"/>
      <c r="D100" s="932"/>
      <c r="E100" s="932"/>
      <c r="F100" s="932"/>
      <c r="G100" s="932"/>
      <c r="H100" s="932"/>
      <c r="I100" s="932"/>
      <c r="J100" s="932"/>
      <c r="K100" s="932"/>
      <c r="L100" s="932"/>
      <c r="M100" s="932"/>
      <c r="N100" s="932"/>
      <c r="O100" s="932"/>
      <c r="P100" s="932"/>
      <c r="Q100" s="932"/>
      <c r="R100" s="976"/>
    </row>
    <row r="101" spans="1:30" ht="15">
      <c r="A101" s="766"/>
      <c r="B101" s="932"/>
      <c r="C101" s="932"/>
      <c r="D101" s="932"/>
      <c r="E101" s="932"/>
      <c r="F101" s="932"/>
      <c r="G101" s="932"/>
      <c r="H101" s="932"/>
      <c r="I101" s="932"/>
      <c r="J101" s="932"/>
      <c r="K101" s="932"/>
      <c r="L101" s="932"/>
      <c r="M101" s="932"/>
      <c r="N101" s="932"/>
      <c r="O101" s="932"/>
      <c r="P101" s="932"/>
      <c r="Q101" s="932"/>
      <c r="R101" s="976"/>
    </row>
    <row r="102" spans="1:30" ht="15">
      <c r="A102" s="766"/>
      <c r="B102" s="932"/>
      <c r="C102" s="932"/>
      <c r="D102" s="932"/>
      <c r="E102" s="932"/>
      <c r="F102" s="932"/>
      <c r="G102" s="932"/>
      <c r="H102" s="932"/>
      <c r="I102" s="932"/>
      <c r="J102" s="932"/>
      <c r="K102" s="932"/>
      <c r="L102" s="932"/>
      <c r="M102" s="932"/>
      <c r="N102" s="932"/>
      <c r="O102" s="932"/>
      <c r="P102" s="932"/>
      <c r="Q102" s="932"/>
      <c r="R102" s="976"/>
    </row>
    <row r="103" spans="1:30" ht="15">
      <c r="A103" s="766"/>
      <c r="B103" s="932"/>
      <c r="C103" s="932"/>
      <c r="D103" s="932"/>
      <c r="E103" s="932"/>
      <c r="F103" s="932"/>
      <c r="G103" s="932"/>
      <c r="H103" s="932"/>
      <c r="I103" s="932"/>
      <c r="J103" s="932"/>
      <c r="K103" s="932"/>
      <c r="L103" s="932"/>
      <c r="M103" s="932"/>
      <c r="N103" s="932"/>
      <c r="O103" s="932"/>
      <c r="P103" s="932"/>
      <c r="Q103" s="932"/>
      <c r="R103" s="976"/>
    </row>
    <row r="104" spans="1:30" ht="15">
      <c r="A104" s="766"/>
      <c r="B104" s="935"/>
      <c r="C104" s="935"/>
      <c r="D104" s="935"/>
      <c r="E104" s="935"/>
      <c r="F104" s="935"/>
      <c r="G104" s="935"/>
      <c r="H104" s="935"/>
      <c r="I104" s="935"/>
      <c r="J104" s="935"/>
      <c r="K104" s="935"/>
      <c r="L104" s="935"/>
      <c r="M104" s="935"/>
      <c r="N104" s="935"/>
      <c r="O104" s="935"/>
      <c r="P104" s="935"/>
      <c r="Q104" s="935"/>
      <c r="R104" s="977"/>
    </row>
    <row r="105" spans="1:30" ht="15">
      <c r="A105" s="935"/>
    </row>
    <row r="109" spans="1:30" ht="15">
      <c r="C109" s="935"/>
    </row>
  </sheetData>
  <mergeCells count="52">
    <mergeCell ref="O2:Q2"/>
    <mergeCell ref="A5:R5"/>
    <mergeCell ref="D9:D10"/>
    <mergeCell ref="D79:D80"/>
    <mergeCell ref="O3:Q3"/>
    <mergeCell ref="E73:G73"/>
    <mergeCell ref="E47:G47"/>
    <mergeCell ref="E48:G48"/>
    <mergeCell ref="E49:G49"/>
    <mergeCell ref="E36:G36"/>
    <mergeCell ref="E43:G43"/>
    <mergeCell ref="E44:G44"/>
    <mergeCell ref="E45:G45"/>
    <mergeCell ref="E46:G46"/>
    <mergeCell ref="E37:G37"/>
    <mergeCell ref="E9:I9"/>
    <mergeCell ref="J79:N79"/>
    <mergeCell ref="E35:G35"/>
    <mergeCell ref="F97:M97"/>
    <mergeCell ref="D95:J95"/>
    <mergeCell ref="H34:L34"/>
    <mergeCell ref="M34:Q34"/>
    <mergeCell ref="E42:G42"/>
    <mergeCell ref="O79:S79"/>
    <mergeCell ref="E38:G38"/>
    <mergeCell ref="E39:G39"/>
    <mergeCell ref="E40:G40"/>
    <mergeCell ref="E41:G41"/>
    <mergeCell ref="E52:G52"/>
    <mergeCell ref="E53:G53"/>
    <mergeCell ref="E54:G54"/>
    <mergeCell ref="H58:L58"/>
    <mergeCell ref="E79:I79"/>
    <mergeCell ref="E74:G74"/>
    <mergeCell ref="E66:G66"/>
    <mergeCell ref="E67:G67"/>
    <mergeCell ref="E68:G68"/>
    <mergeCell ref="E71:G71"/>
    <mergeCell ref="E72:G72"/>
    <mergeCell ref="E51:G51"/>
    <mergeCell ref="E60:G60"/>
    <mergeCell ref="E69:G69"/>
    <mergeCell ref="E70:G70"/>
    <mergeCell ref="L9:P9"/>
    <mergeCell ref="E50:G50"/>
    <mergeCell ref="E61:G61"/>
    <mergeCell ref="E62:G62"/>
    <mergeCell ref="E63:G63"/>
    <mergeCell ref="E64:G64"/>
    <mergeCell ref="E65:G65"/>
    <mergeCell ref="M58:Q58"/>
    <mergeCell ref="E59:G59"/>
  </mergeCells>
  <pageMargins left="0.70866141732283472" right="0.70866141732283472" top="0.74803149606299213" bottom="0.74803149606299213" header="0.31496062992125984" footer="0.31496062992125984"/>
  <pageSetup paperSize="8" scale="4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6" tint="-9.9978637043366805E-2"/>
    <pageSetUpPr fitToPage="1"/>
  </sheetPr>
  <dimension ref="A1:AB55"/>
  <sheetViews>
    <sheetView showGridLines="0" topLeftCell="J14" zoomScaleNormal="100" workbookViewId="0">
      <selection activeCell="S15" sqref="S15"/>
    </sheetView>
  </sheetViews>
  <sheetFormatPr defaultRowHeight="12.75"/>
  <cols>
    <col min="1" max="1" width="5" style="937" customWidth="1"/>
    <col min="2" max="2" width="2.28515625" customWidth="1"/>
    <col min="3" max="3" width="14.28515625" customWidth="1"/>
    <col min="4" max="4" width="11.28515625" customWidth="1"/>
    <col min="5" max="5" width="11.5703125" customWidth="1"/>
    <col min="6" max="6" width="9.5703125" customWidth="1"/>
    <col min="7" max="7" width="13.42578125" customWidth="1"/>
    <col min="8" max="11" width="14.28515625" customWidth="1"/>
    <col min="12" max="13" width="13" customWidth="1"/>
    <col min="14" max="14" width="14.28515625" customWidth="1"/>
    <col min="15" max="15" width="13.42578125" customWidth="1"/>
    <col min="16" max="16" width="66.28515625" customWidth="1"/>
    <col min="17" max="17" width="47.7109375" style="937" customWidth="1"/>
    <col min="18" max="18" width="9.140625" customWidth="1"/>
    <col min="19" max="19" width="3.5703125" customWidth="1"/>
    <col min="20" max="20" width="29" customWidth="1"/>
  </cols>
  <sheetData>
    <row r="1" spans="1:28">
      <c r="A1" s="767"/>
      <c r="B1" s="768"/>
      <c r="C1" s="768"/>
      <c r="D1" s="768"/>
      <c r="E1" s="768"/>
      <c r="F1" s="768"/>
      <c r="G1" s="768"/>
      <c r="H1" s="773"/>
      <c r="I1" s="773"/>
      <c r="J1" s="773"/>
      <c r="K1" s="773"/>
      <c r="L1" s="799"/>
      <c r="M1" s="794"/>
      <c r="N1" s="795"/>
      <c r="O1" s="795"/>
      <c r="P1" s="795"/>
      <c r="Q1" s="795"/>
      <c r="R1" s="796"/>
      <c r="S1" s="807"/>
      <c r="T1" s="971"/>
      <c r="U1" s="971"/>
      <c r="V1" s="971"/>
      <c r="W1" s="988"/>
      <c r="X1" s="989"/>
      <c r="Y1" s="989"/>
      <c r="Z1" s="807"/>
      <c r="AA1" s="807"/>
      <c r="AB1" s="807"/>
    </row>
    <row r="2" spans="1:28" ht="13.5" thickBot="1">
      <c r="A2" s="769"/>
      <c r="B2" s="774"/>
      <c r="C2" s="774"/>
      <c r="D2" s="774"/>
      <c r="E2" s="774"/>
      <c r="F2" s="774"/>
      <c r="G2" s="774"/>
      <c r="H2" s="773"/>
      <c r="I2" s="773"/>
      <c r="J2" s="774"/>
      <c r="K2" s="774"/>
      <c r="L2" s="774"/>
      <c r="M2" s="793"/>
      <c r="N2" s="792"/>
      <c r="O2" s="792"/>
      <c r="P2" s="792"/>
      <c r="Q2" s="792"/>
      <c r="R2" s="783"/>
      <c r="S2" s="807"/>
      <c r="T2" s="969"/>
      <c r="U2" s="969"/>
      <c r="V2" s="969"/>
      <c r="W2" s="969"/>
      <c r="X2" s="969"/>
      <c r="Y2" s="969"/>
      <c r="Z2" s="807"/>
      <c r="AA2" s="807"/>
      <c r="AB2" s="807"/>
    </row>
    <row r="3" spans="1:28" ht="17.25">
      <c r="A3" s="769"/>
      <c r="B3" s="774"/>
      <c r="C3" s="774"/>
      <c r="D3" s="774"/>
      <c r="E3" s="774"/>
      <c r="F3" s="774"/>
      <c r="G3" s="774"/>
      <c r="H3" s="774"/>
      <c r="I3" s="774"/>
      <c r="J3" s="774"/>
      <c r="K3" s="792"/>
      <c r="L3" s="792"/>
      <c r="M3" s="1268"/>
      <c r="N3" s="912"/>
      <c r="O3" s="1192"/>
      <c r="P3" s="760" t="s">
        <v>5</v>
      </c>
      <c r="Q3" s="1440" t="str">
        <f>IF(NOT(ISBLANK(CoverSheet!$C$8)),CoverSheet!$C$8,"")</f>
        <v>Transpower New Zealand Limited</v>
      </c>
      <c r="R3" s="775"/>
      <c r="S3" s="785"/>
      <c r="T3" s="785"/>
      <c r="U3" s="807"/>
      <c r="V3" s="807"/>
      <c r="W3" s="787"/>
      <c r="X3" s="970"/>
      <c r="Y3" s="789"/>
      <c r="Z3" s="971"/>
      <c r="AA3" s="971"/>
      <c r="AB3" s="971"/>
    </row>
    <row r="4" spans="1:28" ht="21.75" thickBot="1">
      <c r="A4" s="761"/>
      <c r="B4" s="770"/>
      <c r="C4" s="774"/>
      <c r="D4" s="774"/>
      <c r="E4" s="774"/>
      <c r="F4" s="774"/>
      <c r="G4" s="774"/>
      <c r="H4" s="774"/>
      <c r="I4" s="774"/>
      <c r="J4" s="774"/>
      <c r="K4" s="792"/>
      <c r="L4" s="792"/>
      <c r="M4" s="913"/>
      <c r="N4" s="1268"/>
      <c r="O4" s="1193"/>
      <c r="P4" s="760" t="s">
        <v>440</v>
      </c>
      <c r="Q4" s="1174">
        <v>42185</v>
      </c>
      <c r="R4" s="775"/>
      <c r="S4" s="786"/>
      <c r="T4" s="786"/>
      <c r="U4" s="791"/>
      <c r="V4" s="786"/>
      <c r="W4" s="787"/>
      <c r="X4" s="972"/>
      <c r="Y4" s="789"/>
      <c r="Z4" s="968"/>
      <c r="AA4" s="968"/>
      <c r="AB4" s="968"/>
    </row>
    <row r="5" spans="1:28" s="937" customFormat="1" ht="21">
      <c r="A5" s="761" t="s">
        <v>899</v>
      </c>
      <c r="B5" s="770"/>
      <c r="C5" s="774"/>
      <c r="D5" s="774"/>
      <c r="E5" s="774"/>
      <c r="F5" s="774"/>
      <c r="G5" s="774"/>
      <c r="H5" s="774"/>
      <c r="I5" s="774"/>
      <c r="J5" s="774"/>
      <c r="K5" s="792"/>
      <c r="L5" s="792"/>
      <c r="M5" s="913"/>
      <c r="N5" s="760"/>
      <c r="O5" s="913"/>
      <c r="P5" s="913"/>
      <c r="Q5" s="913"/>
      <c r="R5" s="775"/>
      <c r="S5" s="786"/>
      <c r="T5" s="786"/>
      <c r="U5" s="791"/>
      <c r="V5" s="786"/>
      <c r="W5" s="787"/>
      <c r="X5" s="972"/>
      <c r="Y5" s="789"/>
      <c r="Z5" s="968"/>
      <c r="AA5" s="968"/>
      <c r="AB5" s="968"/>
    </row>
    <row r="6" spans="1:28" s="833" customFormat="1" ht="31.5" customHeight="1">
      <c r="A6" s="2273" t="s">
        <v>1575</v>
      </c>
      <c r="B6" s="2274"/>
      <c r="C6" s="2274"/>
      <c r="D6" s="2274"/>
      <c r="E6" s="2274"/>
      <c r="F6" s="2274"/>
      <c r="G6" s="2274"/>
      <c r="H6" s="2274"/>
      <c r="I6" s="2274"/>
      <c r="J6" s="2274"/>
      <c r="K6" s="2274"/>
      <c r="L6" s="2274"/>
      <c r="M6" s="2274"/>
      <c r="N6" s="2274"/>
      <c r="O6" s="2274"/>
      <c r="P6" s="2274"/>
      <c r="Q6" s="1441"/>
      <c r="R6" s="746"/>
      <c r="S6" s="1000"/>
      <c r="T6" s="990"/>
      <c r="U6" s="991"/>
      <c r="V6" s="992"/>
      <c r="W6" s="993"/>
      <c r="X6" s="993"/>
      <c r="Y6" s="993"/>
      <c r="Z6" s="733"/>
      <c r="AA6" s="733"/>
      <c r="AB6" s="733"/>
    </row>
    <row r="7" spans="1:28">
      <c r="A7" s="763" t="s">
        <v>6</v>
      </c>
      <c r="B7" s="764" t="s">
        <v>393</v>
      </c>
      <c r="C7" s="778"/>
      <c r="D7" s="777"/>
      <c r="E7" s="777"/>
      <c r="F7" s="777"/>
      <c r="G7" s="777"/>
      <c r="H7" s="772"/>
      <c r="I7" s="772"/>
      <c r="J7" s="772"/>
      <c r="K7" s="772"/>
      <c r="L7" s="772"/>
      <c r="M7" s="797"/>
      <c r="N7" s="797"/>
      <c r="O7" s="797"/>
      <c r="P7" s="797"/>
      <c r="Q7" s="797"/>
      <c r="R7" s="798"/>
      <c r="S7" s="786"/>
      <c r="T7" s="787"/>
      <c r="U7" s="972"/>
      <c r="V7" s="789"/>
      <c r="W7" s="968"/>
      <c r="X7" s="968"/>
      <c r="Y7" s="968"/>
      <c r="Z7" s="807"/>
      <c r="AA7" s="807"/>
      <c r="AB7" s="807"/>
    </row>
    <row r="8" spans="1:28" ht="31.5" customHeight="1">
      <c r="A8" s="938">
        <f>ROW()</f>
        <v>8</v>
      </c>
      <c r="B8" s="766"/>
      <c r="C8" s="784" t="s">
        <v>736</v>
      </c>
      <c r="D8" s="785"/>
      <c r="E8" s="785"/>
      <c r="F8" s="785"/>
      <c r="G8" s="785"/>
      <c r="H8" s="785"/>
      <c r="I8" s="785"/>
      <c r="J8" s="786"/>
      <c r="K8" s="786"/>
      <c r="L8" s="786"/>
      <c r="M8" s="786"/>
      <c r="N8" s="749"/>
      <c r="O8" s="786"/>
      <c r="P8" s="786"/>
      <c r="Q8" s="786"/>
      <c r="R8" s="996"/>
      <c r="S8" s="787"/>
      <c r="T8" s="788"/>
      <c r="U8" s="789"/>
      <c r="V8" s="790"/>
      <c r="W8" s="790"/>
      <c r="X8" s="790"/>
      <c r="Y8" s="748"/>
      <c r="Z8" s="748"/>
      <c r="AA8" s="748"/>
    </row>
    <row r="9" spans="1:28" s="829" customFormat="1" ht="15">
      <c r="A9" s="938">
        <f>ROW()</f>
        <v>9</v>
      </c>
      <c r="B9" s="766"/>
      <c r="D9" s="739"/>
      <c r="E9" s="832"/>
      <c r="F9" s="823"/>
      <c r="G9" s="823"/>
      <c r="H9" s="823"/>
      <c r="I9" s="823"/>
      <c r="J9" s="824"/>
      <c r="K9" s="824"/>
      <c r="L9" s="824"/>
      <c r="M9" s="824"/>
      <c r="N9" s="1270"/>
      <c r="O9" s="824"/>
      <c r="P9" s="824"/>
      <c r="Q9" s="824"/>
      <c r="R9" s="960"/>
      <c r="S9" s="740"/>
      <c r="T9" s="734"/>
      <c r="U9" s="730"/>
      <c r="V9" s="745"/>
      <c r="W9" s="745"/>
      <c r="X9" s="745"/>
    </row>
    <row r="10" spans="1:28" s="829" customFormat="1" ht="44.25" customHeight="1">
      <c r="A10" s="938">
        <f>ROW()</f>
        <v>10</v>
      </c>
      <c r="B10" s="1419"/>
      <c r="C10" s="1271" t="s">
        <v>738</v>
      </c>
      <c r="D10" s="1271" t="s">
        <v>739</v>
      </c>
      <c r="E10" s="1271" t="s">
        <v>504</v>
      </c>
      <c r="F10" s="1271" t="s">
        <v>1219</v>
      </c>
      <c r="G10" s="1271" t="s">
        <v>740</v>
      </c>
      <c r="H10" s="1271" t="s">
        <v>741</v>
      </c>
      <c r="I10" s="1271" t="s">
        <v>742</v>
      </c>
      <c r="J10" s="1271" t="s">
        <v>743</v>
      </c>
      <c r="K10" s="1271" t="s">
        <v>744</v>
      </c>
      <c r="L10" s="1271" t="s">
        <v>745</v>
      </c>
      <c r="M10" s="1271" t="s">
        <v>746</v>
      </c>
      <c r="N10" s="1271" t="s">
        <v>747</v>
      </c>
      <c r="O10" s="1271" t="s">
        <v>900</v>
      </c>
      <c r="P10" s="1271" t="s">
        <v>748</v>
      </c>
      <c r="Q10" s="1271" t="s">
        <v>749</v>
      </c>
      <c r="R10" s="997"/>
      <c r="S10" s="728"/>
      <c r="T10" s="728"/>
      <c r="U10" s="728"/>
      <c r="V10" s="728"/>
      <c r="W10" s="728"/>
      <c r="X10" s="728"/>
      <c r="Y10" s="728"/>
      <c r="Z10" s="728"/>
      <c r="AA10" s="728"/>
    </row>
    <row r="11" spans="1:28" s="1289" customFormat="1" ht="45">
      <c r="A11" s="126">
        <f>ROW()</f>
        <v>11</v>
      </c>
      <c r="B11" s="1285"/>
      <c r="C11" s="1286" t="s">
        <v>750</v>
      </c>
      <c r="D11" s="1286" t="s">
        <v>4</v>
      </c>
      <c r="E11" s="1286" t="s">
        <v>751</v>
      </c>
      <c r="F11" s="1286">
        <v>66</v>
      </c>
      <c r="G11" s="1286">
        <v>1.25</v>
      </c>
      <c r="H11" s="1286">
        <v>0.08</v>
      </c>
      <c r="I11" s="1286">
        <v>0.14000000000000001</v>
      </c>
      <c r="J11" s="1286">
        <v>0.46</v>
      </c>
      <c r="K11" s="1286">
        <v>1.31</v>
      </c>
      <c r="L11" s="1286">
        <v>1.88</v>
      </c>
      <c r="M11" s="1286" t="s">
        <v>752</v>
      </c>
      <c r="N11" s="1286" t="s">
        <v>752</v>
      </c>
      <c r="O11" s="1287"/>
      <c r="P11" s="1287"/>
      <c r="Q11" s="1287"/>
      <c r="R11" s="1288"/>
    </row>
    <row r="12" spans="1:28" s="1289" customFormat="1" ht="15">
      <c r="A12" s="1285">
        <f>ROW()</f>
        <v>12</v>
      </c>
      <c r="B12" s="1285"/>
      <c r="C12" s="1286"/>
      <c r="D12" s="1286"/>
      <c r="E12" s="1286"/>
      <c r="F12" s="1286"/>
      <c r="G12" s="1286"/>
      <c r="H12" s="1286"/>
      <c r="I12" s="1286"/>
      <c r="J12" s="1695">
        <v>0</v>
      </c>
      <c r="K12" s="1286"/>
      <c r="L12" s="1695"/>
      <c r="M12" s="1286"/>
      <c r="N12" s="1286"/>
      <c r="O12" s="1287"/>
      <c r="P12" s="1287"/>
      <c r="Q12" s="1287"/>
      <c r="R12" s="1288"/>
    </row>
    <row r="13" spans="1:28" s="1289" customFormat="1" ht="15">
      <c r="A13" s="126">
        <f>ROW()</f>
        <v>13</v>
      </c>
      <c r="B13" s="1285"/>
      <c r="C13" s="1290" t="s">
        <v>753</v>
      </c>
      <c r="D13" s="1290" t="s">
        <v>390</v>
      </c>
      <c r="E13" s="1290" t="s">
        <v>751</v>
      </c>
      <c r="F13" s="1290">
        <v>66</v>
      </c>
      <c r="G13" s="1290">
        <v>0</v>
      </c>
      <c r="H13" s="1290">
        <v>0</v>
      </c>
      <c r="I13" s="1290">
        <v>0</v>
      </c>
      <c r="J13" s="1724">
        <v>24</v>
      </c>
      <c r="K13" s="1290">
        <v>0</v>
      </c>
      <c r="L13" s="1723">
        <v>0</v>
      </c>
      <c r="M13" s="1290">
        <v>1</v>
      </c>
      <c r="N13" s="1290">
        <v>0</v>
      </c>
      <c r="O13" s="1290" t="s">
        <v>754</v>
      </c>
      <c r="P13" s="1291"/>
      <c r="Q13" s="1291"/>
      <c r="R13" s="1292"/>
      <c r="T13" s="1315" t="s">
        <v>1545</v>
      </c>
    </row>
    <row r="14" spans="1:28" s="1289" customFormat="1" ht="15">
      <c r="A14" s="126">
        <f>ROW()</f>
        <v>14</v>
      </c>
      <c r="B14" s="1285"/>
      <c r="C14" s="1311" t="s">
        <v>1174</v>
      </c>
      <c r="D14" s="1311" t="s">
        <v>390</v>
      </c>
      <c r="E14" s="1311" t="s">
        <v>751</v>
      </c>
      <c r="F14" s="1311">
        <v>66</v>
      </c>
      <c r="G14" s="1311">
        <v>0</v>
      </c>
      <c r="H14" s="1311">
        <v>0</v>
      </c>
      <c r="I14" s="1311">
        <v>0</v>
      </c>
      <c r="J14" s="1726">
        <v>0</v>
      </c>
      <c r="K14" s="1311">
        <v>0</v>
      </c>
      <c r="L14" s="1736">
        <v>0</v>
      </c>
      <c r="M14" s="1311">
        <v>0</v>
      </c>
      <c r="N14" s="1311">
        <v>0</v>
      </c>
      <c r="O14" s="1311" t="s">
        <v>754</v>
      </c>
      <c r="P14" s="1293"/>
      <c r="Q14" s="1293"/>
      <c r="R14" s="1294"/>
      <c r="S14" s="1295"/>
      <c r="T14" s="1315" t="s">
        <v>1545</v>
      </c>
      <c r="U14" s="1296"/>
      <c r="V14" s="1297"/>
      <c r="W14" s="1297"/>
      <c r="X14" s="1297"/>
    </row>
    <row r="15" spans="1:28" s="1289" customFormat="1" ht="30">
      <c r="A15" s="126">
        <f>ROW()</f>
        <v>15</v>
      </c>
      <c r="B15" s="1285"/>
      <c r="C15" s="1312" t="s">
        <v>1175</v>
      </c>
      <c r="D15" s="1312" t="s">
        <v>1176</v>
      </c>
      <c r="E15" s="1312" t="s">
        <v>751</v>
      </c>
      <c r="F15" s="1312">
        <v>66</v>
      </c>
      <c r="G15" s="1312">
        <v>4.3600000000000003</v>
      </c>
      <c r="H15" s="1312">
        <v>0.85</v>
      </c>
      <c r="I15" s="1312">
        <v>0</v>
      </c>
      <c r="J15" s="1727">
        <v>0</v>
      </c>
      <c r="K15" s="1312">
        <v>24</v>
      </c>
      <c r="L15" s="1727">
        <v>2.89</v>
      </c>
      <c r="M15" s="1312">
        <v>5</v>
      </c>
      <c r="N15" s="1312">
        <v>14</v>
      </c>
      <c r="O15" s="1312" t="s">
        <v>1177</v>
      </c>
      <c r="P15" s="1313" t="s">
        <v>1178</v>
      </c>
      <c r="Q15" s="1298"/>
      <c r="R15" s="1299"/>
      <c r="S15" s="1295"/>
      <c r="T15" s="1315" t="s">
        <v>1545</v>
      </c>
      <c r="U15" s="1296"/>
      <c r="V15" s="1297"/>
      <c r="W15" s="1297"/>
      <c r="X15" s="1297"/>
    </row>
    <row r="16" spans="1:28" s="1289" customFormat="1" ht="15">
      <c r="A16" s="126">
        <f>ROW()</f>
        <v>16</v>
      </c>
      <c r="B16" s="1285"/>
      <c r="C16" s="1300"/>
      <c r="D16" s="1301"/>
      <c r="E16" s="1302"/>
      <c r="F16" s="1302"/>
      <c r="G16" s="1293"/>
      <c r="H16" s="1293"/>
      <c r="I16" s="1293"/>
      <c r="J16" s="1725"/>
      <c r="K16" s="1303"/>
      <c r="L16" s="1725"/>
      <c r="M16" s="1303"/>
      <c r="N16" s="1293"/>
      <c r="O16" s="1298"/>
      <c r="P16" s="1313"/>
      <c r="Q16" s="1314"/>
      <c r="R16" s="1299"/>
      <c r="S16" s="1295"/>
      <c r="T16" s="1315"/>
      <c r="U16" s="1296"/>
      <c r="V16" s="1297"/>
      <c r="W16" s="1297"/>
      <c r="X16" s="1297"/>
    </row>
    <row r="17" spans="1:24" s="1289" customFormat="1" ht="15">
      <c r="A17" s="126">
        <f>ROW()</f>
        <v>17</v>
      </c>
      <c r="B17" s="1285"/>
      <c r="C17" s="1300"/>
      <c r="D17" s="1301"/>
      <c r="E17" s="1302"/>
      <c r="F17" s="1302"/>
      <c r="G17" s="837"/>
      <c r="H17" s="837"/>
      <c r="I17" s="837"/>
      <c r="J17" s="1728"/>
      <c r="K17" s="838"/>
      <c r="L17" s="1728"/>
      <c r="M17" s="838"/>
      <c r="N17" s="1293"/>
      <c r="O17" s="1298"/>
      <c r="P17" s="1313"/>
      <c r="Q17" s="1298"/>
      <c r="R17" s="1299"/>
      <c r="S17" s="1295"/>
      <c r="T17" s="1315"/>
      <c r="U17" s="1296"/>
      <c r="V17" s="1297"/>
      <c r="W17" s="1297"/>
      <c r="X17" s="1297"/>
    </row>
    <row r="18" spans="1:24" s="1289" customFormat="1" ht="15">
      <c r="A18" s="126">
        <f>ROW()</f>
        <v>18</v>
      </c>
      <c r="B18" s="1285"/>
      <c r="C18" s="1300"/>
      <c r="D18" s="1301"/>
      <c r="E18" s="1302"/>
      <c r="F18" s="1302"/>
      <c r="G18" s="1304"/>
      <c r="H18" s="1304"/>
      <c r="I18" s="1304"/>
      <c r="J18" s="1728"/>
      <c r="K18" s="838"/>
      <c r="L18" s="1728"/>
      <c r="M18" s="838"/>
      <c r="N18" s="1293"/>
      <c r="O18" s="1298"/>
      <c r="P18" s="1313"/>
      <c r="Q18" s="1298"/>
      <c r="R18" s="1299"/>
      <c r="S18" s="1295"/>
      <c r="T18" s="1315"/>
      <c r="U18" s="1296"/>
      <c r="V18" s="1297"/>
      <c r="W18" s="1297"/>
      <c r="X18" s="1297"/>
    </row>
    <row r="19" spans="1:24" s="1289" customFormat="1" ht="15">
      <c r="A19" s="126">
        <f>ROW()</f>
        <v>19</v>
      </c>
      <c r="B19" s="1285"/>
      <c r="C19" s="1306"/>
      <c r="D19" s="1307"/>
      <c r="E19" s="1308"/>
      <c r="F19" s="1308"/>
      <c r="G19" s="1309"/>
      <c r="H19" s="1309"/>
      <c r="I19" s="1309"/>
      <c r="J19" s="1729"/>
      <c r="K19" s="1310"/>
      <c r="L19" s="1728"/>
      <c r="M19" s="838"/>
      <c r="N19" s="1293"/>
      <c r="O19" s="1298"/>
      <c r="P19" s="1313"/>
      <c r="Q19" s="1298"/>
      <c r="R19" s="1299"/>
      <c r="S19" s="1295"/>
      <c r="T19" s="1315"/>
      <c r="U19" s="1296"/>
      <c r="V19" s="1297"/>
      <c r="W19" s="1297"/>
      <c r="X19" s="1297"/>
    </row>
    <row r="20" spans="1:24" s="1289" customFormat="1" ht="15">
      <c r="A20" s="126">
        <f>ROW()</f>
        <v>20</v>
      </c>
      <c r="B20" s="1285"/>
      <c r="C20" s="1300"/>
      <c r="D20" s="1301"/>
      <c r="E20" s="1302"/>
      <c r="F20" s="1302"/>
      <c r="G20" s="1304"/>
      <c r="H20" s="1304"/>
      <c r="I20" s="1304"/>
      <c r="J20" s="1728"/>
      <c r="K20" s="838"/>
      <c r="L20" s="1728"/>
      <c r="M20" s="838"/>
      <c r="N20" s="1293"/>
      <c r="O20" s="1298"/>
      <c r="P20" s="1313"/>
      <c r="Q20" s="1298"/>
      <c r="R20" s="1299"/>
      <c r="S20" s="1295"/>
      <c r="T20" s="1315"/>
      <c r="U20" s="1296"/>
      <c r="V20" s="1297"/>
      <c r="W20" s="1297"/>
      <c r="X20" s="1297"/>
    </row>
    <row r="21" spans="1:24" s="1289" customFormat="1" ht="15">
      <c r="A21" s="126">
        <f>ROW()</f>
        <v>21</v>
      </c>
      <c r="B21" s="1285"/>
      <c r="C21" s="1300"/>
      <c r="D21" s="1301"/>
      <c r="E21" s="1302"/>
      <c r="F21" s="1302"/>
      <c r="G21" s="1304"/>
      <c r="H21" s="1304"/>
      <c r="I21" s="1304"/>
      <c r="J21" s="1728"/>
      <c r="K21" s="838"/>
      <c r="L21" s="1728"/>
      <c r="M21" s="838"/>
      <c r="N21" s="1293"/>
      <c r="O21" s="1298"/>
      <c r="P21" s="1313"/>
      <c r="Q21" s="1298"/>
      <c r="R21" s="1299"/>
      <c r="S21" s="1295"/>
      <c r="T21" s="1315"/>
      <c r="U21" s="1296"/>
      <c r="V21" s="1297"/>
      <c r="W21" s="1297"/>
      <c r="X21" s="1297"/>
    </row>
    <row r="22" spans="1:24" s="1289" customFormat="1" ht="15">
      <c r="A22" s="126">
        <f>ROW()</f>
        <v>22</v>
      </c>
      <c r="B22" s="1285"/>
      <c r="C22" s="1300"/>
      <c r="D22" s="1301"/>
      <c r="E22" s="1302"/>
      <c r="F22" s="1302"/>
      <c r="G22" s="1304"/>
      <c r="H22" s="1304"/>
      <c r="I22" s="1304"/>
      <c r="J22" s="1728"/>
      <c r="K22" s="838"/>
      <c r="L22" s="1728"/>
      <c r="M22" s="838"/>
      <c r="N22" s="1293"/>
      <c r="O22" s="1298"/>
      <c r="P22" s="1313"/>
      <c r="Q22" s="1298"/>
      <c r="R22" s="1299"/>
      <c r="S22" s="1295"/>
      <c r="T22" s="1315"/>
      <c r="U22" s="1296"/>
      <c r="V22" s="1297"/>
      <c r="W22" s="1297"/>
      <c r="X22" s="1297"/>
    </row>
    <row r="23" spans="1:24" s="1289" customFormat="1" ht="15">
      <c r="A23" s="126">
        <f>ROW()</f>
        <v>23</v>
      </c>
      <c r="B23" s="1285"/>
      <c r="C23" s="1300"/>
      <c r="D23" s="1301"/>
      <c r="E23" s="1302"/>
      <c r="F23" s="1302"/>
      <c r="G23" s="1304"/>
      <c r="H23" s="1304"/>
      <c r="I23" s="1304"/>
      <c r="J23" s="1728"/>
      <c r="K23" s="838"/>
      <c r="L23" s="1728"/>
      <c r="M23" s="838"/>
      <c r="N23" s="1293"/>
      <c r="O23" s="1298"/>
      <c r="P23" s="1313"/>
      <c r="Q23" s="1298"/>
      <c r="R23" s="1299"/>
      <c r="S23" s="1295"/>
      <c r="T23" s="1315"/>
      <c r="U23" s="1296"/>
      <c r="V23" s="1297"/>
      <c r="W23" s="1297"/>
      <c r="X23" s="1297"/>
    </row>
    <row r="24" spans="1:24" s="1289" customFormat="1" ht="15">
      <c r="A24" s="126">
        <f>ROW()</f>
        <v>24</v>
      </c>
      <c r="B24" s="1285"/>
      <c r="C24" s="1300"/>
      <c r="D24" s="1301"/>
      <c r="E24" s="1305"/>
      <c r="F24" s="1302"/>
      <c r="G24" s="1304"/>
      <c r="H24" s="1304"/>
      <c r="I24" s="1304"/>
      <c r="J24" s="1730"/>
      <c r="K24" s="1301"/>
      <c r="L24" s="1730"/>
      <c r="M24" s="1301"/>
      <c r="N24" s="1293"/>
      <c r="O24" s="1298"/>
      <c r="P24" s="1313"/>
      <c r="Q24" s="1298"/>
      <c r="R24" s="1299"/>
      <c r="S24" s="1295"/>
      <c r="T24" s="1315"/>
      <c r="U24" s="1296"/>
      <c r="V24" s="1297"/>
      <c r="W24" s="1297"/>
      <c r="X24" s="1297"/>
    </row>
    <row r="25" spans="1:24" s="829" customFormat="1" ht="15">
      <c r="A25" s="1442">
        <f>ROW()</f>
        <v>25</v>
      </c>
      <c r="B25" s="938"/>
      <c r="C25" s="735"/>
      <c r="D25" s="731"/>
      <c r="E25" s="742"/>
      <c r="F25" s="836"/>
      <c r="G25" s="839"/>
      <c r="H25" s="741"/>
      <c r="I25" s="741"/>
      <c r="J25" s="1731"/>
      <c r="K25" s="827"/>
      <c r="L25" s="1731"/>
      <c r="M25" s="827"/>
      <c r="N25" s="825"/>
      <c r="O25" s="744"/>
      <c r="P25" s="744"/>
      <c r="Q25" s="744"/>
      <c r="R25" s="998"/>
      <c r="S25" s="740"/>
      <c r="T25" s="734"/>
      <c r="U25" s="730"/>
      <c r="V25" s="745"/>
      <c r="W25" s="745"/>
      <c r="X25" s="745"/>
    </row>
    <row r="26" spans="1:24" s="829" customFormat="1" ht="15">
      <c r="A26" s="1442">
        <f>ROW()</f>
        <v>26</v>
      </c>
      <c r="B26" s="938"/>
      <c r="C26" s="735"/>
      <c r="D26" s="731"/>
      <c r="E26" s="742"/>
      <c r="F26" s="836"/>
      <c r="G26" s="736"/>
      <c r="H26" s="736"/>
      <c r="I26" s="736"/>
      <c r="J26" s="1732"/>
      <c r="K26" s="825"/>
      <c r="L26" s="1735"/>
      <c r="M26" s="738"/>
      <c r="N26" s="825"/>
      <c r="O26" s="744"/>
      <c r="P26" s="744"/>
      <c r="Q26" s="744"/>
      <c r="R26" s="998"/>
      <c r="S26" s="740"/>
      <c r="T26" s="734"/>
      <c r="U26" s="730"/>
      <c r="V26" s="745"/>
      <c r="W26" s="745"/>
      <c r="X26" s="745"/>
    </row>
    <row r="27" spans="1:24" s="829" customFormat="1" ht="15">
      <c r="A27" s="1442">
        <f>ROW()</f>
        <v>27</v>
      </c>
      <c r="B27" s="938"/>
      <c r="C27" s="735"/>
      <c r="D27" s="736"/>
      <c r="E27" s="836"/>
      <c r="F27" s="825"/>
      <c r="G27" s="840"/>
      <c r="H27" s="840"/>
      <c r="I27" s="840"/>
      <c r="J27" s="1733"/>
      <c r="K27" s="835"/>
      <c r="L27" s="1733"/>
      <c r="M27" s="835"/>
      <c r="N27" s="825"/>
      <c r="O27" s="744"/>
      <c r="P27" s="744"/>
      <c r="Q27" s="744"/>
      <c r="R27" s="998"/>
      <c r="S27" s="740"/>
      <c r="T27" s="734"/>
      <c r="U27" s="730"/>
      <c r="V27" s="745"/>
      <c r="W27" s="745"/>
      <c r="X27" s="745"/>
    </row>
    <row r="28" spans="1:24" s="829" customFormat="1" ht="15">
      <c r="A28" s="1442">
        <f>ROW()</f>
        <v>28</v>
      </c>
      <c r="B28" s="938"/>
      <c r="C28" s="735"/>
      <c r="D28" s="731"/>
      <c r="E28" s="743"/>
      <c r="F28" s="836"/>
      <c r="G28" s="827"/>
      <c r="H28" s="827"/>
      <c r="I28" s="827"/>
      <c r="J28" s="1734"/>
      <c r="K28" s="826"/>
      <c r="L28" s="1734"/>
      <c r="M28" s="826"/>
      <c r="N28" s="825"/>
      <c r="O28" s="744"/>
      <c r="P28" s="744"/>
      <c r="Q28" s="744"/>
      <c r="R28" s="998"/>
      <c r="S28" s="740"/>
      <c r="T28" s="734"/>
      <c r="U28" s="730"/>
      <c r="V28" s="745"/>
      <c r="W28" s="745"/>
      <c r="X28" s="745"/>
    </row>
    <row r="29" spans="1:24" s="829" customFormat="1" ht="15">
      <c r="A29" s="1442">
        <f>ROW()</f>
        <v>29</v>
      </c>
      <c r="B29" s="938"/>
      <c r="C29" s="735"/>
      <c r="D29" s="731"/>
      <c r="E29" s="836"/>
      <c r="F29" s="836"/>
      <c r="G29" s="827"/>
      <c r="H29" s="827"/>
      <c r="I29" s="827"/>
      <c r="J29" s="1734"/>
      <c r="K29" s="826"/>
      <c r="L29" s="1734"/>
      <c r="M29" s="826"/>
      <c r="N29" s="825"/>
      <c r="O29" s="744"/>
      <c r="P29" s="744"/>
      <c r="Q29" s="744"/>
      <c r="R29" s="998"/>
      <c r="S29" s="740"/>
      <c r="T29" s="734"/>
      <c r="U29" s="730"/>
      <c r="V29" s="745"/>
      <c r="W29" s="745"/>
      <c r="X29" s="745"/>
    </row>
    <row r="30" spans="1:24" s="829" customFormat="1" ht="15">
      <c r="A30" s="1442">
        <f>ROW()</f>
        <v>30</v>
      </c>
      <c r="B30" s="938"/>
      <c r="C30" s="735"/>
      <c r="D30" s="731"/>
      <c r="E30" s="836"/>
      <c r="F30" s="836"/>
      <c r="G30" s="827"/>
      <c r="H30" s="827"/>
      <c r="I30" s="827"/>
      <c r="J30" s="1734"/>
      <c r="K30" s="826"/>
      <c r="L30" s="1734"/>
      <c r="M30" s="826"/>
      <c r="N30" s="825"/>
      <c r="O30" s="744"/>
      <c r="P30" s="744"/>
      <c r="Q30" s="744"/>
      <c r="R30" s="998"/>
      <c r="S30" s="740"/>
      <c r="T30" s="734"/>
      <c r="U30" s="730"/>
      <c r="V30" s="745"/>
      <c r="W30" s="745"/>
      <c r="X30" s="745"/>
    </row>
    <row r="31" spans="1:24" s="829" customFormat="1" ht="15">
      <c r="A31" s="1442">
        <f>ROW()</f>
        <v>31</v>
      </c>
      <c r="B31" s="938"/>
      <c r="C31" s="735"/>
      <c r="D31" s="731"/>
      <c r="E31" s="836"/>
      <c r="F31" s="836"/>
      <c r="G31" s="827"/>
      <c r="H31" s="827"/>
      <c r="I31" s="827"/>
      <c r="J31" s="1734"/>
      <c r="K31" s="826"/>
      <c r="L31" s="1734"/>
      <c r="M31" s="826"/>
      <c r="N31" s="825"/>
      <c r="O31" s="744"/>
      <c r="P31" s="744"/>
      <c r="Q31" s="744"/>
      <c r="R31" s="998"/>
      <c r="S31" s="740"/>
      <c r="T31" s="734"/>
      <c r="U31" s="730"/>
      <c r="V31" s="745"/>
      <c r="W31" s="745"/>
      <c r="X31" s="745"/>
    </row>
    <row r="32" spans="1:24" s="829" customFormat="1" ht="15">
      <c r="A32" s="1442">
        <f>ROW()</f>
        <v>32</v>
      </c>
      <c r="B32" s="938"/>
      <c r="C32" s="735"/>
      <c r="D32" s="731"/>
      <c r="E32" s="743"/>
      <c r="F32" s="836"/>
      <c r="G32" s="827"/>
      <c r="H32" s="827"/>
      <c r="I32" s="827"/>
      <c r="J32" s="1734"/>
      <c r="K32" s="826"/>
      <c r="L32" s="1734"/>
      <c r="M32" s="826"/>
      <c r="N32" s="825"/>
      <c r="O32" s="744"/>
      <c r="P32" s="744"/>
      <c r="Q32" s="744"/>
      <c r="R32" s="998"/>
      <c r="S32" s="740"/>
      <c r="T32" s="734"/>
      <c r="U32" s="730"/>
      <c r="V32" s="745"/>
      <c r="W32" s="745"/>
      <c r="X32" s="745"/>
    </row>
    <row r="33" spans="1:26" s="829" customFormat="1" ht="15">
      <c r="A33" s="1442">
        <f>ROW()</f>
        <v>33</v>
      </c>
      <c r="B33" s="938"/>
      <c r="C33" s="735"/>
      <c r="D33" s="731"/>
      <c r="E33" s="836"/>
      <c r="F33" s="836"/>
      <c r="G33" s="827"/>
      <c r="H33" s="827"/>
      <c r="I33" s="827"/>
      <c r="J33" s="1734"/>
      <c r="K33" s="826"/>
      <c r="L33" s="1734"/>
      <c r="M33" s="826"/>
      <c r="N33" s="825"/>
      <c r="O33" s="744"/>
      <c r="P33" s="744"/>
      <c r="Q33" s="744"/>
      <c r="R33" s="998"/>
      <c r="S33" s="740"/>
      <c r="T33" s="734"/>
      <c r="U33" s="730"/>
      <c r="V33" s="745"/>
      <c r="W33" s="745"/>
      <c r="X33" s="745"/>
    </row>
    <row r="34" spans="1:26" s="829" customFormat="1" ht="15">
      <c r="A34" s="1442">
        <f>ROW()</f>
        <v>34</v>
      </c>
      <c r="B34" s="938"/>
      <c r="C34" s="735"/>
      <c r="D34" s="731"/>
      <c r="E34" s="836"/>
      <c r="F34" s="836"/>
      <c r="G34" s="827"/>
      <c r="H34" s="827"/>
      <c r="I34" s="827"/>
      <c r="J34" s="1731"/>
      <c r="K34" s="827"/>
      <c r="L34" s="1731"/>
      <c r="M34" s="827"/>
      <c r="N34" s="825"/>
      <c r="O34" s="744"/>
      <c r="P34" s="744"/>
      <c r="Q34" s="744"/>
      <c r="R34" s="998"/>
      <c r="S34" s="740"/>
      <c r="T34" s="734"/>
      <c r="U34" s="730"/>
      <c r="V34" s="745"/>
      <c r="W34" s="745"/>
      <c r="X34" s="745"/>
    </row>
    <row r="35" spans="1:26" s="829" customFormat="1" ht="15">
      <c r="A35" s="1442">
        <f>ROW()</f>
        <v>35</v>
      </c>
      <c r="B35" s="938"/>
      <c r="C35" s="735"/>
      <c r="D35" s="731"/>
      <c r="E35" s="836"/>
      <c r="F35" s="836"/>
      <c r="G35" s="839"/>
      <c r="H35" s="841"/>
      <c r="I35" s="841"/>
      <c r="J35" s="1731"/>
      <c r="K35" s="827"/>
      <c r="L35" s="1731"/>
      <c r="M35" s="827"/>
      <c r="N35" s="825"/>
      <c r="O35" s="744"/>
      <c r="P35" s="744"/>
      <c r="Q35" s="744"/>
      <c r="R35" s="998"/>
      <c r="S35" s="740"/>
      <c r="T35" s="734"/>
      <c r="U35" s="730"/>
      <c r="V35" s="745"/>
      <c r="W35" s="745"/>
      <c r="X35" s="745"/>
    </row>
    <row r="36" spans="1:26" s="829" customFormat="1" ht="15">
      <c r="A36" s="1442">
        <f>ROW()</f>
        <v>36</v>
      </c>
      <c r="B36" s="938"/>
      <c r="C36" s="735"/>
      <c r="D36" s="731"/>
      <c r="E36" s="836"/>
      <c r="F36" s="836"/>
      <c r="G36" s="839"/>
      <c r="H36" s="841"/>
      <c r="I36" s="841"/>
      <c r="J36" s="1731"/>
      <c r="K36" s="827"/>
      <c r="L36" s="1731"/>
      <c r="M36" s="827"/>
      <c r="N36" s="825"/>
      <c r="O36" s="744"/>
      <c r="P36" s="744"/>
      <c r="Q36" s="744"/>
      <c r="R36" s="998"/>
      <c r="S36" s="740"/>
      <c r="T36" s="734"/>
      <c r="U36" s="730"/>
      <c r="V36" s="745"/>
      <c r="W36" s="745"/>
      <c r="X36" s="745"/>
    </row>
    <row r="37" spans="1:26" s="829" customFormat="1" ht="15">
      <c r="A37" s="1442">
        <f>ROW()</f>
        <v>37</v>
      </c>
      <c r="B37" s="938"/>
      <c r="C37" s="735"/>
      <c r="D37" s="731"/>
      <c r="E37" s="836"/>
      <c r="F37" s="836"/>
      <c r="G37" s="839"/>
      <c r="H37" s="841"/>
      <c r="I37" s="841"/>
      <c r="J37" s="1731"/>
      <c r="K37" s="827"/>
      <c r="L37" s="1731"/>
      <c r="M37" s="827"/>
      <c r="N37" s="825"/>
      <c r="O37" s="744"/>
      <c r="P37" s="744"/>
      <c r="Q37" s="744"/>
      <c r="R37" s="998"/>
      <c r="S37" s="740"/>
      <c r="T37" s="734"/>
      <c r="U37" s="730"/>
      <c r="V37" s="745"/>
      <c r="W37" s="745"/>
      <c r="X37" s="745"/>
    </row>
    <row r="38" spans="1:26" s="829" customFormat="1" ht="15">
      <c r="A38" s="1442">
        <f>ROW()</f>
        <v>38</v>
      </c>
      <c r="B38" s="938"/>
      <c r="C38" s="735"/>
      <c r="D38" s="731"/>
      <c r="E38" s="836"/>
      <c r="F38" s="836"/>
      <c r="G38" s="839"/>
      <c r="H38" s="841"/>
      <c r="I38" s="841"/>
      <c r="J38" s="1731"/>
      <c r="K38" s="827"/>
      <c r="L38" s="1731"/>
      <c r="M38" s="827"/>
      <c r="N38" s="825"/>
      <c r="O38" s="744"/>
      <c r="P38" s="744"/>
      <c r="Q38" s="744"/>
      <c r="R38" s="998"/>
      <c r="S38" s="740"/>
      <c r="T38" s="734"/>
      <c r="U38" s="730"/>
      <c r="V38" s="745"/>
      <c r="W38" s="745"/>
      <c r="X38" s="745"/>
    </row>
    <row r="39" spans="1:26" s="829" customFormat="1" ht="15">
      <c r="A39" s="1442">
        <f>ROW()</f>
        <v>39</v>
      </c>
      <c r="B39" s="938"/>
      <c r="C39" s="735"/>
      <c r="D39" s="731"/>
      <c r="E39" s="836"/>
      <c r="F39" s="836"/>
      <c r="G39" s="839"/>
      <c r="H39" s="841"/>
      <c r="I39" s="841"/>
      <c r="J39" s="1731"/>
      <c r="K39" s="827"/>
      <c r="L39" s="1731"/>
      <c r="M39" s="827"/>
      <c r="N39" s="825"/>
      <c r="O39" s="744"/>
      <c r="P39" s="744"/>
      <c r="Q39" s="744"/>
      <c r="R39" s="998"/>
      <c r="S39" s="740"/>
      <c r="T39" s="734"/>
      <c r="U39" s="730"/>
      <c r="V39" s="745"/>
      <c r="W39" s="745"/>
      <c r="X39" s="745"/>
    </row>
    <row r="40" spans="1:26" s="829" customFormat="1" ht="15">
      <c r="A40" s="1442">
        <f>ROW()</f>
        <v>40</v>
      </c>
      <c r="B40" s="938"/>
      <c r="C40" s="735"/>
      <c r="D40" s="731"/>
      <c r="E40" s="737"/>
      <c r="F40" s="836"/>
      <c r="G40" s="836"/>
      <c r="H40" s="836"/>
      <c r="I40" s="836"/>
      <c r="J40" s="1732"/>
      <c r="K40" s="825"/>
      <c r="L40" s="1732"/>
      <c r="M40" s="825"/>
      <c r="N40" s="825"/>
      <c r="O40" s="825"/>
      <c r="P40" s="825"/>
      <c r="Q40" s="825"/>
      <c r="R40" s="960"/>
      <c r="S40" s="740"/>
      <c r="T40" s="734"/>
      <c r="U40" s="730"/>
      <c r="V40" s="745"/>
      <c r="W40" s="745"/>
      <c r="X40" s="745"/>
    </row>
    <row r="41" spans="1:26" s="829" customFormat="1" ht="15">
      <c r="A41" s="1442">
        <f>ROW()</f>
        <v>41</v>
      </c>
      <c r="B41" s="938"/>
      <c r="C41" s="735"/>
      <c r="D41" s="731"/>
      <c r="E41" s="737"/>
      <c r="F41" s="836"/>
      <c r="G41" s="836"/>
      <c r="H41" s="836"/>
      <c r="I41" s="836"/>
      <c r="J41" s="1732">
        <v>0</v>
      </c>
      <c r="K41" s="825"/>
      <c r="L41" s="1732"/>
      <c r="M41" s="825"/>
      <c r="N41" s="825"/>
      <c r="O41" s="825"/>
      <c r="P41" s="825"/>
      <c r="Q41" s="825"/>
      <c r="R41" s="960"/>
      <c r="S41" s="740"/>
      <c r="T41" s="734"/>
      <c r="U41" s="730"/>
      <c r="V41" s="745"/>
      <c r="W41" s="745"/>
      <c r="X41" s="745"/>
    </row>
    <row r="42" spans="1:26" s="829" customFormat="1" ht="15">
      <c r="A42" s="1442">
        <f>ROW()</f>
        <v>42</v>
      </c>
      <c r="B42" s="938"/>
      <c r="C42" s="735"/>
      <c r="D42" s="731"/>
      <c r="E42" s="836"/>
      <c r="F42" s="836"/>
      <c r="G42" s="825"/>
      <c r="H42" s="825"/>
      <c r="I42" s="825"/>
      <c r="J42" s="1735"/>
      <c r="K42" s="828"/>
      <c r="L42" s="1735"/>
      <c r="M42" s="828"/>
      <c r="N42" s="825"/>
      <c r="O42" s="744"/>
      <c r="P42" s="744"/>
      <c r="Q42" s="744"/>
      <c r="R42" s="998"/>
      <c r="S42" s="740"/>
      <c r="T42" s="734"/>
      <c r="U42" s="730"/>
      <c r="V42" s="745"/>
      <c r="W42" s="745"/>
      <c r="X42" s="745"/>
    </row>
    <row r="43" spans="1:26" s="829" customFormat="1" ht="15">
      <c r="A43" s="1442">
        <f>ROW()</f>
        <v>43</v>
      </c>
      <c r="B43" s="986"/>
      <c r="C43" s="994" t="s">
        <v>737</v>
      </c>
      <c r="D43" s="908"/>
      <c r="E43" s="908"/>
      <c r="F43" s="824"/>
      <c r="G43" s="824"/>
      <c r="H43" s="824"/>
      <c r="I43" s="987"/>
      <c r="J43" s="987"/>
      <c r="K43" s="987"/>
      <c r="L43" s="987"/>
      <c r="M43" s="824"/>
      <c r="N43" s="985"/>
      <c r="O43" s="985"/>
      <c r="P43" s="985"/>
      <c r="Q43" s="985"/>
      <c r="R43" s="999"/>
      <c r="S43" s="995"/>
      <c r="T43" s="730"/>
      <c r="U43" s="745"/>
      <c r="V43" s="745"/>
      <c r="W43" s="745"/>
      <c r="X43" s="830"/>
    </row>
    <row r="44" spans="1:26" s="829" customFormat="1" ht="15">
      <c r="A44" s="1442">
        <f>ROW()</f>
        <v>44</v>
      </c>
      <c r="B44" s="986"/>
      <c r="C44" s="831" t="s">
        <v>901</v>
      </c>
      <c r="D44" s="908"/>
      <c r="E44" s="908"/>
      <c r="F44" s="824"/>
      <c r="G44" s="824"/>
      <c r="H44" s="824"/>
      <c r="I44" s="987"/>
      <c r="J44" s="987"/>
      <c r="K44" s="987"/>
      <c r="L44" s="987"/>
      <c r="M44" s="824"/>
      <c r="N44" s="985"/>
      <c r="O44" s="985"/>
      <c r="P44" s="985"/>
      <c r="Q44" s="985"/>
      <c r="R44" s="999"/>
      <c r="S44" s="995"/>
      <c r="T44" s="730"/>
      <c r="U44" s="745"/>
      <c r="V44" s="745"/>
      <c r="W44" s="745"/>
      <c r="X44" s="830"/>
    </row>
    <row r="45" spans="1:26" s="829" customFormat="1" ht="15">
      <c r="A45" s="1442">
        <f>ROW()</f>
        <v>45</v>
      </c>
      <c r="B45" s="1001"/>
      <c r="C45" s="1002"/>
      <c r="D45" s="1003"/>
      <c r="E45" s="1003"/>
      <c r="F45" s="732"/>
      <c r="G45" s="732"/>
      <c r="H45" s="732"/>
      <c r="I45" s="1004"/>
      <c r="J45" s="1004"/>
      <c r="K45" s="1004"/>
      <c r="L45" s="1004"/>
      <c r="M45" s="732"/>
      <c r="N45" s="1005"/>
      <c r="O45" s="1005"/>
      <c r="P45" s="1005"/>
      <c r="Q45" s="1005"/>
      <c r="R45" s="1006"/>
      <c r="S45" s="995"/>
      <c r="T45" s="730"/>
      <c r="U45" s="745"/>
      <c r="V45" s="745"/>
      <c r="W45" s="745"/>
      <c r="X45" s="830"/>
    </row>
    <row r="46" spans="1:26">
      <c r="A46" s="766"/>
      <c r="B46" s="766"/>
      <c r="D46" s="755"/>
      <c r="E46" s="755"/>
      <c r="F46" s="755"/>
      <c r="G46" s="755"/>
      <c r="H46" s="755"/>
      <c r="I46" s="753"/>
      <c r="J46" s="753"/>
      <c r="K46" s="753"/>
      <c r="L46" s="753"/>
      <c r="M46" s="753"/>
      <c r="N46" s="753"/>
      <c r="O46" s="753"/>
      <c r="P46" s="753"/>
      <c r="Q46" s="940"/>
      <c r="R46" s="787"/>
      <c r="S46" s="788"/>
      <c r="T46" s="789"/>
      <c r="U46" s="790"/>
      <c r="V46" s="790"/>
      <c r="W46" s="790"/>
      <c r="X46" s="800"/>
      <c r="Y46" s="729"/>
      <c r="Z46" s="729"/>
    </row>
    <row r="47" spans="1:26" ht="15">
      <c r="A47" s="766"/>
      <c r="B47" s="766"/>
      <c r="C47" s="781"/>
      <c r="D47" s="781"/>
      <c r="E47" s="781"/>
      <c r="F47" s="781"/>
      <c r="G47" s="781"/>
      <c r="H47" s="781"/>
      <c r="I47" s="781"/>
      <c r="J47" s="781"/>
      <c r="K47" s="781"/>
      <c r="L47" s="781"/>
      <c r="M47" s="781"/>
      <c r="N47" s="781"/>
      <c r="O47" s="781"/>
      <c r="P47" s="781"/>
      <c r="Q47" s="781"/>
      <c r="R47" s="729"/>
      <c r="S47" s="729"/>
      <c r="T47" s="729"/>
      <c r="U47" s="729"/>
      <c r="V47" s="729"/>
      <c r="W47" s="729"/>
      <c r="X47" s="729"/>
      <c r="Y47" s="729"/>
      <c r="Z47" s="729"/>
    </row>
    <row r="48" spans="1:26" ht="15">
      <c r="A48" s="766"/>
      <c r="B48" s="766"/>
      <c r="C48" s="781"/>
      <c r="D48" s="781"/>
      <c r="E48" s="781"/>
      <c r="F48" s="781"/>
      <c r="G48" s="781"/>
      <c r="H48" s="781"/>
      <c r="I48" s="781"/>
      <c r="J48" s="781"/>
      <c r="K48" s="781"/>
      <c r="L48" s="781"/>
      <c r="M48" s="781"/>
      <c r="N48" s="781"/>
      <c r="O48" s="781"/>
      <c r="P48" s="781"/>
      <c r="Q48" s="781"/>
      <c r="R48" s="729"/>
      <c r="S48" s="729"/>
      <c r="T48" s="729"/>
      <c r="U48" s="729"/>
      <c r="V48" s="729"/>
      <c r="W48" s="729"/>
      <c r="X48" s="729"/>
      <c r="Y48" s="729"/>
      <c r="Z48" s="729"/>
    </row>
    <row r="49" spans="1:26" ht="15">
      <c r="A49" s="766"/>
      <c r="B49" s="766"/>
      <c r="C49" s="781"/>
      <c r="D49" s="781"/>
      <c r="E49" s="781"/>
      <c r="F49" s="781"/>
      <c r="G49" s="781"/>
      <c r="H49" s="781"/>
      <c r="I49" s="781"/>
      <c r="J49" s="781"/>
      <c r="K49" s="781"/>
      <c r="L49" s="781"/>
      <c r="M49" s="781"/>
      <c r="N49" s="781"/>
      <c r="O49" s="781"/>
      <c r="P49" s="781"/>
      <c r="Q49" s="781"/>
      <c r="R49" s="729"/>
      <c r="S49" s="729"/>
      <c r="T49" s="729"/>
      <c r="U49" s="729"/>
      <c r="V49" s="729"/>
      <c r="W49" s="729"/>
      <c r="X49" s="729"/>
      <c r="Y49" s="729"/>
      <c r="Z49" s="729"/>
    </row>
    <row r="50" spans="1:26" ht="15">
      <c r="A50" s="766"/>
      <c r="B50" s="766"/>
      <c r="C50" s="781"/>
      <c r="D50" s="781"/>
      <c r="E50" s="781"/>
      <c r="F50" s="781"/>
      <c r="G50" s="781"/>
      <c r="H50" s="781"/>
      <c r="I50" s="781"/>
      <c r="J50" s="781"/>
      <c r="K50" s="781"/>
      <c r="L50" s="781"/>
      <c r="M50" s="781"/>
      <c r="N50" s="781"/>
      <c r="O50" s="781"/>
      <c r="P50" s="781"/>
      <c r="Q50" s="781"/>
      <c r="R50" s="729"/>
      <c r="S50" s="729"/>
      <c r="T50" s="729"/>
      <c r="U50" s="729"/>
      <c r="V50" s="729"/>
      <c r="W50" s="729"/>
      <c r="X50" s="729"/>
      <c r="Y50" s="729"/>
      <c r="Z50" s="729"/>
    </row>
    <row r="51" spans="1:26">
      <c r="A51" s="766"/>
      <c r="B51" s="729"/>
      <c r="C51" s="729"/>
      <c r="D51" s="729"/>
      <c r="E51" s="729"/>
      <c r="F51" s="729"/>
      <c r="G51" s="729"/>
      <c r="H51" s="729"/>
      <c r="I51" s="729"/>
      <c r="J51" s="729"/>
      <c r="K51" s="729"/>
      <c r="L51" s="729"/>
      <c r="M51" s="729"/>
      <c r="N51" s="729"/>
      <c r="O51" s="729"/>
      <c r="P51" s="729"/>
      <c r="R51" s="729"/>
      <c r="S51" s="729"/>
      <c r="T51" s="729"/>
      <c r="U51" s="729"/>
      <c r="V51" s="729"/>
      <c r="W51" s="729"/>
      <c r="X51" s="729"/>
      <c r="Y51" s="729"/>
      <c r="Z51" s="729"/>
    </row>
    <row r="52" spans="1:26" ht="15">
      <c r="A52" s="766"/>
      <c r="B52" s="747"/>
      <c r="C52" s="747"/>
      <c r="D52" s="747"/>
      <c r="E52" s="747"/>
      <c r="F52" s="747"/>
      <c r="G52" s="747"/>
      <c r="H52" s="747"/>
      <c r="I52" s="747"/>
      <c r="J52" s="747"/>
      <c r="K52" s="747"/>
      <c r="L52" s="747"/>
      <c r="M52" s="747"/>
      <c r="N52" s="776"/>
      <c r="O52" s="776"/>
      <c r="P52" s="776"/>
      <c r="Q52" s="776"/>
      <c r="R52" s="729"/>
      <c r="S52" s="729"/>
      <c r="T52" s="729"/>
      <c r="U52" s="729"/>
      <c r="V52" s="729"/>
      <c r="W52" s="729"/>
      <c r="X52" s="729"/>
      <c r="Y52" s="729"/>
      <c r="Z52" s="729"/>
    </row>
    <row r="53" spans="1:26" ht="15">
      <c r="A53" s="766"/>
      <c r="B53" s="747"/>
      <c r="C53" s="747"/>
      <c r="D53" s="747"/>
      <c r="E53" s="747"/>
      <c r="F53" s="747"/>
      <c r="G53" s="747"/>
      <c r="H53" s="747"/>
      <c r="I53" s="747"/>
      <c r="J53" s="747"/>
      <c r="K53" s="747"/>
      <c r="L53" s="747"/>
      <c r="M53" s="747"/>
      <c r="N53" s="776"/>
      <c r="O53" s="776"/>
      <c r="P53" s="776"/>
      <c r="Q53" s="776"/>
      <c r="R53" s="729"/>
      <c r="S53" s="729"/>
      <c r="T53" s="729"/>
      <c r="U53" s="729"/>
      <c r="V53" s="729"/>
      <c r="W53" s="729"/>
      <c r="X53" s="729"/>
      <c r="Y53" s="729"/>
      <c r="Z53" s="729"/>
    </row>
    <row r="54" spans="1:26">
      <c r="A54" s="766"/>
    </row>
    <row r="55" spans="1:26">
      <c r="A55" s="766"/>
    </row>
  </sheetData>
  <mergeCells count="1">
    <mergeCell ref="A6:P6"/>
  </mergeCells>
  <pageMargins left="0.7" right="0.7" top="0.75" bottom="0.75" header="0.3" footer="0.3"/>
  <pageSetup paperSize="9" scale="48"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6"/>
    <pageSetUpPr fitToPage="1"/>
  </sheetPr>
  <dimension ref="A1:V121"/>
  <sheetViews>
    <sheetView showGridLines="0" zoomScale="80" zoomScaleNormal="80" workbookViewId="0">
      <pane ySplit="6" topLeftCell="A7" activePane="bottomLeft" state="frozen"/>
      <selection pane="bottomLeft" activeCell="V45" sqref="V45"/>
    </sheetView>
  </sheetViews>
  <sheetFormatPr defaultRowHeight="12.75"/>
  <cols>
    <col min="1" max="1" width="5" customWidth="1"/>
    <col min="2" max="2" width="3.140625" customWidth="1"/>
    <col min="3" max="3" width="7.42578125" customWidth="1"/>
    <col min="4" max="4" width="15.5703125" customWidth="1"/>
    <col min="5" max="5" width="18.42578125" customWidth="1"/>
    <col min="15" max="15" width="15.7109375" customWidth="1"/>
    <col min="16" max="16" width="15.5703125" customWidth="1"/>
    <col min="17" max="19" width="15.7109375" customWidth="1"/>
  </cols>
  <sheetData>
    <row r="1" spans="1:21" ht="13.5" thickBot="1">
      <c r="A1" s="499"/>
      <c r="B1" s="498"/>
      <c r="C1" s="498"/>
      <c r="D1" s="498"/>
      <c r="E1" s="498"/>
      <c r="F1" s="497"/>
      <c r="G1" s="497"/>
      <c r="H1" s="497"/>
      <c r="I1" s="497"/>
      <c r="J1" s="497"/>
      <c r="K1" s="497"/>
      <c r="L1" s="497"/>
      <c r="M1" s="497"/>
      <c r="N1" s="497"/>
      <c r="O1" s="497"/>
      <c r="P1" s="497"/>
      <c r="Q1" s="497"/>
      <c r="R1" s="498"/>
      <c r="S1" s="498"/>
      <c r="T1" s="496"/>
    </row>
    <row r="2" spans="1:21" ht="17.25">
      <c r="A2" s="495"/>
      <c r="B2" s="494"/>
      <c r="C2" s="494"/>
      <c r="D2" s="494"/>
      <c r="E2" s="494"/>
      <c r="F2" s="494"/>
      <c r="G2" s="494"/>
      <c r="H2" s="494"/>
      <c r="I2" s="494"/>
      <c r="J2" s="494"/>
      <c r="K2" s="494"/>
      <c r="L2" s="494"/>
      <c r="M2" s="494"/>
      <c r="N2" s="494"/>
      <c r="O2" s="494"/>
      <c r="P2" s="493" t="s">
        <v>5</v>
      </c>
      <c r="Q2" s="2107" t="str">
        <f>IF(NOT(ISBLANK(CoverSheet!$C$8)),CoverSheet!$C$8,"")</f>
        <v>Transpower New Zealand Limited</v>
      </c>
      <c r="R2" s="2108"/>
      <c r="S2" s="2109"/>
      <c r="T2" s="492"/>
    </row>
    <row r="3" spans="1:21" ht="18" thickBot="1">
      <c r="A3" s="495"/>
      <c r="B3" s="494"/>
      <c r="C3" s="494"/>
      <c r="D3" s="494"/>
      <c r="E3" s="494"/>
      <c r="F3" s="494"/>
      <c r="G3" s="494"/>
      <c r="H3" s="494"/>
      <c r="I3" s="494"/>
      <c r="J3" s="494"/>
      <c r="K3" s="494"/>
      <c r="L3" s="494"/>
      <c r="M3" s="494"/>
      <c r="N3" s="494"/>
      <c r="O3" s="494"/>
      <c r="P3" s="493" t="s">
        <v>440</v>
      </c>
      <c r="Q3" s="2110">
        <f>IF(ISNUMBER(CoverSheet!$C$12),CoverSheet!$C$12,"")</f>
        <v>42185</v>
      </c>
      <c r="R3" s="2111"/>
      <c r="S3" s="2112"/>
      <c r="T3" s="492"/>
    </row>
    <row r="4" spans="1:21" ht="21">
      <c r="A4" s="491" t="s">
        <v>902</v>
      </c>
      <c r="B4" s="490"/>
      <c r="C4" s="494"/>
      <c r="D4" s="494"/>
      <c r="E4" s="494"/>
      <c r="F4" s="489"/>
      <c r="G4" s="489"/>
      <c r="H4" s="489"/>
      <c r="I4" s="489"/>
      <c r="J4" s="489"/>
      <c r="K4" s="489"/>
      <c r="L4" s="489"/>
      <c r="M4" s="489"/>
      <c r="N4" s="489"/>
      <c r="O4" s="489"/>
      <c r="P4" s="488"/>
      <c r="Q4" s="489"/>
      <c r="R4" s="494"/>
      <c r="S4" s="494"/>
      <c r="T4" s="492"/>
    </row>
    <row r="5" spans="1:21" ht="26.25" customHeight="1">
      <c r="A5" s="2275" t="s">
        <v>1576</v>
      </c>
      <c r="B5" s="2276"/>
      <c r="C5" s="2276"/>
      <c r="D5" s="2276"/>
      <c r="E5" s="2276"/>
      <c r="F5" s="2276"/>
      <c r="G5" s="2276"/>
      <c r="H5" s="2276"/>
      <c r="I5" s="2276"/>
      <c r="J5" s="2276"/>
      <c r="K5" s="2276"/>
      <c r="L5" s="2276"/>
      <c r="M5" s="2276"/>
      <c r="N5" s="2276"/>
      <c r="O5" s="2276"/>
      <c r="P5" s="2276"/>
      <c r="Q5" s="2276"/>
      <c r="R5" s="2276"/>
      <c r="S5" s="2276"/>
      <c r="T5" s="487"/>
    </row>
    <row r="6" spans="1:21">
      <c r="A6" s="573" t="s">
        <v>6</v>
      </c>
      <c r="B6" s="485" t="s">
        <v>393</v>
      </c>
      <c r="C6" s="380"/>
      <c r="D6" s="484"/>
      <c r="E6" s="484"/>
      <c r="F6" s="483"/>
      <c r="G6" s="483"/>
      <c r="H6" s="483"/>
      <c r="I6" s="483"/>
      <c r="J6" s="483"/>
      <c r="K6" s="483"/>
      <c r="L6" s="483"/>
      <c r="M6" s="483"/>
      <c r="N6" s="483"/>
      <c r="O6" s="483"/>
      <c r="P6" s="483"/>
      <c r="Q6" s="483"/>
      <c r="R6" s="484"/>
      <c r="S6" s="484"/>
      <c r="T6" s="482"/>
    </row>
    <row r="7" spans="1:21" ht="31.5" customHeight="1">
      <c r="A7" s="1013">
        <f>ROW()</f>
        <v>7</v>
      </c>
      <c r="B7" s="508"/>
      <c r="C7" s="512" t="s">
        <v>642</v>
      </c>
      <c r="D7" s="510"/>
      <c r="E7" s="510"/>
      <c r="F7" s="511"/>
      <c r="G7" s="511"/>
      <c r="H7" s="511"/>
      <c r="I7" s="511"/>
      <c r="J7" s="511"/>
      <c r="K7" s="511"/>
      <c r="L7" s="511"/>
      <c r="M7" s="511"/>
      <c r="N7" s="511"/>
      <c r="O7" s="511"/>
      <c r="P7" s="511"/>
      <c r="Q7" s="511"/>
      <c r="T7" s="511"/>
      <c r="U7" s="603"/>
    </row>
    <row r="8" spans="1:21" s="937" customFormat="1" ht="15.75" customHeight="1">
      <c r="A8" s="625">
        <f>ROW()</f>
        <v>8</v>
      </c>
      <c r="B8" s="944"/>
      <c r="C8" s="512"/>
      <c r="D8" s="779"/>
      <c r="E8" s="779"/>
      <c r="F8" s="946"/>
      <c r="G8" s="946"/>
      <c r="H8" s="946"/>
      <c r="I8" s="946"/>
      <c r="J8" s="946"/>
      <c r="K8" s="946"/>
      <c r="L8" s="946"/>
      <c r="M8" s="946"/>
      <c r="N8" s="946"/>
      <c r="O8" s="946"/>
      <c r="P8" s="946"/>
      <c r="Q8" s="946"/>
      <c r="R8" s="505" t="s">
        <v>205</v>
      </c>
      <c r="S8" s="505" t="s">
        <v>205</v>
      </c>
      <c r="T8" s="946"/>
      <c r="U8" s="603"/>
    </row>
    <row r="9" spans="1:21" ht="15.95" customHeight="1">
      <c r="A9" s="625">
        <f>ROW()</f>
        <v>9</v>
      </c>
      <c r="B9" s="508"/>
      <c r="C9" s="509"/>
      <c r="D9" s="510"/>
      <c r="E9" s="510"/>
      <c r="F9" s="511"/>
      <c r="G9" s="511"/>
      <c r="H9" s="511"/>
      <c r="I9" s="511"/>
      <c r="J9" s="511"/>
      <c r="K9" s="511"/>
      <c r="L9" s="511"/>
      <c r="M9" s="511"/>
      <c r="N9" s="511"/>
      <c r="O9" s="511"/>
      <c r="P9" s="511"/>
      <c r="Q9" s="511"/>
      <c r="R9" s="1012" t="s">
        <v>186</v>
      </c>
      <c r="S9" s="1012" t="s">
        <v>186</v>
      </c>
      <c r="T9" s="511"/>
      <c r="U9" s="603"/>
    </row>
    <row r="10" spans="1:21" ht="15.95" customHeight="1">
      <c r="A10" s="625">
        <f>ROW()</f>
        <v>10</v>
      </c>
      <c r="B10" s="508"/>
      <c r="C10" s="502"/>
      <c r="D10" s="500" t="s">
        <v>593</v>
      </c>
      <c r="E10" s="504"/>
      <c r="F10" s="503"/>
      <c r="G10" s="511"/>
      <c r="H10" s="511"/>
      <c r="I10" s="511"/>
      <c r="J10" s="511"/>
      <c r="K10" s="511"/>
      <c r="L10" s="511"/>
      <c r="M10" s="511"/>
      <c r="N10" s="511"/>
      <c r="O10" s="511"/>
      <c r="P10" s="511"/>
      <c r="Q10" s="68"/>
      <c r="R10" s="1719">
        <f>S41</f>
        <v>0</v>
      </c>
      <c r="S10" s="1709"/>
      <c r="T10" s="511"/>
      <c r="U10" s="603"/>
    </row>
    <row r="11" spans="1:21" s="70" customFormat="1" ht="15.95" customHeight="1">
      <c r="A11" s="625">
        <f>ROW()</f>
        <v>11</v>
      </c>
      <c r="B11" s="508"/>
      <c r="C11" s="1011" t="s">
        <v>2</v>
      </c>
      <c r="D11" s="1007" t="s">
        <v>911</v>
      </c>
      <c r="E11" s="504"/>
      <c r="F11" s="503"/>
      <c r="G11" s="511"/>
      <c r="H11" s="511"/>
      <c r="I11" s="511"/>
      <c r="J11" s="511"/>
      <c r="K11" s="511"/>
      <c r="L11" s="511"/>
      <c r="M11" s="511"/>
      <c r="N11" s="511"/>
      <c r="O11" s="511"/>
      <c r="P11" s="511"/>
      <c r="Q11" s="68"/>
      <c r="R11" s="1719">
        <f>S94</f>
        <v>0</v>
      </c>
      <c r="S11" s="1709"/>
      <c r="T11" s="511"/>
      <c r="U11" s="603"/>
    </row>
    <row r="12" spans="1:21" ht="15.95" customHeight="1">
      <c r="A12" s="625">
        <f>ROW()</f>
        <v>12</v>
      </c>
      <c r="B12" s="508"/>
      <c r="C12" s="1011" t="s">
        <v>2</v>
      </c>
      <c r="D12" s="504" t="s">
        <v>910</v>
      </c>
      <c r="E12" s="504"/>
      <c r="F12" s="503"/>
      <c r="G12" s="511"/>
      <c r="H12" s="511"/>
      <c r="I12" s="511"/>
      <c r="J12" s="511"/>
      <c r="K12" s="511"/>
      <c r="L12" s="511"/>
      <c r="M12" s="511"/>
      <c r="N12" s="511"/>
      <c r="O12" s="511"/>
      <c r="P12" s="511"/>
      <c r="Q12" s="68"/>
      <c r="R12" s="1719">
        <f>S47</f>
        <v>0</v>
      </c>
      <c r="S12" s="1709"/>
      <c r="T12" s="511"/>
      <c r="U12" s="603"/>
    </row>
    <row r="13" spans="1:21" ht="15.95" customHeight="1">
      <c r="A13" s="625">
        <f>ROW()</f>
        <v>13</v>
      </c>
      <c r="B13" s="508"/>
      <c r="C13" s="1011"/>
      <c r="D13" s="500" t="s">
        <v>589</v>
      </c>
      <c r="E13" s="504"/>
      <c r="F13" s="503"/>
      <c r="G13" s="511"/>
      <c r="H13" s="511"/>
      <c r="I13" s="511"/>
      <c r="J13" s="511"/>
      <c r="K13" s="511"/>
      <c r="L13" s="511"/>
      <c r="M13" s="511"/>
      <c r="N13" s="511"/>
      <c r="O13" s="511"/>
      <c r="P13" s="511"/>
      <c r="Q13" s="68"/>
      <c r="R13" s="1720"/>
      <c r="S13" s="1719">
        <f>(R10-R11-R12)/(1+S26)^(182/365)</f>
        <v>0</v>
      </c>
      <c r="T13" s="511"/>
      <c r="U13" s="603"/>
    </row>
    <row r="14" spans="1:21" ht="15.95" customHeight="1">
      <c r="A14" s="625">
        <f>ROW()</f>
        <v>14</v>
      </c>
      <c r="B14" s="508"/>
      <c r="C14" s="1011"/>
      <c r="D14" s="504"/>
      <c r="E14" s="504"/>
      <c r="F14" s="503"/>
      <c r="G14" s="511"/>
      <c r="H14" s="511"/>
      <c r="I14" s="511"/>
      <c r="J14" s="511"/>
      <c r="K14" s="511"/>
      <c r="L14" s="511"/>
      <c r="M14" s="511"/>
      <c r="N14" s="511"/>
      <c r="O14" s="511"/>
      <c r="P14" s="511"/>
      <c r="Q14" s="68"/>
      <c r="R14" s="1720"/>
      <c r="S14" s="1721"/>
      <c r="T14" s="511"/>
      <c r="U14" s="603"/>
    </row>
    <row r="15" spans="1:21" ht="15.95" customHeight="1">
      <c r="A15" s="625">
        <f>ROW()</f>
        <v>15</v>
      </c>
      <c r="B15" s="508"/>
      <c r="C15" s="1011"/>
      <c r="D15" s="500" t="s">
        <v>590</v>
      </c>
      <c r="E15" s="504"/>
      <c r="F15" s="503"/>
      <c r="G15" s="503"/>
      <c r="H15" s="511"/>
      <c r="I15" s="511"/>
      <c r="J15" s="511"/>
      <c r="K15" s="511"/>
      <c r="L15" s="511"/>
      <c r="M15" s="511"/>
      <c r="N15" s="511"/>
      <c r="O15" s="511"/>
      <c r="P15" s="511"/>
      <c r="Q15" s="68"/>
      <c r="R15" s="1720"/>
      <c r="S15" s="1719">
        <f>S110</f>
        <v>0</v>
      </c>
      <c r="T15" s="511"/>
      <c r="U15" s="603"/>
    </row>
    <row r="16" spans="1:21" ht="15.95" customHeight="1">
      <c r="A16" s="625">
        <f>ROW()</f>
        <v>16</v>
      </c>
      <c r="B16" s="508"/>
      <c r="C16" s="1011"/>
      <c r="D16" s="504"/>
      <c r="E16" s="504"/>
      <c r="F16" s="503"/>
      <c r="G16" s="503"/>
      <c r="H16" s="511"/>
      <c r="I16" s="511"/>
      <c r="J16" s="511"/>
      <c r="K16" s="511"/>
      <c r="L16" s="511"/>
      <c r="M16" s="511"/>
      <c r="N16" s="511"/>
      <c r="O16" s="511"/>
      <c r="P16" s="511"/>
      <c r="Q16" s="68"/>
      <c r="R16" s="1720"/>
      <c r="S16" s="1721"/>
      <c r="T16" s="511"/>
      <c r="U16" s="603"/>
    </row>
    <row r="17" spans="1:21" ht="15.95" customHeight="1">
      <c r="A17" s="625">
        <f>ROW()</f>
        <v>17</v>
      </c>
      <c r="B17" s="508"/>
      <c r="C17" s="1011"/>
      <c r="D17" s="500" t="s">
        <v>591</v>
      </c>
      <c r="E17" s="504"/>
      <c r="F17" s="503"/>
      <c r="G17" s="503"/>
      <c r="H17" s="511"/>
      <c r="I17" s="511"/>
      <c r="J17" s="511"/>
      <c r="K17" s="511"/>
      <c r="L17" s="511"/>
      <c r="M17" s="511"/>
      <c r="N17" s="511"/>
      <c r="O17" s="511"/>
      <c r="P17" s="511"/>
      <c r="Q17" s="68"/>
      <c r="R17" s="1722">
        <f>S117</f>
        <v>0</v>
      </c>
      <c r="S17" s="1721"/>
      <c r="T17" s="511"/>
      <c r="U17" s="603"/>
    </row>
    <row r="18" spans="1:21" s="70" customFormat="1" ht="15.95" customHeight="1">
      <c r="A18" s="625">
        <f>ROW()</f>
        <v>18</v>
      </c>
      <c r="B18" s="508"/>
      <c r="C18" s="1011" t="s">
        <v>3</v>
      </c>
      <c r="D18" s="504" t="s">
        <v>520</v>
      </c>
      <c r="E18" s="504"/>
      <c r="F18" s="503"/>
      <c r="G18" s="503"/>
      <c r="H18" s="511"/>
      <c r="I18" s="511"/>
      <c r="J18" s="511"/>
      <c r="K18" s="511"/>
      <c r="L18" s="511"/>
      <c r="M18" s="511"/>
      <c r="N18" s="511"/>
      <c r="O18" s="511"/>
      <c r="P18" s="511"/>
      <c r="Q18" s="68"/>
      <c r="R18" s="1722">
        <f>S113</f>
        <v>0</v>
      </c>
      <c r="S18" s="1721"/>
      <c r="T18" s="511"/>
      <c r="U18" s="603"/>
    </row>
    <row r="19" spans="1:21" ht="15.95" customHeight="1">
      <c r="A19" s="625">
        <f>ROW()</f>
        <v>19</v>
      </c>
      <c r="B19" s="508"/>
      <c r="C19" s="1011" t="s">
        <v>2</v>
      </c>
      <c r="D19" s="504" t="s">
        <v>458</v>
      </c>
      <c r="E19" s="504"/>
      <c r="F19" s="503"/>
      <c r="G19" s="503"/>
      <c r="H19" s="511"/>
      <c r="I19" s="511"/>
      <c r="J19" s="511"/>
      <c r="K19" s="511"/>
      <c r="L19" s="511"/>
      <c r="M19" s="511"/>
      <c r="N19" s="511"/>
      <c r="O19" s="511"/>
      <c r="P19" s="511"/>
      <c r="Q19" s="68"/>
      <c r="R19" s="1722">
        <f>S111</f>
        <v>0</v>
      </c>
      <c r="S19" s="1721"/>
      <c r="T19" s="511"/>
      <c r="U19" s="603"/>
    </row>
    <row r="20" spans="1:21" ht="15.95" customHeight="1">
      <c r="A20" s="625">
        <f>ROW()</f>
        <v>20</v>
      </c>
      <c r="B20" s="508"/>
      <c r="C20" s="509"/>
      <c r="D20" s="500" t="s">
        <v>592</v>
      </c>
      <c r="E20" s="504"/>
      <c r="F20" s="503"/>
      <c r="G20" s="503"/>
      <c r="H20" s="511"/>
      <c r="I20" s="511"/>
      <c r="J20" s="511"/>
      <c r="K20" s="511"/>
      <c r="L20" s="511"/>
      <c r="M20" s="511"/>
      <c r="N20" s="511"/>
      <c r="O20" s="511"/>
      <c r="P20" s="511"/>
      <c r="Q20" s="68"/>
      <c r="R20" s="1720"/>
      <c r="S20" s="1719">
        <f>R17+R18-R19/(1+S26)</f>
        <v>0</v>
      </c>
      <c r="T20" s="511"/>
      <c r="U20" s="603"/>
    </row>
    <row r="21" spans="1:21" s="937" customFormat="1" ht="15.95" customHeight="1" thickBot="1">
      <c r="A21" s="625">
        <f>ROW()</f>
        <v>21</v>
      </c>
      <c r="B21" s="944"/>
      <c r="C21" s="509"/>
      <c r="D21" s="500"/>
      <c r="E21" s="504"/>
      <c r="F21" s="503"/>
      <c r="G21" s="503"/>
      <c r="H21" s="946"/>
      <c r="I21" s="946"/>
      <c r="J21" s="946"/>
      <c r="K21" s="946"/>
      <c r="L21" s="946"/>
      <c r="M21" s="946"/>
      <c r="N21" s="946"/>
      <c r="O21" s="946"/>
      <c r="P21" s="946"/>
      <c r="Q21" s="68"/>
      <c r="R21" s="946"/>
      <c r="S21" s="1569"/>
      <c r="T21" s="946"/>
      <c r="U21" s="1564"/>
    </row>
    <row r="22" spans="1:21" s="937" customFormat="1" ht="15.95" customHeight="1" thickBot="1">
      <c r="A22" s="625">
        <f>ROW()</f>
        <v>22</v>
      </c>
      <c r="B22" s="944"/>
      <c r="C22" s="509"/>
      <c r="D22" s="500" t="s">
        <v>1544</v>
      </c>
      <c r="E22" s="504"/>
      <c r="F22" s="503"/>
      <c r="G22" s="503"/>
      <c r="H22" s="946"/>
      <c r="I22" s="946"/>
      <c r="J22" s="946"/>
      <c r="K22" s="946"/>
      <c r="L22" s="946"/>
      <c r="M22" s="946"/>
      <c r="N22" s="946"/>
      <c r="O22" s="1650">
        <f>S13+S20-S15</f>
        <v>0</v>
      </c>
      <c r="P22" s="946"/>
      <c r="Q22" s="68"/>
      <c r="R22" s="946"/>
      <c r="S22" s="1569"/>
      <c r="T22" s="946"/>
      <c r="U22" s="1564"/>
    </row>
    <row r="23" spans="1:21" s="937" customFormat="1" ht="15.95" customHeight="1">
      <c r="A23" s="625">
        <f>ROW()</f>
        <v>23</v>
      </c>
      <c r="B23" s="944"/>
      <c r="C23" s="509"/>
      <c r="D23" s="500"/>
      <c r="E23" s="504"/>
      <c r="F23" s="503"/>
      <c r="G23" s="503"/>
      <c r="H23" s="946"/>
      <c r="I23" s="946"/>
      <c r="J23" s="946"/>
      <c r="K23" s="946"/>
      <c r="L23" s="946"/>
      <c r="M23" s="946"/>
      <c r="N23" s="946"/>
      <c r="O23" s="946"/>
      <c r="P23" s="946"/>
      <c r="Q23" s="68"/>
      <c r="R23" s="946"/>
      <c r="S23" s="1569"/>
      <c r="T23" s="946"/>
      <c r="U23" s="1564"/>
    </row>
    <row r="24" spans="1:21" s="937" customFormat="1" ht="15.95" customHeight="1">
      <c r="A24" s="625">
        <f>ROW()</f>
        <v>24</v>
      </c>
      <c r="B24" s="944"/>
      <c r="C24" s="509"/>
      <c r="D24" s="500"/>
      <c r="E24" s="504"/>
      <c r="F24" s="503"/>
      <c r="G24" s="503"/>
      <c r="H24" s="946"/>
      <c r="I24" s="946"/>
      <c r="J24" s="946"/>
      <c r="K24" s="946"/>
      <c r="L24" s="946"/>
      <c r="M24" s="946"/>
      <c r="N24" s="946"/>
      <c r="O24" s="946"/>
      <c r="P24" s="946"/>
      <c r="Q24" s="68"/>
      <c r="R24" s="946"/>
      <c r="S24" s="1569"/>
      <c r="T24" s="946"/>
      <c r="U24" s="1564"/>
    </row>
    <row r="25" spans="1:21" ht="15.95" customHeight="1" thickBot="1">
      <c r="A25" s="625">
        <f>ROW()</f>
        <v>25</v>
      </c>
      <c r="B25" s="508"/>
      <c r="C25" s="509"/>
      <c r="D25" s="510"/>
      <c r="E25" s="510"/>
      <c r="F25" s="511"/>
      <c r="G25" s="511"/>
      <c r="H25" s="511"/>
      <c r="I25" s="511"/>
      <c r="J25" s="511"/>
      <c r="K25" s="511"/>
      <c r="L25" s="511"/>
      <c r="M25" s="511"/>
      <c r="N25" s="511"/>
      <c r="O25" s="505" t="s">
        <v>206</v>
      </c>
      <c r="P25" s="505" t="s">
        <v>650</v>
      </c>
      <c r="Q25" s="505" t="s">
        <v>649</v>
      </c>
      <c r="R25" s="505" t="s">
        <v>648</v>
      </c>
      <c r="S25" s="505" t="s">
        <v>205</v>
      </c>
      <c r="T25" s="511"/>
      <c r="U25" s="603"/>
    </row>
    <row r="26" spans="1:21" ht="15.95" customHeight="1" thickBot="1">
      <c r="A26" s="625">
        <f>ROW()</f>
        <v>26</v>
      </c>
      <c r="B26" s="508"/>
      <c r="C26" s="509"/>
      <c r="D26" s="500" t="s">
        <v>510</v>
      </c>
      <c r="E26" s="510"/>
      <c r="F26" s="511"/>
      <c r="G26" s="511"/>
      <c r="H26" s="511"/>
      <c r="I26" s="511"/>
      <c r="J26" s="511"/>
      <c r="K26" s="511"/>
      <c r="L26" s="511"/>
      <c r="M26" s="511"/>
      <c r="N26" s="511"/>
      <c r="O26" s="1567"/>
      <c r="P26" s="1046"/>
      <c r="Q26" s="1046"/>
      <c r="R26" s="1046"/>
      <c r="S26" s="1047">
        <v>0</v>
      </c>
      <c r="T26" s="511"/>
      <c r="U26" s="603"/>
    </row>
    <row r="27" spans="1:21" s="937" customFormat="1" ht="15.95" customHeight="1">
      <c r="A27" s="625">
        <f>ROW()</f>
        <v>27</v>
      </c>
      <c r="B27" s="944"/>
      <c r="C27" s="509"/>
      <c r="D27" s="500"/>
      <c r="E27" s="779"/>
      <c r="F27" s="946"/>
      <c r="G27" s="946"/>
      <c r="H27" s="946"/>
      <c r="I27" s="946"/>
      <c r="J27" s="946"/>
      <c r="K27" s="946"/>
      <c r="L27" s="946"/>
      <c r="M27" s="946"/>
      <c r="N27" s="946"/>
      <c r="O27" s="1566"/>
      <c r="P27" s="1566"/>
      <c r="Q27" s="1566"/>
      <c r="R27" s="1566"/>
      <c r="S27" s="1649"/>
      <c r="T27" s="946"/>
      <c r="U27" s="1564"/>
    </row>
    <row r="28" spans="1:21" ht="15.95" customHeight="1">
      <c r="A28" s="625">
        <f>ROW()</f>
        <v>28</v>
      </c>
      <c r="B28" s="508"/>
      <c r="C28" s="509"/>
      <c r="D28" s="504" t="s">
        <v>188</v>
      </c>
      <c r="E28" s="504"/>
      <c r="F28" s="503"/>
      <c r="G28" s="511"/>
      <c r="H28" s="511"/>
      <c r="I28" s="511"/>
      <c r="J28" s="511"/>
      <c r="K28" s="511"/>
      <c r="L28" s="511"/>
      <c r="M28" s="511" t="s">
        <v>1275</v>
      </c>
      <c r="N28" s="511"/>
      <c r="O28" s="1048"/>
      <c r="P28" s="1048"/>
      <c r="Q28" s="1048"/>
      <c r="R28" s="1048"/>
      <c r="S28" s="1048"/>
      <c r="T28" s="511"/>
      <c r="U28" s="603"/>
    </row>
    <row r="29" spans="1:21" ht="15.95" customHeight="1">
      <c r="A29" s="625">
        <f>ROW()</f>
        <v>29</v>
      </c>
      <c r="B29" s="508"/>
      <c r="C29" s="509"/>
      <c r="D29" s="504" t="s">
        <v>1267</v>
      </c>
      <c r="E29" s="504"/>
      <c r="F29" s="503"/>
      <c r="G29" s="511"/>
      <c r="H29" s="511"/>
      <c r="I29" s="511"/>
      <c r="J29" s="511"/>
      <c r="K29" s="511"/>
      <c r="L29" s="511"/>
      <c r="M29" s="511"/>
      <c r="N29" s="511"/>
      <c r="O29" s="1048"/>
      <c r="P29" s="1048"/>
      <c r="Q29" s="1048"/>
      <c r="R29" s="1048"/>
      <c r="S29" s="1048"/>
      <c r="T29" s="511"/>
      <c r="U29" s="603"/>
    </row>
    <row r="30" spans="1:21" ht="15.95" customHeight="1">
      <c r="A30" s="625">
        <f>ROW()</f>
        <v>30</v>
      </c>
      <c r="B30" s="508"/>
      <c r="C30" s="509"/>
      <c r="D30" s="504" t="s">
        <v>190</v>
      </c>
      <c r="E30" s="504"/>
      <c r="F30" s="503"/>
      <c r="G30" s="511"/>
      <c r="H30" s="511"/>
      <c r="I30" s="511"/>
      <c r="J30" s="511"/>
      <c r="K30" s="511"/>
      <c r="L30" s="511"/>
      <c r="M30" s="511"/>
      <c r="N30" s="511"/>
      <c r="O30" s="1048"/>
      <c r="P30" s="1048"/>
      <c r="Q30" s="1048"/>
      <c r="R30" s="1048"/>
      <c r="S30" s="1048"/>
      <c r="T30" s="511"/>
      <c r="U30" s="603"/>
    </row>
    <row r="31" spans="1:21" ht="15.95" customHeight="1" thickBot="1">
      <c r="A31" s="625">
        <f>ROW()</f>
        <v>31</v>
      </c>
      <c r="B31" s="508"/>
      <c r="C31" s="509"/>
      <c r="D31" s="504"/>
      <c r="E31" s="504"/>
      <c r="F31" s="503"/>
      <c r="G31" s="511"/>
      <c r="H31" s="511"/>
      <c r="I31" s="511"/>
      <c r="J31" s="511"/>
      <c r="K31" s="511"/>
      <c r="L31" s="511"/>
      <c r="M31" s="511"/>
      <c r="N31" s="511"/>
      <c r="O31" s="511"/>
      <c r="P31" s="511"/>
      <c r="Q31" s="68"/>
      <c r="R31" s="511"/>
      <c r="S31" s="510"/>
      <c r="T31" s="511"/>
      <c r="U31" s="603"/>
    </row>
    <row r="32" spans="1:21" ht="15.95" customHeight="1" thickBot="1">
      <c r="A32" s="625">
        <f>ROW()</f>
        <v>32</v>
      </c>
      <c r="B32" s="508"/>
      <c r="C32" s="509"/>
      <c r="D32" s="500" t="s">
        <v>507</v>
      </c>
      <c r="E32" s="504"/>
      <c r="F32" s="503"/>
      <c r="G32" s="511"/>
      <c r="H32" s="511"/>
      <c r="I32" s="511"/>
      <c r="J32" s="511"/>
      <c r="K32" s="511"/>
      <c r="L32" s="511"/>
      <c r="M32" s="511"/>
      <c r="N32" s="511"/>
      <c r="O32" s="1046"/>
      <c r="P32" s="1046"/>
      <c r="Q32" s="1046"/>
      <c r="R32" s="1046"/>
      <c r="S32" s="1047">
        <v>0</v>
      </c>
      <c r="T32" s="511"/>
      <c r="U32" s="603"/>
    </row>
    <row r="33" spans="1:22" s="937" customFormat="1" ht="15.95" customHeight="1">
      <c r="A33" s="625">
        <f>ROW()</f>
        <v>33</v>
      </c>
      <c r="B33" s="944"/>
      <c r="C33" s="509"/>
      <c r="D33" s="500"/>
      <c r="E33" s="504"/>
      <c r="F33" s="503"/>
      <c r="G33" s="946"/>
      <c r="H33" s="946"/>
      <c r="I33" s="946"/>
      <c r="J33" s="946"/>
      <c r="K33" s="946"/>
      <c r="L33" s="946"/>
      <c r="M33" s="946"/>
      <c r="N33" s="946"/>
      <c r="O33" s="1566"/>
      <c r="P33" s="1566"/>
      <c r="Q33" s="1566"/>
      <c r="R33" s="1566"/>
      <c r="S33" s="1649"/>
      <c r="T33" s="946"/>
      <c r="U33" s="1564"/>
    </row>
    <row r="34" spans="1:22" ht="27" customHeight="1">
      <c r="A34" s="625">
        <f>ROW()</f>
        <v>34</v>
      </c>
      <c r="B34" s="507"/>
      <c r="C34" s="1008" t="s">
        <v>643</v>
      </c>
      <c r="D34" s="507"/>
      <c r="E34" s="507"/>
      <c r="F34" s="507"/>
      <c r="G34" s="507"/>
      <c r="H34" s="507"/>
      <c r="I34" s="507"/>
      <c r="J34" s="507"/>
      <c r="K34" s="507"/>
      <c r="L34" s="507"/>
      <c r="M34" s="507"/>
      <c r="N34" s="507"/>
      <c r="O34" s="507"/>
      <c r="T34" s="507"/>
      <c r="U34" s="603"/>
    </row>
    <row r="35" spans="1:22" ht="15.95" customHeight="1">
      <c r="A35" s="625">
        <f>ROW()</f>
        <v>35</v>
      </c>
      <c r="B35" s="507"/>
      <c r="C35" s="507"/>
      <c r="D35" s="507"/>
      <c r="E35" s="507"/>
      <c r="F35" s="507"/>
      <c r="G35" s="507"/>
      <c r="H35" s="507"/>
      <c r="I35" s="507"/>
      <c r="J35" s="507"/>
      <c r="K35" s="507"/>
      <c r="L35" s="507"/>
      <c r="M35" s="507"/>
      <c r="N35" s="507"/>
      <c r="O35" s="505" t="s">
        <v>206</v>
      </c>
      <c r="P35" s="505" t="s">
        <v>650</v>
      </c>
      <c r="Q35" s="505" t="s">
        <v>649</v>
      </c>
      <c r="R35" s="505" t="s">
        <v>648</v>
      </c>
      <c r="S35" s="505" t="s">
        <v>205</v>
      </c>
      <c r="T35" s="507"/>
      <c r="U35" s="603"/>
    </row>
    <row r="36" spans="1:22" ht="15.95" customHeight="1">
      <c r="A36" s="625">
        <f>ROW()</f>
        <v>36</v>
      </c>
      <c r="B36" s="507"/>
      <c r="C36" s="507"/>
      <c r="D36" s="514"/>
      <c r="E36" s="507"/>
      <c r="F36" s="507"/>
      <c r="G36" s="507"/>
      <c r="H36" s="507"/>
      <c r="I36" s="507"/>
      <c r="J36" s="507"/>
      <c r="K36" s="507"/>
      <c r="L36" s="507"/>
      <c r="M36" s="507"/>
      <c r="N36" s="507"/>
      <c r="O36" s="1012" t="s">
        <v>186</v>
      </c>
      <c r="P36" s="1012" t="s">
        <v>186</v>
      </c>
      <c r="Q36" s="1012" t="s">
        <v>186</v>
      </c>
      <c r="R36" s="1012" t="s">
        <v>186</v>
      </c>
      <c r="S36" s="1012" t="s">
        <v>186</v>
      </c>
      <c r="T36" s="507"/>
      <c r="U36" s="603"/>
    </row>
    <row r="37" spans="1:22" ht="15.95" customHeight="1">
      <c r="A37" s="625">
        <f>ROW()</f>
        <v>37</v>
      </c>
      <c r="B37" s="507"/>
      <c r="C37" s="507"/>
      <c r="D37" s="1565" t="s">
        <v>1266</v>
      </c>
      <c r="E37" s="507"/>
      <c r="F37" s="507"/>
      <c r="G37" s="507"/>
      <c r="H37" s="507"/>
      <c r="I37" s="507"/>
      <c r="J37" s="507"/>
      <c r="K37" s="507"/>
      <c r="L37" s="507"/>
      <c r="M37" s="507"/>
      <c r="N37" s="507"/>
      <c r="O37" s="1708">
        <f>O58</f>
        <v>0</v>
      </c>
      <c r="P37" s="1708">
        <f t="shared" ref="P37:S37" si="0">P58</f>
        <v>0</v>
      </c>
      <c r="Q37" s="1708">
        <f t="shared" si="0"/>
        <v>0</v>
      </c>
      <c r="R37" s="1708">
        <f t="shared" si="0"/>
        <v>0</v>
      </c>
      <c r="S37" s="1708">
        <f t="shared" si="0"/>
        <v>0</v>
      </c>
      <c r="T37" s="507"/>
      <c r="U37" s="603"/>
    </row>
    <row r="38" spans="1:22" ht="15.95" customHeight="1">
      <c r="A38" s="625">
        <f>ROW()</f>
        <v>38</v>
      </c>
      <c r="B38" s="507"/>
      <c r="C38" s="507"/>
      <c r="D38" s="514"/>
      <c r="E38" s="507"/>
      <c r="F38" s="507"/>
      <c r="G38" s="507"/>
      <c r="H38" s="507"/>
      <c r="I38" s="507"/>
      <c r="J38" s="507"/>
      <c r="K38" s="507"/>
      <c r="L38" s="507"/>
      <c r="M38" s="507"/>
      <c r="N38" s="507"/>
      <c r="O38" s="1709"/>
      <c r="P38" s="1709"/>
      <c r="Q38" s="1709"/>
      <c r="R38" s="1709"/>
      <c r="S38" s="1709"/>
      <c r="T38" s="507"/>
      <c r="U38" s="603"/>
    </row>
    <row r="39" spans="1:22" ht="15.95" customHeight="1">
      <c r="A39" s="625">
        <f>ROW()</f>
        <v>39</v>
      </c>
      <c r="B39" s="507"/>
      <c r="C39" s="1009" t="s">
        <v>2</v>
      </c>
      <c r="D39" s="1007" t="s">
        <v>222</v>
      </c>
      <c r="E39" s="507"/>
      <c r="F39" s="507"/>
      <c r="G39" s="507"/>
      <c r="H39" s="507"/>
      <c r="I39" s="507"/>
      <c r="J39" s="507"/>
      <c r="K39" s="507"/>
      <c r="L39" s="507"/>
      <c r="M39" s="507"/>
      <c r="N39" s="507"/>
      <c r="O39" s="1710">
        <f>O80</f>
        <v>0</v>
      </c>
      <c r="P39" s="1710">
        <f t="shared" ref="P39:S39" si="1">P80</f>
        <v>0</v>
      </c>
      <c r="Q39" s="1710">
        <f t="shared" si="1"/>
        <v>0</v>
      </c>
      <c r="R39" s="1710">
        <f t="shared" si="1"/>
        <v>0</v>
      </c>
      <c r="S39" s="1710">
        <f t="shared" si="1"/>
        <v>0</v>
      </c>
      <c r="T39" s="507"/>
      <c r="U39" s="603"/>
    </row>
    <row r="40" spans="1:22" ht="15.95" customHeight="1">
      <c r="A40" s="625">
        <f>ROW()</f>
        <v>40</v>
      </c>
      <c r="B40" s="507"/>
      <c r="C40" s="574"/>
      <c r="D40" s="507"/>
      <c r="E40" s="507"/>
      <c r="F40" s="507"/>
      <c r="G40" s="507"/>
      <c r="H40" s="507"/>
      <c r="I40" s="507"/>
      <c r="J40" s="507"/>
      <c r="K40" s="507"/>
      <c r="L40" s="507"/>
      <c r="M40" s="507"/>
      <c r="N40" s="507"/>
      <c r="O40" s="1711"/>
      <c r="P40" s="1711"/>
      <c r="Q40" s="1711"/>
      <c r="R40" s="1711"/>
      <c r="S40" s="1711"/>
      <c r="T40" s="507"/>
      <c r="U40" s="603"/>
    </row>
    <row r="41" spans="1:22" ht="15.95" customHeight="1">
      <c r="A41" s="625">
        <f>ROW()</f>
        <v>41</v>
      </c>
      <c r="B41" s="507"/>
      <c r="C41" s="574"/>
      <c r="D41" s="514" t="s">
        <v>593</v>
      </c>
      <c r="E41" s="507"/>
      <c r="F41" s="507"/>
      <c r="G41" s="507"/>
      <c r="H41" s="507"/>
      <c r="I41" s="507"/>
      <c r="J41" s="507"/>
      <c r="K41" s="507"/>
      <c r="L41" s="507"/>
      <c r="M41" s="507"/>
      <c r="N41" s="507"/>
      <c r="O41" s="1708">
        <f>O37-O39</f>
        <v>0</v>
      </c>
      <c r="P41" s="1708">
        <f>P37-P39</f>
        <v>0</v>
      </c>
      <c r="Q41" s="1708">
        <f>Q37-Q39</f>
        <v>0</v>
      </c>
      <c r="R41" s="1708">
        <f>R37-R39</f>
        <v>0</v>
      </c>
      <c r="S41" s="1708">
        <f>S37-S39</f>
        <v>0</v>
      </c>
      <c r="T41" s="507"/>
      <c r="U41" s="603"/>
    </row>
    <row r="42" spans="1:22" ht="15.95" customHeight="1">
      <c r="A42" s="625">
        <f>ROW()</f>
        <v>42</v>
      </c>
      <c r="B42" s="507"/>
      <c r="C42" s="574"/>
      <c r="D42" s="507"/>
      <c r="E42" s="507"/>
      <c r="F42" s="507"/>
      <c r="G42" s="507"/>
      <c r="H42" s="507"/>
      <c r="I42" s="507"/>
      <c r="J42" s="507"/>
      <c r="K42" s="507"/>
      <c r="L42" s="507"/>
      <c r="M42" s="507"/>
      <c r="N42" s="507"/>
      <c r="O42" s="1711"/>
      <c r="P42" s="1711"/>
      <c r="Q42" s="1711"/>
      <c r="R42" s="1711"/>
      <c r="S42" s="1711"/>
      <c r="T42" s="507"/>
      <c r="U42" s="603"/>
    </row>
    <row r="43" spans="1:22" ht="15.95" customHeight="1">
      <c r="A43" s="625">
        <f>ROW()</f>
        <v>43</v>
      </c>
      <c r="B43" s="507"/>
      <c r="C43" s="1009" t="s">
        <v>2</v>
      </c>
      <c r="D43" s="1010" t="s">
        <v>204</v>
      </c>
      <c r="E43" s="507"/>
      <c r="F43" s="507"/>
      <c r="G43" s="507"/>
      <c r="H43" s="507"/>
      <c r="I43" s="507"/>
      <c r="J43" s="507"/>
      <c r="K43" s="507"/>
      <c r="L43" s="507"/>
      <c r="M43" s="507"/>
      <c r="N43" s="507"/>
      <c r="O43" s="1712"/>
      <c r="P43" s="1712"/>
      <c r="Q43" s="1712"/>
      <c r="R43" s="1712"/>
      <c r="S43" s="1710">
        <f>S115</f>
        <v>0</v>
      </c>
      <c r="T43" s="507"/>
      <c r="U43" s="603"/>
    </row>
    <row r="44" spans="1:22" ht="15.95" customHeight="1">
      <c r="A44" s="625">
        <f>ROW()</f>
        <v>44</v>
      </c>
      <c r="B44" s="507"/>
      <c r="C44" s="574"/>
      <c r="D44" s="507"/>
      <c r="E44" s="507"/>
      <c r="F44" s="507"/>
      <c r="G44" s="507"/>
      <c r="H44" s="507"/>
      <c r="I44" s="507"/>
      <c r="J44" s="507"/>
      <c r="K44" s="507"/>
      <c r="L44" s="507"/>
      <c r="M44" s="507"/>
      <c r="N44" s="507"/>
      <c r="O44" s="1711"/>
      <c r="P44" s="1711"/>
      <c r="Q44" s="1711"/>
      <c r="R44" s="1711"/>
      <c r="S44" s="1711"/>
      <c r="T44" s="507"/>
      <c r="U44" s="603"/>
      <c r="V44" s="937" t="s">
        <v>4</v>
      </c>
    </row>
    <row r="45" spans="1:22" ht="15.95" customHeight="1">
      <c r="A45" s="625">
        <f>ROW()</f>
        <v>45</v>
      </c>
      <c r="B45" s="507"/>
      <c r="C45" s="574"/>
      <c r="D45" s="514" t="s">
        <v>594</v>
      </c>
      <c r="E45" s="507"/>
      <c r="F45" s="507"/>
      <c r="G45" s="507"/>
      <c r="H45" s="507"/>
      <c r="I45" s="507"/>
      <c r="J45" s="507"/>
      <c r="K45" s="507"/>
      <c r="L45" s="507"/>
      <c r="M45" s="507"/>
      <c r="N45" s="507"/>
      <c r="O45" s="1708">
        <f t="shared" ref="O45" si="2">O41-O43</f>
        <v>0</v>
      </c>
      <c r="P45" s="1708">
        <f t="shared" ref="P45:R45" si="3">P41-P43</f>
        <v>0</v>
      </c>
      <c r="Q45" s="1708">
        <f t="shared" si="3"/>
        <v>0</v>
      </c>
      <c r="R45" s="1708">
        <f t="shared" si="3"/>
        <v>0</v>
      </c>
      <c r="S45" s="1708">
        <f>S41-S43</f>
        <v>0</v>
      </c>
      <c r="T45" s="507"/>
      <c r="U45" s="603"/>
      <c r="V45" s="937"/>
    </row>
    <row r="46" spans="1:22" ht="15.95" customHeight="1">
      <c r="A46" s="625">
        <f>ROW()</f>
        <v>46</v>
      </c>
      <c r="B46" s="507"/>
      <c r="C46" s="574"/>
      <c r="D46" s="507"/>
      <c r="E46" s="507"/>
      <c r="F46" s="507"/>
      <c r="G46" s="507"/>
      <c r="H46" s="507"/>
      <c r="I46" s="507"/>
      <c r="J46" s="507"/>
      <c r="K46" s="507"/>
      <c r="L46" s="507"/>
      <c r="M46" s="507"/>
      <c r="N46" s="507"/>
      <c r="O46" s="1711"/>
      <c r="P46" s="1711"/>
      <c r="Q46" s="1711"/>
      <c r="R46" s="1711"/>
      <c r="S46" s="1711"/>
      <c r="T46" s="507"/>
      <c r="U46" s="603"/>
    </row>
    <row r="47" spans="1:22" ht="15.95" customHeight="1">
      <c r="A47" s="625">
        <f>ROW()</f>
        <v>47</v>
      </c>
      <c r="B47" s="507"/>
      <c r="C47" s="1009" t="s">
        <v>2</v>
      </c>
      <c r="D47" s="1010" t="s">
        <v>910</v>
      </c>
      <c r="E47" s="507"/>
      <c r="F47" s="507"/>
      <c r="G47" s="507"/>
      <c r="H47" s="507"/>
      <c r="I47" s="507"/>
      <c r="J47" s="507"/>
      <c r="K47" s="507"/>
      <c r="L47" s="507"/>
      <c r="M47" s="507"/>
      <c r="N47" s="507"/>
      <c r="O47" s="1712"/>
      <c r="P47" s="1712"/>
      <c r="Q47" s="1712"/>
      <c r="R47" s="1712"/>
      <c r="S47" s="1712"/>
      <c r="T47" s="507"/>
      <c r="U47" s="603"/>
    </row>
    <row r="48" spans="1:22" ht="15.95" customHeight="1" thickBot="1">
      <c r="A48" s="625">
        <f>ROW()</f>
        <v>48</v>
      </c>
      <c r="B48" s="507"/>
      <c r="C48" s="574"/>
      <c r="D48" s="507"/>
      <c r="E48" s="507"/>
      <c r="F48" s="507"/>
      <c r="G48" s="507"/>
      <c r="H48" s="507"/>
      <c r="I48" s="507"/>
      <c r="J48" s="507"/>
      <c r="K48" s="507"/>
      <c r="L48" s="507"/>
      <c r="M48" s="507"/>
      <c r="N48" s="507"/>
      <c r="O48" s="1711"/>
      <c r="P48" s="1711"/>
      <c r="Q48" s="1711"/>
      <c r="R48" s="1711"/>
      <c r="S48" s="1711"/>
      <c r="T48" s="507"/>
      <c r="U48" s="603"/>
    </row>
    <row r="49" spans="1:21" ht="15.95" customHeight="1" thickBot="1">
      <c r="A49" s="625">
        <f>ROW()</f>
        <v>49</v>
      </c>
      <c r="B49" s="507"/>
      <c r="C49" s="507"/>
      <c r="D49" s="514" t="s">
        <v>1148</v>
      </c>
      <c r="E49" s="507"/>
      <c r="F49" s="507"/>
      <c r="G49" s="507"/>
      <c r="H49" s="507"/>
      <c r="I49" s="507"/>
      <c r="J49" s="507"/>
      <c r="K49" s="507"/>
      <c r="L49" s="507"/>
      <c r="M49" s="507"/>
      <c r="N49" s="507"/>
      <c r="O49" s="1713">
        <f t="shared" ref="O49" si="4">O45-O47</f>
        <v>0</v>
      </c>
      <c r="P49" s="1714">
        <f t="shared" ref="P49:R49" si="5">P45-P47</f>
        <v>0</v>
      </c>
      <c r="Q49" s="1714">
        <f t="shared" si="5"/>
        <v>0</v>
      </c>
      <c r="R49" s="1714">
        <f t="shared" si="5"/>
        <v>0</v>
      </c>
      <c r="S49" s="1715">
        <f>S45-S47</f>
        <v>0</v>
      </c>
      <c r="T49" s="507"/>
      <c r="U49" s="603"/>
    </row>
    <row r="50" spans="1:21" ht="15.95" customHeight="1">
      <c r="A50" s="625">
        <f>ROW()</f>
        <v>50</v>
      </c>
      <c r="B50" s="507"/>
      <c r="C50" s="507"/>
      <c r="D50" s="507"/>
      <c r="E50" s="507"/>
      <c r="F50" s="507"/>
      <c r="G50" s="507"/>
      <c r="H50" s="507"/>
      <c r="I50" s="507"/>
      <c r="J50" s="507"/>
      <c r="K50" s="507"/>
      <c r="L50" s="507"/>
      <c r="M50" s="507"/>
      <c r="N50" s="507"/>
      <c r="O50" s="507"/>
      <c r="P50" s="507"/>
      <c r="Q50" s="507"/>
      <c r="R50" s="507"/>
      <c r="S50" s="507"/>
      <c r="T50" s="507"/>
      <c r="U50" s="603"/>
    </row>
    <row r="51" spans="1:21" s="937" customFormat="1" ht="15.95" customHeight="1">
      <c r="A51" s="625">
        <f>ROW()</f>
        <v>51</v>
      </c>
      <c r="B51" s="507"/>
      <c r="C51" s="1008" t="s">
        <v>1256</v>
      </c>
      <c r="D51" s="507"/>
      <c r="E51" s="507"/>
      <c r="F51" s="507"/>
      <c r="G51" s="507"/>
      <c r="H51" s="507"/>
      <c r="I51" s="507"/>
      <c r="J51" s="507"/>
      <c r="K51" s="507"/>
      <c r="L51" s="507"/>
      <c r="M51" s="507"/>
      <c r="N51" s="507"/>
      <c r="O51" s="507"/>
      <c r="P51" s="507"/>
      <c r="Q51" s="507"/>
      <c r="R51" s="507"/>
      <c r="S51" s="507"/>
      <c r="T51" s="507"/>
      <c r="U51" s="1564"/>
    </row>
    <row r="52" spans="1:21" s="937" customFormat="1" ht="15.95" customHeight="1">
      <c r="A52" s="625">
        <f>ROW()</f>
        <v>52</v>
      </c>
      <c r="B52" s="507"/>
      <c r="C52" s="1008"/>
      <c r="D52" s="507"/>
      <c r="E52" s="507"/>
      <c r="F52" s="507"/>
      <c r="G52" s="507"/>
      <c r="H52" s="507"/>
      <c r="I52" s="507"/>
      <c r="J52" s="507"/>
      <c r="K52" s="507"/>
      <c r="L52" s="507"/>
      <c r="M52" s="507"/>
      <c r="N52" s="507"/>
      <c r="O52" s="505" t="s">
        <v>206</v>
      </c>
      <c r="P52" s="505" t="s">
        <v>650</v>
      </c>
      <c r="Q52" s="505" t="s">
        <v>649</v>
      </c>
      <c r="R52" s="505" t="s">
        <v>648</v>
      </c>
      <c r="S52" s="505" t="s">
        <v>205</v>
      </c>
      <c r="T52" s="507"/>
      <c r="U52" s="1564"/>
    </row>
    <row r="53" spans="1:21" s="937" customFormat="1" ht="15.95" customHeight="1">
      <c r="A53" s="625">
        <f>ROW()</f>
        <v>53</v>
      </c>
      <c r="B53" s="507"/>
      <c r="C53" s="507"/>
      <c r="O53" s="1012" t="s">
        <v>186</v>
      </c>
      <c r="P53" s="1012" t="s">
        <v>186</v>
      </c>
      <c r="Q53" s="1012" t="s">
        <v>186</v>
      </c>
      <c r="R53" s="1012" t="s">
        <v>186</v>
      </c>
      <c r="S53" s="1012" t="s">
        <v>186</v>
      </c>
      <c r="T53" s="507"/>
      <c r="U53" s="1564"/>
    </row>
    <row r="54" spans="1:21" s="937" customFormat="1" ht="15.95" customHeight="1">
      <c r="A54" s="625">
        <f>ROW()</f>
        <v>54</v>
      </c>
      <c r="B54" s="507"/>
      <c r="C54" s="507"/>
      <c r="D54" s="1565" t="s">
        <v>1278</v>
      </c>
      <c r="E54" s="507"/>
      <c r="F54" s="507"/>
      <c r="G54" s="507"/>
      <c r="H54" s="507"/>
      <c r="I54" s="507"/>
      <c r="J54" s="507"/>
      <c r="K54" s="507"/>
      <c r="L54" s="507"/>
      <c r="M54" s="507"/>
      <c r="N54" s="507"/>
      <c r="O54" s="1712"/>
      <c r="P54" s="1712"/>
      <c r="Q54" s="1712"/>
      <c r="R54" s="1712"/>
      <c r="S54" s="1712"/>
      <c r="T54" s="507"/>
      <c r="U54" s="1564"/>
    </row>
    <row r="55" spans="1:21" s="937" customFormat="1" ht="15.95" customHeight="1">
      <c r="A55" s="625"/>
      <c r="B55" s="507"/>
      <c r="C55" s="507"/>
      <c r="D55" s="1565" t="s">
        <v>1279</v>
      </c>
      <c r="E55" s="507"/>
      <c r="F55" s="507"/>
      <c r="G55" s="507"/>
      <c r="H55" s="507"/>
      <c r="I55" s="507"/>
      <c r="J55" s="507"/>
      <c r="K55" s="507"/>
      <c r="L55" s="507"/>
      <c r="M55" s="507"/>
      <c r="N55" s="507"/>
      <c r="O55" s="1712"/>
      <c r="P55" s="1712"/>
      <c r="Q55" s="1712"/>
      <c r="R55" s="1712"/>
      <c r="S55" s="1712"/>
      <c r="T55" s="507"/>
      <c r="U55" s="1564"/>
    </row>
    <row r="56" spans="1:21" s="937" customFormat="1" ht="15.95" customHeight="1">
      <c r="A56" s="625">
        <f>ROW()</f>
        <v>56</v>
      </c>
      <c r="B56" s="507"/>
      <c r="C56" s="507"/>
      <c r="D56" s="1565" t="s">
        <v>1265</v>
      </c>
      <c r="E56" s="507"/>
      <c r="F56" s="507"/>
      <c r="G56" s="507"/>
      <c r="H56" s="507"/>
      <c r="I56" s="507"/>
      <c r="J56" s="507"/>
      <c r="K56" s="507"/>
      <c r="L56" s="507"/>
      <c r="M56" s="507"/>
      <c r="N56" s="507"/>
      <c r="O56" s="1712"/>
      <c r="P56" s="1712"/>
      <c r="Q56" s="1712"/>
      <c r="R56" s="1712"/>
      <c r="S56" s="1712"/>
      <c r="T56" s="507"/>
      <c r="U56" s="1564"/>
    </row>
    <row r="57" spans="1:21" s="937" customFormat="1" ht="15.95" customHeight="1">
      <c r="A57" s="625">
        <f>ROW()</f>
        <v>57</v>
      </c>
      <c r="B57" s="507"/>
      <c r="C57" s="507"/>
      <c r="D57" s="1249" t="s">
        <v>1149</v>
      </c>
      <c r="E57" s="507"/>
      <c r="F57" s="507"/>
      <c r="G57" s="507"/>
      <c r="H57" s="507"/>
      <c r="I57" s="507"/>
      <c r="J57" s="507"/>
      <c r="K57" s="507"/>
      <c r="L57" s="507"/>
      <c r="M57" s="507"/>
      <c r="N57" s="507"/>
      <c r="O57" s="1712"/>
      <c r="P57" s="1712"/>
      <c r="Q57" s="1712"/>
      <c r="R57" s="1712"/>
      <c r="S57" s="1712"/>
      <c r="T57" s="507"/>
      <c r="U57" s="1564"/>
    </row>
    <row r="58" spans="1:21" s="937" customFormat="1" ht="15.95" customHeight="1">
      <c r="A58" s="625">
        <f>ROW()</f>
        <v>58</v>
      </c>
      <c r="B58" s="507"/>
      <c r="C58" s="507"/>
      <c r="D58" s="514" t="s">
        <v>1232</v>
      </c>
      <c r="E58" s="507"/>
      <c r="F58" s="507"/>
      <c r="G58" s="507"/>
      <c r="H58" s="507"/>
      <c r="I58" s="507"/>
      <c r="J58" s="507"/>
      <c r="K58" s="507"/>
      <c r="L58" s="507"/>
      <c r="M58" s="507"/>
      <c r="N58" s="507"/>
      <c r="O58" s="1708">
        <f>SUM(O54:O57)</f>
        <v>0</v>
      </c>
      <c r="P58" s="1708">
        <f t="shared" ref="P58:S58" si="6">SUM(P54:P57)</f>
        <v>0</v>
      </c>
      <c r="Q58" s="1708">
        <f t="shared" si="6"/>
        <v>0</v>
      </c>
      <c r="R58" s="1708">
        <f t="shared" si="6"/>
        <v>0</v>
      </c>
      <c r="S58" s="1708">
        <f t="shared" si="6"/>
        <v>0</v>
      </c>
      <c r="T58" s="507"/>
      <c r="U58" s="1564"/>
    </row>
    <row r="59" spans="1:21" s="937" customFormat="1" ht="15.95" customHeight="1">
      <c r="A59" s="625">
        <f>ROW()</f>
        <v>59</v>
      </c>
      <c r="B59" s="507"/>
      <c r="C59" s="507"/>
      <c r="D59" s="507"/>
      <c r="E59" s="507"/>
      <c r="F59" s="507"/>
      <c r="G59" s="507"/>
      <c r="H59" s="507"/>
      <c r="I59" s="507"/>
      <c r="J59" s="507"/>
      <c r="K59" s="507"/>
      <c r="L59" s="507"/>
      <c r="M59" s="507"/>
      <c r="N59" s="507"/>
      <c r="O59" s="1711"/>
      <c r="P59" s="1711"/>
      <c r="Q59" s="1711"/>
      <c r="R59" s="1711"/>
      <c r="S59" s="1711"/>
      <c r="T59" s="507"/>
      <c r="U59" s="1564"/>
    </row>
    <row r="60" spans="1:21" s="937" customFormat="1" ht="15.95" customHeight="1">
      <c r="A60" s="625">
        <f>ROW()</f>
        <v>60</v>
      </c>
      <c r="B60" s="507"/>
      <c r="C60" s="507"/>
      <c r="D60" s="507"/>
      <c r="E60" s="507"/>
      <c r="F60" s="507"/>
      <c r="G60" s="507"/>
      <c r="H60" s="507"/>
      <c r="I60" s="507"/>
      <c r="J60" s="507"/>
      <c r="K60" s="507"/>
      <c r="L60" s="507"/>
      <c r="M60" s="507"/>
      <c r="N60" s="507"/>
      <c r="O60" s="505" t="s">
        <v>559</v>
      </c>
      <c r="P60" s="505" t="s">
        <v>560</v>
      </c>
      <c r="Q60" s="505" t="s">
        <v>561</v>
      </c>
      <c r="R60" s="505" t="s">
        <v>562</v>
      </c>
      <c r="S60" s="505" t="s">
        <v>563</v>
      </c>
      <c r="T60" s="507"/>
      <c r="U60" s="1564"/>
    </row>
    <row r="61" spans="1:21" s="937" customFormat="1" ht="15.95" customHeight="1">
      <c r="A61" s="625">
        <f>ROW()</f>
        <v>61</v>
      </c>
      <c r="B61" s="507"/>
      <c r="C61" s="507"/>
      <c r="D61" s="507"/>
      <c r="E61" s="507"/>
      <c r="F61" s="507"/>
      <c r="G61" s="507"/>
      <c r="H61" s="507"/>
      <c r="I61" s="507"/>
      <c r="J61" s="507"/>
      <c r="K61" s="507"/>
      <c r="L61" s="507"/>
      <c r="M61" s="507"/>
      <c r="N61" s="507"/>
      <c r="O61" s="1012" t="s">
        <v>186</v>
      </c>
      <c r="P61" s="1012" t="s">
        <v>186</v>
      </c>
      <c r="Q61" s="1012" t="s">
        <v>186</v>
      </c>
      <c r="R61" s="1012" t="s">
        <v>186</v>
      </c>
      <c r="S61" s="1012" t="s">
        <v>186</v>
      </c>
      <c r="T61" s="507"/>
      <c r="U61" s="1564"/>
    </row>
    <row r="62" spans="1:21" s="937" customFormat="1" ht="15.95" customHeight="1">
      <c r="A62" s="625">
        <f>ROW()</f>
        <v>62</v>
      </c>
      <c r="B62" s="507"/>
      <c r="C62" s="507"/>
      <c r="D62" s="1565" t="s">
        <v>1268</v>
      </c>
      <c r="E62" s="507"/>
      <c r="F62" s="507"/>
      <c r="G62" s="507"/>
      <c r="H62" s="507"/>
      <c r="I62" s="507"/>
      <c r="J62" s="507"/>
      <c r="K62" s="507"/>
      <c r="L62" s="507"/>
      <c r="M62" s="507"/>
      <c r="N62" s="507"/>
      <c r="O62" s="1712"/>
      <c r="P62" s="1712"/>
      <c r="Q62" s="1712"/>
      <c r="R62" s="1712"/>
      <c r="S62" s="1712"/>
      <c r="T62" s="507"/>
      <c r="U62" s="1564"/>
    </row>
    <row r="63" spans="1:21" s="937" customFormat="1" ht="15.95" customHeight="1">
      <c r="A63" s="625">
        <f>ROW()</f>
        <v>63</v>
      </c>
      <c r="B63" s="507"/>
      <c r="C63" s="507"/>
      <c r="D63" s="507"/>
      <c r="E63" s="507"/>
      <c r="F63" s="507"/>
      <c r="G63" s="507"/>
      <c r="H63" s="507"/>
      <c r="I63" s="507"/>
      <c r="J63" s="507"/>
      <c r="K63" s="507"/>
      <c r="L63" s="507"/>
      <c r="M63" s="507"/>
      <c r="N63" s="507"/>
      <c r="O63" s="507"/>
      <c r="P63" s="507"/>
      <c r="Q63" s="507"/>
      <c r="R63" s="507"/>
      <c r="S63" s="507"/>
      <c r="T63" s="507"/>
      <c r="U63" s="1564"/>
    </row>
    <row r="64" spans="1:21" s="937" customFormat="1" ht="15.95" customHeight="1">
      <c r="A64" s="625">
        <f>ROW()</f>
        <v>64</v>
      </c>
      <c r="B64" s="507"/>
      <c r="C64" s="507"/>
      <c r="D64" s="507"/>
      <c r="E64" s="507"/>
      <c r="F64" s="507"/>
      <c r="G64" s="507"/>
      <c r="H64" s="507"/>
      <c r="I64" s="507"/>
      <c r="J64" s="507"/>
      <c r="K64" s="507"/>
      <c r="L64" s="507"/>
      <c r="M64" s="507"/>
      <c r="N64" s="507"/>
      <c r="O64" s="505" t="s">
        <v>206</v>
      </c>
      <c r="P64" s="505" t="s">
        <v>650</v>
      </c>
      <c r="Q64" s="505" t="s">
        <v>649</v>
      </c>
      <c r="R64" s="505" t="s">
        <v>648</v>
      </c>
      <c r="S64" s="505" t="s">
        <v>205</v>
      </c>
      <c r="T64" s="507"/>
      <c r="U64" s="1564"/>
    </row>
    <row r="65" spans="1:21" s="937" customFormat="1" ht="15.95" customHeight="1">
      <c r="A65" s="625">
        <f>ROW()</f>
        <v>65</v>
      </c>
      <c r="B65" s="507"/>
      <c r="C65" s="507"/>
      <c r="E65" s="507"/>
      <c r="F65" s="507"/>
      <c r="G65" s="507"/>
      <c r="H65" s="507"/>
      <c r="I65" s="507"/>
      <c r="J65" s="507"/>
      <c r="K65" s="507"/>
      <c r="L65" s="507"/>
      <c r="M65" s="507"/>
      <c r="N65" s="507"/>
      <c r="O65" s="1012" t="s">
        <v>186</v>
      </c>
      <c r="P65" s="1012" t="s">
        <v>186</v>
      </c>
      <c r="Q65" s="1012" t="s">
        <v>186</v>
      </c>
      <c r="R65" s="1012" t="s">
        <v>186</v>
      </c>
      <c r="S65" s="1012" t="s">
        <v>186</v>
      </c>
      <c r="T65" s="507"/>
      <c r="U65" s="1564"/>
    </row>
    <row r="66" spans="1:21" s="937" customFormat="1" ht="15.95" customHeight="1">
      <c r="A66" s="625">
        <f>ROW()</f>
        <v>66</v>
      </c>
      <c r="B66" s="507"/>
      <c r="C66" s="507"/>
      <c r="D66" s="1565" t="s">
        <v>1271</v>
      </c>
      <c r="E66" s="507"/>
      <c r="F66" s="507"/>
      <c r="G66" s="507"/>
      <c r="H66" s="507"/>
      <c r="I66" s="507"/>
      <c r="J66" s="507"/>
      <c r="K66" s="507"/>
      <c r="L66" s="507"/>
      <c r="M66" s="507"/>
      <c r="N66" s="507"/>
      <c r="O66" s="1712"/>
      <c r="P66" s="1712"/>
      <c r="Q66" s="1712"/>
      <c r="R66" s="1712"/>
      <c r="S66" s="1712"/>
      <c r="T66" s="507"/>
      <c r="U66" s="1564"/>
    </row>
    <row r="67" spans="1:21" s="937" customFormat="1" ht="15.95" customHeight="1">
      <c r="A67" s="625">
        <f>ROW()</f>
        <v>67</v>
      </c>
      <c r="B67" s="507"/>
      <c r="C67" s="507"/>
      <c r="D67" s="1565" t="s">
        <v>1272</v>
      </c>
      <c r="E67" s="507"/>
      <c r="F67" s="507"/>
      <c r="G67" s="507"/>
      <c r="H67" s="507"/>
      <c r="I67" s="507"/>
      <c r="J67" s="507"/>
      <c r="K67" s="507"/>
      <c r="L67" s="507"/>
      <c r="M67" s="507"/>
      <c r="N67" s="507"/>
      <c r="O67" s="1708">
        <f>O58</f>
        <v>0</v>
      </c>
      <c r="P67" s="1708">
        <f t="shared" ref="P67:S67" si="7">P58</f>
        <v>0</v>
      </c>
      <c r="Q67" s="1708">
        <f t="shared" si="7"/>
        <v>0</v>
      </c>
      <c r="R67" s="1708">
        <f t="shared" si="7"/>
        <v>0</v>
      </c>
      <c r="S67" s="1708">
        <f t="shared" si="7"/>
        <v>0</v>
      </c>
      <c r="T67" s="507"/>
      <c r="U67" s="1564"/>
    </row>
    <row r="68" spans="1:21" s="937" customFormat="1" ht="15.95" customHeight="1">
      <c r="A68" s="625">
        <f>ROW()</f>
        <v>68</v>
      </c>
      <c r="B68" s="507"/>
      <c r="C68" s="507"/>
      <c r="D68" s="1565" t="s">
        <v>1273</v>
      </c>
      <c r="E68" s="507"/>
      <c r="F68" s="507"/>
      <c r="G68" s="507"/>
      <c r="H68" s="507"/>
      <c r="I68" s="507"/>
      <c r="J68" s="507"/>
      <c r="K68" s="507"/>
      <c r="L68" s="507"/>
      <c r="M68" s="507"/>
      <c r="N68" s="507"/>
      <c r="O68" s="1716">
        <f>O66-O67</f>
        <v>0</v>
      </c>
      <c r="P68" s="1716">
        <f t="shared" ref="P68:S68" si="8">P66-P67</f>
        <v>0</v>
      </c>
      <c r="Q68" s="1716">
        <f t="shared" si="8"/>
        <v>0</v>
      </c>
      <c r="R68" s="1716">
        <f t="shared" si="8"/>
        <v>0</v>
      </c>
      <c r="S68" s="1716">
        <f t="shared" si="8"/>
        <v>0</v>
      </c>
      <c r="T68" s="507"/>
      <c r="U68" s="1564"/>
    </row>
    <row r="69" spans="1:21" s="937" customFormat="1" ht="15.95" customHeight="1">
      <c r="A69" s="625">
        <f>ROW()</f>
        <v>69</v>
      </c>
      <c r="B69" s="507"/>
      <c r="C69" s="507"/>
      <c r="D69" s="1565" t="s">
        <v>1274</v>
      </c>
      <c r="E69" s="507"/>
      <c r="F69" s="507"/>
      <c r="G69" s="507"/>
      <c r="H69" s="507"/>
      <c r="I69" s="507"/>
      <c r="J69" s="507"/>
      <c r="K69" s="507"/>
      <c r="L69" s="507"/>
      <c r="M69" s="507"/>
      <c r="N69" s="507"/>
      <c r="O69" s="1716">
        <f>IF(O66=0,0,O68/O66)</f>
        <v>0</v>
      </c>
      <c r="P69" s="1716">
        <f t="shared" ref="P69:S69" si="9">IF(P66=0,0,P68/P66)</f>
        <v>0</v>
      </c>
      <c r="Q69" s="1716">
        <f t="shared" si="9"/>
        <v>0</v>
      </c>
      <c r="R69" s="1716">
        <f t="shared" si="9"/>
        <v>0</v>
      </c>
      <c r="S69" s="1716">
        <f t="shared" si="9"/>
        <v>0</v>
      </c>
      <c r="T69" s="507"/>
      <c r="U69" s="1564"/>
    </row>
    <row r="70" spans="1:21" s="937" customFormat="1" ht="15.95" customHeight="1">
      <c r="A70" s="625">
        <f>ROW()</f>
        <v>70</v>
      </c>
      <c r="B70" s="507"/>
      <c r="C70" s="507"/>
      <c r="D70" s="1565"/>
      <c r="E70" s="507"/>
      <c r="F70" s="507"/>
      <c r="G70" s="507"/>
      <c r="H70" s="507"/>
      <c r="I70" s="507"/>
      <c r="J70" s="507"/>
      <c r="K70" s="507"/>
      <c r="L70" s="507"/>
      <c r="M70" s="507"/>
      <c r="N70" s="507"/>
      <c r="O70" s="1568"/>
      <c r="P70" s="1568"/>
      <c r="Q70" s="1568"/>
      <c r="R70" s="1568"/>
      <c r="S70" s="1568"/>
      <c r="T70" s="507"/>
      <c r="U70" s="1564"/>
    </row>
    <row r="71" spans="1:21" ht="15.95" customHeight="1">
      <c r="A71" s="625">
        <f>ROW()</f>
        <v>71</v>
      </c>
      <c r="B71" s="507"/>
      <c r="C71" s="506" t="s">
        <v>1257</v>
      </c>
      <c r="D71" s="507"/>
      <c r="E71" s="507"/>
      <c r="F71" s="507"/>
      <c r="G71" s="507"/>
      <c r="H71" s="507"/>
      <c r="I71" s="507"/>
      <c r="J71" s="507"/>
      <c r="K71" s="507"/>
      <c r="L71" s="507"/>
      <c r="M71" s="507"/>
      <c r="N71" s="507"/>
      <c r="O71" s="505"/>
      <c r="P71" s="505"/>
      <c r="Q71" s="505"/>
      <c r="R71" s="505"/>
      <c r="S71" s="505"/>
      <c r="T71" s="507"/>
      <c r="U71" s="603"/>
    </row>
    <row r="72" spans="1:21" s="937" customFormat="1" ht="15.95" customHeight="1">
      <c r="A72" s="625">
        <f>ROW()</f>
        <v>72</v>
      </c>
      <c r="B72" s="507"/>
      <c r="C72" s="506"/>
      <c r="D72" s="507"/>
      <c r="E72" s="507"/>
      <c r="F72" s="507"/>
      <c r="G72" s="507"/>
      <c r="H72" s="507"/>
      <c r="I72" s="507"/>
      <c r="J72" s="507"/>
      <c r="K72" s="507"/>
      <c r="L72" s="507"/>
      <c r="M72" s="507"/>
      <c r="N72" s="507"/>
      <c r="O72" s="505" t="s">
        <v>206</v>
      </c>
      <c r="P72" s="505" t="s">
        <v>650</v>
      </c>
      <c r="Q72" s="505" t="s">
        <v>649</v>
      </c>
      <c r="R72" s="505" t="s">
        <v>648</v>
      </c>
      <c r="S72" s="505" t="s">
        <v>205</v>
      </c>
      <c r="T72" s="507"/>
      <c r="U72" s="603"/>
    </row>
    <row r="73" spans="1:21" ht="15.95" customHeight="1">
      <c r="A73" s="625">
        <f>ROW()</f>
        <v>73</v>
      </c>
      <c r="B73" s="507"/>
      <c r="C73" s="507"/>
      <c r="D73" s="507"/>
      <c r="E73" s="507"/>
      <c r="F73" s="507"/>
      <c r="G73" s="507"/>
      <c r="H73" s="507"/>
      <c r="I73" s="507"/>
      <c r="J73" s="507"/>
      <c r="K73" s="507"/>
      <c r="L73" s="507"/>
      <c r="M73" s="507"/>
      <c r="N73" s="507"/>
      <c r="O73" s="1012" t="s">
        <v>186</v>
      </c>
      <c r="P73" s="1012" t="s">
        <v>186</v>
      </c>
      <c r="Q73" s="1012" t="s">
        <v>186</v>
      </c>
      <c r="R73" s="1012" t="s">
        <v>186</v>
      </c>
      <c r="S73" s="1012" t="s">
        <v>186</v>
      </c>
      <c r="T73" s="507"/>
      <c r="U73" s="603"/>
    </row>
    <row r="74" spans="1:21" ht="15.95" customHeight="1">
      <c r="A74" s="625">
        <f>ROW()</f>
        <v>74</v>
      </c>
      <c r="B74" s="507"/>
      <c r="C74" s="507"/>
      <c r="D74" s="1007" t="s">
        <v>904</v>
      </c>
      <c r="E74" s="507"/>
      <c r="F74" s="507"/>
      <c r="G74" s="507"/>
      <c r="H74" s="507"/>
      <c r="I74" s="507"/>
      <c r="J74" s="507"/>
      <c r="K74" s="507"/>
      <c r="L74" s="507"/>
      <c r="M74" s="507"/>
      <c r="N74" s="507"/>
      <c r="O74" s="1712"/>
      <c r="P74" s="1712"/>
      <c r="Q74" s="1712"/>
      <c r="R74" s="1712"/>
      <c r="S74" s="1712"/>
      <c r="T74" s="507"/>
      <c r="U74" s="603"/>
    </row>
    <row r="75" spans="1:21" ht="15.95" customHeight="1">
      <c r="A75" s="625">
        <f>ROW()</f>
        <v>75</v>
      </c>
      <c r="B75" s="507"/>
      <c r="C75" s="507"/>
      <c r="D75" s="1007" t="s">
        <v>903</v>
      </c>
      <c r="E75" s="507"/>
      <c r="F75" s="507"/>
      <c r="G75" s="507"/>
      <c r="H75" s="507"/>
      <c r="I75" s="507"/>
      <c r="J75" s="507"/>
      <c r="K75" s="507"/>
      <c r="L75" s="507"/>
      <c r="M75" s="507"/>
      <c r="N75" s="507"/>
      <c r="O75" s="1712"/>
      <c r="P75" s="1712"/>
      <c r="Q75" s="1712"/>
      <c r="R75" s="1712"/>
      <c r="S75" s="1712"/>
      <c r="T75" s="507"/>
      <c r="U75" s="603"/>
    </row>
    <row r="76" spans="1:21" ht="15.95" customHeight="1">
      <c r="A76" s="625">
        <f>ROW()</f>
        <v>76</v>
      </c>
      <c r="B76" s="507"/>
      <c r="C76" s="507"/>
      <c r="D76" s="1007" t="s">
        <v>907</v>
      </c>
      <c r="E76" s="507"/>
      <c r="F76" s="507"/>
      <c r="G76" s="507"/>
      <c r="H76" s="507"/>
      <c r="I76" s="507"/>
      <c r="J76" s="507"/>
      <c r="K76" s="507"/>
      <c r="L76" s="507"/>
      <c r="M76" s="507"/>
      <c r="N76" s="507"/>
      <c r="O76" s="1712"/>
      <c r="P76" s="1712"/>
      <c r="Q76" s="1712"/>
      <c r="R76" s="1712"/>
      <c r="S76" s="1712"/>
      <c r="T76" s="507"/>
      <c r="U76" s="603"/>
    </row>
    <row r="77" spans="1:21" ht="15.95" customHeight="1">
      <c r="A77" s="625">
        <f>ROW()</f>
        <v>77</v>
      </c>
      <c r="B77" s="507"/>
      <c r="C77" s="507"/>
      <c r="D77" s="1007" t="s">
        <v>908</v>
      </c>
      <c r="E77" s="507"/>
      <c r="F77" s="507"/>
      <c r="G77" s="507"/>
      <c r="H77" s="507"/>
      <c r="I77" s="507"/>
      <c r="J77" s="507"/>
      <c r="K77" s="507"/>
      <c r="L77" s="507"/>
      <c r="M77" s="507"/>
      <c r="N77" s="507"/>
      <c r="O77" s="1712"/>
      <c r="P77" s="1712"/>
      <c r="Q77" s="1712"/>
      <c r="R77" s="1712"/>
      <c r="S77" s="1712"/>
      <c r="T77" s="507"/>
      <c r="U77" s="603"/>
    </row>
    <row r="78" spans="1:21" s="937" customFormat="1" ht="15.95" customHeight="1">
      <c r="A78" s="625">
        <f>ROW()</f>
        <v>78</v>
      </c>
      <c r="B78" s="507"/>
      <c r="C78" s="507"/>
      <c r="D78" s="1007" t="s">
        <v>909</v>
      </c>
      <c r="E78" s="507"/>
      <c r="F78" s="507"/>
      <c r="G78" s="507"/>
      <c r="H78" s="507"/>
      <c r="I78" s="507"/>
      <c r="J78" s="507"/>
      <c r="K78" s="507"/>
      <c r="L78" s="507"/>
      <c r="M78" s="507"/>
      <c r="N78" s="507"/>
      <c r="O78" s="1712"/>
      <c r="P78" s="1712"/>
      <c r="Q78" s="1712"/>
      <c r="R78" s="1712"/>
      <c r="S78" s="1712"/>
      <c r="T78" s="507"/>
      <c r="U78" s="603"/>
    </row>
    <row r="79" spans="1:21" ht="15.95" customHeight="1" thickBot="1">
      <c r="A79" s="625">
        <f>ROW()</f>
        <v>79</v>
      </c>
      <c r="B79" s="507"/>
      <c r="C79" s="507"/>
      <c r="D79" s="507" t="s">
        <v>906</v>
      </c>
      <c r="E79" s="507"/>
      <c r="F79" s="507"/>
      <c r="G79" s="507"/>
      <c r="H79" s="507"/>
      <c r="I79" s="507"/>
      <c r="J79" s="507"/>
      <c r="K79" s="507"/>
      <c r="L79" s="507"/>
      <c r="M79" s="507"/>
      <c r="N79" s="507"/>
      <c r="O79" s="1717"/>
      <c r="P79" s="1717"/>
      <c r="Q79" s="1717"/>
      <c r="R79" s="1717"/>
      <c r="S79" s="1717"/>
      <c r="T79" s="507"/>
      <c r="U79" s="603"/>
    </row>
    <row r="80" spans="1:21" ht="15.95" customHeight="1" thickBot="1">
      <c r="A80" s="625">
        <f>ROW()</f>
        <v>80</v>
      </c>
      <c r="B80" s="507"/>
      <c r="C80" s="507"/>
      <c r="D80" s="514" t="s">
        <v>539</v>
      </c>
      <c r="E80" s="507"/>
      <c r="F80" s="507"/>
      <c r="G80" s="507"/>
      <c r="H80" s="507"/>
      <c r="I80" s="507"/>
      <c r="J80" s="507"/>
      <c r="K80" s="507"/>
      <c r="L80" s="507"/>
      <c r="M80" s="507"/>
      <c r="N80" s="507"/>
      <c r="O80" s="1713">
        <f>SUM(N74:N79)</f>
        <v>0</v>
      </c>
      <c r="P80" s="1714">
        <f t="shared" ref="P80:R80" si="10">SUM(O74:O79)</f>
        <v>0</v>
      </c>
      <c r="Q80" s="1714">
        <f t="shared" si="10"/>
        <v>0</v>
      </c>
      <c r="R80" s="1714">
        <f t="shared" si="10"/>
        <v>0</v>
      </c>
      <c r="S80" s="1715">
        <f>SUM(R74:R79)</f>
        <v>0</v>
      </c>
      <c r="T80" s="507"/>
      <c r="U80" s="603"/>
    </row>
    <row r="81" spans="1:21" ht="15.95" customHeight="1">
      <c r="A81" s="625">
        <f>ROW()</f>
        <v>81</v>
      </c>
      <c r="B81" s="507"/>
      <c r="C81" s="507"/>
      <c r="D81" s="1007" t="s">
        <v>905</v>
      </c>
      <c r="E81" s="507"/>
      <c r="F81" s="507"/>
      <c r="G81" s="507"/>
      <c r="H81" s="507"/>
      <c r="I81" s="507"/>
      <c r="J81" s="507"/>
      <c r="K81" s="507"/>
      <c r="L81" s="507"/>
      <c r="M81" s="507"/>
      <c r="N81" s="507"/>
      <c r="O81" s="507"/>
      <c r="P81" s="507"/>
      <c r="Q81" s="507"/>
      <c r="R81" s="507"/>
      <c r="S81" s="507"/>
      <c r="T81" s="507"/>
      <c r="U81" s="603"/>
    </row>
    <row r="82" spans="1:21" s="937" customFormat="1" ht="15.95" customHeight="1">
      <c r="A82" s="625">
        <f>ROW()</f>
        <v>82</v>
      </c>
      <c r="B82" s="507"/>
      <c r="C82" s="507"/>
      <c r="D82" s="1007"/>
      <c r="E82" s="507"/>
      <c r="F82" s="507"/>
      <c r="G82" s="507"/>
      <c r="H82" s="507"/>
      <c r="I82" s="507"/>
      <c r="J82" s="507"/>
      <c r="K82" s="507"/>
      <c r="L82" s="507"/>
      <c r="M82" s="507"/>
      <c r="N82" s="507"/>
      <c r="O82" s="505" t="s">
        <v>559</v>
      </c>
      <c r="P82" s="505" t="s">
        <v>560</v>
      </c>
      <c r="Q82" s="505" t="s">
        <v>561</v>
      </c>
      <c r="R82" s="505" t="s">
        <v>562</v>
      </c>
      <c r="S82" s="505" t="s">
        <v>563</v>
      </c>
      <c r="T82" s="507"/>
      <c r="U82" s="1564"/>
    </row>
    <row r="83" spans="1:21" s="937" customFormat="1" ht="15.95" customHeight="1">
      <c r="A83" s="625">
        <f>ROW()</f>
        <v>83</v>
      </c>
      <c r="B83" s="507"/>
      <c r="C83" s="507"/>
      <c r="E83" s="507"/>
      <c r="F83" s="507"/>
      <c r="G83" s="507"/>
      <c r="H83" s="507"/>
      <c r="I83" s="507"/>
      <c r="J83" s="507"/>
      <c r="K83" s="507"/>
      <c r="L83" s="507"/>
      <c r="M83" s="507"/>
      <c r="N83" s="507"/>
      <c r="O83" s="1012" t="s">
        <v>186</v>
      </c>
      <c r="P83" s="1012" t="s">
        <v>186</v>
      </c>
      <c r="Q83" s="1012" t="s">
        <v>186</v>
      </c>
      <c r="R83" s="1012" t="s">
        <v>186</v>
      </c>
      <c r="S83" s="1012" t="s">
        <v>186</v>
      </c>
      <c r="T83" s="507"/>
      <c r="U83" s="1564"/>
    </row>
    <row r="84" spans="1:21" s="937" customFormat="1" ht="15.95" customHeight="1">
      <c r="A84" s="625">
        <f>ROW()</f>
        <v>84</v>
      </c>
      <c r="B84" s="507"/>
      <c r="C84" s="507"/>
      <c r="D84" s="1565" t="s">
        <v>1269</v>
      </c>
      <c r="E84" s="507"/>
      <c r="F84" s="507"/>
      <c r="G84" s="507"/>
      <c r="H84" s="507"/>
      <c r="I84" s="507"/>
      <c r="J84" s="507"/>
      <c r="K84" s="507"/>
      <c r="L84" s="507"/>
      <c r="M84" s="507"/>
      <c r="N84" s="507"/>
      <c r="O84" s="1712"/>
      <c r="P84" s="1712"/>
      <c r="Q84" s="1712"/>
      <c r="R84" s="1712"/>
      <c r="S84" s="1712"/>
      <c r="T84" s="507"/>
      <c r="U84" s="1564"/>
    </row>
    <row r="85" spans="1:21" s="937" customFormat="1" ht="15.95" customHeight="1">
      <c r="A85" s="625">
        <f>ROW()</f>
        <v>85</v>
      </c>
      <c r="B85" s="507"/>
      <c r="C85" s="507"/>
      <c r="D85" s="1007"/>
      <c r="E85" s="507"/>
      <c r="F85" s="507"/>
      <c r="G85" s="507"/>
      <c r="H85" s="507"/>
      <c r="I85" s="507"/>
      <c r="J85" s="507"/>
      <c r="K85" s="507"/>
      <c r="L85" s="507"/>
      <c r="M85" s="507"/>
      <c r="N85" s="507"/>
      <c r="O85" s="507"/>
      <c r="P85" s="507"/>
      <c r="Q85" s="507"/>
      <c r="R85" s="507"/>
      <c r="S85" s="507"/>
      <c r="T85" s="507"/>
      <c r="U85" s="1564"/>
    </row>
    <row r="86" spans="1:21" s="937" customFormat="1" ht="15.95" customHeight="1">
      <c r="A86" s="625">
        <f>ROW()</f>
        <v>86</v>
      </c>
      <c r="B86" s="507"/>
      <c r="C86" s="507"/>
      <c r="D86" s="1007"/>
      <c r="E86" s="507"/>
      <c r="F86" s="507"/>
      <c r="G86" s="507"/>
      <c r="H86" s="507"/>
      <c r="I86" s="507"/>
      <c r="J86" s="507"/>
      <c r="K86" s="507"/>
      <c r="L86" s="507"/>
      <c r="M86" s="507"/>
      <c r="N86" s="507"/>
      <c r="O86" s="507"/>
      <c r="P86" s="507"/>
      <c r="Q86" s="507"/>
      <c r="R86" s="507"/>
      <c r="S86" s="507"/>
      <c r="T86" s="507"/>
      <c r="U86" s="603"/>
    </row>
    <row r="87" spans="1:21" ht="15.95" customHeight="1">
      <c r="A87" s="625">
        <f>ROW()</f>
        <v>87</v>
      </c>
      <c r="B87" s="507"/>
      <c r="C87" s="506" t="s">
        <v>1258</v>
      </c>
      <c r="D87" s="507"/>
      <c r="E87" s="507"/>
      <c r="F87" s="507"/>
      <c r="G87" s="507"/>
      <c r="H87" s="507"/>
      <c r="I87" s="507"/>
      <c r="J87" s="507"/>
      <c r="K87" s="507"/>
      <c r="L87" s="507"/>
      <c r="M87" s="507"/>
      <c r="N87" s="507"/>
      <c r="O87" s="505" t="s">
        <v>206</v>
      </c>
      <c r="P87" s="505" t="s">
        <v>650</v>
      </c>
      <c r="Q87" s="505" t="s">
        <v>649</v>
      </c>
      <c r="R87" s="505" t="s">
        <v>648</v>
      </c>
      <c r="S87" s="505" t="s">
        <v>205</v>
      </c>
      <c r="T87" s="507"/>
      <c r="U87" s="603"/>
    </row>
    <row r="88" spans="1:21" ht="15.95" customHeight="1">
      <c r="A88" s="625">
        <f>ROW()</f>
        <v>88</v>
      </c>
      <c r="B88" s="507"/>
      <c r="C88" s="507"/>
      <c r="D88" s="507"/>
      <c r="E88" s="507"/>
      <c r="F88" s="507"/>
      <c r="G88" s="507"/>
      <c r="H88" s="507"/>
      <c r="I88" s="507"/>
      <c r="J88" s="507"/>
      <c r="K88" s="507"/>
      <c r="L88" s="507"/>
      <c r="M88" s="507"/>
      <c r="N88" s="507"/>
      <c r="O88" s="1012" t="s">
        <v>186</v>
      </c>
      <c r="P88" s="1012" t="s">
        <v>186</v>
      </c>
      <c r="Q88" s="1012" t="s">
        <v>186</v>
      </c>
      <c r="R88" s="1012" t="s">
        <v>186</v>
      </c>
      <c r="S88" s="1012" t="s">
        <v>186</v>
      </c>
      <c r="T88" s="507"/>
      <c r="U88" s="603"/>
    </row>
    <row r="89" spans="1:21" ht="15.95" customHeight="1">
      <c r="A89" s="625">
        <f>ROW()</f>
        <v>89</v>
      </c>
      <c r="B89" s="507"/>
      <c r="C89" s="507"/>
      <c r="D89" s="1565" t="s">
        <v>1261</v>
      </c>
      <c r="E89" s="507"/>
      <c r="F89" s="507"/>
      <c r="G89" s="507"/>
      <c r="H89" s="507"/>
      <c r="I89" s="507"/>
      <c r="J89" s="507"/>
      <c r="K89" s="507"/>
      <c r="L89" s="507"/>
      <c r="M89" s="507"/>
      <c r="N89" s="507"/>
      <c r="O89" s="1712"/>
      <c r="P89" s="1712"/>
      <c r="Q89" s="1712"/>
      <c r="R89" s="1712"/>
      <c r="S89" s="1712"/>
      <c r="T89" s="507"/>
      <c r="U89" s="603"/>
    </row>
    <row r="90" spans="1:21" ht="15.95" customHeight="1">
      <c r="A90" s="625">
        <f>ROW()</f>
        <v>90</v>
      </c>
      <c r="B90" s="507"/>
      <c r="C90" s="507"/>
      <c r="D90" s="1565" t="s">
        <v>1260</v>
      </c>
      <c r="E90" s="507"/>
      <c r="F90" s="507"/>
      <c r="G90" s="507"/>
      <c r="H90" s="507"/>
      <c r="I90" s="507"/>
      <c r="J90" s="507"/>
      <c r="K90" s="507"/>
      <c r="L90" s="507"/>
      <c r="M90" s="507"/>
      <c r="N90" s="507"/>
      <c r="O90" s="1712"/>
      <c r="P90" s="1712"/>
      <c r="Q90" s="1712"/>
      <c r="R90" s="1712"/>
      <c r="S90" s="1712"/>
      <c r="T90" s="507"/>
      <c r="U90" s="603"/>
    </row>
    <row r="91" spans="1:21" ht="15.95" customHeight="1">
      <c r="A91" s="625">
        <f>ROW()</f>
        <v>91</v>
      </c>
      <c r="B91" s="507"/>
      <c r="C91" s="507"/>
      <c r="D91" s="1565" t="s">
        <v>1262</v>
      </c>
      <c r="E91" s="507"/>
      <c r="F91" s="507"/>
      <c r="G91" s="507"/>
      <c r="H91" s="507"/>
      <c r="I91" s="507"/>
      <c r="J91" s="507"/>
      <c r="K91" s="507"/>
      <c r="L91" s="507"/>
      <c r="M91" s="507"/>
      <c r="N91" s="507"/>
      <c r="O91" s="1712"/>
      <c r="P91" s="1712"/>
      <c r="Q91" s="1712"/>
      <c r="R91" s="1712"/>
      <c r="S91" s="1712"/>
      <c r="T91" s="507"/>
      <c r="U91" s="603"/>
    </row>
    <row r="92" spans="1:21" ht="15.95" customHeight="1">
      <c r="A92" s="625">
        <f>ROW()</f>
        <v>92</v>
      </c>
      <c r="B92" s="507"/>
      <c r="C92" s="507"/>
      <c r="D92" s="1565" t="s">
        <v>1263</v>
      </c>
      <c r="E92" s="507"/>
      <c r="F92" s="507"/>
      <c r="G92" s="507"/>
      <c r="H92" s="507"/>
      <c r="I92" s="507"/>
      <c r="J92" s="507"/>
      <c r="K92" s="507"/>
      <c r="L92" s="507"/>
      <c r="M92" s="507"/>
      <c r="N92" s="507"/>
      <c r="O92" s="1712"/>
      <c r="P92" s="1712"/>
      <c r="Q92" s="1712"/>
      <c r="R92" s="1712"/>
      <c r="S92" s="1712"/>
      <c r="T92" s="507"/>
      <c r="U92" s="603"/>
    </row>
    <row r="93" spans="1:21" ht="15.95" customHeight="1" thickBot="1">
      <c r="A93" s="625">
        <f>ROW()</f>
        <v>93</v>
      </c>
      <c r="B93" s="507"/>
      <c r="C93" s="507"/>
      <c r="D93" s="1565" t="s">
        <v>1264</v>
      </c>
      <c r="E93" s="507"/>
      <c r="F93" s="507"/>
      <c r="G93" s="507"/>
      <c r="H93" s="507"/>
      <c r="I93" s="507"/>
      <c r="J93" s="507"/>
      <c r="K93" s="507"/>
      <c r="L93" s="507"/>
      <c r="M93" s="507"/>
      <c r="N93" s="507"/>
      <c r="O93" s="1712"/>
      <c r="P93" s="1712"/>
      <c r="Q93" s="1712"/>
      <c r="R93" s="1712"/>
      <c r="S93" s="1712"/>
      <c r="T93" s="507"/>
      <c r="U93" s="603"/>
    </row>
    <row r="94" spans="1:21" ht="15.95" customHeight="1" thickBot="1">
      <c r="A94" s="625">
        <f>ROW()</f>
        <v>94</v>
      </c>
      <c r="B94" s="507"/>
      <c r="C94" s="507"/>
      <c r="D94" s="514" t="s">
        <v>595</v>
      </c>
      <c r="E94" s="507"/>
      <c r="F94" s="507"/>
      <c r="G94" s="507"/>
      <c r="H94" s="507"/>
      <c r="I94" s="507"/>
      <c r="J94" s="507"/>
      <c r="K94" s="507"/>
      <c r="L94" s="507"/>
      <c r="M94" s="507"/>
      <c r="N94" s="507"/>
      <c r="O94" s="1718">
        <f>SUM(O89:O93)</f>
        <v>0</v>
      </c>
      <c r="P94" s="1718">
        <f>SUM(P89:P93)</f>
        <v>0</v>
      </c>
      <c r="Q94" s="1718">
        <f>SUM(Q89:Q93)</f>
        <v>0</v>
      </c>
      <c r="R94" s="1718">
        <f>SUM(R89:R93)</f>
        <v>0</v>
      </c>
      <c r="S94" s="1718">
        <f>SUM(S89:S93)</f>
        <v>0</v>
      </c>
      <c r="T94" s="507"/>
      <c r="U94" s="603"/>
    </row>
    <row r="95" spans="1:21" s="937" customFormat="1" ht="15.95" customHeight="1">
      <c r="A95" s="625">
        <f>ROW()</f>
        <v>95</v>
      </c>
      <c r="B95" s="507"/>
      <c r="C95" s="507"/>
      <c r="D95" s="1007"/>
      <c r="E95" s="507"/>
      <c r="F95" s="507"/>
      <c r="G95" s="507"/>
      <c r="H95" s="507"/>
      <c r="I95" s="507"/>
      <c r="J95" s="507"/>
      <c r="K95" s="507"/>
      <c r="L95" s="507"/>
      <c r="M95" s="507"/>
      <c r="N95" s="507"/>
      <c r="O95" s="507"/>
      <c r="P95" s="507"/>
      <c r="Q95" s="507"/>
      <c r="R95" s="507"/>
      <c r="S95" s="1250"/>
      <c r="T95" s="507"/>
      <c r="U95" s="603"/>
    </row>
    <row r="96" spans="1:21" s="937" customFormat="1" ht="15.95" customHeight="1">
      <c r="A96" s="625">
        <f>ROW()</f>
        <v>96</v>
      </c>
      <c r="B96" s="507"/>
      <c r="C96" s="507"/>
      <c r="D96" s="1007"/>
      <c r="E96" s="507"/>
      <c r="F96" s="507"/>
      <c r="G96" s="507"/>
      <c r="H96" s="507"/>
      <c r="I96" s="507"/>
      <c r="J96" s="507"/>
      <c r="K96" s="507"/>
      <c r="L96" s="507"/>
      <c r="M96" s="507"/>
      <c r="N96" s="507"/>
      <c r="O96" s="505" t="s">
        <v>559</v>
      </c>
      <c r="P96" s="505" t="s">
        <v>560</v>
      </c>
      <c r="Q96" s="505" t="s">
        <v>561</v>
      </c>
      <c r="R96" s="505" t="s">
        <v>562</v>
      </c>
      <c r="S96" s="505" t="s">
        <v>563</v>
      </c>
      <c r="T96" s="507"/>
      <c r="U96" s="1564"/>
    </row>
    <row r="97" spans="1:21" s="937" customFormat="1" ht="15.95" customHeight="1">
      <c r="A97" s="625">
        <f>ROW()</f>
        <v>97</v>
      </c>
      <c r="B97" s="507"/>
      <c r="C97" s="507"/>
      <c r="E97" s="507"/>
      <c r="F97" s="507"/>
      <c r="G97" s="507"/>
      <c r="H97" s="507"/>
      <c r="I97" s="507"/>
      <c r="J97" s="507"/>
      <c r="K97" s="507"/>
      <c r="L97" s="507"/>
      <c r="M97" s="507"/>
      <c r="N97" s="507"/>
      <c r="O97" s="1012" t="s">
        <v>186</v>
      </c>
      <c r="P97" s="1012" t="s">
        <v>186</v>
      </c>
      <c r="Q97" s="1012" t="s">
        <v>186</v>
      </c>
      <c r="R97" s="1012" t="s">
        <v>186</v>
      </c>
      <c r="S97" s="1012" t="s">
        <v>186</v>
      </c>
      <c r="T97" s="507"/>
      <c r="U97" s="1564"/>
    </row>
    <row r="98" spans="1:21" s="937" customFormat="1" ht="15.95" customHeight="1">
      <c r="A98" s="625">
        <f>ROW()</f>
        <v>98</v>
      </c>
      <c r="B98" s="507"/>
      <c r="C98" s="507"/>
      <c r="D98" s="1565" t="s">
        <v>1270</v>
      </c>
      <c r="E98" s="507"/>
      <c r="F98" s="507"/>
      <c r="G98" s="507"/>
      <c r="H98" s="507"/>
      <c r="I98" s="507"/>
      <c r="J98" s="507"/>
      <c r="K98" s="507"/>
      <c r="L98" s="507"/>
      <c r="M98" s="507"/>
      <c r="N98" s="507"/>
      <c r="O98" s="1712"/>
      <c r="P98" s="1712"/>
      <c r="Q98" s="1712"/>
      <c r="R98" s="1712"/>
      <c r="S98" s="1712"/>
      <c r="T98" s="507"/>
      <c r="U98" s="1564"/>
    </row>
    <row r="99" spans="1:21" s="937" customFormat="1" ht="15.95" customHeight="1">
      <c r="A99" s="625">
        <f>ROW()</f>
        <v>99</v>
      </c>
      <c r="B99" s="507"/>
      <c r="C99" s="507"/>
      <c r="D99" s="1565"/>
      <c r="E99" s="507"/>
      <c r="F99" s="507"/>
      <c r="G99" s="507"/>
      <c r="H99" s="507"/>
      <c r="I99" s="507"/>
      <c r="J99" s="507"/>
      <c r="K99" s="507"/>
      <c r="L99" s="507"/>
      <c r="M99" s="507"/>
      <c r="N99" s="507"/>
      <c r="O99" s="1566"/>
      <c r="P99" s="1566"/>
      <c r="Q99" s="1566"/>
      <c r="R99" s="1566"/>
      <c r="S99" s="1566"/>
      <c r="T99" s="507"/>
      <c r="U99" s="1564"/>
    </row>
    <row r="100" spans="1:21" s="937" customFormat="1" ht="15.95" customHeight="1">
      <c r="A100" s="625">
        <f>ROW()</f>
        <v>100</v>
      </c>
      <c r="B100" s="507"/>
      <c r="C100" s="507"/>
      <c r="D100" s="1565"/>
      <c r="E100" s="507"/>
      <c r="F100" s="507"/>
      <c r="G100" s="507"/>
      <c r="H100" s="507"/>
      <c r="I100" s="507"/>
      <c r="J100" s="507"/>
      <c r="K100" s="507"/>
      <c r="L100" s="507"/>
      <c r="M100" s="507"/>
      <c r="N100" s="507"/>
      <c r="O100" s="505" t="s">
        <v>206</v>
      </c>
      <c r="P100" s="505" t="s">
        <v>650</v>
      </c>
      <c r="Q100" s="505" t="s">
        <v>649</v>
      </c>
      <c r="R100" s="505" t="s">
        <v>648</v>
      </c>
      <c r="S100" s="505" t="s">
        <v>205</v>
      </c>
      <c r="T100" s="507"/>
      <c r="U100" s="1564"/>
    </row>
    <row r="101" spans="1:21" s="937" customFormat="1" ht="15.95" customHeight="1">
      <c r="A101" s="625">
        <f>ROW()</f>
        <v>101</v>
      </c>
      <c r="B101" s="507"/>
      <c r="C101" s="507"/>
      <c r="D101" s="1565"/>
      <c r="E101" s="507"/>
      <c r="F101" s="507"/>
      <c r="G101" s="507"/>
      <c r="H101" s="507"/>
      <c r="I101" s="507"/>
      <c r="J101" s="507"/>
      <c r="K101" s="507"/>
      <c r="L101" s="507"/>
      <c r="M101" s="507"/>
      <c r="N101" s="507"/>
      <c r="O101" s="1012" t="s">
        <v>186</v>
      </c>
      <c r="P101" s="1012" t="s">
        <v>186</v>
      </c>
      <c r="Q101" s="1012" t="s">
        <v>186</v>
      </c>
      <c r="R101" s="1012" t="s">
        <v>186</v>
      </c>
      <c r="S101" s="1012" t="s">
        <v>186</v>
      </c>
      <c r="T101" s="507"/>
      <c r="U101" s="1564"/>
    </row>
    <row r="102" spans="1:21" s="937" customFormat="1" ht="15.95" customHeight="1">
      <c r="A102" s="625">
        <f>ROW()</f>
        <v>102</v>
      </c>
      <c r="B102" s="507"/>
      <c r="C102" s="507"/>
      <c r="D102" s="1565" t="s">
        <v>1276</v>
      </c>
      <c r="E102" s="507"/>
      <c r="F102" s="507"/>
      <c r="G102" s="507"/>
      <c r="H102" s="507"/>
      <c r="I102" s="507"/>
      <c r="J102" s="507"/>
      <c r="K102" s="507"/>
      <c r="L102" s="507"/>
      <c r="M102" s="507"/>
      <c r="N102" s="507"/>
      <c r="O102" s="1712"/>
      <c r="P102" s="1712"/>
      <c r="Q102" s="1712"/>
      <c r="R102" s="1712"/>
      <c r="S102" s="1712"/>
      <c r="T102" s="507"/>
      <c r="U102" s="1564"/>
    </row>
    <row r="103" spans="1:21" s="937" customFormat="1" ht="15.95" customHeight="1">
      <c r="A103" s="625">
        <f>ROW()</f>
        <v>103</v>
      </c>
      <c r="B103" s="507"/>
      <c r="C103" s="507"/>
      <c r="D103" s="1565" t="s">
        <v>1277</v>
      </c>
      <c r="E103" s="507"/>
      <c r="F103" s="507"/>
      <c r="G103" s="507"/>
      <c r="H103" s="507"/>
      <c r="I103" s="507"/>
      <c r="J103" s="507"/>
      <c r="K103" s="507"/>
      <c r="L103" s="507"/>
      <c r="M103" s="507"/>
      <c r="N103" s="507"/>
      <c r="O103" s="1708">
        <f>O94</f>
        <v>0</v>
      </c>
      <c r="P103" s="1708">
        <f t="shared" ref="P103:S103" si="11">P94</f>
        <v>0</v>
      </c>
      <c r="Q103" s="1708">
        <f t="shared" si="11"/>
        <v>0</v>
      </c>
      <c r="R103" s="1708">
        <f t="shared" si="11"/>
        <v>0</v>
      </c>
      <c r="S103" s="1708">
        <f t="shared" si="11"/>
        <v>0</v>
      </c>
      <c r="T103" s="507"/>
      <c r="U103" s="1564"/>
    </row>
    <row r="104" spans="1:21" s="937" customFormat="1" ht="15.95" customHeight="1">
      <c r="A104" s="625">
        <f>ROW()</f>
        <v>104</v>
      </c>
      <c r="B104" s="507"/>
      <c r="C104" s="507"/>
      <c r="D104" s="1565" t="s">
        <v>1273</v>
      </c>
      <c r="E104" s="507"/>
      <c r="F104" s="507"/>
      <c r="G104" s="507"/>
      <c r="H104" s="507"/>
      <c r="I104" s="507"/>
      <c r="J104" s="507"/>
      <c r="K104" s="507"/>
      <c r="L104" s="507"/>
      <c r="M104" s="507"/>
      <c r="N104" s="507"/>
      <c r="O104" s="1716">
        <f>O102-O103</f>
        <v>0</v>
      </c>
      <c r="P104" s="1716">
        <f t="shared" ref="P104" si="12">P102-P103</f>
        <v>0</v>
      </c>
      <c r="Q104" s="1716">
        <f t="shared" ref="Q104" si="13">Q102-Q103</f>
        <v>0</v>
      </c>
      <c r="R104" s="1716">
        <f t="shared" ref="R104" si="14">R102-R103</f>
        <v>0</v>
      </c>
      <c r="S104" s="1716">
        <f t="shared" ref="S104" si="15">S102-S103</f>
        <v>0</v>
      </c>
      <c r="T104" s="507"/>
      <c r="U104" s="1564"/>
    </row>
    <row r="105" spans="1:21" s="937" customFormat="1" ht="15.95" customHeight="1">
      <c r="A105" s="625">
        <f>ROW()</f>
        <v>105</v>
      </c>
      <c r="B105" s="507"/>
      <c r="C105" s="507"/>
      <c r="D105" s="1565" t="s">
        <v>1274</v>
      </c>
      <c r="E105" s="507"/>
      <c r="F105" s="507"/>
      <c r="G105" s="507"/>
      <c r="H105" s="507"/>
      <c r="I105" s="507"/>
      <c r="J105" s="507"/>
      <c r="K105" s="507"/>
      <c r="L105" s="507"/>
      <c r="M105" s="507"/>
      <c r="N105" s="507"/>
      <c r="O105" s="1716">
        <f>IF(O102=0,0,O104/O102)</f>
        <v>0</v>
      </c>
      <c r="P105" s="1716">
        <f t="shared" ref="P105" si="16">IF(P102=0,0,P104/P102)</f>
        <v>0</v>
      </c>
      <c r="Q105" s="1716">
        <f t="shared" ref="Q105" si="17">IF(Q102=0,0,Q104/Q102)</f>
        <v>0</v>
      </c>
      <c r="R105" s="1716">
        <f t="shared" ref="R105" si="18">IF(R102=0,0,R104/R102)</f>
        <v>0</v>
      </c>
      <c r="S105" s="1716">
        <f t="shared" ref="S105" si="19">IF(S102=0,0,S104/S102)</f>
        <v>0</v>
      </c>
      <c r="T105" s="507"/>
      <c r="U105" s="1564"/>
    </row>
    <row r="106" spans="1:21" s="937" customFormat="1" ht="15.95" customHeight="1">
      <c r="A106" s="625">
        <f>ROW()</f>
        <v>106</v>
      </c>
      <c r="B106" s="507"/>
      <c r="C106" s="507"/>
      <c r="D106" s="1007"/>
      <c r="E106" s="507"/>
      <c r="F106" s="507"/>
      <c r="G106" s="507"/>
      <c r="H106" s="507"/>
      <c r="I106" s="507"/>
      <c r="J106" s="507"/>
      <c r="K106" s="507"/>
      <c r="L106" s="507"/>
      <c r="M106" s="507"/>
      <c r="N106" s="507"/>
      <c r="O106" s="507"/>
      <c r="P106" s="507"/>
      <c r="Q106" s="507"/>
      <c r="R106" s="507"/>
      <c r="S106" s="1250"/>
      <c r="T106" s="507"/>
      <c r="U106" s="1564"/>
    </row>
    <row r="107" spans="1:21" ht="15.95" customHeight="1">
      <c r="A107" s="625">
        <f>ROW()</f>
        <v>107</v>
      </c>
      <c r="B107" s="507"/>
      <c r="C107" s="506" t="s">
        <v>1259</v>
      </c>
      <c r="D107" s="514"/>
      <c r="E107" s="507"/>
      <c r="F107" s="507"/>
      <c r="G107" s="507"/>
      <c r="H107" s="507"/>
      <c r="I107" s="507"/>
      <c r="J107" s="507"/>
      <c r="K107" s="507"/>
      <c r="L107" s="507"/>
      <c r="M107" s="507"/>
      <c r="N107" s="507"/>
      <c r="O107" s="507"/>
      <c r="P107" s="507"/>
      <c r="Q107" s="507"/>
      <c r="R107" s="507"/>
      <c r="S107" s="501"/>
      <c r="T107" s="507"/>
      <c r="U107" s="603"/>
    </row>
    <row r="108" spans="1:21" s="937" customFormat="1" ht="15.95" customHeight="1">
      <c r="A108" s="625">
        <f>ROW()</f>
        <v>108</v>
      </c>
      <c r="B108" s="507"/>
      <c r="C108" s="506"/>
      <c r="D108" s="514"/>
      <c r="E108" s="507"/>
      <c r="F108" s="507"/>
      <c r="G108" s="507"/>
      <c r="H108" s="507"/>
      <c r="I108" s="507"/>
      <c r="J108" s="507"/>
      <c r="K108" s="507"/>
      <c r="L108" s="507"/>
      <c r="M108" s="507"/>
      <c r="N108" s="507"/>
      <c r="O108" s="505" t="s">
        <v>206</v>
      </c>
      <c r="P108" s="505" t="s">
        <v>650</v>
      </c>
      <c r="Q108" s="505" t="s">
        <v>649</v>
      </c>
      <c r="R108" s="505" t="s">
        <v>648</v>
      </c>
      <c r="S108" s="505" t="s">
        <v>205</v>
      </c>
      <c r="T108" s="507"/>
      <c r="U108" s="603"/>
    </row>
    <row r="109" spans="1:21" ht="15.95" customHeight="1">
      <c r="A109" s="625">
        <f>ROW()</f>
        <v>109</v>
      </c>
      <c r="B109" s="507"/>
      <c r="C109" s="507"/>
      <c r="D109" s="514"/>
      <c r="E109" s="507"/>
      <c r="F109" s="507"/>
      <c r="G109" s="507"/>
      <c r="H109" s="507"/>
      <c r="I109" s="507"/>
      <c r="J109" s="507"/>
      <c r="K109" s="507"/>
      <c r="L109" s="507"/>
      <c r="M109" s="507"/>
      <c r="N109" s="507"/>
      <c r="O109" s="1012" t="s">
        <v>186</v>
      </c>
      <c r="P109" s="1012" t="s">
        <v>186</v>
      </c>
      <c r="Q109" s="1012" t="s">
        <v>186</v>
      </c>
      <c r="R109" s="1012" t="s">
        <v>186</v>
      </c>
      <c r="S109" s="1012" t="s">
        <v>186</v>
      </c>
      <c r="T109" s="507"/>
      <c r="U109" s="603"/>
    </row>
    <row r="110" spans="1:21" ht="15.95" customHeight="1">
      <c r="A110" s="625">
        <f>ROW()</f>
        <v>110</v>
      </c>
      <c r="B110" s="507"/>
      <c r="C110" s="507"/>
      <c r="D110" s="514" t="s">
        <v>590</v>
      </c>
      <c r="E110" s="507"/>
      <c r="F110" s="507"/>
      <c r="G110" s="507"/>
      <c r="H110" s="507"/>
      <c r="I110" s="507"/>
      <c r="J110" s="507"/>
      <c r="K110" s="507"/>
      <c r="L110" s="507"/>
      <c r="M110" s="507"/>
      <c r="N110" s="507"/>
      <c r="O110" s="2035" t="s">
        <v>4</v>
      </c>
      <c r="P110" s="1712"/>
      <c r="Q110" s="1712"/>
      <c r="R110" s="1712"/>
      <c r="S110" s="1712"/>
      <c r="T110" s="507"/>
      <c r="U110" s="603"/>
    </row>
    <row r="111" spans="1:21" ht="15.95" customHeight="1">
      <c r="A111" s="625">
        <f>ROW()</f>
        <v>111</v>
      </c>
      <c r="B111" s="507"/>
      <c r="C111" s="1009" t="s">
        <v>3</v>
      </c>
      <c r="D111" s="513" t="s">
        <v>458</v>
      </c>
      <c r="E111" s="507"/>
      <c r="F111" s="507"/>
      <c r="G111" s="507"/>
      <c r="H111" s="507"/>
      <c r="I111" s="507"/>
      <c r="J111" s="507"/>
      <c r="K111" s="507"/>
      <c r="L111" s="507"/>
      <c r="M111" s="507"/>
      <c r="N111" s="507"/>
      <c r="O111" s="1712"/>
      <c r="P111" s="1712"/>
      <c r="Q111" s="1712"/>
      <c r="R111" s="1712"/>
      <c r="S111" s="1712"/>
      <c r="T111" s="507"/>
      <c r="U111" s="603"/>
    </row>
    <row r="112" spans="1:21" ht="15.95" customHeight="1">
      <c r="A112" s="625">
        <f>ROW()</f>
        <v>112</v>
      </c>
      <c r="B112" s="507"/>
      <c r="C112" s="1009" t="s">
        <v>2</v>
      </c>
      <c r="D112" s="1007" t="s">
        <v>695</v>
      </c>
      <c r="E112" s="507"/>
      <c r="F112" s="507"/>
      <c r="G112" s="507"/>
      <c r="H112" s="507"/>
      <c r="I112" s="507"/>
      <c r="J112" s="507"/>
      <c r="K112" s="507"/>
      <c r="L112" s="507"/>
      <c r="M112" s="507"/>
      <c r="N112" s="507"/>
      <c r="O112" s="1712"/>
      <c r="P112" s="1712"/>
      <c r="Q112" s="1712"/>
      <c r="R112" s="1712"/>
      <c r="S112" s="1712"/>
      <c r="T112" s="507"/>
      <c r="U112" s="603"/>
    </row>
    <row r="113" spans="1:21" ht="15.95" customHeight="1">
      <c r="A113" s="625">
        <f>ROW()</f>
        <v>113</v>
      </c>
      <c r="B113" s="507"/>
      <c r="C113" s="1009" t="s">
        <v>2</v>
      </c>
      <c r="D113" s="513" t="s">
        <v>520</v>
      </c>
      <c r="E113" s="507"/>
      <c r="F113" s="507"/>
      <c r="G113" s="507"/>
      <c r="H113" s="507"/>
      <c r="I113" s="507"/>
      <c r="J113" s="507"/>
      <c r="K113" s="507"/>
      <c r="L113" s="507"/>
      <c r="M113" s="507"/>
      <c r="N113" s="507"/>
      <c r="O113" s="1712"/>
      <c r="P113" s="1712"/>
      <c r="Q113" s="1712"/>
      <c r="R113" s="1712"/>
      <c r="S113" s="1712"/>
      <c r="T113" s="507"/>
      <c r="U113" s="603"/>
    </row>
    <row r="114" spans="1:21" ht="15.95" customHeight="1">
      <c r="A114" s="625">
        <f>ROW()</f>
        <v>114</v>
      </c>
      <c r="B114" s="507"/>
      <c r="C114" s="1009" t="s">
        <v>3</v>
      </c>
      <c r="D114" s="1007" t="str">
        <f>D11</f>
        <v>Assets purchased or commissioned</v>
      </c>
      <c r="E114" s="507"/>
      <c r="F114" s="507"/>
      <c r="G114" s="507"/>
      <c r="H114" s="507"/>
      <c r="I114" s="507"/>
      <c r="J114" s="507"/>
      <c r="K114" s="507"/>
      <c r="L114" s="507"/>
      <c r="M114" s="507"/>
      <c r="N114" s="507"/>
      <c r="O114" s="1712"/>
      <c r="P114" s="1712"/>
      <c r="Q114" s="1712"/>
      <c r="R114" s="1712"/>
      <c r="S114" s="1712"/>
      <c r="T114" s="507"/>
      <c r="U114" s="603"/>
    </row>
    <row r="115" spans="1:21" ht="15.95" customHeight="1">
      <c r="A115" s="625">
        <f>ROW()</f>
        <v>115</v>
      </c>
      <c r="B115" s="507"/>
      <c r="C115" s="1009" t="s">
        <v>2</v>
      </c>
      <c r="D115" s="1010" t="str">
        <f>D43</f>
        <v>Total depreciation</v>
      </c>
      <c r="E115" s="507"/>
      <c r="F115" s="507"/>
      <c r="G115" s="507"/>
      <c r="H115" s="507"/>
      <c r="I115" s="507"/>
      <c r="J115" s="507"/>
      <c r="K115" s="507"/>
      <c r="L115" s="507"/>
      <c r="M115" s="507"/>
      <c r="N115" s="507"/>
      <c r="O115" s="1712"/>
      <c r="P115" s="1712"/>
      <c r="Q115" s="1712"/>
      <c r="R115" s="1712"/>
      <c r="S115" s="1712"/>
      <c r="T115" s="507"/>
      <c r="U115" s="603"/>
    </row>
    <row r="116" spans="1:21" ht="15.95" customHeight="1" thickBot="1">
      <c r="A116" s="625">
        <f>ROW()</f>
        <v>116</v>
      </c>
      <c r="B116" s="507"/>
      <c r="C116" s="1009" t="s">
        <v>3</v>
      </c>
      <c r="D116" s="513" t="s">
        <v>596</v>
      </c>
      <c r="E116" s="507"/>
      <c r="F116" s="507"/>
      <c r="G116" s="507"/>
      <c r="H116" s="507"/>
      <c r="I116" s="507"/>
      <c r="J116" s="507"/>
      <c r="K116" s="507"/>
      <c r="L116" s="507"/>
      <c r="M116" s="507"/>
      <c r="N116" s="507"/>
      <c r="O116" s="1717"/>
      <c r="P116" s="1717"/>
      <c r="Q116" s="1717"/>
      <c r="R116" s="1717"/>
      <c r="S116" s="1717"/>
      <c r="T116" s="507"/>
      <c r="U116" s="603"/>
    </row>
    <row r="117" spans="1:21" ht="15.95" customHeight="1" thickBot="1">
      <c r="A117" s="625">
        <f>ROW()</f>
        <v>117</v>
      </c>
      <c r="B117" s="507"/>
      <c r="C117" s="507"/>
      <c r="D117" s="514" t="str">
        <f>D17</f>
        <v>Closing fixed assets</v>
      </c>
      <c r="E117" s="507"/>
      <c r="F117" s="507"/>
      <c r="G117" s="507"/>
      <c r="H117" s="507"/>
      <c r="I117" s="507"/>
      <c r="J117" s="507"/>
      <c r="K117" s="507"/>
      <c r="L117" s="507"/>
      <c r="M117" s="507"/>
      <c r="N117" s="507"/>
      <c r="O117" s="1718" t="e">
        <f t="shared" ref="O117:R117" si="20">O110+O111-O112-O113+O114-O115+O116</f>
        <v>#VALUE!</v>
      </c>
      <c r="P117" s="1718">
        <f t="shared" si="20"/>
        <v>0</v>
      </c>
      <c r="Q117" s="1718">
        <f t="shared" si="20"/>
        <v>0</v>
      </c>
      <c r="R117" s="1718">
        <f t="shared" si="20"/>
        <v>0</v>
      </c>
      <c r="S117" s="1718">
        <f>S110+S111-S112-S113+S114-S115+S116</f>
        <v>0</v>
      </c>
      <c r="T117" s="507"/>
      <c r="U117" s="603"/>
    </row>
    <row r="118" spans="1:21" ht="15.95" customHeight="1">
      <c r="A118" s="625">
        <f>ROW()</f>
        <v>118</v>
      </c>
      <c r="B118" s="507"/>
      <c r="C118" s="507"/>
      <c r="D118" s="507"/>
      <c r="E118" s="507"/>
      <c r="F118" s="507"/>
      <c r="G118" s="507"/>
      <c r="H118" s="507"/>
      <c r="I118" s="507"/>
      <c r="J118" s="507"/>
      <c r="K118" s="507"/>
      <c r="L118" s="507"/>
      <c r="M118" s="507"/>
      <c r="N118" s="507"/>
      <c r="O118" s="507"/>
      <c r="P118" s="507"/>
      <c r="Q118" s="507"/>
      <c r="R118" s="507"/>
      <c r="S118" s="507"/>
      <c r="T118" s="507"/>
      <c r="U118" s="603"/>
    </row>
    <row r="119" spans="1:21" ht="15">
      <c r="A119" s="625">
        <f>ROW()</f>
        <v>119</v>
      </c>
      <c r="B119" s="601"/>
      <c r="C119" s="601"/>
      <c r="D119" s="601"/>
      <c r="E119" s="601"/>
      <c r="F119" s="601"/>
      <c r="G119" s="601"/>
      <c r="H119" s="601"/>
      <c r="I119" s="601"/>
      <c r="J119" s="601"/>
      <c r="K119" s="601"/>
      <c r="L119" s="601"/>
      <c r="M119" s="601"/>
      <c r="N119" s="601"/>
      <c r="O119" s="601"/>
      <c r="P119" s="601"/>
      <c r="Q119" s="601"/>
      <c r="R119" s="601"/>
      <c r="S119" s="601"/>
      <c r="T119" s="600"/>
      <c r="U119" s="603"/>
    </row>
    <row r="120" spans="1:21" ht="15">
      <c r="A120" s="543"/>
      <c r="B120" s="544"/>
      <c r="C120" s="544"/>
      <c r="D120" s="544"/>
      <c r="E120" s="544"/>
      <c r="F120" s="544"/>
      <c r="G120" s="544"/>
      <c r="H120" s="544"/>
      <c r="I120" s="544"/>
      <c r="J120" s="544"/>
      <c r="K120" s="544"/>
      <c r="L120" s="544"/>
      <c r="M120" s="544"/>
      <c r="N120" s="544"/>
      <c r="O120" s="544"/>
      <c r="P120" s="544"/>
      <c r="Q120" s="544"/>
      <c r="R120" s="544"/>
      <c r="S120" s="544"/>
      <c r="T120" s="544"/>
      <c r="U120" s="602"/>
    </row>
    <row r="121" spans="1:21" ht="15">
      <c r="A121" s="302"/>
      <c r="B121" s="386"/>
      <c r="C121" s="386"/>
      <c r="D121" s="386"/>
      <c r="E121" s="386"/>
      <c r="F121" s="386"/>
      <c r="G121" s="386"/>
      <c r="H121" s="386"/>
      <c r="I121" s="386"/>
      <c r="J121" s="386"/>
      <c r="K121" s="386"/>
      <c r="L121" s="386"/>
      <c r="M121" s="68"/>
      <c r="N121" s="68"/>
      <c r="O121" s="68"/>
      <c r="P121" s="68"/>
      <c r="Q121" s="68"/>
      <c r="R121" s="68"/>
      <c r="S121" s="68"/>
      <c r="T121" s="68"/>
    </row>
  </sheetData>
  <mergeCells count="3">
    <mergeCell ref="Q2:S2"/>
    <mergeCell ref="Q3:S3"/>
    <mergeCell ref="A5:S5"/>
  </mergeCells>
  <pageMargins left="0.7" right="0.7" top="0.75" bottom="0.75" header="0.3" footer="0.3"/>
  <pageSetup paperSize="8" scale="5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2"/>
  </sheetPr>
  <dimension ref="A1:H96"/>
  <sheetViews>
    <sheetView topLeftCell="A49" zoomScaleNormal="100" workbookViewId="0">
      <selection activeCell="D92" sqref="D92"/>
    </sheetView>
  </sheetViews>
  <sheetFormatPr defaultRowHeight="12.75"/>
  <cols>
    <col min="2" max="2" width="33.85546875" bestFit="1" customWidth="1"/>
  </cols>
  <sheetData>
    <row r="1" spans="1:2">
      <c r="A1" s="44" t="s">
        <v>240</v>
      </c>
    </row>
    <row r="4" spans="1:2">
      <c r="B4" s="23" t="s">
        <v>229</v>
      </c>
    </row>
    <row r="5" spans="1:2">
      <c r="B5" s="37" t="s">
        <v>224</v>
      </c>
    </row>
    <row r="6" spans="1:2">
      <c r="B6" s="37" t="s">
        <v>225</v>
      </c>
    </row>
    <row r="7" spans="1:2">
      <c r="B7" s="37" t="s">
        <v>226</v>
      </c>
    </row>
    <row r="8" spans="1:2">
      <c r="B8" s="37" t="s">
        <v>227</v>
      </c>
    </row>
    <row r="9" spans="1:2">
      <c r="B9" s="37" t="s">
        <v>11</v>
      </c>
    </row>
    <row r="10" spans="1:2" s="56" customFormat="1">
      <c r="B10" s="56" t="s">
        <v>228</v>
      </c>
    </row>
    <row r="11" spans="1:2">
      <c r="B11" s="56" t="s">
        <v>381</v>
      </c>
    </row>
    <row r="14" spans="1:2">
      <c r="B14" s="23" t="s">
        <v>20</v>
      </c>
    </row>
    <row r="15" spans="1:2">
      <c r="B15" s="20" t="s">
        <v>21</v>
      </c>
    </row>
    <row r="16" spans="1:2" s="53" customFormat="1">
      <c r="B16" s="53" t="s">
        <v>10</v>
      </c>
    </row>
    <row r="17" spans="1:3">
      <c r="B17" s="53" t="s">
        <v>381</v>
      </c>
    </row>
    <row r="19" spans="1:3">
      <c r="A19" s="34"/>
      <c r="B19" s="45" t="s">
        <v>16</v>
      </c>
      <c r="C19" s="34"/>
    </row>
    <row r="20" spans="1:3">
      <c r="A20" s="34"/>
      <c r="B20" s="34" t="s">
        <v>13</v>
      </c>
      <c r="C20" s="34"/>
    </row>
    <row r="21" spans="1:3">
      <c r="A21" s="34"/>
      <c r="B21" s="34" t="s">
        <v>235</v>
      </c>
      <c r="C21" s="34"/>
    </row>
    <row r="22" spans="1:3">
      <c r="A22" s="34"/>
      <c r="B22" s="34" t="s">
        <v>236</v>
      </c>
      <c r="C22" s="34"/>
    </row>
    <row r="23" spans="1:3">
      <c r="A23" s="34"/>
      <c r="B23" s="34" t="s">
        <v>237</v>
      </c>
      <c r="C23" s="34"/>
    </row>
    <row r="24" spans="1:3">
      <c r="A24" s="34"/>
      <c r="B24" s="34" t="s">
        <v>238</v>
      </c>
      <c r="C24" s="34"/>
    </row>
    <row r="25" spans="1:3">
      <c r="A25" s="34"/>
      <c r="B25" s="34" t="s">
        <v>14</v>
      </c>
      <c r="C25" s="34"/>
    </row>
    <row r="26" spans="1:3">
      <c r="A26" s="34"/>
      <c r="B26" s="34" t="s">
        <v>239</v>
      </c>
      <c r="C26" s="34"/>
    </row>
    <row r="27" spans="1:3">
      <c r="A27" s="34"/>
      <c r="B27" s="34" t="s">
        <v>11</v>
      </c>
      <c r="C27" s="34"/>
    </row>
    <row r="28" spans="1:3">
      <c r="A28" s="34"/>
      <c r="B28" s="34"/>
      <c r="C28" s="34"/>
    </row>
    <row r="29" spans="1:3">
      <c r="B29" s="23" t="s">
        <v>17</v>
      </c>
    </row>
    <row r="30" spans="1:3">
      <c r="B30" s="37" t="s">
        <v>230</v>
      </c>
    </row>
    <row r="31" spans="1:3">
      <c r="B31" s="37" t="s">
        <v>234</v>
      </c>
    </row>
    <row r="32" spans="1:3">
      <c r="B32" s="37" t="s">
        <v>231</v>
      </c>
    </row>
    <row r="33" spans="2:2">
      <c r="B33" s="37" t="s">
        <v>232</v>
      </c>
    </row>
    <row r="34" spans="2:2">
      <c r="B34" s="37" t="s">
        <v>233</v>
      </c>
    </row>
    <row r="35" spans="2:2">
      <c r="B35" s="37" t="s">
        <v>233</v>
      </c>
    </row>
    <row r="37" spans="2:2">
      <c r="B37" s="23" t="s">
        <v>376</v>
      </c>
    </row>
    <row r="38" spans="2:2">
      <c r="B38" s="47" t="s">
        <v>373</v>
      </c>
    </row>
    <row r="39" spans="2:2">
      <c r="B39" s="47" t="s">
        <v>374</v>
      </c>
    </row>
    <row r="40" spans="2:2">
      <c r="B40" s="47" t="s">
        <v>375</v>
      </c>
    </row>
    <row r="43" spans="2:2">
      <c r="B43" s="23" t="s">
        <v>382</v>
      </c>
    </row>
    <row r="44" spans="2:2">
      <c r="B44" s="53" t="s">
        <v>379</v>
      </c>
    </row>
    <row r="45" spans="2:2">
      <c r="B45" s="53" t="s">
        <v>380</v>
      </c>
    </row>
    <row r="46" spans="2:2">
      <c r="B46" s="53" t="s">
        <v>381</v>
      </c>
    </row>
    <row r="48" spans="2:2">
      <c r="B48" s="54" t="s">
        <v>383</v>
      </c>
    </row>
    <row r="49" spans="2:8" s="803" customFormat="1">
      <c r="B49" s="898" t="s">
        <v>827</v>
      </c>
    </row>
    <row r="50" spans="2:8" s="803" customFormat="1">
      <c r="B50" s="898" t="s">
        <v>828</v>
      </c>
    </row>
    <row r="51" spans="2:8" ht="15">
      <c r="B51" s="53" t="s">
        <v>374</v>
      </c>
      <c r="H51" s="824"/>
    </row>
    <row r="52" spans="2:8" ht="15">
      <c r="B52" s="53" t="s">
        <v>829</v>
      </c>
      <c r="H52" s="824"/>
    </row>
    <row r="53" spans="2:8" s="70" customFormat="1" ht="15">
      <c r="B53" s="70" t="s">
        <v>830</v>
      </c>
      <c r="H53" s="824"/>
    </row>
    <row r="54" spans="2:8" s="803" customFormat="1" ht="15">
      <c r="B54" s="803" t="s">
        <v>834</v>
      </c>
      <c r="H54" s="824"/>
    </row>
    <row r="55" spans="2:8" ht="15">
      <c r="B55" s="53" t="s">
        <v>831</v>
      </c>
      <c r="H55" s="824"/>
    </row>
    <row r="56" spans="2:8" s="803" customFormat="1" ht="15">
      <c r="B56" s="803" t="s">
        <v>832</v>
      </c>
      <c r="H56" s="824"/>
    </row>
    <row r="57" spans="2:8" s="803" customFormat="1" ht="15">
      <c r="B57" s="803" t="s">
        <v>833</v>
      </c>
      <c r="H57" s="824"/>
    </row>
    <row r="58" spans="2:8" s="803" customFormat="1" ht="15">
      <c r="B58" s="803" t="s">
        <v>835</v>
      </c>
      <c r="H58" s="824"/>
    </row>
    <row r="59" spans="2:8" s="803" customFormat="1" ht="15">
      <c r="B59" s="803" t="s">
        <v>836</v>
      </c>
      <c r="H59" s="824"/>
    </row>
    <row r="60" spans="2:8" ht="15">
      <c r="B60" s="53" t="s">
        <v>381</v>
      </c>
      <c r="H60" s="824"/>
    </row>
    <row r="61" spans="2:8" ht="15">
      <c r="H61" s="824"/>
    </row>
    <row r="62" spans="2:8" ht="15">
      <c r="B62" s="269" t="s">
        <v>418</v>
      </c>
      <c r="H62" s="824"/>
    </row>
    <row r="63" spans="2:8" ht="15">
      <c r="B63" s="263" t="s">
        <v>423</v>
      </c>
      <c r="H63" s="824"/>
    </row>
    <row r="64" spans="2:8" ht="15">
      <c r="B64" s="263" t="s">
        <v>424</v>
      </c>
      <c r="H64" s="892"/>
    </row>
    <row r="65" spans="2:2">
      <c r="B65" s="263" t="s">
        <v>432</v>
      </c>
    </row>
    <row r="67" spans="2:2">
      <c r="B67" s="269" t="s">
        <v>419</v>
      </c>
    </row>
    <row r="68" spans="2:2">
      <c r="B68" s="263" t="s">
        <v>420</v>
      </c>
    </row>
    <row r="69" spans="2:2">
      <c r="B69" s="263" t="s">
        <v>421</v>
      </c>
    </row>
    <row r="70" spans="2:2">
      <c r="B70" s="263" t="s">
        <v>422</v>
      </c>
    </row>
    <row r="71" spans="2:2">
      <c r="B71" s="263" t="s">
        <v>514</v>
      </c>
    </row>
    <row r="72" spans="2:2">
      <c r="B72" s="263" t="s">
        <v>477</v>
      </c>
    </row>
    <row r="73" spans="2:2">
      <c r="B73" s="263" t="s">
        <v>426</v>
      </c>
    </row>
    <row r="74" spans="2:2">
      <c r="B74" s="263" t="s">
        <v>479</v>
      </c>
    </row>
    <row r="75" spans="2:2">
      <c r="B75" s="263" t="s">
        <v>427</v>
      </c>
    </row>
    <row r="76" spans="2:2">
      <c r="B76" s="263" t="s">
        <v>428</v>
      </c>
    </row>
    <row r="77" spans="2:2">
      <c r="B77" s="263" t="s">
        <v>429</v>
      </c>
    </row>
    <row r="78" spans="2:2">
      <c r="B78" s="263" t="s">
        <v>430</v>
      </c>
    </row>
    <row r="79" spans="2:2">
      <c r="B79" s="263" t="s">
        <v>11</v>
      </c>
    </row>
    <row r="80" spans="2:2">
      <c r="B80" s="263" t="s">
        <v>433</v>
      </c>
    </row>
    <row r="81" spans="1:2">
      <c r="B81" s="263" t="s">
        <v>480</v>
      </c>
    </row>
    <row r="82" spans="1:2">
      <c r="B82" s="263" t="s">
        <v>435</v>
      </c>
    </row>
    <row r="86" spans="1:2">
      <c r="A86" t="s">
        <v>1415</v>
      </c>
      <c r="B86" t="s">
        <v>1303</v>
      </c>
    </row>
    <row r="87" spans="1:2">
      <c r="B87" t="s">
        <v>1304</v>
      </c>
    </row>
    <row r="89" spans="1:2">
      <c r="A89" s="937" t="s">
        <v>1415</v>
      </c>
      <c r="B89" t="s">
        <v>1297</v>
      </c>
    </row>
    <row r="90" spans="1:2">
      <c r="B90" t="s">
        <v>1298</v>
      </c>
    </row>
    <row r="91" spans="1:2">
      <c r="B91" t="s">
        <v>1299</v>
      </c>
    </row>
    <row r="92" spans="1:2">
      <c r="B92" t="s">
        <v>1300</v>
      </c>
    </row>
    <row r="94" spans="1:2">
      <c r="A94" s="937" t="s">
        <v>1415</v>
      </c>
      <c r="B94" t="s">
        <v>1302</v>
      </c>
    </row>
    <row r="95" spans="1:2">
      <c r="B95" t="s">
        <v>1301</v>
      </c>
    </row>
    <row r="96" spans="1:2">
      <c r="B96" t="s">
        <v>1305</v>
      </c>
    </row>
  </sheetData>
  <customSheetViews>
    <customSheetView guid="{21F2E024-704F-4E93-AC63-213755ECFFE0}">
      <selection activeCell="B42" sqref="B42"/>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2"/>
  </sheetPr>
  <dimension ref="A1:AD45"/>
  <sheetViews>
    <sheetView workbookViewId="0">
      <selection activeCell="D22" sqref="D22:I22"/>
    </sheetView>
  </sheetViews>
  <sheetFormatPr defaultRowHeight="12.75"/>
  <sheetData>
    <row r="1" spans="1:30">
      <c r="A1" s="1071"/>
      <c r="B1" s="1071"/>
      <c r="C1" s="1071"/>
      <c r="D1" s="1071"/>
      <c r="E1" s="1071"/>
      <c r="F1" s="1071"/>
      <c r="G1" s="1071"/>
      <c r="H1" s="1071"/>
      <c r="I1" s="1071"/>
      <c r="J1" s="1071"/>
      <c r="K1" s="1071"/>
      <c r="L1" s="1071"/>
      <c r="M1" s="1071"/>
      <c r="N1" s="1071"/>
      <c r="O1" s="1071"/>
      <c r="P1" s="1071"/>
      <c r="Q1" s="1071"/>
      <c r="R1" s="1071"/>
      <c r="S1" s="1071"/>
      <c r="T1" s="1071"/>
      <c r="U1" s="1071"/>
      <c r="V1" s="1071"/>
      <c r="W1" s="1071"/>
      <c r="X1" s="1071"/>
      <c r="Y1" s="1071"/>
      <c r="Z1" s="1071"/>
      <c r="AA1" s="1071"/>
      <c r="AB1" s="1071"/>
      <c r="AC1" s="1071"/>
      <c r="AD1" s="1071"/>
    </row>
    <row r="2" spans="1:30" s="937" customFormat="1">
      <c r="A2" s="1071"/>
      <c r="B2" s="1071"/>
      <c r="C2" s="1071"/>
      <c r="D2" s="1071"/>
      <c r="E2" s="1071"/>
      <c r="F2" s="1071"/>
      <c r="G2" s="1071"/>
      <c r="H2" s="1071"/>
      <c r="I2" s="1071"/>
      <c r="J2" s="1071"/>
      <c r="K2" s="1071"/>
      <c r="L2" s="1071"/>
      <c r="M2" s="1071"/>
      <c r="N2" s="1071"/>
      <c r="O2" s="1071"/>
      <c r="P2" s="1071"/>
      <c r="Q2" s="1071"/>
      <c r="R2" s="1071"/>
      <c r="S2" s="1071"/>
      <c r="T2" s="1071"/>
      <c r="U2" s="1071"/>
      <c r="V2" s="1071"/>
      <c r="W2" s="1071"/>
      <c r="X2" s="1071"/>
      <c r="Y2" s="1071"/>
      <c r="Z2" s="1071"/>
      <c r="AA2" s="1071"/>
      <c r="AB2" s="1071"/>
      <c r="AC2" s="1071"/>
      <c r="AD2" s="1071"/>
    </row>
    <row r="3" spans="1:30" s="937" customFormat="1">
      <c r="A3" s="1071"/>
      <c r="B3" s="1071"/>
      <c r="C3" s="1071"/>
      <c r="D3" s="1071"/>
      <c r="E3" s="1071"/>
      <c r="F3" s="1071"/>
      <c r="G3" s="1071"/>
      <c r="H3" s="1071"/>
      <c r="I3" s="1071"/>
      <c r="J3" s="1071"/>
      <c r="K3" s="1071"/>
      <c r="L3" s="1071"/>
      <c r="M3" s="1071"/>
      <c r="N3" s="1071"/>
      <c r="O3" s="1071"/>
      <c r="P3" s="1071"/>
      <c r="Q3" s="1071"/>
      <c r="R3" s="1071"/>
      <c r="S3" s="1071"/>
      <c r="T3" s="1071"/>
      <c r="U3" s="1071"/>
      <c r="V3" s="1071"/>
      <c r="W3" s="1071"/>
      <c r="X3" s="1071"/>
      <c r="Y3" s="1071"/>
      <c r="Z3" s="1071"/>
      <c r="AA3" s="1071"/>
      <c r="AB3" s="1071"/>
      <c r="AC3" s="1071"/>
      <c r="AD3" s="1071"/>
    </row>
    <row r="4" spans="1:30" s="937" customFormat="1">
      <c r="A4" s="1071"/>
      <c r="B4" s="1071"/>
      <c r="C4" s="1071"/>
      <c r="D4" s="1071"/>
      <c r="E4" s="1071"/>
      <c r="F4" s="1071"/>
      <c r="G4" s="1071"/>
      <c r="H4" s="1071"/>
      <c r="I4" s="1071"/>
      <c r="J4" s="1071"/>
      <c r="K4" s="1071"/>
      <c r="L4" s="1071"/>
      <c r="M4" s="1071"/>
      <c r="N4" s="1071"/>
      <c r="O4" s="1071"/>
      <c r="P4" s="1071"/>
      <c r="Q4" s="1071"/>
      <c r="R4" s="1071"/>
      <c r="S4" s="1071"/>
      <c r="T4" s="1071"/>
      <c r="U4" s="1071"/>
      <c r="V4" s="1071"/>
      <c r="W4" s="1071"/>
      <c r="X4" s="1071"/>
      <c r="Y4" s="1071"/>
      <c r="Z4" s="1071"/>
      <c r="AA4" s="1071"/>
      <c r="AB4" s="1071"/>
      <c r="AC4" s="1071"/>
      <c r="AD4" s="1071"/>
    </row>
    <row r="5" spans="1:30" ht="18.75">
      <c r="A5" s="1071"/>
      <c r="B5" s="2088" t="s">
        <v>988</v>
      </c>
      <c r="C5" s="2088"/>
      <c r="D5" s="2088"/>
      <c r="E5" s="2088"/>
      <c r="F5" s="2088"/>
      <c r="G5" s="2088"/>
      <c r="H5" s="2088"/>
      <c r="I5" s="2088"/>
      <c r="J5" s="1071"/>
      <c r="K5" s="1071"/>
      <c r="L5" s="2088" t="s">
        <v>988</v>
      </c>
      <c r="M5" s="2088"/>
      <c r="N5" s="2088"/>
      <c r="O5" s="2088"/>
      <c r="P5" s="2088"/>
      <c r="Q5" s="2088"/>
      <c r="R5" s="2088"/>
      <c r="S5" s="2088"/>
      <c r="T5" s="1071"/>
      <c r="U5" s="1071"/>
      <c r="V5" s="2088" t="s">
        <v>988</v>
      </c>
      <c r="W5" s="2088"/>
      <c r="X5" s="2088"/>
      <c r="Y5" s="2088"/>
      <c r="Z5" s="2088"/>
      <c r="AA5" s="2088"/>
      <c r="AB5" s="2088"/>
      <c r="AC5" s="2088"/>
      <c r="AD5" s="1071"/>
    </row>
    <row r="6" spans="1:30">
      <c r="A6" s="1071"/>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row>
    <row r="7" spans="1:30" ht="15.75">
      <c r="A7" s="1071"/>
      <c r="B7" s="1072" t="s">
        <v>989</v>
      </c>
      <c r="C7" s="1073"/>
      <c r="D7" s="1073"/>
      <c r="E7" s="1073"/>
      <c r="F7" s="1073"/>
      <c r="G7" s="1073"/>
      <c r="H7" s="1073"/>
      <c r="I7" s="1073"/>
      <c r="J7" s="1071"/>
      <c r="K7" s="1071"/>
      <c r="L7" s="1072" t="s">
        <v>990</v>
      </c>
      <c r="M7" s="1073"/>
      <c r="N7" s="1073"/>
      <c r="O7" s="1073"/>
      <c r="P7" s="1073"/>
      <c r="Q7" s="1073"/>
      <c r="R7" s="1073"/>
      <c r="S7" s="1073"/>
      <c r="T7" s="1071"/>
      <c r="U7" s="1071"/>
      <c r="V7" s="1072" t="s">
        <v>991</v>
      </c>
      <c r="W7" s="1073"/>
      <c r="X7" s="1073"/>
      <c r="Y7" s="1073"/>
      <c r="Z7" s="1073"/>
      <c r="AA7" s="1073"/>
      <c r="AB7" s="1073"/>
      <c r="AC7" s="1073"/>
      <c r="AD7" s="1071"/>
    </row>
    <row r="8" spans="1:30">
      <c r="A8" s="1071"/>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row>
    <row r="9" spans="1:30">
      <c r="A9" s="1071"/>
      <c r="B9" s="2094" t="s">
        <v>992</v>
      </c>
      <c r="C9" s="2094"/>
      <c r="D9" s="2094"/>
      <c r="E9" s="2094"/>
      <c r="F9" s="2094"/>
      <c r="G9" s="2094"/>
      <c r="H9" s="2094"/>
      <c r="I9" s="2094"/>
      <c r="J9" s="1071"/>
      <c r="K9" s="1071"/>
      <c r="L9" s="2089" t="s">
        <v>993</v>
      </c>
      <c r="M9" s="2090"/>
      <c r="N9" s="2090"/>
      <c r="O9" s="2090"/>
      <c r="P9" s="2090"/>
      <c r="Q9" s="2090"/>
      <c r="R9" s="2090"/>
      <c r="S9" s="2090"/>
      <c r="T9" s="1071"/>
      <c r="U9" s="1071"/>
      <c r="V9" s="2089" t="s">
        <v>994</v>
      </c>
      <c r="W9" s="2090"/>
      <c r="X9" s="2090"/>
      <c r="Y9" s="2090"/>
      <c r="Z9" s="2090"/>
      <c r="AA9" s="2090"/>
      <c r="AB9" s="2090"/>
      <c r="AC9" s="2090"/>
      <c r="AD9" s="1071"/>
    </row>
    <row r="10" spans="1:30">
      <c r="A10" s="1071"/>
      <c r="B10" s="1071"/>
      <c r="C10" s="1071"/>
      <c r="D10" s="1071"/>
      <c r="E10" s="1071"/>
      <c r="F10" s="1071"/>
      <c r="G10" s="1071"/>
      <c r="H10" s="1071"/>
      <c r="I10" s="1071"/>
      <c r="J10" s="1071"/>
      <c r="K10" s="1071"/>
      <c r="L10" s="2090"/>
      <c r="M10" s="2090"/>
      <c r="N10" s="2090"/>
      <c r="O10" s="2090"/>
      <c r="P10" s="2090"/>
      <c r="Q10" s="2090"/>
      <c r="R10" s="2090"/>
      <c r="S10" s="2090"/>
      <c r="T10" s="1071"/>
      <c r="U10" s="1071"/>
      <c r="V10" s="2090"/>
      <c r="W10" s="2090"/>
      <c r="X10" s="2090"/>
      <c r="Y10" s="2090"/>
      <c r="Z10" s="2090"/>
      <c r="AA10" s="2090"/>
      <c r="AB10" s="2090"/>
      <c r="AC10" s="2090"/>
      <c r="AD10" s="1071"/>
    </row>
    <row r="11" spans="1:30">
      <c r="A11" s="1071"/>
      <c r="B11" s="2094" t="s">
        <v>995</v>
      </c>
      <c r="C11" s="2094"/>
      <c r="D11" s="2094"/>
      <c r="E11" s="2094"/>
      <c r="F11" s="2094"/>
      <c r="G11" s="2094"/>
      <c r="H11" s="2094"/>
      <c r="I11" s="2094"/>
      <c r="J11" s="1071"/>
      <c r="K11" s="1071"/>
      <c r="L11" s="2090"/>
      <c r="M11" s="2090"/>
      <c r="N11" s="2090"/>
      <c r="O11" s="2090"/>
      <c r="P11" s="2090"/>
      <c r="Q11" s="2090"/>
      <c r="R11" s="2090"/>
      <c r="S11" s="2090"/>
      <c r="T11" s="1071"/>
      <c r="U11" s="1071"/>
      <c r="V11" s="2090"/>
      <c r="W11" s="2090"/>
      <c r="X11" s="2090"/>
      <c r="Y11" s="2090"/>
      <c r="Z11" s="2090"/>
      <c r="AA11" s="2090"/>
      <c r="AB11" s="2090"/>
      <c r="AC11" s="2090"/>
      <c r="AD11" s="1071"/>
    </row>
    <row r="12" spans="1:30">
      <c r="A12" s="1071"/>
      <c r="B12" s="1071"/>
      <c r="C12" s="1071"/>
      <c r="D12" s="1071"/>
      <c r="E12" s="1071"/>
      <c r="F12" s="1071"/>
      <c r="G12" s="1071"/>
      <c r="H12" s="1071"/>
      <c r="I12" s="1071"/>
      <c r="J12" s="1071"/>
      <c r="K12" s="1071"/>
      <c r="L12" s="2090"/>
      <c r="M12" s="2090"/>
      <c r="N12" s="2090"/>
      <c r="O12" s="2090"/>
      <c r="P12" s="2090"/>
      <c r="Q12" s="2090"/>
      <c r="R12" s="2090"/>
      <c r="S12" s="2090"/>
      <c r="T12" s="1071"/>
      <c r="U12" s="1071"/>
      <c r="V12" s="2090"/>
      <c r="W12" s="2090"/>
      <c r="X12" s="2090"/>
      <c r="Y12" s="2090"/>
      <c r="Z12" s="2090"/>
      <c r="AA12" s="2090"/>
      <c r="AB12" s="2090"/>
      <c r="AC12" s="2090"/>
      <c r="AD12" s="1071"/>
    </row>
    <row r="13" spans="1:30" ht="15.75">
      <c r="A13" s="1071"/>
      <c r="B13" s="1072" t="s">
        <v>996</v>
      </c>
      <c r="C13" s="1073"/>
      <c r="D13" s="1073"/>
      <c r="E13" s="1073"/>
      <c r="F13" s="1073"/>
      <c r="G13" s="1073"/>
      <c r="H13" s="1073"/>
      <c r="I13" s="1073"/>
      <c r="J13" s="1071"/>
      <c r="K13" s="1071"/>
      <c r="L13" s="2090"/>
      <c r="M13" s="2090"/>
      <c r="N13" s="2090"/>
      <c r="O13" s="2090"/>
      <c r="P13" s="2090"/>
      <c r="Q13" s="2090"/>
      <c r="R13" s="2090"/>
      <c r="S13" s="2090"/>
      <c r="T13" s="1071"/>
      <c r="U13" s="1071"/>
      <c r="V13" s="2090"/>
      <c r="W13" s="2090"/>
      <c r="X13" s="2090"/>
      <c r="Y13" s="2090"/>
      <c r="Z13" s="2090"/>
      <c r="AA13" s="2090"/>
      <c r="AB13" s="2090"/>
      <c r="AC13" s="2090"/>
      <c r="AD13" s="1071"/>
    </row>
    <row r="14" spans="1:30">
      <c r="A14" s="1071"/>
      <c r="B14" s="1071"/>
      <c r="C14" s="1071"/>
      <c r="D14" s="1071"/>
      <c r="E14" s="1071"/>
      <c r="F14" s="1071"/>
      <c r="G14" s="1071"/>
      <c r="H14" s="1071"/>
      <c r="I14" s="1071"/>
      <c r="J14" s="1071"/>
      <c r="K14" s="1071"/>
      <c r="L14" s="2090"/>
      <c r="M14" s="2090"/>
      <c r="N14" s="2090"/>
      <c r="O14" s="2090"/>
      <c r="P14" s="2090"/>
      <c r="Q14" s="2090"/>
      <c r="R14" s="2090"/>
      <c r="S14" s="2090"/>
      <c r="T14" s="1071"/>
      <c r="U14" s="1071"/>
      <c r="V14" s="2090"/>
      <c r="W14" s="2090"/>
      <c r="X14" s="2090"/>
      <c r="Y14" s="2090"/>
      <c r="Z14" s="2090"/>
      <c r="AA14" s="2090"/>
      <c r="AB14" s="2090"/>
      <c r="AC14" s="2090"/>
      <c r="AD14" s="1071"/>
    </row>
    <row r="15" spans="1:30">
      <c r="A15" s="1071"/>
      <c r="B15" s="1074"/>
      <c r="C15" s="1071"/>
      <c r="D15" s="1071" t="s">
        <v>997</v>
      </c>
      <c r="E15" s="1071"/>
      <c r="F15" s="1071"/>
      <c r="G15" s="1071"/>
      <c r="H15" s="1071"/>
      <c r="I15" s="1071"/>
      <c r="J15" s="1071"/>
      <c r="K15" s="1071"/>
      <c r="L15" s="2090"/>
      <c r="M15" s="2090"/>
      <c r="N15" s="2090"/>
      <c r="O15" s="2090"/>
      <c r="P15" s="2090"/>
      <c r="Q15" s="2090"/>
      <c r="R15" s="2090"/>
      <c r="S15" s="2090"/>
      <c r="T15" s="1071"/>
      <c r="U15" s="1071"/>
      <c r="V15" s="2090"/>
      <c r="W15" s="2090"/>
      <c r="X15" s="2090"/>
      <c r="Y15" s="2090"/>
      <c r="Z15" s="2090"/>
      <c r="AA15" s="2090"/>
      <c r="AB15" s="2090"/>
      <c r="AC15" s="2090"/>
      <c r="AD15" s="1071"/>
    </row>
    <row r="16" spans="1:30">
      <c r="A16" s="1071"/>
      <c r="B16" s="1071"/>
      <c r="C16" s="1071"/>
      <c r="D16" s="1071"/>
      <c r="E16" s="1071"/>
      <c r="F16" s="1071"/>
      <c r="G16" s="1071"/>
      <c r="H16" s="1071"/>
      <c r="I16" s="1071"/>
      <c r="J16" s="1071"/>
      <c r="K16" s="1071"/>
      <c r="L16" s="2090"/>
      <c r="M16" s="2090"/>
      <c r="N16" s="2090"/>
      <c r="O16" s="2090"/>
      <c r="P16" s="2090"/>
      <c r="Q16" s="2090"/>
      <c r="R16" s="2090"/>
      <c r="S16" s="2090"/>
      <c r="T16" s="1071"/>
      <c r="U16" s="1071"/>
      <c r="V16" s="2090"/>
      <c r="W16" s="2090"/>
      <c r="X16" s="2090"/>
      <c r="Y16" s="2090"/>
      <c r="Z16" s="2090"/>
      <c r="AA16" s="2090"/>
      <c r="AB16" s="2090"/>
      <c r="AC16" s="2090"/>
      <c r="AD16" s="1071"/>
    </row>
    <row r="17" spans="1:30" ht="15.75">
      <c r="A17" s="1071"/>
      <c r="B17" s="1072" t="s">
        <v>998</v>
      </c>
      <c r="C17" s="1073"/>
      <c r="D17" s="1073"/>
      <c r="E17" s="1073"/>
      <c r="F17" s="1073"/>
      <c r="G17" s="1073"/>
      <c r="H17" s="1073"/>
      <c r="I17" s="1073"/>
      <c r="J17" s="1071"/>
      <c r="K17" s="1071"/>
      <c r="L17" s="2090"/>
      <c r="M17" s="2090"/>
      <c r="N17" s="2090"/>
      <c r="O17" s="2090"/>
      <c r="P17" s="2090"/>
      <c r="Q17" s="2090"/>
      <c r="R17" s="2090"/>
      <c r="S17" s="2090"/>
      <c r="T17" s="1071"/>
      <c r="U17" s="1071"/>
      <c r="V17" s="2090"/>
      <c r="W17" s="2090"/>
      <c r="X17" s="2090"/>
      <c r="Y17" s="2090"/>
      <c r="Z17" s="2090"/>
      <c r="AA17" s="2090"/>
      <c r="AB17" s="2090"/>
      <c r="AC17" s="2090"/>
      <c r="AD17" s="1071"/>
    </row>
    <row r="18" spans="1:30">
      <c r="A18" s="1071"/>
      <c r="B18" s="1071"/>
      <c r="C18" s="1071"/>
      <c r="D18" s="1071"/>
      <c r="E18" s="1071"/>
      <c r="F18" s="1071"/>
      <c r="G18" s="1071"/>
      <c r="H18" s="1071"/>
      <c r="I18" s="1071"/>
      <c r="J18" s="1071"/>
      <c r="K18" s="1071"/>
      <c r="L18" s="2090"/>
      <c r="M18" s="2090"/>
      <c r="N18" s="2090"/>
      <c r="O18" s="2090"/>
      <c r="P18" s="2090"/>
      <c r="Q18" s="2090"/>
      <c r="R18" s="2090"/>
      <c r="S18" s="2090"/>
      <c r="T18" s="1071"/>
      <c r="U18" s="1071"/>
      <c r="V18" s="2090"/>
      <c r="W18" s="2090"/>
      <c r="X18" s="2090"/>
      <c r="Y18" s="2090"/>
      <c r="Z18" s="2090"/>
      <c r="AA18" s="2090"/>
      <c r="AB18" s="2090"/>
      <c r="AC18" s="2090"/>
      <c r="AD18" s="1071"/>
    </row>
    <row r="19" spans="1:30">
      <c r="A19" s="1071"/>
      <c r="B19" s="2096" t="s">
        <v>999</v>
      </c>
      <c r="C19" s="2096"/>
      <c r="D19" s="2091" t="s">
        <v>227</v>
      </c>
      <c r="E19" s="2092"/>
      <c r="F19" s="2092"/>
      <c r="G19" s="2092"/>
      <c r="H19" s="2092"/>
      <c r="I19" s="2093"/>
      <c r="J19" s="1071"/>
      <c r="K19" s="1071"/>
      <c r="L19" s="2090"/>
      <c r="M19" s="2090"/>
      <c r="N19" s="2090"/>
      <c r="O19" s="2090"/>
      <c r="P19" s="2090"/>
      <c r="Q19" s="2090"/>
      <c r="R19" s="2090"/>
      <c r="S19" s="2090"/>
      <c r="T19" s="1071"/>
      <c r="U19" s="1071"/>
      <c r="V19" s="2090"/>
      <c r="W19" s="2090"/>
      <c r="X19" s="2090"/>
      <c r="Y19" s="2090"/>
      <c r="Z19" s="2090"/>
      <c r="AA19" s="2090"/>
      <c r="AB19" s="2090"/>
      <c r="AC19" s="2090"/>
      <c r="AD19" s="1071"/>
    </row>
    <row r="20" spans="1:30">
      <c r="A20" s="1071"/>
      <c r="B20" s="2096" t="s">
        <v>1000</v>
      </c>
      <c r="C20" s="2096"/>
      <c r="D20" s="2095">
        <v>40662</v>
      </c>
      <c r="E20" s="2092"/>
      <c r="F20" s="2092"/>
      <c r="G20" s="2092"/>
      <c r="H20" s="2092"/>
      <c r="I20" s="2093"/>
      <c r="J20" s="1071"/>
      <c r="K20" s="1071"/>
      <c r="L20" s="2090"/>
      <c r="M20" s="2090"/>
      <c r="N20" s="2090"/>
      <c r="O20" s="2090"/>
      <c r="P20" s="2090"/>
      <c r="Q20" s="2090"/>
      <c r="R20" s="2090"/>
      <c r="S20" s="2090"/>
      <c r="T20" s="1071"/>
      <c r="U20" s="1071"/>
      <c r="V20" s="2090"/>
      <c r="W20" s="2090"/>
      <c r="X20" s="2090"/>
      <c r="Y20" s="2090"/>
      <c r="Z20" s="2090"/>
      <c r="AA20" s="2090"/>
      <c r="AB20" s="2090"/>
      <c r="AC20" s="2090"/>
      <c r="AD20" s="1071"/>
    </row>
    <row r="21" spans="1:30">
      <c r="A21" s="1071"/>
      <c r="B21" s="2096" t="s">
        <v>1001</v>
      </c>
      <c r="C21" s="2096"/>
      <c r="D21" s="2091">
        <v>2011</v>
      </c>
      <c r="E21" s="2092"/>
      <c r="F21" s="2092"/>
      <c r="G21" s="2092"/>
      <c r="H21" s="2092"/>
      <c r="I21" s="2093"/>
      <c r="J21" s="1071"/>
      <c r="K21" s="1071"/>
      <c r="L21" s="2090"/>
      <c r="M21" s="2090"/>
      <c r="N21" s="2090"/>
      <c r="O21" s="2090"/>
      <c r="P21" s="2090"/>
      <c r="Q21" s="2090"/>
      <c r="R21" s="2090"/>
      <c r="S21" s="2090"/>
      <c r="T21" s="1071"/>
      <c r="U21" s="1071"/>
      <c r="V21" s="2090"/>
      <c r="W21" s="2090"/>
      <c r="X21" s="2090"/>
      <c r="Y21" s="2090"/>
      <c r="Z21" s="2090"/>
      <c r="AA21" s="2090"/>
      <c r="AB21" s="2090"/>
      <c r="AC21" s="2090"/>
      <c r="AD21" s="1071"/>
    </row>
    <row r="22" spans="1:30">
      <c r="A22" s="1071"/>
      <c r="B22" s="2096" t="s">
        <v>1002</v>
      </c>
      <c r="C22" s="2096"/>
      <c r="D22" s="2091" t="s">
        <v>1003</v>
      </c>
      <c r="E22" s="2092"/>
      <c r="F22" s="2092"/>
      <c r="G22" s="2092"/>
      <c r="H22" s="2092"/>
      <c r="I22" s="2093"/>
      <c r="J22" s="1071"/>
      <c r="K22" s="1071"/>
      <c r="L22" s="2090"/>
      <c r="M22" s="2090"/>
      <c r="N22" s="2090"/>
      <c r="O22" s="2090"/>
      <c r="P22" s="2090"/>
      <c r="Q22" s="2090"/>
      <c r="R22" s="2090"/>
      <c r="S22" s="2090"/>
      <c r="T22" s="1071"/>
      <c r="U22" s="1071"/>
      <c r="V22" s="2090"/>
      <c r="W22" s="2090"/>
      <c r="X22" s="2090"/>
      <c r="Y22" s="2090"/>
      <c r="Z22" s="2090"/>
      <c r="AA22" s="2090"/>
      <c r="AB22" s="2090"/>
      <c r="AC22" s="2090"/>
      <c r="AD22" s="1071"/>
    </row>
    <row r="23" spans="1:30">
      <c r="A23" s="1071"/>
      <c r="B23" s="1071"/>
      <c r="C23" s="1071"/>
      <c r="D23" s="1071"/>
      <c r="E23" s="1071"/>
      <c r="F23" s="1071"/>
      <c r="G23" s="1071"/>
      <c r="H23" s="1071"/>
      <c r="I23" s="1071"/>
      <c r="J23" s="1071"/>
      <c r="K23" s="1071"/>
      <c r="L23" s="2090"/>
      <c r="M23" s="2090"/>
      <c r="N23" s="2090"/>
      <c r="O23" s="2090"/>
      <c r="P23" s="2090"/>
      <c r="Q23" s="2090"/>
      <c r="R23" s="2090"/>
      <c r="S23" s="2090"/>
      <c r="T23" s="1071"/>
      <c r="U23" s="1071"/>
      <c r="V23" s="2090"/>
      <c r="W23" s="2090"/>
      <c r="X23" s="2090"/>
      <c r="Y23" s="2090"/>
      <c r="Z23" s="2090"/>
      <c r="AA23" s="2090"/>
      <c r="AB23" s="2090"/>
      <c r="AC23" s="2090"/>
      <c r="AD23" s="1071"/>
    </row>
    <row r="24" spans="1:30">
      <c r="A24" s="1071"/>
      <c r="B24" s="1071"/>
      <c r="C24" s="1071"/>
      <c r="D24" s="1071"/>
      <c r="E24" s="1071"/>
      <c r="F24" s="1071"/>
      <c r="G24" s="1071"/>
      <c r="H24" s="1071"/>
      <c r="I24" s="1071"/>
      <c r="J24" s="1071"/>
      <c r="K24" s="1071"/>
      <c r="L24" s="2090"/>
      <c r="M24" s="2090"/>
      <c r="N24" s="2090"/>
      <c r="O24" s="2090"/>
      <c r="P24" s="2090"/>
      <c r="Q24" s="2090"/>
      <c r="R24" s="2090"/>
      <c r="S24" s="2090"/>
      <c r="T24" s="1071"/>
      <c r="U24" s="1071"/>
      <c r="V24" s="2090"/>
      <c r="W24" s="2090"/>
      <c r="X24" s="2090"/>
      <c r="Y24" s="2090"/>
      <c r="Z24" s="2090"/>
      <c r="AA24" s="2090"/>
      <c r="AB24" s="2090"/>
      <c r="AC24" s="2090"/>
      <c r="AD24" s="1071"/>
    </row>
    <row r="25" spans="1:30" ht="15.75">
      <c r="A25" s="1071"/>
      <c r="B25" s="1072" t="s">
        <v>1004</v>
      </c>
      <c r="C25" s="1073"/>
      <c r="D25" s="1073"/>
      <c r="E25" s="1073"/>
      <c r="F25" s="1073"/>
      <c r="G25" s="1073"/>
      <c r="H25" s="1073"/>
      <c r="I25" s="1073"/>
      <c r="J25" s="1071"/>
      <c r="K25" s="1071"/>
      <c r="L25" s="2090"/>
      <c r="M25" s="2090"/>
      <c r="N25" s="2090"/>
      <c r="O25" s="2090"/>
      <c r="P25" s="2090"/>
      <c r="Q25" s="2090"/>
      <c r="R25" s="2090"/>
      <c r="S25" s="2090"/>
      <c r="T25" s="1071"/>
      <c r="U25" s="1071"/>
      <c r="V25" s="2090"/>
      <c r="W25" s="2090"/>
      <c r="X25" s="2090"/>
      <c r="Y25" s="2090"/>
      <c r="Z25" s="2090"/>
      <c r="AA25" s="2090"/>
      <c r="AB25" s="2090"/>
      <c r="AC25" s="2090"/>
      <c r="AD25" s="1071"/>
    </row>
    <row r="26" spans="1:30">
      <c r="A26" s="1071"/>
      <c r="B26" s="1071"/>
      <c r="C26" s="1071"/>
      <c r="D26" s="1071"/>
      <c r="E26" s="1071"/>
      <c r="F26" s="1071"/>
      <c r="G26" s="1071"/>
      <c r="H26" s="1071"/>
      <c r="I26" s="1071"/>
      <c r="J26" s="1071"/>
      <c r="K26" s="1071"/>
      <c r="L26" s="2090"/>
      <c r="M26" s="2090"/>
      <c r="N26" s="2090"/>
      <c r="O26" s="2090"/>
      <c r="P26" s="2090"/>
      <c r="Q26" s="2090"/>
      <c r="R26" s="2090"/>
      <c r="S26" s="2090"/>
      <c r="T26" s="1071"/>
      <c r="U26" s="1071"/>
      <c r="V26" s="2090"/>
      <c r="W26" s="2090"/>
      <c r="X26" s="2090"/>
      <c r="Y26" s="2090"/>
      <c r="Z26" s="2090"/>
      <c r="AA26" s="2090"/>
      <c r="AB26" s="2090"/>
      <c r="AC26" s="2090"/>
      <c r="AD26" s="1071"/>
    </row>
    <row r="27" spans="1:30">
      <c r="A27" s="1071"/>
      <c r="B27" s="1075" t="s">
        <v>1005</v>
      </c>
      <c r="C27" s="1075" t="s">
        <v>1006</v>
      </c>
      <c r="D27" s="2097" t="s">
        <v>1007</v>
      </c>
      <c r="E27" s="2097"/>
      <c r="F27" s="2097"/>
      <c r="G27" s="2097"/>
      <c r="H27" s="2097"/>
      <c r="I27" s="2097"/>
      <c r="J27" s="1071"/>
      <c r="K27" s="1071"/>
      <c r="L27" s="2090"/>
      <c r="M27" s="2090"/>
      <c r="N27" s="2090"/>
      <c r="O27" s="2090"/>
      <c r="P27" s="2090"/>
      <c r="Q27" s="2090"/>
      <c r="R27" s="2090"/>
      <c r="S27" s="2090"/>
      <c r="T27" s="1071"/>
      <c r="U27" s="1071"/>
      <c r="V27" s="2090"/>
      <c r="W27" s="2090"/>
      <c r="X27" s="2090"/>
      <c r="Y27" s="2090"/>
      <c r="Z27" s="2090"/>
      <c r="AA27" s="2090"/>
      <c r="AB27" s="2090"/>
      <c r="AC27" s="2090"/>
      <c r="AD27" s="1071"/>
    </row>
    <row r="28" spans="1:30">
      <c r="A28" s="1071"/>
      <c r="B28" s="1076">
        <v>0.2</v>
      </c>
      <c r="C28" s="1080">
        <v>40662</v>
      </c>
      <c r="D28" s="2091" t="s">
        <v>1008</v>
      </c>
      <c r="E28" s="2092"/>
      <c r="F28" s="2092"/>
      <c r="G28" s="2092"/>
      <c r="H28" s="2092"/>
      <c r="I28" s="2093"/>
      <c r="J28" s="1071"/>
      <c r="K28" s="1071"/>
      <c r="L28" s="2090"/>
      <c r="M28" s="2090"/>
      <c r="N28" s="2090"/>
      <c r="O28" s="2090"/>
      <c r="P28" s="2090"/>
      <c r="Q28" s="2090"/>
      <c r="R28" s="2090"/>
      <c r="S28" s="2090"/>
      <c r="T28" s="1071"/>
      <c r="U28" s="1071"/>
      <c r="V28" s="2090"/>
      <c r="W28" s="2090"/>
      <c r="X28" s="2090"/>
      <c r="Y28" s="2090"/>
      <c r="Z28" s="2090"/>
      <c r="AA28" s="2090"/>
      <c r="AB28" s="2090"/>
      <c r="AC28" s="2090"/>
      <c r="AD28" s="1071"/>
    </row>
    <row r="29" spans="1:30">
      <c r="A29" s="1071"/>
      <c r="B29" s="1076">
        <v>0.3</v>
      </c>
      <c r="C29" s="1080">
        <v>40687</v>
      </c>
      <c r="D29" s="2091" t="s">
        <v>1009</v>
      </c>
      <c r="E29" s="2092"/>
      <c r="F29" s="2092"/>
      <c r="G29" s="2092"/>
      <c r="H29" s="2092"/>
      <c r="I29" s="2093"/>
      <c r="J29" s="1071"/>
      <c r="K29" s="1071"/>
      <c r="L29" s="2090"/>
      <c r="M29" s="2090"/>
      <c r="N29" s="2090"/>
      <c r="O29" s="2090"/>
      <c r="P29" s="2090"/>
      <c r="Q29" s="2090"/>
      <c r="R29" s="2090"/>
      <c r="S29" s="2090"/>
      <c r="T29" s="1071"/>
      <c r="U29" s="1071"/>
      <c r="V29" s="2090"/>
      <c r="W29" s="2090"/>
      <c r="X29" s="2090"/>
      <c r="Y29" s="2090"/>
      <c r="Z29" s="2090"/>
      <c r="AA29" s="2090"/>
      <c r="AB29" s="2090"/>
      <c r="AC29" s="2090"/>
      <c r="AD29" s="1071"/>
    </row>
    <row r="30" spans="1:30">
      <c r="A30" s="1071"/>
      <c r="B30" s="1076">
        <v>0.4</v>
      </c>
      <c r="C30" s="1081" t="s">
        <v>1010</v>
      </c>
      <c r="D30" s="2091" t="s">
        <v>1011</v>
      </c>
      <c r="E30" s="2092"/>
      <c r="F30" s="2092"/>
      <c r="G30" s="2092"/>
      <c r="H30" s="2092"/>
      <c r="I30" s="2093"/>
      <c r="J30" s="1071"/>
      <c r="K30" s="1071"/>
      <c r="L30" s="2090"/>
      <c r="M30" s="2090"/>
      <c r="N30" s="2090"/>
      <c r="O30" s="2090"/>
      <c r="P30" s="2090"/>
      <c r="Q30" s="2090"/>
      <c r="R30" s="2090"/>
      <c r="S30" s="2090"/>
      <c r="T30" s="1071"/>
      <c r="U30" s="1071"/>
      <c r="V30" s="2090"/>
      <c r="W30" s="2090"/>
      <c r="X30" s="2090"/>
      <c r="Y30" s="2090"/>
      <c r="Z30" s="2090"/>
      <c r="AA30" s="2090"/>
      <c r="AB30" s="2090"/>
      <c r="AC30" s="2090"/>
      <c r="AD30" s="1071"/>
    </row>
    <row r="31" spans="1:30">
      <c r="A31" s="1071"/>
      <c r="B31" s="1082" t="s">
        <v>1012</v>
      </c>
      <c r="C31" s="1081" t="s">
        <v>1013</v>
      </c>
      <c r="D31" s="2091" t="s">
        <v>1014</v>
      </c>
      <c r="E31" s="2092"/>
      <c r="F31" s="2092"/>
      <c r="G31" s="2092"/>
      <c r="H31" s="2092"/>
      <c r="I31" s="2093"/>
      <c r="J31" s="1071"/>
      <c r="K31" s="1071"/>
      <c r="L31" s="2090"/>
      <c r="M31" s="2090"/>
      <c r="N31" s="2090"/>
      <c r="O31" s="2090"/>
      <c r="P31" s="2090"/>
      <c r="Q31" s="2090"/>
      <c r="R31" s="2090"/>
      <c r="S31" s="2090"/>
      <c r="T31" s="1071"/>
      <c r="U31" s="1071"/>
      <c r="V31" s="2090"/>
      <c r="W31" s="2090"/>
      <c r="X31" s="2090"/>
      <c r="Y31" s="2090"/>
      <c r="Z31" s="2090"/>
      <c r="AA31" s="2090"/>
      <c r="AB31" s="2090"/>
      <c r="AC31" s="2090"/>
      <c r="AD31" s="1071"/>
    </row>
    <row r="32" spans="1:30">
      <c r="A32" s="1071"/>
      <c r="B32" s="1082">
        <v>2</v>
      </c>
      <c r="C32" s="1081" t="s">
        <v>1015</v>
      </c>
      <c r="D32" s="2091" t="s">
        <v>1016</v>
      </c>
      <c r="E32" s="2092"/>
      <c r="F32" s="2092"/>
      <c r="G32" s="2092"/>
      <c r="H32" s="2092"/>
      <c r="I32" s="2093"/>
      <c r="J32" s="1071"/>
      <c r="K32" s="1071"/>
      <c r="L32" s="2090"/>
      <c r="M32" s="2090"/>
      <c r="N32" s="2090"/>
      <c r="O32" s="2090"/>
      <c r="P32" s="2090"/>
      <c r="Q32" s="2090"/>
      <c r="R32" s="2090"/>
      <c r="S32" s="2090"/>
      <c r="T32" s="1071"/>
      <c r="U32" s="1071"/>
      <c r="V32" s="2090"/>
      <c r="W32" s="2090"/>
      <c r="X32" s="2090"/>
      <c r="Y32" s="2090"/>
      <c r="Z32" s="2090"/>
      <c r="AA32" s="2090"/>
      <c r="AB32" s="2090"/>
      <c r="AC32" s="2090"/>
      <c r="AD32" s="1071"/>
    </row>
    <row r="33" spans="1:30">
      <c r="A33" s="1071"/>
      <c r="B33" s="1071"/>
      <c r="C33" s="1071"/>
      <c r="D33" s="1071"/>
      <c r="E33" s="1071"/>
      <c r="F33" s="1071"/>
      <c r="G33" s="1071"/>
      <c r="H33" s="1071"/>
      <c r="I33" s="1071"/>
      <c r="J33" s="1071"/>
      <c r="K33" s="1071"/>
      <c r="L33" s="2090"/>
      <c r="M33" s="2090"/>
      <c r="N33" s="2090"/>
      <c r="O33" s="2090"/>
      <c r="P33" s="2090"/>
      <c r="Q33" s="2090"/>
      <c r="R33" s="2090"/>
      <c r="S33" s="2090"/>
      <c r="T33" s="1071"/>
      <c r="U33" s="1071"/>
      <c r="V33" s="2090"/>
      <c r="W33" s="2090"/>
      <c r="X33" s="2090"/>
      <c r="Y33" s="2090"/>
      <c r="Z33" s="2090"/>
      <c r="AA33" s="2090"/>
      <c r="AB33" s="2090"/>
      <c r="AC33" s="2090"/>
      <c r="AD33" s="1071"/>
    </row>
    <row r="34" spans="1:30">
      <c r="A34" s="1071"/>
      <c r="B34" s="1071"/>
      <c r="C34" s="1071"/>
      <c r="D34" s="1071"/>
      <c r="E34" s="1071"/>
      <c r="F34" s="1071"/>
      <c r="G34" s="1071"/>
      <c r="H34" s="1071"/>
      <c r="I34" s="1071"/>
      <c r="J34" s="1071"/>
      <c r="K34" s="1071"/>
      <c r="L34" s="2090"/>
      <c r="M34" s="2090"/>
      <c r="N34" s="2090"/>
      <c r="O34" s="2090"/>
      <c r="P34" s="2090"/>
      <c r="Q34" s="2090"/>
      <c r="R34" s="2090"/>
      <c r="S34" s="2090"/>
      <c r="T34" s="1071"/>
      <c r="U34" s="1071"/>
      <c r="V34" s="2090"/>
      <c r="W34" s="2090"/>
      <c r="X34" s="2090"/>
      <c r="Y34" s="2090"/>
      <c r="Z34" s="2090"/>
      <c r="AA34" s="2090"/>
      <c r="AB34" s="2090"/>
      <c r="AC34" s="2090"/>
      <c r="AD34" s="1071"/>
    </row>
    <row r="35" spans="1:30" ht="15.75">
      <c r="A35" s="1071"/>
      <c r="B35" s="1072" t="s">
        <v>1017</v>
      </c>
      <c r="C35" s="1072"/>
      <c r="D35" s="1072"/>
      <c r="E35" s="1072"/>
      <c r="F35" s="1072"/>
      <c r="G35" s="1072"/>
      <c r="H35" s="1072"/>
      <c r="I35" s="1072"/>
      <c r="J35" s="1071"/>
      <c r="K35" s="1071"/>
      <c r="L35" s="2090"/>
      <c r="M35" s="2090"/>
      <c r="N35" s="2090"/>
      <c r="O35" s="2090"/>
      <c r="P35" s="2090"/>
      <c r="Q35" s="2090"/>
      <c r="R35" s="2090"/>
      <c r="S35" s="2090"/>
      <c r="T35" s="1071"/>
      <c r="U35" s="1071"/>
      <c r="V35" s="2090"/>
      <c r="W35" s="2090"/>
      <c r="X35" s="2090"/>
      <c r="Y35" s="2090"/>
      <c r="Z35" s="2090"/>
      <c r="AA35" s="2090"/>
      <c r="AB35" s="2090"/>
      <c r="AC35" s="2090"/>
      <c r="AD35" s="1071"/>
    </row>
    <row r="36" spans="1:30">
      <c r="A36" s="1071"/>
      <c r="B36" s="1071"/>
      <c r="C36" s="1071"/>
      <c r="D36" s="1071"/>
      <c r="E36" s="1071"/>
      <c r="F36" s="1071"/>
      <c r="G36" s="1071"/>
      <c r="H36" s="1071"/>
      <c r="I36" s="1071"/>
      <c r="J36" s="1071"/>
      <c r="K36" s="1071"/>
      <c r="L36" s="2090"/>
      <c r="M36" s="2090"/>
      <c r="N36" s="2090"/>
      <c r="O36" s="2090"/>
      <c r="P36" s="2090"/>
      <c r="Q36" s="2090"/>
      <c r="R36" s="2090"/>
      <c r="S36" s="2090"/>
      <c r="T36" s="1071"/>
      <c r="U36" s="1071"/>
      <c r="V36" s="2090"/>
      <c r="W36" s="2090"/>
      <c r="X36" s="2090"/>
      <c r="Y36" s="2090"/>
      <c r="Z36" s="2090"/>
      <c r="AA36" s="2090"/>
      <c r="AB36" s="2090"/>
      <c r="AC36" s="2090"/>
      <c r="AD36" s="1071"/>
    </row>
    <row r="37" spans="1:30">
      <c r="A37" s="1071"/>
      <c r="B37" s="1077" t="s">
        <v>1018</v>
      </c>
      <c r="C37" s="1071"/>
      <c r="D37" s="1071"/>
      <c r="E37" s="1071"/>
      <c r="F37" s="1071"/>
      <c r="G37" s="1071"/>
      <c r="H37" s="1071"/>
      <c r="I37" s="1071"/>
      <c r="J37" s="1071"/>
      <c r="K37" s="1071"/>
      <c r="L37" s="2090"/>
      <c r="M37" s="2090"/>
      <c r="N37" s="2090"/>
      <c r="O37" s="2090"/>
      <c r="P37" s="2090"/>
      <c r="Q37" s="2090"/>
      <c r="R37" s="2090"/>
      <c r="S37" s="2090"/>
      <c r="T37" s="1071"/>
      <c r="U37" s="1071"/>
      <c r="V37" s="2090"/>
      <c r="W37" s="2090"/>
      <c r="X37" s="2090"/>
      <c r="Y37" s="2090"/>
      <c r="Z37" s="2090"/>
      <c r="AA37" s="2090"/>
      <c r="AB37" s="2090"/>
      <c r="AC37" s="2090"/>
      <c r="AD37" s="1071"/>
    </row>
    <row r="38" spans="1:30">
      <c r="A38" s="1071"/>
      <c r="B38" s="2094" t="s">
        <v>1019</v>
      </c>
      <c r="C38" s="2094"/>
      <c r="D38" s="2094"/>
      <c r="E38" s="2094"/>
      <c r="F38" s="2094"/>
      <c r="G38" s="2094"/>
      <c r="H38" s="2094"/>
      <c r="I38" s="2094"/>
      <c r="J38" s="1071"/>
      <c r="K38" s="1071"/>
      <c r="L38" s="2090"/>
      <c r="M38" s="2090"/>
      <c r="N38" s="2090"/>
      <c r="O38" s="2090"/>
      <c r="P38" s="2090"/>
      <c r="Q38" s="2090"/>
      <c r="R38" s="2090"/>
      <c r="S38" s="2090"/>
      <c r="T38" s="1071"/>
      <c r="U38" s="1071"/>
      <c r="V38" s="2090"/>
      <c r="W38" s="2090"/>
      <c r="X38" s="2090"/>
      <c r="Y38" s="2090"/>
      <c r="Z38" s="2090"/>
      <c r="AA38" s="2090"/>
      <c r="AB38" s="2090"/>
      <c r="AC38" s="2090"/>
      <c r="AD38" s="1071"/>
    </row>
    <row r="39" spans="1:30">
      <c r="A39" s="1071"/>
      <c r="B39" s="1077" t="s">
        <v>1020</v>
      </c>
      <c r="C39" s="1071"/>
      <c r="D39" s="1071"/>
      <c r="E39" s="1071"/>
      <c r="F39" s="1071"/>
      <c r="G39" s="1071"/>
      <c r="H39" s="1071"/>
      <c r="I39" s="1071"/>
      <c r="J39" s="1071"/>
      <c r="K39" s="1071"/>
      <c r="L39" s="1071"/>
      <c r="M39" s="1071"/>
      <c r="N39" s="1071"/>
      <c r="O39" s="1071"/>
      <c r="P39" s="1071"/>
      <c r="Q39" s="1071"/>
      <c r="R39" s="1071"/>
      <c r="S39" s="1071"/>
      <c r="T39" s="1071"/>
      <c r="U39" s="1071"/>
      <c r="V39" s="1071"/>
      <c r="W39" s="1071"/>
      <c r="X39" s="1071"/>
      <c r="Y39" s="1071"/>
      <c r="Z39" s="1071"/>
      <c r="AA39" s="1071"/>
      <c r="AB39" s="1071"/>
      <c r="AC39" s="1071"/>
      <c r="AD39" s="1071"/>
    </row>
    <row r="40" spans="1:30">
      <c r="A40" s="1071"/>
      <c r="B40" s="2094" t="s">
        <v>1021</v>
      </c>
      <c r="C40" s="2094"/>
      <c r="D40" s="2094"/>
      <c r="E40" s="2094"/>
      <c r="F40" s="2094"/>
      <c r="G40" s="2094"/>
      <c r="H40" s="2094"/>
      <c r="I40" s="2094"/>
      <c r="J40" s="1071"/>
      <c r="K40" s="1071"/>
      <c r="L40" s="1071"/>
      <c r="M40" s="1071"/>
      <c r="N40" s="1071"/>
      <c r="O40" s="1071"/>
      <c r="P40" s="1071"/>
      <c r="Q40" s="1071"/>
      <c r="R40" s="1071"/>
      <c r="S40" s="1071"/>
      <c r="T40" s="1071"/>
      <c r="U40" s="1071"/>
      <c r="V40" s="1071"/>
      <c r="W40" s="1071"/>
      <c r="X40" s="1071"/>
      <c r="Y40" s="1071"/>
      <c r="Z40" s="1071"/>
      <c r="AA40" s="1071"/>
      <c r="AB40" s="1071"/>
      <c r="AC40" s="1071"/>
      <c r="AD40" s="1071"/>
    </row>
    <row r="41" spans="1:30">
      <c r="A41" s="1071"/>
      <c r="B41" s="1071"/>
      <c r="C41" s="1071"/>
      <c r="D41" s="1071"/>
      <c r="E41" s="1071"/>
      <c r="F41" s="1071"/>
      <c r="G41" s="1071"/>
      <c r="H41" s="1071"/>
      <c r="I41" s="1071"/>
      <c r="J41" s="1071"/>
      <c r="K41" s="1071"/>
      <c r="L41" s="1071"/>
      <c r="M41" s="1071"/>
      <c r="N41" s="1071"/>
      <c r="O41" s="1071"/>
      <c r="P41" s="1071"/>
      <c r="Q41" s="1071"/>
      <c r="R41" s="1071"/>
      <c r="S41" s="1071"/>
      <c r="T41" s="1071"/>
      <c r="U41" s="1071"/>
      <c r="V41" s="1071"/>
      <c r="W41" s="1071"/>
      <c r="X41" s="1071"/>
      <c r="Y41" s="1071"/>
      <c r="Z41" s="1071"/>
      <c r="AA41" s="1071"/>
      <c r="AB41" s="1071"/>
      <c r="AC41" s="1071"/>
      <c r="AD41" s="1071"/>
    </row>
    <row r="42" spans="1:30">
      <c r="A42" s="1071"/>
      <c r="B42" s="1071"/>
      <c r="C42" s="1071"/>
      <c r="D42" s="1071"/>
      <c r="E42" s="1071"/>
      <c r="F42" s="1071"/>
      <c r="G42" s="1071"/>
      <c r="H42" s="1071"/>
      <c r="I42" s="1071"/>
      <c r="J42" s="1071"/>
      <c r="K42" s="1071"/>
      <c r="L42" s="1071"/>
      <c r="M42" s="1071"/>
      <c r="N42" s="1071"/>
      <c r="O42" s="1071"/>
      <c r="P42" s="1071"/>
      <c r="Q42" s="1071"/>
      <c r="R42" s="1071"/>
      <c r="S42" s="1071"/>
      <c r="T42" s="1071"/>
      <c r="U42" s="1071"/>
      <c r="V42" s="1071"/>
      <c r="W42" s="1071"/>
      <c r="X42" s="1071"/>
      <c r="Y42" s="1071"/>
      <c r="Z42" s="1071"/>
      <c r="AA42" s="1071"/>
      <c r="AB42" s="1071"/>
      <c r="AC42" s="1071"/>
      <c r="AD42" s="1071"/>
    </row>
    <row r="43" spans="1:30" ht="15.75">
      <c r="A43" s="1071"/>
      <c r="B43" s="1072" t="s">
        <v>1022</v>
      </c>
      <c r="C43" s="1072"/>
      <c r="D43" s="1072"/>
      <c r="E43" s="1072"/>
      <c r="F43" s="1072"/>
      <c r="G43" s="1072"/>
      <c r="H43" s="1072"/>
      <c r="I43" s="1072"/>
      <c r="J43" s="1071"/>
      <c r="K43" s="1071"/>
      <c r="L43" s="1071"/>
      <c r="M43" s="1071"/>
      <c r="N43" s="1071"/>
      <c r="O43" s="1071"/>
      <c r="P43" s="1071"/>
      <c r="Q43" s="1071"/>
      <c r="R43" s="1071"/>
      <c r="S43" s="1071"/>
      <c r="T43" s="1071"/>
      <c r="U43" s="1071"/>
      <c r="V43" s="1071"/>
      <c r="W43" s="1071"/>
      <c r="X43" s="1071"/>
      <c r="Y43" s="1071"/>
      <c r="Z43" s="1071"/>
      <c r="AA43" s="1071"/>
      <c r="AB43" s="1071"/>
      <c r="AC43" s="1071"/>
      <c r="AD43" s="1071"/>
    </row>
    <row r="44" spans="1:30">
      <c r="A44" s="1071"/>
      <c r="B44" s="1078" t="s">
        <v>1023</v>
      </c>
      <c r="C44" s="1079" t="s">
        <v>1024</v>
      </c>
      <c r="D44" s="1071"/>
      <c r="E44" s="1071"/>
      <c r="F44" s="1071"/>
      <c r="G44" s="1071"/>
      <c r="H44" s="1071"/>
      <c r="I44" s="1071"/>
      <c r="J44" s="1071"/>
      <c r="K44" s="1071"/>
      <c r="L44" s="1071"/>
      <c r="M44" s="1071"/>
      <c r="N44" s="1071"/>
      <c r="O44" s="1071"/>
      <c r="P44" s="1071"/>
      <c r="Q44" s="1071"/>
      <c r="R44" s="1071"/>
      <c r="S44" s="1071"/>
      <c r="T44" s="1071"/>
      <c r="U44" s="1071"/>
      <c r="V44" s="1071"/>
      <c r="W44" s="1071"/>
      <c r="X44" s="1071"/>
      <c r="Y44" s="1071"/>
      <c r="Z44" s="1071"/>
      <c r="AA44" s="1071"/>
      <c r="AB44" s="1071"/>
      <c r="AC44" s="1071"/>
      <c r="AD44" s="1071"/>
    </row>
    <row r="45" spans="1:30">
      <c r="A45" s="1071"/>
      <c r="B45" s="1071"/>
      <c r="C45" s="1071"/>
      <c r="D45" s="1071"/>
      <c r="E45" s="1071"/>
      <c r="F45" s="1071"/>
      <c r="G45" s="1071"/>
      <c r="H45" s="1071"/>
      <c r="I45" s="1071"/>
      <c r="J45" s="1071"/>
      <c r="K45" s="1071"/>
      <c r="L45" s="1071"/>
      <c r="M45" s="1071"/>
      <c r="N45" s="1071"/>
      <c r="O45" s="1071"/>
      <c r="P45" s="1071"/>
      <c r="Q45" s="1071"/>
      <c r="R45" s="1071"/>
      <c r="S45" s="1071"/>
      <c r="T45" s="1071"/>
      <c r="U45" s="1071"/>
      <c r="V45" s="1071"/>
      <c r="W45" s="1071"/>
      <c r="X45" s="1071"/>
      <c r="Y45" s="1071"/>
      <c r="Z45" s="1071"/>
      <c r="AA45" s="1071"/>
      <c r="AB45" s="1071"/>
      <c r="AC45" s="1071"/>
      <c r="AD45" s="1071"/>
    </row>
  </sheetData>
  <mergeCells count="23">
    <mergeCell ref="B40:I40"/>
    <mergeCell ref="B5:I5"/>
    <mergeCell ref="B11:I11"/>
    <mergeCell ref="B9:I9"/>
    <mergeCell ref="D19:I19"/>
    <mergeCell ref="D20:I20"/>
    <mergeCell ref="D21:I21"/>
    <mergeCell ref="D32:I32"/>
    <mergeCell ref="D30:I30"/>
    <mergeCell ref="B22:C22"/>
    <mergeCell ref="D22:I22"/>
    <mergeCell ref="B19:C19"/>
    <mergeCell ref="B20:C20"/>
    <mergeCell ref="B21:C21"/>
    <mergeCell ref="D27:I27"/>
    <mergeCell ref="D31:I31"/>
    <mergeCell ref="V5:AC5"/>
    <mergeCell ref="V9:AC38"/>
    <mergeCell ref="L9:S38"/>
    <mergeCell ref="L5:S5"/>
    <mergeCell ref="D28:I28"/>
    <mergeCell ref="D29:I29"/>
    <mergeCell ref="B38:I38"/>
  </mergeCells>
  <hyperlinks>
    <hyperlink ref="C44" r:id="rId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6" tint="-9.9978637043366805E-2"/>
    <pageSetUpPr fitToPage="1"/>
  </sheetPr>
  <dimension ref="A1:AD977"/>
  <sheetViews>
    <sheetView showGridLines="0" topLeftCell="B1" zoomScale="80" zoomScaleNormal="80" zoomScaleSheetLayoutView="55" workbookViewId="0">
      <pane ySplit="6" topLeftCell="A46" activePane="bottomLeft" state="frozen"/>
      <selection activeCell="C14" sqref="C14"/>
      <selection pane="bottomLeft" activeCell="I47" sqref="I47"/>
    </sheetView>
  </sheetViews>
  <sheetFormatPr defaultRowHeight="12.75"/>
  <cols>
    <col min="1" max="1" width="5.28515625" style="70" customWidth="1"/>
    <col min="2" max="2" width="3.140625" style="70" customWidth="1"/>
    <col min="3" max="3" width="6.140625" style="70" customWidth="1"/>
    <col min="4" max="5" width="2.28515625" style="70" customWidth="1"/>
    <col min="6" max="6" width="52.85546875" style="70" customWidth="1"/>
    <col min="7" max="9" width="16.140625" style="70" customWidth="1"/>
    <col min="10" max="12" width="15.7109375" style="70" customWidth="1"/>
    <col min="13" max="13" width="9.140625" style="70" customWidth="1"/>
    <col min="14" max="14" width="9.140625" style="70"/>
    <col min="15" max="15" width="37.85546875" style="70" customWidth="1"/>
    <col min="16" max="16" width="11.85546875" style="70" customWidth="1"/>
    <col min="17" max="17" width="21.85546875" style="70" customWidth="1"/>
    <col min="18" max="16384" width="9.140625" style="70"/>
  </cols>
  <sheetData>
    <row r="1" spans="1:30" s="51" customFormat="1" ht="15" customHeight="1" thickBot="1">
      <c r="A1" s="149"/>
      <c r="B1" s="150"/>
      <c r="C1" s="150"/>
      <c r="D1" s="150"/>
      <c r="E1" s="150"/>
      <c r="F1" s="150"/>
      <c r="G1" s="150"/>
      <c r="H1" s="150"/>
      <c r="I1" s="150"/>
      <c r="J1" s="150"/>
      <c r="K1" s="150"/>
      <c r="L1" s="150"/>
      <c r="M1" s="151"/>
      <c r="N1" s="70"/>
      <c r="O1" s="70"/>
      <c r="P1" s="70"/>
      <c r="Q1" s="70"/>
      <c r="R1" s="70"/>
      <c r="S1" s="70"/>
      <c r="T1" s="70"/>
    </row>
    <row r="2" spans="1:30" s="51" customFormat="1" ht="16.5" customHeight="1">
      <c r="A2" s="152"/>
      <c r="B2" s="153"/>
      <c r="C2" s="153"/>
      <c r="D2" s="153"/>
      <c r="E2" s="153"/>
      <c r="F2" s="153"/>
      <c r="G2" s="153"/>
      <c r="H2" s="153"/>
      <c r="I2" s="154" t="s">
        <v>5</v>
      </c>
      <c r="J2" s="2098" t="str">
        <f>IF(NOT(ISBLANK(CoverSheet!$C$8)),CoverSheet!$C$8,"")</f>
        <v>Transpower New Zealand Limited</v>
      </c>
      <c r="K2" s="2099"/>
      <c r="L2" s="2100"/>
      <c r="M2" s="155"/>
      <c r="N2" s="70"/>
      <c r="O2" s="70"/>
      <c r="P2" s="70"/>
      <c r="Q2" s="70"/>
      <c r="R2" s="70"/>
      <c r="S2" s="70"/>
      <c r="T2" s="70"/>
    </row>
    <row r="3" spans="1:30" s="51" customFormat="1" ht="19.5" customHeight="1" thickBot="1">
      <c r="A3" s="152"/>
      <c r="B3" s="153"/>
      <c r="C3" s="153"/>
      <c r="D3" s="153"/>
      <c r="E3" s="153"/>
      <c r="F3" s="153"/>
      <c r="G3" s="153"/>
      <c r="H3" s="153"/>
      <c r="I3" s="154" t="s">
        <v>440</v>
      </c>
      <c r="J3" s="2101">
        <f>IF(ISNUMBER(CoverSheet!$C$12),CoverSheet!$C$12,"")</f>
        <v>42185</v>
      </c>
      <c r="K3" s="2102"/>
      <c r="L3" s="2103"/>
      <c r="M3" s="155"/>
      <c r="N3" s="70"/>
      <c r="O3" s="70"/>
      <c r="P3" s="70"/>
      <c r="Q3" s="70"/>
      <c r="R3" s="70"/>
      <c r="S3" s="70"/>
      <c r="T3" s="70"/>
    </row>
    <row r="4" spans="1:30" s="51" customFormat="1" ht="20.25" customHeight="1">
      <c r="A4" s="156" t="s">
        <v>1338</v>
      </c>
      <c r="B4" s="153"/>
      <c r="C4" s="153"/>
      <c r="D4" s="153"/>
      <c r="E4" s="153"/>
      <c r="F4" s="153"/>
      <c r="G4" s="153"/>
      <c r="H4" s="153"/>
      <c r="I4" s="157"/>
      <c r="J4" s="153"/>
      <c r="K4" s="153"/>
      <c r="L4" s="153"/>
      <c r="M4" s="155"/>
      <c r="N4" s="70"/>
      <c r="O4" s="70"/>
      <c r="P4" s="70"/>
      <c r="Q4" s="70"/>
      <c r="R4" s="70"/>
      <c r="S4" s="70"/>
      <c r="T4" s="70"/>
    </row>
    <row r="5" spans="1:30" ht="44.25" customHeight="1">
      <c r="A5" s="2104" t="s">
        <v>1549</v>
      </c>
      <c r="B5" s="2105"/>
      <c r="C5" s="2105"/>
      <c r="D5" s="2105"/>
      <c r="E5" s="2105"/>
      <c r="F5" s="2105"/>
      <c r="G5" s="2105"/>
      <c r="H5" s="2105"/>
      <c r="I5" s="2105"/>
      <c r="J5" s="2105"/>
      <c r="K5" s="2105"/>
      <c r="L5" s="2105"/>
      <c r="M5" s="158"/>
    </row>
    <row r="6" spans="1:30" s="160" customFormat="1" ht="15" customHeight="1">
      <c r="A6" s="109" t="s">
        <v>6</v>
      </c>
      <c r="B6" s="110" t="s">
        <v>393</v>
      </c>
      <c r="C6" s="111"/>
      <c r="D6" s="112"/>
      <c r="E6" s="112"/>
      <c r="F6" s="112"/>
      <c r="G6" s="112"/>
      <c r="H6" s="112"/>
      <c r="I6" s="112"/>
      <c r="J6" s="112"/>
      <c r="K6" s="112"/>
      <c r="L6" s="112"/>
      <c r="M6" s="117"/>
      <c r="N6" s="68"/>
      <c r="Q6" s="68"/>
      <c r="R6" s="68"/>
      <c r="S6" s="68"/>
      <c r="T6" s="68"/>
    </row>
    <row r="7" spans="1:30" ht="30" customHeight="1">
      <c r="A7" s="77">
        <f>ROW()</f>
        <v>7</v>
      </c>
      <c r="B7" s="146"/>
      <c r="C7" s="141" t="s">
        <v>1337</v>
      </c>
      <c r="D7" s="145"/>
      <c r="E7" s="80"/>
      <c r="F7" s="140"/>
      <c r="G7" s="140"/>
      <c r="H7" s="140"/>
      <c r="I7" s="267"/>
      <c r="J7" s="121"/>
      <c r="K7" s="121"/>
      <c r="L7" s="121"/>
      <c r="M7" s="120"/>
      <c r="N7" s="68"/>
      <c r="O7" s="68"/>
      <c r="P7" s="68"/>
      <c r="Q7" s="68"/>
      <c r="R7" s="68"/>
      <c r="S7" s="68"/>
      <c r="T7" s="68"/>
      <c r="U7" s="68"/>
      <c r="V7" s="68"/>
      <c r="W7" s="68"/>
      <c r="X7" s="68"/>
      <c r="Y7" s="68"/>
      <c r="Z7" s="68"/>
      <c r="AA7" s="68"/>
      <c r="AB7" s="68"/>
      <c r="AC7" s="68"/>
      <c r="AD7" s="68"/>
    </row>
    <row r="8" spans="1:30" ht="15.95" customHeight="1">
      <c r="A8" s="77">
        <f>ROW()</f>
        <v>8</v>
      </c>
      <c r="B8" s="146"/>
      <c r="C8" s="141"/>
      <c r="E8" s="80"/>
      <c r="F8" s="146"/>
      <c r="G8" s="146"/>
      <c r="H8" s="667" t="s">
        <v>206</v>
      </c>
      <c r="I8" s="667" t="s">
        <v>207</v>
      </c>
      <c r="J8" s="667" t="s">
        <v>184</v>
      </c>
      <c r="K8" s="667" t="s">
        <v>185</v>
      </c>
      <c r="L8" s="667" t="s">
        <v>205</v>
      </c>
      <c r="M8" s="120"/>
    </row>
    <row r="9" spans="1:30" ht="15.95" customHeight="1" thickBot="1">
      <c r="A9" s="751">
        <f>ROW()</f>
        <v>9</v>
      </c>
      <c r="B9" s="648"/>
      <c r="C9" s="641"/>
      <c r="D9" s="145" t="s">
        <v>508</v>
      </c>
      <c r="E9" s="80"/>
      <c r="F9" s="648"/>
      <c r="G9" s="648"/>
      <c r="H9" s="667" t="s">
        <v>9</v>
      </c>
      <c r="I9" s="667" t="s">
        <v>9</v>
      </c>
      <c r="J9" s="667" t="s">
        <v>9</v>
      </c>
      <c r="K9" s="667" t="s">
        <v>9</v>
      </c>
      <c r="L9" s="667" t="s">
        <v>9</v>
      </c>
      <c r="M9" s="120"/>
    </row>
    <row r="10" spans="1:30" ht="15.95" customHeight="1" thickBot="1">
      <c r="A10" s="77">
        <f>ROW()</f>
        <v>10</v>
      </c>
      <c r="B10" s="146"/>
      <c r="C10" s="141"/>
      <c r="D10" s="145"/>
      <c r="E10" s="650" t="s">
        <v>507</v>
      </c>
      <c r="F10" s="83"/>
      <c r="G10" s="146"/>
      <c r="H10" s="1020"/>
      <c r="I10" s="1020"/>
      <c r="J10" s="1020"/>
      <c r="K10" s="1020"/>
      <c r="L10" s="1021">
        <f>L74</f>
        <v>0</v>
      </c>
      <c r="M10" s="120"/>
      <c r="O10" s="162"/>
    </row>
    <row r="11" spans="1:30" ht="15.95" customHeight="1">
      <c r="A11" s="77">
        <f>ROW()</f>
        <v>11</v>
      </c>
      <c r="B11" s="146"/>
      <c r="C11" s="141"/>
      <c r="D11" s="145"/>
      <c r="E11" s="80"/>
      <c r="F11" s="83"/>
      <c r="G11" s="146"/>
      <c r="H11" s="865"/>
      <c r="I11" s="146"/>
      <c r="J11" s="146"/>
      <c r="K11" s="146"/>
      <c r="L11" s="146"/>
      <c r="M11" s="120"/>
    </row>
    <row r="12" spans="1:30" ht="15.95" customHeight="1">
      <c r="A12" s="77">
        <f>ROW()</f>
        <v>12</v>
      </c>
      <c r="B12" s="146"/>
      <c r="C12" s="141"/>
      <c r="D12" s="145"/>
      <c r="E12" s="392" t="s">
        <v>651</v>
      </c>
      <c r="F12" s="83"/>
      <c r="G12" s="449"/>
      <c r="H12" s="1020"/>
      <c r="I12" s="1020"/>
      <c r="J12" s="1020"/>
      <c r="K12" s="1020"/>
      <c r="L12" s="1020"/>
      <c r="M12" s="120"/>
      <c r="O12" s="943"/>
    </row>
    <row r="13" spans="1:30" ht="15.95" customHeight="1">
      <c r="A13" s="77">
        <f>ROW()</f>
        <v>13</v>
      </c>
      <c r="B13" s="146"/>
      <c r="C13" s="141"/>
      <c r="D13" s="145"/>
      <c r="E13" s="665" t="s">
        <v>652</v>
      </c>
      <c r="G13" s="146"/>
      <c r="H13" s="1020"/>
      <c r="I13" s="1020"/>
      <c r="J13" s="1020"/>
      <c r="K13" s="1020"/>
      <c r="L13" s="1020"/>
      <c r="M13" s="120"/>
      <c r="O13" s="943"/>
    </row>
    <row r="14" spans="1:30" ht="15.95" customHeight="1">
      <c r="A14" s="77">
        <f>ROW()</f>
        <v>14</v>
      </c>
      <c r="B14" s="146"/>
      <c r="C14" s="141"/>
      <c r="D14" s="145"/>
      <c r="E14" s="392" t="s">
        <v>653</v>
      </c>
      <c r="G14" s="146"/>
      <c r="H14" s="1020"/>
      <c r="I14" s="1020"/>
      <c r="J14" s="1020"/>
      <c r="K14" s="1020"/>
      <c r="L14" s="1020"/>
      <c r="M14" s="120"/>
      <c r="O14" s="943"/>
    </row>
    <row r="15" spans="1:30" ht="15.95" customHeight="1">
      <c r="A15" s="77">
        <f>ROW()</f>
        <v>15</v>
      </c>
      <c r="B15" s="146"/>
      <c r="C15" s="141"/>
      <c r="D15" s="145"/>
      <c r="E15" s="80"/>
      <c r="F15" s="83"/>
      <c r="G15" s="146"/>
      <c r="H15" s="865"/>
      <c r="I15" s="146"/>
      <c r="J15" s="87"/>
      <c r="K15" s="87"/>
      <c r="L15" s="87"/>
      <c r="M15" s="120"/>
    </row>
    <row r="16" spans="1:30" ht="15.95" customHeight="1" thickBot="1">
      <c r="A16" s="77">
        <f>ROW()</f>
        <v>16</v>
      </c>
      <c r="B16" s="146"/>
      <c r="C16" s="141"/>
      <c r="D16" s="145"/>
      <c r="E16" s="80"/>
      <c r="F16" s="83"/>
      <c r="G16" s="146"/>
      <c r="H16" s="865"/>
      <c r="I16" s="146"/>
      <c r="J16" s="146"/>
      <c r="K16" s="146"/>
      <c r="L16" s="146"/>
      <c r="M16" s="120"/>
    </row>
    <row r="17" spans="1:15" ht="15.95" customHeight="1" thickBot="1">
      <c r="A17" s="77">
        <f>ROW()</f>
        <v>17</v>
      </c>
      <c r="B17" s="146"/>
      <c r="C17" s="141"/>
      <c r="D17" s="145" t="s">
        <v>509</v>
      </c>
      <c r="E17" s="80"/>
      <c r="F17" s="83"/>
      <c r="G17" s="146"/>
      <c r="H17" s="865"/>
      <c r="I17" s="146"/>
      <c r="J17" s="146"/>
      <c r="K17" s="146"/>
      <c r="L17" s="146"/>
      <c r="M17" s="120"/>
    </row>
    <row r="18" spans="1:15" ht="15.95" customHeight="1" thickBot="1">
      <c r="A18" s="77">
        <f>ROW()</f>
        <v>18</v>
      </c>
      <c r="B18" s="146"/>
      <c r="C18" s="141"/>
      <c r="D18" s="145"/>
      <c r="E18" s="650" t="s">
        <v>510</v>
      </c>
      <c r="F18" s="83"/>
      <c r="G18" s="146"/>
      <c r="H18" s="1020"/>
      <c r="I18" s="1020"/>
      <c r="J18" s="1020"/>
      <c r="K18" s="1020"/>
      <c r="L18" s="1021">
        <f>L68</f>
        <v>0</v>
      </c>
      <c r="M18" s="120"/>
      <c r="O18" s="943"/>
    </row>
    <row r="19" spans="1:15" ht="15.95" customHeight="1">
      <c r="A19" s="77">
        <f>ROW()</f>
        <v>19</v>
      </c>
      <c r="B19" s="146"/>
      <c r="C19" s="141"/>
      <c r="D19" s="145"/>
      <c r="E19" s="80"/>
      <c r="F19" s="83"/>
      <c r="G19" s="146"/>
      <c r="H19" s="865"/>
      <c r="I19" s="146"/>
      <c r="J19" s="146"/>
      <c r="K19" s="146"/>
      <c r="L19" s="146"/>
      <c r="M19" s="120"/>
    </row>
    <row r="20" spans="1:15" ht="15.95" customHeight="1">
      <c r="A20" s="77">
        <f>ROW()</f>
        <v>20</v>
      </c>
      <c r="B20" s="146"/>
      <c r="C20" s="141"/>
      <c r="D20" s="145"/>
      <c r="E20" s="392" t="s">
        <v>654</v>
      </c>
      <c r="F20" s="83"/>
      <c r="G20" s="146"/>
      <c r="H20" s="1020"/>
      <c r="I20" s="1020"/>
      <c r="J20" s="1020"/>
      <c r="K20" s="1020"/>
      <c r="L20" s="1020"/>
      <c r="M20" s="120"/>
      <c r="O20" s="943"/>
    </row>
    <row r="21" spans="1:15" ht="15.95" customHeight="1">
      <c r="A21" s="77">
        <f>ROW()</f>
        <v>21</v>
      </c>
      <c r="B21" s="146"/>
      <c r="C21" s="141"/>
      <c r="D21" s="145"/>
      <c r="E21" s="665" t="s">
        <v>655</v>
      </c>
      <c r="G21" s="146"/>
      <c r="H21" s="1020"/>
      <c r="I21" s="1020"/>
      <c r="J21" s="1020"/>
      <c r="K21" s="1020"/>
      <c r="L21" s="1020"/>
      <c r="M21" s="120"/>
      <c r="O21" s="943"/>
    </row>
    <row r="22" spans="1:15" ht="15.95" customHeight="1">
      <c r="A22" s="77">
        <f>ROW()</f>
        <v>22</v>
      </c>
      <c r="B22" s="146"/>
      <c r="C22" s="141"/>
      <c r="D22" s="145"/>
      <c r="E22" s="392" t="s">
        <v>656</v>
      </c>
      <c r="G22" s="146"/>
      <c r="H22" s="1020"/>
      <c r="I22" s="1020"/>
      <c r="J22" s="1020"/>
      <c r="K22" s="1020"/>
      <c r="L22" s="1020"/>
      <c r="M22" s="120"/>
      <c r="O22" s="943"/>
    </row>
    <row r="23" spans="1:15" ht="15.95" customHeight="1">
      <c r="A23" s="77">
        <f>ROW()</f>
        <v>23</v>
      </c>
      <c r="B23" s="146"/>
      <c r="C23" s="141"/>
      <c r="D23" s="145"/>
      <c r="E23" s="80"/>
      <c r="F23" s="83"/>
      <c r="G23" s="146"/>
      <c r="H23" s="146"/>
      <c r="I23" s="146"/>
      <c r="J23" s="146"/>
      <c r="K23" s="146"/>
      <c r="L23" s="146"/>
      <c r="M23" s="120"/>
    </row>
    <row r="24" spans="1:15" ht="15.95" customHeight="1">
      <c r="A24" s="77">
        <f>ROW()</f>
        <v>24</v>
      </c>
      <c r="B24" s="146"/>
      <c r="C24" s="141" t="s">
        <v>1351</v>
      </c>
      <c r="D24" s="145"/>
      <c r="E24" s="80"/>
      <c r="F24" s="140"/>
      <c r="G24" s="140"/>
      <c r="H24" s="140"/>
      <c r="I24" s="140"/>
      <c r="M24" s="120"/>
    </row>
    <row r="25" spans="1:15" s="803" customFormat="1" ht="15.95" customHeight="1">
      <c r="A25" s="751">
        <f>ROW()</f>
        <v>25</v>
      </c>
      <c r="B25" s="865"/>
      <c r="C25" s="861"/>
      <c r="D25" s="759"/>
      <c r="E25" s="752"/>
      <c r="F25" s="862"/>
      <c r="G25" s="862"/>
      <c r="H25" s="862"/>
      <c r="I25" s="862"/>
      <c r="J25" s="689" t="s">
        <v>764</v>
      </c>
      <c r="K25" s="689" t="s">
        <v>765</v>
      </c>
      <c r="M25" s="120"/>
    </row>
    <row r="26" spans="1:15" ht="15.95" customHeight="1">
      <c r="A26" s="751">
        <f>ROW()</f>
        <v>26</v>
      </c>
      <c r="B26" s="648"/>
      <c r="C26" s="641"/>
      <c r="D26" s="145"/>
      <c r="E26" s="80"/>
      <c r="F26" s="642"/>
      <c r="G26" s="642"/>
      <c r="H26" s="642"/>
      <c r="I26" s="642"/>
      <c r="J26" s="672" t="s">
        <v>205</v>
      </c>
      <c r="K26" s="672" t="s">
        <v>205</v>
      </c>
      <c r="L26" s="672"/>
      <c r="M26" s="869"/>
    </row>
    <row r="27" spans="1:15" ht="15.95" customHeight="1">
      <c r="A27" s="77">
        <f>ROW()</f>
        <v>27</v>
      </c>
      <c r="B27" s="280"/>
      <c r="C27" s="278"/>
      <c r="D27" s="145" t="s">
        <v>521</v>
      </c>
      <c r="E27" s="80"/>
      <c r="F27" s="279"/>
      <c r="G27" s="279"/>
      <c r="H27" s="279"/>
      <c r="I27" s="279"/>
      <c r="J27" s="683" t="s">
        <v>1221</v>
      </c>
      <c r="K27" s="683" t="s">
        <v>1221</v>
      </c>
      <c r="L27" s="277"/>
      <c r="M27" s="120"/>
    </row>
    <row r="28" spans="1:15" ht="15.95" customHeight="1">
      <c r="A28" s="77">
        <f>ROW()</f>
        <v>28</v>
      </c>
      <c r="B28" s="274"/>
      <c r="C28" s="273"/>
      <c r="D28" s="145"/>
      <c r="E28" s="661"/>
      <c r="F28" s="392" t="s">
        <v>1066</v>
      </c>
      <c r="G28" s="274"/>
      <c r="H28" s="274"/>
      <c r="I28" s="274"/>
      <c r="J28" s="2029">
        <f>'HFP 2. Profit or (Loss)'!Q12</f>
        <v>0</v>
      </c>
      <c r="K28" s="1937"/>
      <c r="M28" s="120"/>
    </row>
    <row r="29" spans="1:15" s="937" customFormat="1" ht="15.95" customHeight="1">
      <c r="A29" s="938">
        <f>ROW()</f>
        <v>29</v>
      </c>
      <c r="B29" s="956"/>
      <c r="C29" s="1116"/>
      <c r="D29" s="759"/>
      <c r="E29" s="661" t="s">
        <v>3</v>
      </c>
      <c r="F29" s="1128" t="s">
        <v>1070</v>
      </c>
      <c r="G29" s="956"/>
      <c r="H29" s="956"/>
      <c r="I29" s="956"/>
      <c r="J29" s="2029">
        <f>'HFP 2. Profit or (Loss)'!Q12</f>
        <v>0</v>
      </c>
      <c r="K29" s="1937"/>
      <c r="M29" s="120"/>
    </row>
    <row r="30" spans="1:15" s="937" customFormat="1" ht="15.95" customHeight="1">
      <c r="A30" s="938"/>
      <c r="B30" s="956"/>
      <c r="C30" s="1571"/>
      <c r="D30" s="759"/>
      <c r="E30" s="661" t="s">
        <v>3</v>
      </c>
      <c r="F30" s="1576" t="s">
        <v>517</v>
      </c>
      <c r="G30" s="956"/>
      <c r="H30" s="956"/>
      <c r="I30" s="956"/>
      <c r="J30" s="2029">
        <f>'HFP 8. RAB'!P13</f>
        <v>0</v>
      </c>
      <c r="K30" s="1937"/>
      <c r="M30" s="120"/>
    </row>
    <row r="31" spans="1:15" s="937" customFormat="1" ht="15.95" customHeight="1">
      <c r="A31" s="938">
        <f>ROW()</f>
        <v>31</v>
      </c>
      <c r="B31" s="956"/>
      <c r="C31" s="1116"/>
      <c r="D31" s="759"/>
      <c r="E31" s="661" t="s">
        <v>2</v>
      </c>
      <c r="F31" s="908" t="s">
        <v>1065</v>
      </c>
      <c r="G31" s="956"/>
      <c r="H31" s="956"/>
      <c r="I31" s="956"/>
      <c r="J31" s="2029">
        <f>'HFP 2. Profit or (Loss)'!Q23</f>
        <v>0</v>
      </c>
      <c r="K31" s="1937"/>
      <c r="M31" s="120"/>
    </row>
    <row r="32" spans="1:15" ht="15.95" customHeight="1">
      <c r="A32" s="77">
        <f>ROW()</f>
        <v>32</v>
      </c>
      <c r="B32" s="294"/>
      <c r="C32" s="293"/>
      <c r="D32" s="649"/>
      <c r="E32" s="661" t="s">
        <v>2</v>
      </c>
      <c r="F32" s="392" t="s">
        <v>1078</v>
      </c>
      <c r="G32" s="294"/>
      <c r="H32" s="294"/>
      <c r="I32" s="294"/>
      <c r="J32" s="2024">
        <f>'HFP 2. Profit or (Loss)'!Q14</f>
        <v>0</v>
      </c>
      <c r="K32" s="2025"/>
      <c r="M32" s="120"/>
    </row>
    <row r="33" spans="1:17" ht="15.95" customHeight="1">
      <c r="A33" s="77">
        <f>ROW()</f>
        <v>33</v>
      </c>
      <c r="B33" s="294"/>
      <c r="C33" s="293"/>
      <c r="D33" s="663"/>
      <c r="E33" s="664" t="s">
        <v>2</v>
      </c>
      <c r="F33" s="392" t="s">
        <v>203</v>
      </c>
      <c r="G33" s="294"/>
      <c r="H33" s="294"/>
      <c r="I33" s="294"/>
      <c r="J33" s="2024">
        <f>'HFP 2. Profit or (Loss)'!Q15</f>
        <v>0</v>
      </c>
      <c r="K33" s="1937"/>
      <c r="M33" s="120"/>
      <c r="O33" s="162"/>
      <c r="P33" s="275"/>
      <c r="Q33" s="162"/>
    </row>
    <row r="34" spans="1:17" ht="15.95" customHeight="1">
      <c r="A34" s="77">
        <f>ROW()</f>
        <v>34</v>
      </c>
      <c r="B34" s="146"/>
      <c r="C34" s="141"/>
      <c r="D34" s="649"/>
      <c r="E34" s="661" t="s">
        <v>2</v>
      </c>
      <c r="F34" s="392" t="s">
        <v>187</v>
      </c>
      <c r="G34" s="146"/>
      <c r="H34" s="146"/>
      <c r="I34" s="146"/>
      <c r="J34" s="2024">
        <f>'HFP 2. Profit or (Loss)'!Q27</f>
        <v>0</v>
      </c>
      <c r="K34" s="2025"/>
      <c r="M34" s="120"/>
      <c r="O34" s="162"/>
      <c r="P34" s="162"/>
      <c r="Q34" s="162"/>
    </row>
    <row r="35" spans="1:17" ht="15.95" customHeight="1">
      <c r="A35" s="77">
        <f>ROW()</f>
        <v>35</v>
      </c>
      <c r="B35" s="146"/>
      <c r="C35" s="141"/>
      <c r="D35" s="145"/>
      <c r="E35" s="662"/>
      <c r="F35" s="2106" t="s">
        <v>762</v>
      </c>
      <c r="G35" s="2106"/>
      <c r="H35" s="2106"/>
      <c r="I35" s="146"/>
      <c r="J35" s="2030"/>
      <c r="K35" s="2031">
        <f>(J28+J29-J31-J32-J33-J34)/(1+L68)^(182/365)</f>
        <v>0</v>
      </c>
      <c r="M35" s="120"/>
      <c r="O35" s="162"/>
      <c r="P35" s="275"/>
      <c r="Q35" s="162"/>
    </row>
    <row r="36" spans="1:17" ht="15.95" customHeight="1">
      <c r="A36" s="77">
        <f>ROW()</f>
        <v>36</v>
      </c>
      <c r="B36" s="280"/>
      <c r="C36" s="278"/>
      <c r="D36" s="145"/>
      <c r="E36" s="80"/>
      <c r="F36" s="83"/>
      <c r="G36" s="280"/>
      <c r="H36" s="280"/>
      <c r="I36" s="280"/>
      <c r="J36" s="2030"/>
      <c r="K36" s="2032"/>
      <c r="M36" s="120"/>
      <c r="O36" s="162"/>
      <c r="P36" s="275"/>
      <c r="Q36" s="162"/>
    </row>
    <row r="37" spans="1:17" ht="15.95" customHeight="1">
      <c r="A37" s="77">
        <f>ROW()</f>
        <v>37</v>
      </c>
      <c r="B37" s="280"/>
      <c r="C37" s="278"/>
      <c r="D37" s="145"/>
      <c r="F37" s="665" t="s">
        <v>1067</v>
      </c>
      <c r="G37" s="280"/>
      <c r="H37" s="280"/>
      <c r="I37" s="280"/>
      <c r="J37" s="2029">
        <f>'HFP 2. Profit or (Loss)'!Q10</f>
        <v>0</v>
      </c>
      <c r="K37" s="1937"/>
      <c r="M37" s="120"/>
      <c r="O37" s="162"/>
      <c r="P37" s="275"/>
      <c r="Q37" s="162"/>
    </row>
    <row r="38" spans="1:17" ht="15.95" customHeight="1">
      <c r="A38" s="77">
        <f>ROW()</f>
        <v>38</v>
      </c>
      <c r="B38" s="294"/>
      <c r="C38" s="293"/>
      <c r="D38" s="145"/>
      <c r="F38" s="650" t="s">
        <v>763</v>
      </c>
      <c r="G38" s="294"/>
      <c r="H38" s="294"/>
      <c r="I38" s="294"/>
      <c r="J38" s="2030"/>
      <c r="K38" s="2029">
        <f>(J37)/(1+L68)^(217/365)</f>
        <v>0</v>
      </c>
      <c r="M38" s="120"/>
      <c r="O38" s="162"/>
      <c r="P38" s="275"/>
      <c r="Q38" s="162"/>
    </row>
    <row r="39" spans="1:17" ht="15.95" customHeight="1">
      <c r="A39" s="381">
        <f>ROW()</f>
        <v>39</v>
      </c>
      <c r="B39" s="598"/>
      <c r="C39" s="597"/>
      <c r="D39" s="145"/>
      <c r="F39" s="80"/>
      <c r="G39" s="598"/>
      <c r="H39" s="598"/>
      <c r="I39" s="598"/>
      <c r="J39" s="399"/>
      <c r="K39" s="282"/>
      <c r="M39" s="120"/>
      <c r="O39" s="162"/>
      <c r="P39" s="275"/>
      <c r="Q39" s="162"/>
    </row>
    <row r="40" spans="1:17" ht="15.95" customHeight="1">
      <c r="A40" s="77">
        <f>ROW()</f>
        <v>40</v>
      </c>
      <c r="B40" s="280"/>
      <c r="C40" s="278"/>
      <c r="D40" s="657" t="s">
        <v>647</v>
      </c>
      <c r="E40" s="80"/>
      <c r="G40" s="280"/>
      <c r="H40" s="280"/>
      <c r="I40" s="280"/>
      <c r="J40" s="85"/>
      <c r="K40" s="282"/>
      <c r="L40" s="68"/>
      <c r="M40" s="120"/>
      <c r="O40" s="162"/>
      <c r="P40" s="275"/>
      <c r="Q40" s="162"/>
    </row>
    <row r="41" spans="1:17" ht="30.75" customHeight="1">
      <c r="A41" s="751">
        <f>ROW()</f>
        <v>41</v>
      </c>
      <c r="B41" s="648"/>
      <c r="C41" s="641"/>
      <c r="D41" s="657"/>
      <c r="E41" s="80"/>
      <c r="G41" s="648"/>
      <c r="H41" s="648"/>
      <c r="I41" s="1574"/>
      <c r="J41" s="399"/>
      <c r="K41" s="870" t="s">
        <v>702</v>
      </c>
      <c r="L41" s="68"/>
      <c r="M41" s="120"/>
      <c r="O41" s="604"/>
      <c r="P41" s="275"/>
      <c r="Q41" s="604"/>
    </row>
    <row r="42" spans="1:17" ht="15.95" customHeight="1">
      <c r="A42" s="77">
        <f>ROW()</f>
        <v>42</v>
      </c>
      <c r="B42" s="280"/>
      <c r="C42" s="278"/>
      <c r="D42" s="145"/>
      <c r="E42" s="84"/>
      <c r="G42" s="391" t="s">
        <v>657</v>
      </c>
      <c r="H42" s="658"/>
      <c r="I42" s="683"/>
      <c r="J42" s="659"/>
      <c r="K42" s="683" t="s">
        <v>1221</v>
      </c>
      <c r="L42" s="68"/>
      <c r="M42" s="120"/>
      <c r="O42" s="162"/>
      <c r="P42" s="275"/>
      <c r="Q42" s="162"/>
    </row>
    <row r="43" spans="1:17" ht="15.95" customHeight="1">
      <c r="A43" s="77">
        <f>ROW()</f>
        <v>43</v>
      </c>
      <c r="B43" s="280"/>
      <c r="C43" s="278"/>
      <c r="D43" s="145"/>
      <c r="E43" s="80"/>
      <c r="F43" s="392" t="s">
        <v>195</v>
      </c>
      <c r="G43" s="2042">
        <v>15</v>
      </c>
      <c r="H43" s="280"/>
      <c r="I43" s="1575"/>
      <c r="J43" s="85"/>
      <c r="K43" s="2029">
        <f>('HFP 8. RAB'!K85)/(1+$L$68)^(G43/365)</f>
        <v>0</v>
      </c>
      <c r="L43" s="68"/>
      <c r="M43" s="120"/>
      <c r="P43" s="275"/>
      <c r="Q43" s="162"/>
    </row>
    <row r="44" spans="1:17" ht="15.95" customHeight="1">
      <c r="A44" s="77">
        <f>ROW()</f>
        <v>44</v>
      </c>
      <c r="B44" s="280"/>
      <c r="C44" s="278"/>
      <c r="D44" s="145"/>
      <c r="E44" s="80"/>
      <c r="F44" s="392" t="s">
        <v>196</v>
      </c>
      <c r="G44" s="2042">
        <v>46</v>
      </c>
      <c r="H44" s="280"/>
      <c r="I44" s="1575"/>
      <c r="J44" s="85"/>
      <c r="K44" s="2029">
        <f>('HFP 8. RAB'!K86)/(1+$L$68)^(G44/365)</f>
        <v>0</v>
      </c>
      <c r="L44" s="68"/>
      <c r="M44" s="120"/>
      <c r="O44" s="943"/>
      <c r="P44" s="275"/>
      <c r="Q44" s="162"/>
    </row>
    <row r="45" spans="1:17" ht="15.95" customHeight="1">
      <c r="A45" s="77">
        <f>ROW()</f>
        <v>45</v>
      </c>
      <c r="B45" s="280"/>
      <c r="C45" s="278"/>
      <c r="D45" s="145"/>
      <c r="E45" s="80"/>
      <c r="F45" s="392" t="s">
        <v>197</v>
      </c>
      <c r="G45" s="2042">
        <v>77</v>
      </c>
      <c r="H45" s="280"/>
      <c r="I45" s="1575"/>
      <c r="J45" s="85"/>
      <c r="K45" s="2029">
        <f>('HFP 8. RAB'!K87)/(1+$L$68)^(G45/365)</f>
        <v>0</v>
      </c>
      <c r="L45" s="68"/>
      <c r="M45" s="120"/>
      <c r="O45" s="943"/>
      <c r="P45" s="275"/>
      <c r="Q45" s="162"/>
    </row>
    <row r="46" spans="1:17" ht="15.95" customHeight="1">
      <c r="A46" s="77">
        <f>ROW()</f>
        <v>46</v>
      </c>
      <c r="B46" s="280"/>
      <c r="C46" s="278"/>
      <c r="D46" s="145"/>
      <c r="E46" s="80"/>
      <c r="F46" s="392" t="s">
        <v>445</v>
      </c>
      <c r="G46" s="2042">
        <v>107</v>
      </c>
      <c r="H46" s="280"/>
      <c r="I46" s="1575"/>
      <c r="J46" s="85"/>
      <c r="K46" s="2029">
        <f>('HFP 8. RAB'!K88)/(1+$L$68)^(G46/365)</f>
        <v>0</v>
      </c>
      <c r="L46" s="68"/>
      <c r="M46" s="120"/>
      <c r="O46" s="943"/>
      <c r="P46" s="275"/>
      <c r="Q46" s="162"/>
    </row>
    <row r="47" spans="1:17" ht="15.95" customHeight="1">
      <c r="A47" s="77">
        <f>ROW()</f>
        <v>47</v>
      </c>
      <c r="B47" s="280"/>
      <c r="C47" s="278"/>
      <c r="D47" s="145"/>
      <c r="E47" s="80"/>
      <c r="F47" s="392" t="s">
        <v>198</v>
      </c>
      <c r="G47" s="2042">
        <v>138</v>
      </c>
      <c r="H47" s="280"/>
      <c r="I47" s="1575"/>
      <c r="J47" s="85"/>
      <c r="K47" s="2029">
        <f>('HFP 8. RAB'!K89)/(1+$L$68)^(G47/365)</f>
        <v>0</v>
      </c>
      <c r="L47" s="68"/>
      <c r="M47" s="120"/>
      <c r="O47" s="943"/>
      <c r="P47" s="275"/>
      <c r="Q47" s="162"/>
    </row>
    <row r="48" spans="1:17" ht="15.95" customHeight="1">
      <c r="A48" s="77">
        <f>ROW()</f>
        <v>48</v>
      </c>
      <c r="B48" s="280"/>
      <c r="C48" s="278"/>
      <c r="D48" s="145"/>
      <c r="E48" s="80"/>
      <c r="F48" s="392" t="s">
        <v>199</v>
      </c>
      <c r="G48" s="2042">
        <v>168</v>
      </c>
      <c r="H48" s="280"/>
      <c r="I48" s="1575"/>
      <c r="J48" s="85"/>
      <c r="K48" s="2029">
        <f>('HFP 8. RAB'!K90)/(1+$L$68)^(G48/365)</f>
        <v>0</v>
      </c>
      <c r="L48" s="68"/>
      <c r="M48" s="120"/>
      <c r="O48" s="943"/>
      <c r="P48" s="275"/>
      <c r="Q48" s="162"/>
    </row>
    <row r="49" spans="1:17" ht="15.95" customHeight="1">
      <c r="A49" s="77">
        <f>ROW()</f>
        <v>49</v>
      </c>
      <c r="B49" s="280"/>
      <c r="C49" s="278"/>
      <c r="D49" s="145"/>
      <c r="E49" s="80"/>
      <c r="F49" s="392" t="s">
        <v>444</v>
      </c>
      <c r="G49" s="2042">
        <v>199</v>
      </c>
      <c r="H49" s="280"/>
      <c r="I49" s="1575"/>
      <c r="J49" s="85"/>
      <c r="K49" s="2029">
        <f>('HFP 8. RAB'!K91)/(1+$L$68)^(G49/365)</f>
        <v>0</v>
      </c>
      <c r="L49" s="68"/>
      <c r="M49" s="120"/>
      <c r="O49" s="943"/>
      <c r="P49" s="275"/>
      <c r="Q49" s="162"/>
    </row>
    <row r="50" spans="1:17" ht="15.95" customHeight="1">
      <c r="A50" s="77">
        <f>ROW()</f>
        <v>50</v>
      </c>
      <c r="B50" s="280"/>
      <c r="C50" s="278"/>
      <c r="D50" s="145"/>
      <c r="E50" s="80"/>
      <c r="F50" s="392" t="s">
        <v>200</v>
      </c>
      <c r="G50" s="2042">
        <v>230</v>
      </c>
      <c r="H50" s="280"/>
      <c r="I50" s="1575"/>
      <c r="J50" s="85"/>
      <c r="K50" s="2029">
        <f>('HFP 8. RAB'!K92)/(1+$L$68)^(G50/365)</f>
        <v>0</v>
      </c>
      <c r="L50" s="68"/>
      <c r="M50" s="120"/>
      <c r="O50" s="943"/>
      <c r="P50" s="275"/>
      <c r="Q50" s="162"/>
    </row>
    <row r="51" spans="1:17" ht="15.95" customHeight="1">
      <c r="A51" s="77">
        <f>ROW()</f>
        <v>51</v>
      </c>
      <c r="B51" s="280"/>
      <c r="C51" s="278"/>
      <c r="D51" s="145"/>
      <c r="E51" s="80"/>
      <c r="F51" s="392" t="s">
        <v>201</v>
      </c>
      <c r="G51" s="2042">
        <v>258</v>
      </c>
      <c r="H51" s="280"/>
      <c r="I51" s="1575"/>
      <c r="J51" s="85"/>
      <c r="K51" s="2029">
        <f>('HFP 8. RAB'!K93)/(1+$L$68)^(G51/365)</f>
        <v>0</v>
      </c>
      <c r="L51" s="68"/>
      <c r="M51" s="120"/>
      <c r="O51" s="943"/>
      <c r="P51" s="275"/>
      <c r="Q51" s="162"/>
    </row>
    <row r="52" spans="1:17" ht="15.95" customHeight="1">
      <c r="A52" s="77">
        <f>ROW()</f>
        <v>52</v>
      </c>
      <c r="B52" s="280"/>
      <c r="C52" s="278"/>
      <c r="D52" s="145"/>
      <c r="E52" s="80"/>
      <c r="F52" s="392" t="s">
        <v>192</v>
      </c>
      <c r="G52" s="2042">
        <v>289</v>
      </c>
      <c r="H52" s="280"/>
      <c r="I52" s="1575"/>
      <c r="J52" s="85"/>
      <c r="K52" s="2029">
        <f>('HFP 8. RAB'!K94)/(1+$L$68)^(G52/365)</f>
        <v>0</v>
      </c>
      <c r="L52" s="68"/>
      <c r="M52" s="120"/>
      <c r="O52" s="943"/>
      <c r="P52" s="275"/>
      <c r="Q52" s="162"/>
    </row>
    <row r="53" spans="1:17" ht="15.95" customHeight="1">
      <c r="A53" s="77">
        <f>ROW()</f>
        <v>53</v>
      </c>
      <c r="B53" s="280"/>
      <c r="C53" s="278"/>
      <c r="D53" s="145"/>
      <c r="E53" s="80"/>
      <c r="F53" s="392" t="s">
        <v>193</v>
      </c>
      <c r="G53" s="2042">
        <v>319</v>
      </c>
      <c r="H53" s="280"/>
      <c r="I53" s="1575"/>
      <c r="J53" s="85"/>
      <c r="K53" s="2029">
        <f>('HFP 8. RAB'!K95)/(1+$L$68)^(G53/365)</f>
        <v>0</v>
      </c>
      <c r="L53" s="68"/>
      <c r="M53" s="120"/>
      <c r="O53" s="943"/>
      <c r="P53" s="275"/>
      <c r="Q53" s="162"/>
    </row>
    <row r="54" spans="1:17" ht="15.95" customHeight="1">
      <c r="A54" s="77">
        <f>ROW()</f>
        <v>54</v>
      </c>
      <c r="B54" s="280"/>
      <c r="C54" s="278"/>
      <c r="D54" s="145"/>
      <c r="E54" s="80"/>
      <c r="F54" s="392" t="s">
        <v>194</v>
      </c>
      <c r="G54" s="2042">
        <v>350</v>
      </c>
      <c r="H54" s="280"/>
      <c r="I54" s="1575"/>
      <c r="J54" s="85"/>
      <c r="K54" s="2029">
        <f>('HFP 8. RAB'!K96)/(1+$L$68)^(G54/365)</f>
        <v>0</v>
      </c>
      <c r="L54" s="68"/>
      <c r="M54" s="120"/>
      <c r="O54" s="943"/>
      <c r="P54" s="275"/>
      <c r="Q54" s="162"/>
    </row>
    <row r="55" spans="1:17" ht="15.95" customHeight="1">
      <c r="A55" s="381">
        <f>ROW()</f>
        <v>55</v>
      </c>
      <c r="B55" s="590"/>
      <c r="C55" s="588"/>
      <c r="D55" s="145"/>
      <c r="E55" s="80"/>
      <c r="F55" s="589"/>
      <c r="G55" s="590"/>
      <c r="H55" s="590"/>
      <c r="I55" s="590"/>
      <c r="J55" s="399"/>
      <c r="K55" s="282"/>
      <c r="L55" s="68"/>
      <c r="M55" s="120"/>
      <c r="O55" s="162"/>
      <c r="P55" s="275"/>
      <c r="Q55" s="162"/>
    </row>
    <row r="56" spans="1:17" ht="15.95" customHeight="1">
      <c r="A56" s="381">
        <f>ROW()</f>
        <v>56</v>
      </c>
      <c r="B56" s="590"/>
      <c r="C56" s="588"/>
      <c r="D56" s="145"/>
      <c r="E56" s="80"/>
      <c r="F56" s="589"/>
      <c r="G56" s="590"/>
      <c r="H56" s="590"/>
      <c r="I56" s="590"/>
      <c r="J56" s="660" t="s">
        <v>205</v>
      </c>
      <c r="K56" s="660" t="s">
        <v>205</v>
      </c>
      <c r="L56" s="68"/>
      <c r="M56" s="120"/>
      <c r="O56" s="162"/>
      <c r="P56" s="275"/>
      <c r="Q56" s="162"/>
    </row>
    <row r="57" spans="1:17" ht="15.95" customHeight="1">
      <c r="A57" s="77">
        <f>ROW()</f>
        <v>57</v>
      </c>
      <c r="B57" s="200"/>
      <c r="C57" s="199"/>
      <c r="D57" s="145"/>
      <c r="E57" s="80"/>
      <c r="F57" s="83"/>
      <c r="G57" s="200"/>
      <c r="H57" s="200"/>
      <c r="I57" s="200"/>
      <c r="J57" s="683" t="s">
        <v>1221</v>
      </c>
      <c r="K57" s="683" t="s">
        <v>1221</v>
      </c>
      <c r="L57" s="203"/>
      <c r="M57" s="120"/>
      <c r="O57" s="162"/>
      <c r="P57" s="162"/>
      <c r="Q57" s="162"/>
    </row>
    <row r="58" spans="1:17" ht="15.95" customHeight="1">
      <c r="A58" s="77">
        <f>ROW()</f>
        <v>58</v>
      </c>
      <c r="B58" s="200"/>
      <c r="C58" s="199"/>
      <c r="D58" s="145"/>
      <c r="E58" s="80"/>
      <c r="F58" s="654" t="s">
        <v>453</v>
      </c>
      <c r="G58" s="146"/>
      <c r="H58" s="146"/>
      <c r="I58" s="146"/>
      <c r="J58" s="146"/>
      <c r="K58" s="1450">
        <f>+'HFP 8. RAB'!P11</f>
        <v>0</v>
      </c>
      <c r="L58" s="203"/>
      <c r="M58" s="120"/>
      <c r="O58" s="162"/>
      <c r="P58" s="275"/>
      <c r="Q58" s="162"/>
    </row>
    <row r="59" spans="1:17" ht="15.95" customHeight="1">
      <c r="A59" s="77">
        <f>ROW()</f>
        <v>59</v>
      </c>
      <c r="B59" s="146"/>
      <c r="C59" s="141"/>
      <c r="D59" s="145"/>
      <c r="E59" s="80"/>
      <c r="F59" s="653"/>
      <c r="G59" s="146"/>
      <c r="H59" s="146"/>
      <c r="I59" s="146"/>
      <c r="J59" s="683"/>
      <c r="K59" s="146"/>
      <c r="L59" s="159"/>
      <c r="M59" s="120"/>
      <c r="N59" s="68"/>
      <c r="O59" s="162"/>
      <c r="P59" s="162"/>
      <c r="Q59" s="162"/>
    </row>
    <row r="60" spans="1:17" ht="15.95" customHeight="1">
      <c r="A60" s="77">
        <f>ROW()</f>
        <v>60</v>
      </c>
      <c r="B60" s="268"/>
      <c r="C60" s="266"/>
      <c r="D60" s="145"/>
      <c r="E60" s="80"/>
      <c r="F60" s="653" t="s">
        <v>459</v>
      </c>
      <c r="G60" s="268"/>
      <c r="H60" s="268"/>
      <c r="I60" s="268"/>
      <c r="J60" s="1773">
        <f>'HFP 8. RAB'!P18</f>
        <v>0</v>
      </c>
      <c r="K60" s="268"/>
      <c r="L60" s="159"/>
      <c r="M60" s="120"/>
      <c r="N60" s="68"/>
      <c r="O60" s="162"/>
      <c r="P60" s="162"/>
      <c r="Q60" s="162"/>
    </row>
    <row r="61" spans="1:17" ht="15.95" customHeight="1">
      <c r="A61" s="77">
        <f>ROW()</f>
        <v>61</v>
      </c>
      <c r="B61" s="268"/>
      <c r="C61" s="266"/>
      <c r="D61" s="656" t="s">
        <v>2</v>
      </c>
      <c r="E61" s="272"/>
      <c r="F61" s="655" t="s">
        <v>703</v>
      </c>
      <c r="G61" s="268"/>
      <c r="H61" s="268"/>
      <c r="I61" s="268"/>
      <c r="J61" s="1773">
        <f>'HFP 8. RAB'!P17</f>
        <v>0</v>
      </c>
      <c r="K61" s="2025"/>
      <c r="L61" s="2032"/>
      <c r="M61" s="120"/>
      <c r="N61" s="68"/>
      <c r="O61" s="162"/>
      <c r="P61" s="162"/>
      <c r="Q61" s="162"/>
    </row>
    <row r="62" spans="1:17" ht="15.95" customHeight="1">
      <c r="A62" s="77">
        <f>ROW()</f>
        <v>62</v>
      </c>
      <c r="B62" s="274"/>
      <c r="C62" s="273"/>
      <c r="D62" s="656" t="s">
        <v>2</v>
      </c>
      <c r="E62" s="272"/>
      <c r="F62" s="653" t="s">
        <v>458</v>
      </c>
      <c r="G62" s="274"/>
      <c r="H62" s="274"/>
      <c r="I62" s="274"/>
      <c r="J62" s="1773">
        <f>'HFP 8. RAB'!P12</f>
        <v>0</v>
      </c>
      <c r="K62" s="2025"/>
      <c r="L62" s="2032"/>
      <c r="M62" s="120"/>
      <c r="N62" s="68"/>
      <c r="O62" s="162"/>
      <c r="P62" s="162"/>
      <c r="Q62" s="162"/>
    </row>
    <row r="63" spans="1:17" ht="15.95" customHeight="1">
      <c r="A63" s="77">
        <f>ROW()</f>
        <v>63</v>
      </c>
      <c r="B63" s="268"/>
      <c r="C63" s="266"/>
      <c r="D63" s="656" t="s">
        <v>3</v>
      </c>
      <c r="E63" s="272"/>
      <c r="F63" s="653" t="s">
        <v>520</v>
      </c>
      <c r="G63" s="268"/>
      <c r="H63" s="268"/>
      <c r="I63" s="268"/>
      <c r="J63" s="1773">
        <f>'HFP 8. RAB'!P14</f>
        <v>0</v>
      </c>
      <c r="K63" s="2025"/>
      <c r="L63" s="2032"/>
      <c r="M63" s="120"/>
      <c r="N63" s="68"/>
      <c r="O63" s="162"/>
      <c r="P63" s="162"/>
      <c r="Q63" s="162"/>
    </row>
    <row r="64" spans="1:17" ht="15.95" customHeight="1">
      <c r="A64" s="77">
        <f>ROW()</f>
        <v>64</v>
      </c>
      <c r="B64" s="146"/>
      <c r="C64" s="141"/>
      <c r="D64" s="145"/>
      <c r="E64" s="80"/>
      <c r="F64" s="654" t="s">
        <v>704</v>
      </c>
      <c r="G64" s="146"/>
      <c r="H64" s="146"/>
      <c r="I64" s="146"/>
      <c r="J64" s="1937"/>
      <c r="K64" s="2024">
        <f>(J60-J61-J62+J63)/(1+L68)</f>
        <v>0</v>
      </c>
      <c r="L64" s="2033"/>
      <c r="M64" s="120"/>
      <c r="N64" s="68"/>
      <c r="O64" s="162"/>
      <c r="P64" s="275"/>
      <c r="Q64" s="162"/>
    </row>
    <row r="65" spans="1:17" ht="15.95" customHeight="1">
      <c r="A65" s="77">
        <f>ROW()</f>
        <v>65</v>
      </c>
      <c r="B65" s="327"/>
      <c r="C65" s="319"/>
      <c r="D65" s="145"/>
      <c r="E65" s="80"/>
      <c r="F65" s="654"/>
      <c r="G65" s="327"/>
      <c r="H65" s="327"/>
      <c r="I65" s="327"/>
      <c r="J65" s="1937"/>
      <c r="K65" s="2030"/>
      <c r="L65" s="2033"/>
      <c r="M65" s="120"/>
      <c r="N65" s="68" t="s">
        <v>4</v>
      </c>
      <c r="O65" s="162"/>
      <c r="P65" s="275"/>
      <c r="Q65" s="162"/>
    </row>
    <row r="66" spans="1:17" ht="15.95" customHeight="1">
      <c r="A66" s="77">
        <f>ROW()</f>
        <v>66</v>
      </c>
      <c r="B66" s="327"/>
      <c r="C66" s="319"/>
      <c r="D66" s="145"/>
      <c r="E66" s="80"/>
      <c r="F66" s="653" t="s">
        <v>1543</v>
      </c>
      <c r="G66" s="327"/>
      <c r="H66" s="327"/>
      <c r="I66" s="327"/>
      <c r="J66" s="1937"/>
      <c r="K66" s="2034">
        <f>K35+K38-K43-K44-K45-K46-K47-K48-K49-K50-K51-K52-K53-K54+I43+I44+I45+I46+I47+I48+I49+I50+I51+I52+I53+I54-K58+K64</f>
        <v>0</v>
      </c>
      <c r="L66" s="2033"/>
      <c r="M66" s="120"/>
      <c r="N66" s="68"/>
      <c r="O66" s="162"/>
      <c r="P66" s="275"/>
      <c r="Q66" s="162"/>
    </row>
    <row r="67" spans="1:17" ht="15.95" customHeight="1" thickBot="1">
      <c r="A67" s="77">
        <f>ROW()</f>
        <v>67</v>
      </c>
      <c r="B67" s="146"/>
      <c r="C67" s="141"/>
      <c r="D67" s="145"/>
      <c r="E67" s="84"/>
      <c r="F67" s="83"/>
      <c r="G67" s="146"/>
      <c r="H67" s="146"/>
      <c r="I67" s="146"/>
      <c r="J67" s="146"/>
      <c r="K67" s="146"/>
      <c r="L67" s="159"/>
      <c r="M67" s="120"/>
      <c r="N67" s="68"/>
      <c r="O67" s="162"/>
      <c r="P67" s="162"/>
      <c r="Q67" s="162"/>
    </row>
    <row r="68" spans="1:17" ht="15.95" customHeight="1" thickBot="1">
      <c r="A68" s="77">
        <f>ROW()</f>
        <v>68</v>
      </c>
      <c r="B68" s="146"/>
      <c r="C68" s="141"/>
      <c r="D68" s="668" t="s">
        <v>510</v>
      </c>
      <c r="E68" s="80"/>
      <c r="G68" s="146"/>
      <c r="H68" s="146"/>
      <c r="I68" s="146"/>
      <c r="J68" s="146"/>
      <c r="L68" s="1022">
        <v>0</v>
      </c>
      <c r="M68" s="120"/>
      <c r="N68" s="68"/>
      <c r="O68" s="276" t="s">
        <v>970</v>
      </c>
      <c r="Q68" s="162"/>
    </row>
    <row r="69" spans="1:17" ht="15.95" customHeight="1">
      <c r="A69" s="77">
        <f>ROW()</f>
        <v>69</v>
      </c>
      <c r="B69" s="146"/>
      <c r="C69" s="141"/>
      <c r="D69" s="145"/>
      <c r="E69" s="80"/>
      <c r="F69" s="83"/>
      <c r="G69" s="146"/>
      <c r="H69" s="146"/>
      <c r="I69" s="146"/>
      <c r="J69" s="146"/>
      <c r="K69" s="146"/>
      <c r="L69" s="159"/>
      <c r="M69" s="82"/>
      <c r="N69" s="68"/>
      <c r="O69" s="162"/>
      <c r="P69" s="162"/>
      <c r="Q69" s="162"/>
    </row>
    <row r="70" spans="1:17" ht="15.95" customHeight="1">
      <c r="A70" s="77">
        <f>ROW()</f>
        <v>70</v>
      </c>
      <c r="B70" s="146"/>
      <c r="C70" s="141"/>
      <c r="D70" s="145"/>
      <c r="E70" s="80"/>
      <c r="F70" s="653" t="s">
        <v>188</v>
      </c>
      <c r="G70" s="146"/>
      <c r="H70" s="146"/>
      <c r="I70" s="146"/>
      <c r="J70" s="146"/>
      <c r="L70" s="1023">
        <v>0.44</v>
      </c>
      <c r="M70" s="120"/>
      <c r="N70" s="68"/>
    </row>
    <row r="71" spans="1:17" ht="15.95" customHeight="1">
      <c r="A71" s="77">
        <f>ROW()</f>
        <v>71</v>
      </c>
      <c r="B71" s="146"/>
      <c r="C71" s="141"/>
      <c r="D71" s="145"/>
      <c r="E71" s="80"/>
      <c r="F71" s="653" t="s">
        <v>189</v>
      </c>
      <c r="G71" s="146"/>
      <c r="H71" s="146"/>
      <c r="I71" s="146"/>
      <c r="J71" s="146"/>
      <c r="L71" s="1024">
        <v>0</v>
      </c>
      <c r="M71" s="120"/>
      <c r="N71" s="68"/>
    </row>
    <row r="72" spans="1:17" ht="15.95" customHeight="1">
      <c r="A72" s="77">
        <f>ROW()</f>
        <v>72</v>
      </c>
      <c r="B72" s="146"/>
      <c r="C72" s="141"/>
      <c r="D72" s="145"/>
      <c r="E72" s="80"/>
      <c r="F72" s="653" t="s">
        <v>190</v>
      </c>
      <c r="G72" s="146"/>
      <c r="H72" s="146"/>
      <c r="I72" s="146"/>
      <c r="J72" s="146"/>
      <c r="L72" s="1025">
        <v>0</v>
      </c>
      <c r="M72" s="120"/>
      <c r="N72" s="68"/>
    </row>
    <row r="73" spans="1:17" ht="15.95" customHeight="1" thickBot="1">
      <c r="A73" s="77">
        <f>ROW()</f>
        <v>73</v>
      </c>
      <c r="B73" s="146"/>
      <c r="C73" s="141"/>
      <c r="D73" s="145"/>
      <c r="E73" s="80"/>
      <c r="F73" s="83"/>
      <c r="G73" s="146"/>
      <c r="H73" s="146"/>
      <c r="I73" s="146"/>
      <c r="J73" s="146"/>
      <c r="L73" s="146"/>
      <c r="M73" s="120"/>
      <c r="N73" s="68"/>
    </row>
    <row r="74" spans="1:17" ht="15.95" customHeight="1" thickBot="1">
      <c r="A74" s="77">
        <f>ROW()</f>
        <v>74</v>
      </c>
      <c r="B74" s="146"/>
      <c r="C74" s="141"/>
      <c r="D74" s="668" t="s">
        <v>507</v>
      </c>
      <c r="E74" s="80"/>
      <c r="G74" s="146"/>
      <c r="H74" s="146"/>
      <c r="I74" s="146"/>
      <c r="J74" s="146"/>
      <c r="L74" s="1021">
        <f>L68-($L$70*$L$71*$L$72)</f>
        <v>0</v>
      </c>
      <c r="M74" s="120"/>
      <c r="N74" s="68"/>
    </row>
    <row r="75" spans="1:17" ht="15.95" customHeight="1">
      <c r="A75" s="938">
        <f>ROW()</f>
        <v>75</v>
      </c>
      <c r="B75" s="280"/>
      <c r="C75" s="278"/>
      <c r="D75" s="145"/>
      <c r="E75" s="80"/>
      <c r="F75" s="83"/>
      <c r="G75" s="280"/>
      <c r="H75" s="280"/>
      <c r="I75" s="280"/>
      <c r="J75" s="280"/>
      <c r="L75" s="283"/>
      <c r="M75" s="122"/>
      <c r="N75" s="162"/>
      <c r="O75" s="71"/>
    </row>
    <row r="76" spans="1:17" ht="15" customHeight="1">
      <c r="A76" s="766"/>
      <c r="B76" s="74"/>
      <c r="C76" s="320"/>
      <c r="D76" s="321"/>
      <c r="E76" s="322"/>
      <c r="F76" s="323"/>
      <c r="G76" s="74"/>
      <c r="H76" s="74"/>
      <c r="I76" s="74"/>
      <c r="J76" s="74"/>
      <c r="K76" s="243"/>
      <c r="L76" s="324"/>
      <c r="M76" s="74"/>
      <c r="N76" s="162"/>
      <c r="O76" s="71"/>
    </row>
    <row r="77" spans="1:17" s="1" customFormat="1" ht="18.75">
      <c r="A77" s="58"/>
      <c r="B77" s="58"/>
      <c r="C77" s="297"/>
      <c r="D77" s="300"/>
      <c r="E77" s="301"/>
      <c r="F77" s="301"/>
      <c r="G77" s="95"/>
      <c r="H77" s="95"/>
      <c r="I77" s="95"/>
      <c r="J77" s="58"/>
      <c r="K77" s="58"/>
      <c r="L77" s="58"/>
      <c r="M77" s="58"/>
    </row>
    <row r="78" spans="1:17" s="1" customFormat="1" ht="18.75">
      <c r="A78" s="58"/>
      <c r="B78" s="58"/>
      <c r="C78" s="297"/>
      <c r="D78" s="300"/>
      <c r="E78" s="301"/>
      <c r="F78" s="301"/>
      <c r="G78" s="95"/>
      <c r="H78" s="95"/>
      <c r="I78" s="95"/>
      <c r="J78" s="58"/>
      <c r="K78" s="58"/>
      <c r="L78" s="58"/>
      <c r="M78" s="58"/>
    </row>
    <row r="79" spans="1:17" s="1" customFormat="1" ht="18.75">
      <c r="A79" s="58"/>
      <c r="B79" s="58"/>
      <c r="C79" s="297"/>
      <c r="D79" s="300"/>
      <c r="E79" s="301"/>
      <c r="F79" s="301"/>
      <c r="G79" s="95"/>
      <c r="H79" s="95"/>
      <c r="I79" s="95"/>
      <c r="J79" s="58"/>
      <c r="K79" s="58"/>
      <c r="L79" s="58"/>
      <c r="M79" s="58"/>
    </row>
    <row r="80" spans="1:17" s="1" customFormat="1" ht="18.75">
      <c r="A80" s="58"/>
      <c r="B80" s="58"/>
      <c r="C80" s="297"/>
      <c r="D80" s="300"/>
      <c r="E80" s="301"/>
      <c r="F80" s="301"/>
      <c r="G80" s="95"/>
      <c r="H80" s="95"/>
      <c r="I80" s="95"/>
      <c r="J80" s="58"/>
      <c r="K80" s="58"/>
      <c r="L80" s="58"/>
      <c r="M80" s="58"/>
    </row>
    <row r="81" spans="1:13" s="1" customFormat="1" ht="18.75">
      <c r="A81" s="58"/>
      <c r="B81" s="58"/>
      <c r="C81" s="297"/>
      <c r="D81" s="300"/>
      <c r="E81" s="301"/>
      <c r="F81" s="301"/>
      <c r="G81" s="95"/>
      <c r="H81" s="95"/>
      <c r="I81" s="95"/>
      <c r="J81" s="58"/>
      <c r="K81" s="58"/>
      <c r="L81" s="58"/>
      <c r="M81" s="58"/>
    </row>
    <row r="82" spans="1:13" s="1" customFormat="1" ht="18.75">
      <c r="A82" s="58"/>
      <c r="B82" s="58"/>
      <c r="C82" s="297"/>
      <c r="D82" s="300"/>
      <c r="E82" s="301"/>
      <c r="F82" s="301"/>
      <c r="G82" s="95"/>
      <c r="H82" s="95"/>
      <c r="I82" s="95"/>
      <c r="J82" s="58"/>
      <c r="K82" s="58"/>
      <c r="L82" s="58"/>
      <c r="M82" s="58"/>
    </row>
    <row r="83" spans="1:13" s="1" customFormat="1" ht="18.75">
      <c r="A83" s="58"/>
      <c r="B83" s="58"/>
      <c r="C83" s="297"/>
      <c r="D83" s="300"/>
      <c r="E83" s="301"/>
      <c r="F83" s="301"/>
      <c r="G83" s="95"/>
      <c r="H83" s="95"/>
      <c r="I83" s="95"/>
      <c r="J83" s="58"/>
      <c r="K83" s="58"/>
      <c r="L83" s="58"/>
      <c r="M83" s="58"/>
    </row>
    <row r="84" spans="1:13" s="1" customFormat="1" ht="18.75">
      <c r="A84" s="58"/>
      <c r="B84" s="58"/>
      <c r="C84" s="297"/>
      <c r="D84" s="300"/>
      <c r="E84" s="301"/>
      <c r="F84" s="301"/>
      <c r="G84" s="95"/>
      <c r="H84" s="95"/>
      <c r="I84" s="95"/>
      <c r="J84" s="58"/>
      <c r="K84" s="58"/>
      <c r="L84" s="58"/>
      <c r="M84" s="58"/>
    </row>
    <row r="85" spans="1:13" s="1" customFormat="1" ht="18.75">
      <c r="A85" s="58"/>
      <c r="B85" s="58"/>
      <c r="C85" s="297"/>
      <c r="D85" s="298"/>
      <c r="E85" s="95"/>
      <c r="F85" s="95"/>
      <c r="G85" s="95"/>
      <c r="H85" s="95"/>
      <c r="I85" s="95"/>
      <c r="J85" s="58"/>
      <c r="K85" s="58"/>
      <c r="L85" s="58"/>
      <c r="M85" s="58"/>
    </row>
    <row r="86" spans="1:13" s="1" customFormat="1" ht="18.75">
      <c r="A86" s="58"/>
      <c r="B86" s="58"/>
      <c r="C86" s="299"/>
      <c r="D86" s="298"/>
      <c r="E86" s="95"/>
      <c r="F86" s="95"/>
      <c r="G86" s="95"/>
      <c r="H86" s="95"/>
      <c r="I86" s="95"/>
      <c r="J86" s="58"/>
      <c r="K86" s="58"/>
      <c r="L86" s="58"/>
      <c r="M86" s="58"/>
    </row>
    <row r="87" spans="1:13" s="1" customFormat="1" ht="18.75">
      <c r="A87" s="58"/>
      <c r="B87" s="58"/>
      <c r="C87" s="62"/>
      <c r="D87" s="59"/>
      <c r="E87" s="58"/>
      <c r="F87" s="58"/>
      <c r="G87" s="58"/>
      <c r="H87" s="58"/>
      <c r="I87" s="58"/>
      <c r="J87" s="58"/>
      <c r="K87" s="58"/>
      <c r="L87" s="58"/>
      <c r="M87" s="58"/>
    </row>
    <row r="88" spans="1:13" s="1" customFormat="1" ht="18.75">
      <c r="A88" s="58"/>
      <c r="B88" s="58"/>
      <c r="C88" s="62"/>
      <c r="D88" s="59"/>
      <c r="E88" s="58"/>
      <c r="F88" s="58"/>
      <c r="G88" s="58"/>
      <c r="H88" s="58"/>
      <c r="I88" s="58"/>
      <c r="J88" s="58"/>
      <c r="K88" s="58"/>
      <c r="L88" s="58"/>
      <c r="M88" s="58"/>
    </row>
    <row r="89" spans="1:13" s="1" customFormat="1" ht="18.75">
      <c r="A89" s="58"/>
      <c r="B89" s="58"/>
      <c r="C89" s="62"/>
      <c r="D89" s="59"/>
      <c r="E89" s="58"/>
      <c r="F89" s="58"/>
      <c r="G89" s="58"/>
      <c r="H89" s="58"/>
      <c r="I89" s="58"/>
      <c r="J89" s="58"/>
      <c r="K89" s="58"/>
      <c r="L89" s="58"/>
      <c r="M89" s="58"/>
    </row>
    <row r="90" spans="1:13" s="1" customFormat="1" ht="18.75">
      <c r="A90" s="58"/>
      <c r="B90" s="58"/>
      <c r="C90" s="62"/>
      <c r="D90" s="59"/>
      <c r="E90" s="58"/>
      <c r="F90" s="58"/>
      <c r="G90" s="58"/>
      <c r="H90" s="58"/>
      <c r="I90" s="58"/>
      <c r="J90" s="58"/>
      <c r="K90" s="58"/>
      <c r="L90" s="58"/>
      <c r="M90" s="58"/>
    </row>
    <row r="91" spans="1:13" s="1" customFormat="1" ht="18.75">
      <c r="A91" s="58"/>
      <c r="B91" s="58"/>
      <c r="C91" s="62"/>
      <c r="D91" s="59"/>
      <c r="E91" s="58"/>
      <c r="F91" s="58"/>
      <c r="G91" s="58"/>
      <c r="H91" s="58"/>
      <c r="I91" s="58"/>
      <c r="J91" s="58"/>
      <c r="K91" s="58"/>
      <c r="L91" s="58"/>
      <c r="M91" s="58"/>
    </row>
    <row r="92" spans="1:13" s="1" customFormat="1" ht="18.75">
      <c r="A92" s="58"/>
      <c r="B92" s="58"/>
      <c r="C92" s="62"/>
      <c r="D92" s="59"/>
      <c r="E92" s="58"/>
      <c r="F92" s="58"/>
      <c r="G92" s="58"/>
      <c r="H92" s="58"/>
      <c r="I92" s="58"/>
      <c r="J92" s="58"/>
      <c r="K92" s="58"/>
      <c r="L92" s="58"/>
      <c r="M92" s="58"/>
    </row>
    <row r="93" spans="1:13" s="1" customFormat="1" ht="18.75">
      <c r="A93" s="58"/>
      <c r="B93" s="58"/>
      <c r="C93" s="62"/>
      <c r="D93" s="59"/>
      <c r="E93" s="58"/>
      <c r="F93" s="58"/>
      <c r="G93" s="58"/>
      <c r="H93" s="58"/>
      <c r="I93" s="58"/>
      <c r="J93" s="58"/>
      <c r="K93" s="58"/>
      <c r="L93" s="58"/>
      <c r="M93" s="58"/>
    </row>
    <row r="94" spans="1:13" s="1" customFormat="1" ht="18.75">
      <c r="A94" s="58"/>
      <c r="B94" s="58"/>
      <c r="C94" s="62"/>
      <c r="D94" s="59"/>
      <c r="E94" s="58"/>
      <c r="F94" s="58"/>
      <c r="G94" s="58"/>
      <c r="H94" s="58"/>
      <c r="I94" s="58"/>
      <c r="J94" s="58"/>
      <c r="K94" s="58"/>
      <c r="L94" s="58"/>
      <c r="M94" s="58"/>
    </row>
    <row r="95" spans="1:13" s="1" customFormat="1" ht="18.75">
      <c r="A95" s="58"/>
      <c r="B95" s="58"/>
      <c r="C95" s="62"/>
      <c r="D95" s="59"/>
      <c r="E95" s="58"/>
      <c r="F95" s="58"/>
      <c r="G95" s="58"/>
      <c r="H95" s="58"/>
      <c r="I95" s="58"/>
      <c r="J95" s="58"/>
      <c r="K95" s="58"/>
      <c r="L95" s="58"/>
      <c r="M95" s="58"/>
    </row>
    <row r="96" spans="1:13" s="1" customFormat="1" ht="18.75">
      <c r="A96" s="58"/>
      <c r="B96" s="58"/>
      <c r="C96" s="62"/>
      <c r="D96" s="59"/>
      <c r="E96" s="58"/>
      <c r="F96" s="58"/>
      <c r="G96" s="58"/>
      <c r="H96" s="58"/>
      <c r="I96" s="58"/>
      <c r="J96" s="58"/>
      <c r="K96" s="58"/>
      <c r="L96" s="58"/>
      <c r="M96" s="58"/>
    </row>
    <row r="97" spans="1:13" s="1" customFormat="1" ht="18.75">
      <c r="A97" s="58"/>
      <c r="B97" s="58"/>
      <c r="C97" s="62"/>
      <c r="D97" s="59"/>
      <c r="E97" s="58"/>
      <c r="F97" s="58"/>
      <c r="G97" s="58"/>
      <c r="H97" s="58"/>
      <c r="I97" s="58"/>
      <c r="J97" s="58"/>
      <c r="K97" s="58"/>
      <c r="L97" s="58"/>
      <c r="M97" s="58"/>
    </row>
    <row r="98" spans="1:13" s="1" customFormat="1" ht="18.75">
      <c r="A98" s="58"/>
      <c r="B98" s="58"/>
      <c r="C98" s="62"/>
      <c r="D98" s="59"/>
      <c r="E98" s="58"/>
      <c r="F98" s="58"/>
      <c r="G98" s="58"/>
      <c r="H98" s="58"/>
      <c r="I98" s="58"/>
      <c r="J98" s="58"/>
      <c r="K98" s="58"/>
      <c r="L98" s="58"/>
      <c r="M98" s="58"/>
    </row>
    <row r="99" spans="1:13" s="1" customFormat="1" ht="18.75">
      <c r="A99" s="58"/>
      <c r="B99" s="58"/>
      <c r="C99" s="62"/>
      <c r="D99" s="59"/>
      <c r="E99" s="58"/>
      <c r="F99" s="58"/>
      <c r="G99" s="58"/>
      <c r="H99" s="58"/>
      <c r="I99" s="58"/>
      <c r="J99" s="58"/>
      <c r="K99" s="58"/>
      <c r="L99" s="58"/>
      <c r="M99" s="58"/>
    </row>
    <row r="100" spans="1:13" s="1" customFormat="1" ht="18.75">
      <c r="A100" s="58"/>
      <c r="B100" s="58"/>
      <c r="C100" s="62"/>
      <c r="D100" s="59"/>
      <c r="E100" s="58"/>
      <c r="F100" s="58"/>
      <c r="G100" s="58"/>
      <c r="H100" s="58"/>
      <c r="I100" s="58"/>
      <c r="J100" s="58"/>
      <c r="K100" s="58"/>
      <c r="L100" s="58"/>
      <c r="M100" s="58"/>
    </row>
    <row r="101" spans="1:13" s="1" customFormat="1" ht="18.75">
      <c r="A101" s="58"/>
      <c r="B101" s="58"/>
      <c r="C101" s="62"/>
      <c r="D101" s="59"/>
      <c r="E101" s="58"/>
      <c r="F101" s="58"/>
      <c r="G101" s="58"/>
      <c r="H101" s="58"/>
      <c r="I101" s="58"/>
      <c r="J101" s="58"/>
      <c r="K101" s="58"/>
      <c r="L101" s="58"/>
      <c r="M101" s="58"/>
    </row>
    <row r="102" spans="1:13" s="1" customFormat="1" ht="18.75">
      <c r="A102" s="58"/>
      <c r="B102" s="58"/>
      <c r="C102" s="62"/>
      <c r="D102" s="59"/>
      <c r="E102" s="58"/>
      <c r="F102" s="58"/>
      <c r="G102" s="58"/>
      <c r="H102" s="58"/>
      <c r="I102" s="58"/>
      <c r="J102" s="58"/>
      <c r="K102" s="58"/>
      <c r="L102" s="58"/>
      <c r="M102" s="58"/>
    </row>
    <row r="103" spans="1:13" s="1" customFormat="1" ht="18.75">
      <c r="A103" s="58"/>
      <c r="B103" s="58"/>
      <c r="C103" s="62"/>
      <c r="D103" s="59"/>
      <c r="E103" s="58"/>
      <c r="F103" s="58"/>
      <c r="G103" s="58"/>
      <c r="H103" s="58"/>
      <c r="I103" s="58"/>
      <c r="J103" s="58"/>
      <c r="K103" s="58"/>
      <c r="L103" s="58"/>
      <c r="M103" s="58"/>
    </row>
    <row r="104" spans="1:13" s="1" customFormat="1" ht="18.75">
      <c r="A104" s="58"/>
      <c r="B104" s="58"/>
      <c r="C104" s="62"/>
      <c r="D104" s="59"/>
      <c r="E104" s="58"/>
      <c r="F104" s="58"/>
      <c r="G104" s="58"/>
      <c r="H104" s="58"/>
      <c r="I104" s="58"/>
      <c r="J104" s="58"/>
      <c r="K104" s="58"/>
      <c r="L104" s="58"/>
      <c r="M104" s="58"/>
    </row>
    <row r="105" spans="1:13" s="1" customFormat="1" ht="18.75">
      <c r="A105" s="58"/>
      <c r="B105" s="58"/>
      <c r="C105" s="62"/>
      <c r="D105" s="59"/>
      <c r="E105" s="58"/>
      <c r="F105" s="58"/>
      <c r="G105" s="58"/>
      <c r="H105" s="58"/>
      <c r="I105" s="58"/>
      <c r="J105" s="58"/>
      <c r="K105" s="58"/>
      <c r="L105" s="58"/>
      <c r="M105" s="58"/>
    </row>
    <row r="106" spans="1:13" s="1" customFormat="1" ht="18.75">
      <c r="A106" s="58"/>
      <c r="B106" s="58"/>
      <c r="C106" s="62"/>
      <c r="D106" s="59"/>
      <c r="E106" s="58"/>
      <c r="F106" s="58"/>
      <c r="G106" s="58"/>
      <c r="H106" s="58"/>
      <c r="I106" s="58"/>
      <c r="J106" s="58"/>
      <c r="K106" s="58"/>
      <c r="L106" s="58"/>
      <c r="M106" s="58"/>
    </row>
    <row r="107" spans="1:13" s="1" customFormat="1" ht="18.75">
      <c r="A107" s="58"/>
      <c r="B107" s="58"/>
      <c r="C107" s="62"/>
      <c r="D107" s="59"/>
      <c r="E107" s="58"/>
      <c r="F107" s="58"/>
      <c r="G107" s="58"/>
      <c r="H107" s="58"/>
      <c r="I107" s="58"/>
      <c r="J107" s="58"/>
      <c r="K107" s="58"/>
      <c r="L107" s="58"/>
      <c r="M107" s="58"/>
    </row>
    <row r="108" spans="1:13" s="1" customFormat="1" ht="18.75">
      <c r="A108" s="58"/>
      <c r="B108" s="58"/>
      <c r="C108" s="62"/>
      <c r="D108" s="59"/>
      <c r="E108" s="58"/>
      <c r="F108" s="58"/>
      <c r="G108" s="58"/>
      <c r="H108" s="58"/>
      <c r="I108" s="58"/>
      <c r="J108" s="58"/>
      <c r="K108" s="58"/>
      <c r="L108" s="58"/>
      <c r="M108" s="58"/>
    </row>
    <row r="109" spans="1:13" s="1" customFormat="1" ht="18.75">
      <c r="A109" s="58"/>
      <c r="B109" s="58"/>
      <c r="C109" s="62"/>
      <c r="D109" s="59"/>
      <c r="E109" s="58"/>
      <c r="F109" s="58"/>
      <c r="G109" s="58"/>
      <c r="H109" s="58"/>
      <c r="I109" s="58"/>
      <c r="J109" s="58"/>
      <c r="K109" s="58"/>
      <c r="L109" s="58"/>
      <c r="M109" s="58"/>
    </row>
    <row r="110" spans="1:13" s="1" customFormat="1" ht="18.75">
      <c r="A110" s="58"/>
      <c r="B110" s="58"/>
      <c r="C110" s="62"/>
      <c r="D110" s="59"/>
      <c r="E110" s="58"/>
      <c r="F110" s="58"/>
      <c r="G110" s="58"/>
      <c r="H110" s="58"/>
      <c r="I110" s="58"/>
      <c r="J110" s="58"/>
      <c r="K110" s="58"/>
      <c r="L110" s="58"/>
      <c r="M110" s="58"/>
    </row>
    <row r="111" spans="1:13" s="1" customFormat="1" ht="18.75">
      <c r="A111" s="58"/>
      <c r="B111" s="58"/>
      <c r="C111" s="62"/>
      <c r="D111" s="59"/>
      <c r="E111" s="58"/>
      <c r="F111" s="58"/>
      <c r="G111" s="58"/>
      <c r="H111" s="58"/>
      <c r="I111" s="58"/>
      <c r="J111" s="58"/>
      <c r="K111" s="58"/>
      <c r="L111" s="58"/>
      <c r="M111" s="58"/>
    </row>
    <row r="112" spans="1:13" s="1" customFormat="1" ht="18.75">
      <c r="A112" s="58"/>
      <c r="B112" s="58"/>
      <c r="C112" s="62"/>
      <c r="D112" s="59"/>
      <c r="E112" s="58"/>
      <c r="F112" s="58"/>
      <c r="G112" s="58"/>
      <c r="H112" s="58"/>
      <c r="I112" s="58"/>
      <c r="J112" s="58"/>
      <c r="K112" s="58"/>
      <c r="L112" s="58"/>
      <c r="M112" s="58"/>
    </row>
    <row r="113" spans="1:13" s="1" customFormat="1" ht="18.75">
      <c r="A113" s="58"/>
      <c r="B113" s="58"/>
      <c r="C113" s="62"/>
      <c r="D113" s="59"/>
      <c r="E113" s="58"/>
      <c r="F113" s="58"/>
      <c r="G113" s="58"/>
      <c r="H113" s="58"/>
      <c r="I113" s="58"/>
      <c r="J113" s="58"/>
      <c r="K113" s="58"/>
      <c r="L113" s="58"/>
      <c r="M113" s="58"/>
    </row>
    <row r="114" spans="1:13" s="1" customFormat="1" ht="18.75">
      <c r="A114" s="58"/>
      <c r="B114" s="58"/>
      <c r="C114" s="62"/>
      <c r="D114" s="59"/>
      <c r="E114" s="58"/>
      <c r="F114" s="58"/>
      <c r="G114" s="58"/>
      <c r="H114" s="58"/>
      <c r="I114" s="58"/>
      <c r="J114" s="58"/>
      <c r="K114" s="58"/>
      <c r="L114" s="58"/>
      <c r="M114" s="58"/>
    </row>
    <row r="115" spans="1:13" s="1" customFormat="1" ht="18.75">
      <c r="A115" s="58"/>
      <c r="B115" s="58"/>
      <c r="C115" s="62"/>
      <c r="D115" s="59"/>
      <c r="E115" s="58"/>
      <c r="F115" s="58"/>
      <c r="G115" s="58"/>
      <c r="H115" s="58"/>
      <c r="I115" s="58"/>
      <c r="J115" s="58"/>
      <c r="K115" s="58"/>
      <c r="L115" s="58"/>
      <c r="M115" s="58"/>
    </row>
    <row r="116" spans="1:13" s="1" customFormat="1" ht="18.75">
      <c r="A116" s="58"/>
      <c r="B116" s="58"/>
      <c r="C116" s="62"/>
      <c r="D116" s="59"/>
      <c r="E116" s="58"/>
      <c r="F116" s="58"/>
      <c r="G116" s="58"/>
      <c r="H116" s="58"/>
      <c r="I116" s="58"/>
      <c r="J116" s="58"/>
      <c r="K116" s="58"/>
      <c r="L116" s="58"/>
      <c r="M116" s="58"/>
    </row>
    <row r="117" spans="1:13" s="1" customFormat="1" ht="18.75">
      <c r="A117" s="58"/>
      <c r="B117" s="58"/>
      <c r="C117" s="62"/>
      <c r="D117" s="59"/>
      <c r="E117" s="58"/>
      <c r="F117" s="58"/>
      <c r="G117" s="58"/>
      <c r="H117" s="58"/>
      <c r="I117" s="58"/>
      <c r="J117" s="58"/>
      <c r="K117" s="58"/>
      <c r="L117" s="58"/>
      <c r="M117" s="58"/>
    </row>
    <row r="118" spans="1:13" s="1" customFormat="1" ht="18.75">
      <c r="A118" s="58"/>
      <c r="B118" s="58"/>
      <c r="C118" s="62"/>
      <c r="D118" s="59"/>
      <c r="E118" s="58"/>
      <c r="F118" s="58"/>
      <c r="G118" s="58"/>
      <c r="H118" s="58"/>
      <c r="I118" s="58"/>
      <c r="J118" s="58"/>
      <c r="K118" s="58"/>
      <c r="L118" s="58"/>
      <c r="M118" s="58"/>
    </row>
    <row r="119" spans="1:13" s="1" customFormat="1" ht="18.75">
      <c r="A119" s="58"/>
      <c r="B119" s="58"/>
      <c r="C119" s="62"/>
      <c r="D119" s="59"/>
      <c r="E119" s="58"/>
      <c r="F119" s="58"/>
      <c r="G119" s="58"/>
      <c r="H119" s="58"/>
      <c r="I119" s="58"/>
      <c r="J119" s="58"/>
      <c r="K119" s="58"/>
      <c r="L119" s="58"/>
      <c r="M119" s="58"/>
    </row>
    <row r="120" spans="1:13" s="1" customFormat="1" ht="18.75">
      <c r="A120" s="58"/>
      <c r="B120" s="58"/>
      <c r="C120" s="62"/>
      <c r="D120" s="59"/>
      <c r="E120" s="58"/>
      <c r="F120" s="58"/>
      <c r="G120" s="58"/>
      <c r="H120" s="58"/>
      <c r="I120" s="58"/>
      <c r="J120" s="58"/>
      <c r="K120" s="58"/>
      <c r="L120" s="58"/>
      <c r="M120" s="58"/>
    </row>
    <row r="121" spans="1:13" s="1" customFormat="1" ht="18.75">
      <c r="A121" s="58"/>
      <c r="B121" s="58"/>
      <c r="C121" s="62"/>
      <c r="D121" s="59"/>
      <c r="E121" s="58"/>
      <c r="F121" s="58"/>
      <c r="G121" s="58"/>
      <c r="H121" s="58"/>
      <c r="I121" s="58"/>
      <c r="J121" s="58"/>
      <c r="K121" s="58"/>
      <c r="L121" s="58"/>
      <c r="M121" s="58"/>
    </row>
    <row r="122" spans="1:13" s="1" customFormat="1" ht="18.75">
      <c r="A122" s="58"/>
      <c r="B122" s="58"/>
      <c r="C122" s="62"/>
      <c r="D122" s="59"/>
      <c r="E122" s="58"/>
      <c r="F122" s="58"/>
      <c r="G122" s="58"/>
      <c r="H122" s="58"/>
      <c r="I122" s="58"/>
      <c r="J122" s="58"/>
      <c r="K122" s="58"/>
      <c r="L122" s="58"/>
      <c r="M122" s="58"/>
    </row>
    <row r="123" spans="1:13" s="1" customFormat="1" ht="18.75">
      <c r="A123" s="58"/>
      <c r="B123" s="58"/>
      <c r="C123" s="62"/>
      <c r="D123" s="59"/>
      <c r="E123" s="58"/>
      <c r="F123" s="58"/>
      <c r="G123" s="58"/>
      <c r="H123" s="58"/>
      <c r="I123" s="58"/>
      <c r="J123" s="58"/>
      <c r="K123" s="58"/>
      <c r="L123" s="58"/>
      <c r="M123" s="58"/>
    </row>
    <row r="124" spans="1:13" s="1" customFormat="1" ht="18.75">
      <c r="A124" s="58"/>
      <c r="B124" s="58"/>
      <c r="C124" s="62"/>
      <c r="D124" s="59"/>
      <c r="E124" s="58"/>
      <c r="F124" s="58"/>
      <c r="G124" s="58"/>
      <c r="H124" s="58"/>
      <c r="I124" s="58"/>
      <c r="J124" s="58"/>
      <c r="K124" s="58"/>
      <c r="L124" s="58"/>
      <c r="M124" s="58"/>
    </row>
    <row r="125" spans="1:13" s="1" customFormat="1" ht="18.75">
      <c r="A125" s="58"/>
      <c r="B125" s="58"/>
      <c r="C125" s="62"/>
      <c r="D125" s="59"/>
      <c r="E125" s="58"/>
      <c r="F125" s="58"/>
      <c r="G125" s="58"/>
      <c r="H125" s="58"/>
      <c r="I125" s="58"/>
      <c r="J125" s="58"/>
      <c r="K125" s="58"/>
      <c r="L125" s="58"/>
      <c r="M125" s="58"/>
    </row>
    <row r="126" spans="1:13" s="1" customFormat="1" ht="18.75">
      <c r="A126" s="58"/>
      <c r="B126" s="58"/>
      <c r="C126" s="62"/>
      <c r="D126" s="59"/>
      <c r="E126" s="58"/>
      <c r="F126" s="58"/>
      <c r="G126" s="58"/>
      <c r="H126" s="58"/>
      <c r="I126" s="58"/>
      <c r="J126" s="58"/>
      <c r="K126" s="58"/>
      <c r="L126" s="58"/>
      <c r="M126" s="58"/>
    </row>
    <row r="127" spans="1:13" s="1" customFormat="1" ht="18.75">
      <c r="A127" s="58"/>
      <c r="B127" s="58"/>
      <c r="C127" s="62"/>
      <c r="D127" s="59"/>
      <c r="E127" s="58"/>
      <c r="F127" s="58"/>
      <c r="G127" s="58"/>
      <c r="H127" s="58"/>
      <c r="I127" s="58"/>
      <c r="J127" s="58"/>
      <c r="K127" s="58"/>
      <c r="L127" s="58"/>
      <c r="M127" s="58"/>
    </row>
    <row r="128" spans="1:13" s="1" customFormat="1" ht="18.75">
      <c r="A128" s="58"/>
      <c r="B128" s="58"/>
      <c r="C128" s="62"/>
      <c r="D128" s="59"/>
      <c r="E128" s="58"/>
      <c r="F128" s="58"/>
      <c r="G128" s="58"/>
      <c r="H128" s="58"/>
      <c r="I128" s="58"/>
      <c r="J128" s="58"/>
      <c r="K128" s="58"/>
      <c r="L128" s="58"/>
      <c r="M128" s="58"/>
    </row>
    <row r="129" spans="1:13" s="1" customFormat="1" ht="18.75">
      <c r="A129" s="58"/>
      <c r="B129" s="58"/>
      <c r="C129" s="62"/>
      <c r="D129" s="59"/>
      <c r="E129" s="58"/>
      <c r="F129" s="58"/>
      <c r="G129" s="58"/>
      <c r="H129" s="58"/>
      <c r="I129" s="58"/>
      <c r="J129" s="58"/>
      <c r="K129" s="58"/>
      <c r="L129" s="58"/>
      <c r="M129" s="58"/>
    </row>
    <row r="130" spans="1:13" s="1" customFormat="1" ht="18.75">
      <c r="A130" s="58"/>
      <c r="B130" s="58"/>
      <c r="C130" s="62"/>
      <c r="D130" s="59"/>
      <c r="E130" s="58"/>
      <c r="F130" s="58"/>
      <c r="G130" s="58"/>
      <c r="H130" s="58"/>
      <c r="I130" s="58"/>
      <c r="J130" s="58"/>
      <c r="K130" s="58"/>
      <c r="L130" s="58"/>
      <c r="M130" s="58"/>
    </row>
    <row r="131" spans="1:13" s="1" customFormat="1" ht="18.75">
      <c r="A131" s="58"/>
      <c r="B131" s="58"/>
      <c r="C131" s="62"/>
      <c r="D131" s="59"/>
      <c r="E131" s="58"/>
      <c r="F131" s="58"/>
      <c r="G131" s="58"/>
      <c r="H131" s="58"/>
      <c r="I131" s="58"/>
      <c r="J131" s="58"/>
      <c r="K131" s="58"/>
      <c r="L131" s="58"/>
      <c r="M131" s="58"/>
    </row>
    <row r="132" spans="1:13" s="1" customFormat="1" ht="18.75">
      <c r="A132" s="58"/>
      <c r="B132" s="58"/>
      <c r="C132" s="62"/>
      <c r="D132" s="59"/>
      <c r="E132" s="58"/>
      <c r="F132" s="58"/>
      <c r="G132" s="58"/>
      <c r="H132" s="58"/>
      <c r="I132" s="58"/>
      <c r="J132" s="58"/>
      <c r="K132" s="58"/>
      <c r="L132" s="58"/>
      <c r="M132" s="58"/>
    </row>
    <row r="133" spans="1:13" s="1" customFormat="1" ht="18.75">
      <c r="A133" s="58"/>
      <c r="B133" s="58"/>
      <c r="C133" s="62"/>
      <c r="D133" s="59"/>
      <c r="E133" s="58"/>
      <c r="F133" s="58"/>
      <c r="G133" s="58"/>
      <c r="H133" s="58"/>
      <c r="I133" s="58"/>
      <c r="J133" s="58"/>
      <c r="K133" s="58"/>
      <c r="L133" s="58"/>
      <c r="M133" s="58"/>
    </row>
    <row r="134" spans="1:13" s="1" customFormat="1" ht="18.75">
      <c r="A134" s="58"/>
      <c r="B134" s="58"/>
      <c r="C134" s="62"/>
      <c r="D134" s="59"/>
      <c r="E134" s="58"/>
      <c r="F134" s="58"/>
      <c r="G134" s="58"/>
      <c r="H134" s="58"/>
      <c r="I134" s="58"/>
      <c r="J134" s="58"/>
      <c r="K134" s="58"/>
      <c r="L134" s="58"/>
      <c r="M134" s="58"/>
    </row>
    <row r="135" spans="1:13" s="1" customFormat="1" ht="18.75">
      <c r="A135" s="58"/>
      <c r="B135" s="58"/>
      <c r="C135" s="62"/>
      <c r="D135" s="59"/>
      <c r="E135" s="58"/>
      <c r="F135" s="58"/>
      <c r="G135" s="58"/>
      <c r="H135" s="58"/>
      <c r="I135" s="58"/>
      <c r="J135" s="58"/>
      <c r="K135" s="58"/>
      <c r="L135" s="58"/>
      <c r="M135" s="58"/>
    </row>
    <row r="136" spans="1:13" s="1" customFormat="1" ht="18.75">
      <c r="A136" s="58"/>
      <c r="B136" s="58"/>
      <c r="C136" s="62"/>
      <c r="D136" s="59"/>
      <c r="E136" s="58"/>
      <c r="F136" s="58"/>
      <c r="G136" s="58"/>
      <c r="H136" s="58"/>
      <c r="I136" s="58"/>
      <c r="J136" s="58"/>
      <c r="K136" s="58"/>
      <c r="L136" s="58"/>
      <c r="M136" s="58"/>
    </row>
    <row r="137" spans="1:13" s="1" customFormat="1" ht="18.75">
      <c r="A137" s="58"/>
      <c r="B137" s="58"/>
      <c r="C137" s="62"/>
      <c r="D137" s="59"/>
      <c r="E137" s="58"/>
      <c r="F137" s="58"/>
      <c r="G137" s="58"/>
      <c r="H137" s="58"/>
      <c r="I137" s="58"/>
      <c r="J137" s="58"/>
      <c r="K137" s="58"/>
      <c r="L137" s="58"/>
      <c r="M137" s="58"/>
    </row>
    <row r="138" spans="1:13" s="1" customFormat="1" ht="18.75">
      <c r="A138" s="58"/>
      <c r="B138" s="58"/>
      <c r="C138" s="62"/>
      <c r="D138" s="59"/>
      <c r="E138" s="58"/>
      <c r="F138" s="58"/>
      <c r="G138" s="58"/>
      <c r="H138" s="58"/>
      <c r="I138" s="58"/>
      <c r="J138" s="58"/>
      <c r="K138" s="58"/>
      <c r="L138" s="58"/>
      <c r="M138" s="58"/>
    </row>
    <row r="139" spans="1:13" s="1" customFormat="1" ht="18.75">
      <c r="A139" s="58"/>
      <c r="B139" s="58"/>
      <c r="C139" s="62"/>
      <c r="D139" s="59"/>
      <c r="E139" s="58"/>
      <c r="F139" s="58"/>
      <c r="G139" s="58"/>
      <c r="H139" s="58"/>
      <c r="I139" s="58"/>
      <c r="J139" s="58"/>
      <c r="K139" s="58"/>
      <c r="L139" s="58"/>
      <c r="M139" s="58"/>
    </row>
    <row r="140" spans="1:13" s="1" customFormat="1" ht="18.75">
      <c r="A140" s="58"/>
      <c r="B140" s="58"/>
      <c r="C140" s="62"/>
      <c r="D140" s="59"/>
      <c r="E140" s="58"/>
      <c r="F140" s="58"/>
      <c r="G140" s="58"/>
      <c r="H140" s="58"/>
      <c r="I140" s="58"/>
      <c r="J140" s="58"/>
      <c r="K140" s="58"/>
      <c r="L140" s="58"/>
      <c r="M140" s="58"/>
    </row>
    <row r="141" spans="1:13" s="1" customFormat="1" ht="15.75">
      <c r="A141" s="58"/>
      <c r="B141" s="58"/>
      <c r="C141" s="58"/>
      <c r="D141" s="59"/>
      <c r="E141" s="58"/>
      <c r="F141" s="58"/>
      <c r="G141" s="58"/>
      <c r="H141" s="58"/>
      <c r="I141" s="58"/>
      <c r="J141" s="58"/>
      <c r="K141" s="58"/>
      <c r="L141" s="58"/>
      <c r="M141" s="58"/>
    </row>
    <row r="142" spans="1:13" s="1" customFormat="1" ht="15.75">
      <c r="A142" s="58"/>
      <c r="B142" s="58"/>
      <c r="C142" s="58"/>
      <c r="D142" s="59"/>
      <c r="E142" s="58"/>
      <c r="F142" s="58"/>
      <c r="G142" s="58"/>
      <c r="H142" s="58"/>
      <c r="I142" s="58"/>
      <c r="J142" s="58"/>
      <c r="K142" s="58"/>
      <c r="L142" s="58"/>
      <c r="M142" s="58"/>
    </row>
    <row r="143" spans="1:13" s="1" customFormat="1" ht="15.75">
      <c r="A143" s="58"/>
      <c r="B143" s="58"/>
      <c r="C143" s="58"/>
      <c r="D143" s="59"/>
      <c r="E143" s="58"/>
      <c r="F143" s="58"/>
      <c r="G143" s="58"/>
      <c r="H143" s="58"/>
      <c r="I143" s="58"/>
      <c r="J143" s="58"/>
      <c r="K143" s="58"/>
      <c r="L143" s="58"/>
      <c r="M143" s="58"/>
    </row>
    <row r="144" spans="1:13" s="1" customFormat="1" ht="15.75">
      <c r="A144" s="58"/>
      <c r="B144" s="58"/>
      <c r="C144" s="58"/>
      <c r="D144" s="59"/>
      <c r="E144" s="58"/>
      <c r="F144" s="58"/>
      <c r="G144" s="58"/>
      <c r="H144" s="58"/>
      <c r="I144" s="58"/>
      <c r="J144" s="58"/>
      <c r="K144" s="58"/>
      <c r="L144" s="58"/>
      <c r="M144" s="58"/>
    </row>
    <row r="145" spans="1:13" s="1" customFormat="1" ht="15.75">
      <c r="A145" s="58"/>
      <c r="B145" s="58"/>
      <c r="C145" s="58"/>
      <c r="D145" s="59"/>
      <c r="E145" s="58"/>
      <c r="F145" s="58"/>
      <c r="G145" s="58"/>
      <c r="H145" s="58"/>
      <c r="I145" s="58"/>
      <c r="J145" s="58"/>
      <c r="K145" s="58"/>
      <c r="L145" s="58"/>
      <c r="M145" s="58"/>
    </row>
    <row r="146" spans="1:13" s="1" customFormat="1" ht="15.75">
      <c r="A146" s="58"/>
      <c r="B146" s="58"/>
      <c r="C146" s="58"/>
      <c r="D146" s="59"/>
      <c r="E146" s="58"/>
      <c r="F146" s="58"/>
      <c r="G146" s="58"/>
      <c r="H146" s="58"/>
      <c r="I146" s="58"/>
      <c r="J146" s="58"/>
      <c r="K146" s="58"/>
      <c r="L146" s="58"/>
      <c r="M146" s="58"/>
    </row>
    <row r="147" spans="1:13" s="1" customFormat="1" ht="15.75">
      <c r="A147" s="58"/>
      <c r="B147" s="58"/>
      <c r="C147" s="58"/>
      <c r="D147" s="59"/>
      <c r="E147" s="58"/>
      <c r="F147" s="58"/>
      <c r="G147" s="58"/>
      <c r="H147" s="58"/>
      <c r="I147" s="58"/>
      <c r="J147" s="58"/>
      <c r="K147" s="58"/>
      <c r="L147" s="58"/>
      <c r="M147" s="58"/>
    </row>
    <row r="148" spans="1:13" s="1" customFormat="1" ht="15.75">
      <c r="A148" s="58"/>
      <c r="B148" s="58"/>
      <c r="C148" s="58"/>
      <c r="D148" s="59"/>
      <c r="E148" s="58"/>
      <c r="F148" s="58"/>
      <c r="G148" s="58"/>
      <c r="H148" s="58"/>
      <c r="I148" s="58"/>
      <c r="J148" s="58"/>
      <c r="K148" s="58"/>
      <c r="L148" s="58"/>
      <c r="M148" s="58"/>
    </row>
    <row r="149" spans="1:13" s="1" customFormat="1" ht="15.75">
      <c r="A149" s="58"/>
      <c r="B149" s="58"/>
      <c r="C149" s="58"/>
      <c r="D149" s="59"/>
      <c r="E149" s="58"/>
      <c r="F149" s="58"/>
      <c r="G149" s="58"/>
      <c r="H149" s="58"/>
      <c r="I149" s="58"/>
      <c r="J149" s="58"/>
      <c r="K149" s="58"/>
      <c r="L149" s="58"/>
      <c r="M149" s="58"/>
    </row>
    <row r="150" spans="1:13" s="1" customFormat="1" ht="15.75">
      <c r="A150" s="58"/>
      <c r="B150" s="58"/>
      <c r="C150" s="58"/>
      <c r="D150" s="59"/>
      <c r="E150" s="58"/>
      <c r="F150" s="58"/>
      <c r="G150" s="58"/>
      <c r="H150" s="58"/>
      <c r="I150" s="58"/>
      <c r="J150" s="58"/>
      <c r="K150" s="58"/>
      <c r="L150" s="58"/>
      <c r="M150" s="58"/>
    </row>
    <row r="151" spans="1:13" s="1" customFormat="1" ht="15.75">
      <c r="A151" s="58"/>
      <c r="B151" s="58"/>
      <c r="C151" s="58"/>
      <c r="D151" s="59"/>
      <c r="E151" s="58"/>
      <c r="F151" s="58"/>
      <c r="G151" s="58"/>
      <c r="H151" s="58"/>
      <c r="I151" s="58"/>
      <c r="J151" s="58"/>
      <c r="K151" s="58"/>
      <c r="L151" s="58"/>
      <c r="M151" s="58"/>
    </row>
    <row r="152" spans="1:13" s="1" customFormat="1" ht="15.75">
      <c r="A152" s="58"/>
      <c r="B152" s="58"/>
      <c r="C152" s="58"/>
      <c r="D152" s="59"/>
      <c r="E152" s="58"/>
      <c r="F152" s="58"/>
      <c r="G152" s="58"/>
      <c r="H152" s="58"/>
      <c r="I152" s="58"/>
      <c r="J152" s="58"/>
      <c r="K152" s="58"/>
      <c r="L152" s="58"/>
      <c r="M152" s="58"/>
    </row>
    <row r="153" spans="1:13" s="1" customFormat="1" ht="15.75">
      <c r="A153" s="58"/>
      <c r="B153" s="58"/>
      <c r="C153" s="58"/>
      <c r="D153" s="59"/>
      <c r="E153" s="58"/>
      <c r="F153" s="58"/>
      <c r="G153" s="58"/>
      <c r="H153" s="58"/>
      <c r="I153" s="58"/>
      <c r="J153" s="58"/>
      <c r="K153" s="58"/>
      <c r="L153" s="58"/>
      <c r="M153" s="58"/>
    </row>
    <row r="154" spans="1:13" s="1" customFormat="1" ht="15.75">
      <c r="A154" s="58"/>
      <c r="B154" s="58"/>
      <c r="C154" s="58"/>
      <c r="D154" s="59"/>
      <c r="E154" s="58"/>
      <c r="F154" s="58"/>
      <c r="G154" s="58"/>
      <c r="H154" s="58"/>
      <c r="I154" s="58"/>
      <c r="J154" s="58"/>
      <c r="K154" s="58"/>
      <c r="L154" s="58"/>
      <c r="M154" s="58"/>
    </row>
    <row r="155" spans="1:13" s="1" customFormat="1" ht="15.75">
      <c r="A155" s="58"/>
      <c r="B155" s="58"/>
      <c r="C155" s="58"/>
      <c r="D155" s="59"/>
      <c r="E155" s="58"/>
      <c r="F155" s="58"/>
      <c r="G155" s="58"/>
      <c r="H155" s="58"/>
      <c r="I155" s="58"/>
      <c r="J155" s="58"/>
      <c r="K155" s="58"/>
      <c r="L155" s="58"/>
      <c r="M155" s="58"/>
    </row>
    <row r="156" spans="1:13" s="1" customFormat="1" ht="15.75">
      <c r="A156" s="58"/>
      <c r="B156" s="58"/>
      <c r="C156" s="58"/>
      <c r="D156" s="59"/>
      <c r="E156" s="58"/>
      <c r="F156" s="58"/>
      <c r="G156" s="58"/>
      <c r="H156" s="58"/>
      <c r="I156" s="58"/>
      <c r="J156" s="58"/>
      <c r="K156" s="58"/>
      <c r="L156" s="58"/>
      <c r="M156" s="58"/>
    </row>
    <row r="157" spans="1:13" s="1" customFormat="1" ht="15.75">
      <c r="A157" s="58"/>
      <c r="B157" s="58"/>
      <c r="C157" s="58"/>
      <c r="D157" s="59"/>
      <c r="E157" s="58"/>
      <c r="F157" s="58"/>
      <c r="G157" s="58"/>
      <c r="H157" s="58"/>
      <c r="I157" s="58"/>
      <c r="J157" s="58"/>
      <c r="K157" s="58"/>
      <c r="L157" s="58"/>
      <c r="M157" s="58"/>
    </row>
    <row r="158" spans="1:13" s="1" customFormat="1" ht="15.75">
      <c r="A158" s="58"/>
      <c r="B158" s="58"/>
      <c r="C158" s="58"/>
      <c r="D158" s="59"/>
      <c r="E158" s="58"/>
      <c r="F158" s="58"/>
      <c r="G158" s="58"/>
      <c r="H158" s="58"/>
      <c r="I158" s="58"/>
      <c r="J158" s="58"/>
      <c r="K158" s="58"/>
      <c r="L158" s="58"/>
      <c r="M158" s="58"/>
    </row>
    <row r="159" spans="1:13" s="1" customFormat="1" ht="15.75">
      <c r="A159" s="58"/>
      <c r="B159" s="58"/>
      <c r="C159" s="58"/>
      <c r="D159" s="59"/>
      <c r="E159" s="58"/>
      <c r="F159" s="58"/>
      <c r="G159" s="58"/>
      <c r="H159" s="58"/>
      <c r="I159" s="58"/>
      <c r="J159" s="58"/>
      <c r="K159" s="58"/>
      <c r="L159" s="58"/>
      <c r="M159" s="58"/>
    </row>
    <row r="160" spans="1:13" s="1" customFormat="1" ht="15.75">
      <c r="A160" s="58"/>
      <c r="B160" s="58"/>
      <c r="C160" s="58"/>
      <c r="D160" s="59"/>
      <c r="E160" s="58"/>
      <c r="F160" s="58"/>
      <c r="G160" s="58"/>
      <c r="H160" s="58"/>
      <c r="I160" s="58"/>
      <c r="J160" s="58"/>
      <c r="K160" s="58"/>
      <c r="L160" s="58"/>
      <c r="M160" s="58"/>
    </row>
    <row r="161" spans="1:13" s="1" customFormat="1" ht="15.75">
      <c r="A161" s="58"/>
      <c r="B161" s="58"/>
      <c r="C161" s="58"/>
      <c r="D161" s="59"/>
      <c r="E161" s="58"/>
      <c r="F161" s="58"/>
      <c r="G161" s="58"/>
      <c r="H161" s="58"/>
      <c r="I161" s="58"/>
      <c r="J161" s="58"/>
      <c r="K161" s="58"/>
      <c r="L161" s="58"/>
      <c r="M161" s="58"/>
    </row>
    <row r="162" spans="1:13" s="1" customFormat="1" ht="15.75">
      <c r="A162" s="58"/>
      <c r="B162" s="58"/>
      <c r="C162" s="58"/>
      <c r="D162" s="59"/>
      <c r="E162" s="58"/>
      <c r="F162" s="58"/>
      <c r="G162" s="58"/>
      <c r="H162" s="58"/>
      <c r="I162" s="58"/>
      <c r="J162" s="58"/>
      <c r="K162" s="58"/>
      <c r="L162" s="58"/>
      <c r="M162" s="58"/>
    </row>
    <row r="163" spans="1:13" s="1" customFormat="1" ht="15.75">
      <c r="A163" s="58"/>
      <c r="B163" s="58"/>
      <c r="C163" s="58"/>
      <c r="D163" s="59"/>
      <c r="E163" s="58"/>
      <c r="F163" s="58"/>
      <c r="G163" s="58"/>
      <c r="H163" s="58"/>
      <c r="I163" s="58"/>
      <c r="J163" s="58"/>
      <c r="K163" s="58"/>
      <c r="L163" s="58"/>
      <c r="M163" s="58"/>
    </row>
    <row r="164" spans="1:13" s="1" customFormat="1" ht="15.75">
      <c r="A164" s="58"/>
      <c r="B164" s="58"/>
      <c r="C164" s="58"/>
      <c r="D164" s="59"/>
      <c r="E164" s="58"/>
      <c r="F164" s="58"/>
      <c r="G164" s="58"/>
      <c r="H164" s="58"/>
      <c r="I164" s="58"/>
      <c r="J164" s="58"/>
      <c r="K164" s="58"/>
      <c r="L164" s="58"/>
      <c r="M164" s="58"/>
    </row>
    <row r="165" spans="1:13" s="1" customFormat="1" ht="15.75">
      <c r="A165" s="58"/>
      <c r="B165" s="58"/>
      <c r="C165" s="58"/>
      <c r="D165" s="59"/>
      <c r="E165" s="58"/>
      <c r="F165" s="58"/>
      <c r="G165" s="58"/>
      <c r="H165" s="58"/>
      <c r="I165" s="58"/>
      <c r="J165" s="58"/>
      <c r="K165" s="58"/>
      <c r="L165" s="58"/>
      <c r="M165" s="58"/>
    </row>
    <row r="166" spans="1:13" s="1" customFormat="1" ht="15.75">
      <c r="A166" s="58"/>
      <c r="B166" s="58"/>
      <c r="C166" s="58"/>
      <c r="D166" s="59"/>
      <c r="E166" s="58"/>
      <c r="F166" s="58"/>
      <c r="G166" s="58"/>
      <c r="H166" s="58"/>
      <c r="I166" s="58"/>
      <c r="J166" s="58"/>
      <c r="K166" s="58"/>
      <c r="L166" s="58"/>
      <c r="M166" s="58"/>
    </row>
    <row r="167" spans="1:13" s="1" customFormat="1" ht="15.75">
      <c r="A167" s="58"/>
      <c r="B167" s="58"/>
      <c r="C167" s="58"/>
      <c r="D167" s="59"/>
      <c r="E167" s="58"/>
      <c r="F167" s="58"/>
      <c r="G167" s="58"/>
      <c r="H167" s="58"/>
      <c r="I167" s="58"/>
      <c r="J167" s="58"/>
      <c r="K167" s="58"/>
      <c r="L167" s="58"/>
      <c r="M167" s="58"/>
    </row>
    <row r="168" spans="1:13" s="1" customFormat="1" ht="15.75">
      <c r="A168" s="58"/>
      <c r="B168" s="58"/>
      <c r="C168" s="58"/>
      <c r="D168" s="59"/>
      <c r="E168" s="58"/>
      <c r="F168" s="58"/>
      <c r="G168" s="58"/>
      <c r="H168" s="58"/>
      <c r="I168" s="58"/>
      <c r="J168" s="58"/>
      <c r="K168" s="58"/>
      <c r="L168" s="58"/>
      <c r="M168" s="58"/>
    </row>
    <row r="169" spans="1:13" s="1" customFormat="1" ht="15.75">
      <c r="A169" s="58"/>
      <c r="B169" s="58"/>
      <c r="C169" s="58"/>
      <c r="D169" s="59"/>
      <c r="E169" s="58"/>
      <c r="F169" s="58"/>
      <c r="G169" s="58"/>
      <c r="H169" s="58"/>
      <c r="I169" s="58"/>
      <c r="J169" s="58"/>
      <c r="K169" s="58"/>
      <c r="L169" s="58"/>
      <c r="M169" s="58"/>
    </row>
    <row r="170" spans="1:13" s="1" customFormat="1" ht="15.75">
      <c r="A170" s="58"/>
      <c r="B170" s="58"/>
      <c r="C170" s="58"/>
      <c r="D170" s="59"/>
      <c r="E170" s="58"/>
      <c r="F170" s="58"/>
      <c r="G170" s="58"/>
      <c r="H170" s="58"/>
      <c r="I170" s="58"/>
      <c r="J170" s="58"/>
      <c r="K170" s="58"/>
      <c r="L170" s="58"/>
      <c r="M170" s="58"/>
    </row>
    <row r="171" spans="1:13" s="1" customFormat="1" ht="15.75">
      <c r="A171" s="58"/>
      <c r="B171" s="58"/>
      <c r="C171" s="58"/>
      <c r="D171" s="59"/>
      <c r="E171" s="58"/>
      <c r="F171" s="58"/>
      <c r="G171" s="58"/>
      <c r="H171" s="58"/>
      <c r="I171" s="58"/>
      <c r="J171" s="58"/>
      <c r="K171" s="58"/>
      <c r="L171" s="58"/>
      <c r="M171" s="58"/>
    </row>
    <row r="172" spans="1:13" s="1" customFormat="1" ht="15.75">
      <c r="A172" s="58"/>
      <c r="B172" s="58"/>
      <c r="C172" s="58"/>
      <c r="D172" s="59"/>
      <c r="E172" s="58"/>
      <c r="F172" s="58"/>
      <c r="G172" s="58"/>
      <c r="H172" s="58"/>
      <c r="I172" s="58"/>
      <c r="J172" s="58"/>
      <c r="K172" s="58"/>
      <c r="L172" s="58"/>
      <c r="M172" s="58"/>
    </row>
    <row r="173" spans="1:13" s="1" customFormat="1" ht="15.75">
      <c r="A173" s="58"/>
      <c r="B173" s="58"/>
      <c r="C173" s="58"/>
      <c r="D173" s="59"/>
      <c r="E173" s="58"/>
      <c r="F173" s="58"/>
      <c r="G173" s="58"/>
      <c r="H173" s="58"/>
      <c r="I173" s="58"/>
      <c r="J173" s="58"/>
      <c r="K173" s="58"/>
      <c r="L173" s="58"/>
      <c r="M173" s="58"/>
    </row>
    <row r="174" spans="1:13" s="1" customFormat="1" ht="15.75">
      <c r="A174" s="58"/>
      <c r="B174" s="58"/>
      <c r="C174" s="58"/>
      <c r="D174" s="59"/>
      <c r="E174" s="58"/>
      <c r="F174" s="58"/>
      <c r="G174" s="58"/>
      <c r="H174" s="58"/>
      <c r="I174" s="58"/>
      <c r="J174" s="58"/>
      <c r="K174" s="58"/>
      <c r="L174" s="58"/>
      <c r="M174" s="58"/>
    </row>
    <row r="175" spans="1:13" s="1" customFormat="1" ht="15.75">
      <c r="A175" s="58"/>
      <c r="B175" s="58"/>
      <c r="C175" s="58"/>
      <c r="D175" s="59"/>
      <c r="E175" s="58"/>
      <c r="F175" s="58"/>
      <c r="G175" s="58"/>
      <c r="H175" s="58"/>
      <c r="I175" s="58"/>
      <c r="J175" s="58"/>
      <c r="K175" s="58"/>
      <c r="L175" s="58"/>
      <c r="M175" s="58"/>
    </row>
    <row r="176" spans="1:13" s="1" customFormat="1" ht="15.75">
      <c r="A176" s="58"/>
      <c r="B176" s="58"/>
      <c r="C176" s="58"/>
      <c r="D176" s="59"/>
      <c r="E176" s="58"/>
      <c r="F176" s="58"/>
      <c r="G176" s="58"/>
      <c r="H176" s="58"/>
      <c r="I176" s="58"/>
      <c r="J176" s="58"/>
      <c r="K176" s="58"/>
      <c r="L176" s="58"/>
      <c r="M176" s="58"/>
    </row>
    <row r="177" spans="1:13" s="1" customFormat="1" ht="15.75">
      <c r="A177" s="58"/>
      <c r="B177" s="58"/>
      <c r="C177" s="58"/>
      <c r="D177" s="59"/>
      <c r="E177" s="58"/>
      <c r="F177" s="58"/>
      <c r="G177" s="58"/>
      <c r="H177" s="58"/>
      <c r="I177" s="58"/>
      <c r="J177" s="58"/>
      <c r="K177" s="58"/>
      <c r="L177" s="58"/>
      <c r="M177" s="58"/>
    </row>
    <row r="178" spans="1:13" s="1" customFormat="1" ht="15.75">
      <c r="A178" s="58"/>
      <c r="B178" s="58"/>
      <c r="C178" s="58"/>
      <c r="D178" s="59"/>
      <c r="E178" s="58"/>
      <c r="F178" s="58"/>
      <c r="G178" s="58"/>
      <c r="H178" s="58"/>
      <c r="I178" s="58"/>
      <c r="J178" s="58"/>
      <c r="K178" s="58"/>
      <c r="L178" s="58"/>
      <c r="M178" s="58"/>
    </row>
    <row r="179" spans="1:13" s="1" customFormat="1" ht="15.75">
      <c r="A179" s="58"/>
      <c r="B179" s="58"/>
      <c r="C179" s="58"/>
      <c r="D179" s="59"/>
      <c r="E179" s="58"/>
      <c r="F179" s="58"/>
      <c r="G179" s="58"/>
      <c r="H179" s="58"/>
      <c r="I179" s="58"/>
      <c r="J179" s="58"/>
      <c r="K179" s="58"/>
      <c r="L179" s="58"/>
      <c r="M179" s="58"/>
    </row>
    <row r="180" spans="1:13" s="1" customFormat="1" ht="15.75">
      <c r="A180" s="58"/>
      <c r="B180" s="58"/>
      <c r="C180" s="58"/>
      <c r="D180" s="59"/>
      <c r="E180" s="58"/>
      <c r="F180" s="58"/>
      <c r="G180" s="58"/>
      <c r="H180" s="58"/>
      <c r="I180" s="58"/>
      <c r="J180" s="58"/>
      <c r="K180" s="58"/>
      <c r="L180" s="58"/>
      <c r="M180" s="58"/>
    </row>
    <row r="181" spans="1:13" s="1" customFormat="1" ht="15.75">
      <c r="A181" s="58"/>
      <c r="B181" s="58"/>
      <c r="C181" s="58"/>
      <c r="D181" s="59"/>
      <c r="E181" s="58"/>
      <c r="F181" s="58"/>
      <c r="G181" s="58"/>
      <c r="H181" s="58"/>
      <c r="I181" s="58"/>
      <c r="J181" s="58"/>
      <c r="K181" s="58"/>
      <c r="L181" s="58"/>
      <c r="M181" s="58"/>
    </row>
    <row r="182" spans="1:13" s="1" customFormat="1" ht="15.75">
      <c r="A182" s="58"/>
      <c r="B182" s="58"/>
      <c r="C182" s="58"/>
      <c r="D182" s="59"/>
      <c r="E182" s="58"/>
      <c r="F182" s="58"/>
      <c r="G182" s="58"/>
      <c r="H182" s="58"/>
      <c r="I182" s="58"/>
      <c r="J182" s="58"/>
      <c r="K182" s="58"/>
      <c r="L182" s="58"/>
      <c r="M182" s="58"/>
    </row>
    <row r="183" spans="1:13" s="1" customFormat="1" ht="15.75">
      <c r="A183" s="58"/>
      <c r="B183" s="58"/>
      <c r="C183" s="58"/>
      <c r="D183" s="59"/>
      <c r="E183" s="58"/>
      <c r="F183" s="58"/>
      <c r="G183" s="58"/>
      <c r="H183" s="58"/>
      <c r="I183" s="58"/>
      <c r="J183" s="58"/>
      <c r="K183" s="58"/>
      <c r="L183" s="58"/>
      <c r="M183" s="58"/>
    </row>
    <row r="184" spans="1:13" s="1" customFormat="1" ht="15.75">
      <c r="A184" s="58"/>
      <c r="B184" s="58"/>
      <c r="C184" s="58"/>
      <c r="D184" s="59"/>
      <c r="E184" s="58"/>
      <c r="F184" s="58"/>
      <c r="G184" s="58"/>
      <c r="H184" s="58"/>
      <c r="I184" s="58"/>
      <c r="J184" s="58"/>
      <c r="K184" s="58"/>
      <c r="L184" s="58"/>
      <c r="M184" s="58"/>
    </row>
    <row r="185" spans="1:13" s="1" customFormat="1" ht="15.75">
      <c r="A185" s="58"/>
      <c r="B185" s="58"/>
      <c r="C185" s="58"/>
      <c r="D185" s="59"/>
      <c r="E185" s="58"/>
      <c r="F185" s="58"/>
      <c r="G185" s="58"/>
      <c r="H185" s="58"/>
      <c r="I185" s="58"/>
      <c r="J185" s="58"/>
      <c r="K185" s="58"/>
      <c r="L185" s="58"/>
      <c r="M185" s="58"/>
    </row>
    <row r="186" spans="1:13" s="1" customFormat="1" ht="15.75">
      <c r="A186" s="58"/>
      <c r="B186" s="58"/>
      <c r="C186" s="58"/>
      <c r="D186" s="59"/>
      <c r="E186" s="58"/>
      <c r="F186" s="58"/>
      <c r="G186" s="58"/>
      <c r="H186" s="58"/>
      <c r="I186" s="58"/>
      <c r="J186" s="58"/>
      <c r="K186" s="58"/>
      <c r="L186" s="58"/>
      <c r="M186" s="58"/>
    </row>
    <row r="187" spans="1:13" s="1" customFormat="1">
      <c r="A187" s="58"/>
      <c r="B187" s="58"/>
      <c r="C187" s="58"/>
      <c r="D187" s="58"/>
      <c r="E187" s="58"/>
      <c r="F187" s="58"/>
      <c r="G187" s="58"/>
      <c r="H187" s="58"/>
      <c r="I187" s="58"/>
      <c r="J187" s="58"/>
      <c r="K187" s="58"/>
      <c r="L187" s="58"/>
      <c r="M187" s="58"/>
    </row>
    <row r="188" spans="1:13" s="1" customFormat="1">
      <c r="A188" s="58"/>
      <c r="B188" s="58"/>
      <c r="C188" s="58"/>
      <c r="D188" s="58"/>
      <c r="E188" s="58"/>
      <c r="F188" s="58"/>
      <c r="G188" s="58"/>
      <c r="H188" s="58"/>
      <c r="I188" s="58"/>
      <c r="J188" s="58"/>
      <c r="K188" s="58"/>
      <c r="L188" s="58"/>
      <c r="M188" s="58"/>
    </row>
    <row r="189" spans="1:13" s="1" customFormat="1">
      <c r="A189" s="58"/>
      <c r="B189" s="58"/>
      <c r="C189" s="58"/>
      <c r="D189" s="58"/>
      <c r="E189" s="58"/>
      <c r="F189" s="58"/>
      <c r="G189" s="58"/>
      <c r="H189" s="58"/>
      <c r="I189" s="58"/>
      <c r="J189" s="58"/>
      <c r="K189" s="58"/>
      <c r="L189" s="58"/>
      <c r="M189" s="58"/>
    </row>
    <row r="190" spans="1:13" s="1" customFormat="1">
      <c r="A190" s="58"/>
      <c r="B190" s="58"/>
      <c r="C190" s="58"/>
      <c r="D190" s="58"/>
      <c r="E190" s="58"/>
      <c r="F190" s="58"/>
      <c r="G190" s="58"/>
      <c r="H190" s="58"/>
      <c r="I190" s="58"/>
      <c r="J190" s="58"/>
      <c r="K190" s="58"/>
      <c r="L190" s="58"/>
      <c r="M190" s="58"/>
    </row>
    <row r="191" spans="1:13" s="1" customFormat="1">
      <c r="A191" s="58"/>
      <c r="B191" s="58"/>
      <c r="C191" s="58"/>
      <c r="D191" s="58"/>
      <c r="E191" s="58"/>
      <c r="F191" s="58"/>
      <c r="G191" s="58"/>
      <c r="H191" s="58"/>
      <c r="I191" s="58"/>
      <c r="J191" s="58"/>
      <c r="K191" s="58"/>
      <c r="L191" s="58"/>
      <c r="M191" s="58"/>
    </row>
    <row r="192" spans="1:13" s="1" customFormat="1">
      <c r="A192" s="58"/>
      <c r="B192" s="58"/>
      <c r="C192" s="58"/>
      <c r="D192" s="58"/>
      <c r="E192" s="58"/>
      <c r="F192" s="58"/>
      <c r="G192" s="58"/>
      <c r="H192" s="58"/>
      <c r="I192" s="58"/>
      <c r="J192" s="58"/>
      <c r="K192" s="58"/>
      <c r="L192" s="58"/>
      <c r="M192" s="58"/>
    </row>
    <row r="193" spans="1:13" s="1" customFormat="1">
      <c r="A193" s="58"/>
      <c r="B193" s="58"/>
      <c r="C193" s="58"/>
      <c r="D193" s="58"/>
      <c r="E193" s="58"/>
      <c r="F193" s="58"/>
      <c r="G193" s="58"/>
      <c r="H193" s="58"/>
      <c r="I193" s="58"/>
      <c r="J193" s="58"/>
      <c r="K193" s="58"/>
      <c r="L193" s="58"/>
      <c r="M193" s="58"/>
    </row>
    <row r="194" spans="1:13" s="1" customFormat="1">
      <c r="A194" s="58"/>
      <c r="B194" s="58"/>
      <c r="C194" s="58"/>
      <c r="D194" s="58"/>
      <c r="E194" s="58"/>
      <c r="F194" s="58"/>
      <c r="G194" s="58"/>
      <c r="H194" s="58"/>
      <c r="I194" s="58"/>
      <c r="J194" s="58"/>
      <c r="K194" s="58"/>
      <c r="L194" s="58"/>
      <c r="M194" s="58"/>
    </row>
    <row r="195" spans="1:13" s="1" customFormat="1">
      <c r="A195" s="58"/>
      <c r="B195" s="58"/>
      <c r="C195" s="58"/>
      <c r="D195" s="58"/>
      <c r="E195" s="58"/>
      <c r="F195" s="58"/>
      <c r="G195" s="58"/>
      <c r="H195" s="58"/>
      <c r="I195" s="58"/>
      <c r="J195" s="58"/>
      <c r="K195" s="58"/>
      <c r="L195" s="58"/>
      <c r="M195" s="58"/>
    </row>
    <row r="196" spans="1:13" s="1" customFormat="1">
      <c r="A196" s="58"/>
      <c r="B196" s="58"/>
      <c r="C196" s="58"/>
      <c r="D196" s="58"/>
      <c r="E196" s="58"/>
      <c r="F196" s="58"/>
      <c r="G196" s="58"/>
      <c r="H196" s="58"/>
      <c r="I196" s="58"/>
      <c r="J196" s="58"/>
      <c r="K196" s="58"/>
      <c r="L196" s="58"/>
      <c r="M196" s="58"/>
    </row>
    <row r="197" spans="1:13" s="1" customFormat="1">
      <c r="A197" s="58"/>
      <c r="B197" s="58"/>
      <c r="C197" s="58"/>
      <c r="D197" s="58"/>
      <c r="E197" s="58"/>
      <c r="F197" s="58"/>
      <c r="G197" s="58"/>
      <c r="H197" s="58"/>
      <c r="I197" s="58"/>
      <c r="J197" s="58"/>
      <c r="K197" s="58"/>
      <c r="L197" s="58"/>
      <c r="M197" s="58"/>
    </row>
    <row r="198" spans="1:13" s="1" customFormat="1">
      <c r="A198" s="58"/>
      <c r="B198" s="58"/>
      <c r="C198" s="58"/>
      <c r="D198" s="58"/>
      <c r="E198" s="58"/>
      <c r="F198" s="58"/>
      <c r="G198" s="58"/>
      <c r="H198" s="58"/>
      <c r="I198" s="58"/>
      <c r="J198" s="58"/>
      <c r="K198" s="58"/>
      <c r="L198" s="58"/>
      <c r="M198" s="58"/>
    </row>
    <row r="199" spans="1:13" s="1" customFormat="1">
      <c r="A199" s="58"/>
      <c r="B199" s="58"/>
      <c r="C199" s="58"/>
      <c r="D199" s="58"/>
      <c r="E199" s="58"/>
      <c r="F199" s="58"/>
      <c r="G199" s="58"/>
      <c r="H199" s="58"/>
      <c r="I199" s="58"/>
      <c r="J199" s="58"/>
      <c r="K199" s="58"/>
      <c r="L199" s="58"/>
      <c r="M199" s="58"/>
    </row>
    <row r="200" spans="1:13" s="1" customFormat="1">
      <c r="A200" s="58"/>
      <c r="B200" s="58"/>
      <c r="C200" s="58"/>
      <c r="D200" s="58"/>
      <c r="E200" s="58"/>
      <c r="F200" s="58"/>
      <c r="G200" s="58"/>
      <c r="H200" s="58"/>
      <c r="I200" s="58"/>
      <c r="J200" s="58"/>
      <c r="K200" s="58"/>
      <c r="L200" s="58"/>
      <c r="M200" s="58"/>
    </row>
    <row r="201" spans="1:13" s="1" customFormat="1">
      <c r="A201" s="58"/>
      <c r="B201" s="58"/>
      <c r="C201" s="58"/>
      <c r="D201" s="58"/>
      <c r="E201" s="58"/>
      <c r="F201" s="58"/>
      <c r="G201" s="58"/>
      <c r="H201" s="58"/>
      <c r="I201" s="58"/>
      <c r="J201" s="58"/>
      <c r="K201" s="58"/>
      <c r="L201" s="58"/>
      <c r="M201" s="58"/>
    </row>
    <row r="202" spans="1:13" s="1" customFormat="1">
      <c r="A202" s="58"/>
      <c r="B202" s="58"/>
      <c r="C202" s="58"/>
      <c r="D202" s="58"/>
      <c r="E202" s="58"/>
      <c r="F202" s="58"/>
      <c r="G202" s="58"/>
      <c r="H202" s="58"/>
      <c r="I202" s="58"/>
      <c r="J202" s="58"/>
      <c r="K202" s="58"/>
      <c r="L202" s="58"/>
      <c r="M202" s="58"/>
    </row>
    <row r="203" spans="1:13" s="1" customFormat="1">
      <c r="A203" s="58"/>
      <c r="B203" s="58"/>
      <c r="C203" s="58"/>
      <c r="D203" s="58"/>
      <c r="E203" s="58"/>
      <c r="F203" s="58"/>
      <c r="G203" s="58"/>
      <c r="H203" s="58"/>
      <c r="I203" s="58"/>
      <c r="J203" s="58"/>
      <c r="K203" s="58"/>
      <c r="L203" s="58"/>
      <c r="M203" s="58"/>
    </row>
    <row r="204" spans="1:13" s="1" customFormat="1">
      <c r="A204" s="58"/>
      <c r="B204" s="58"/>
      <c r="C204" s="58"/>
      <c r="D204" s="58"/>
      <c r="E204" s="58"/>
      <c r="F204" s="58"/>
      <c r="G204" s="58"/>
      <c r="H204" s="58"/>
      <c r="I204" s="58"/>
      <c r="J204" s="58"/>
      <c r="K204" s="58"/>
      <c r="L204" s="58"/>
      <c r="M204" s="58"/>
    </row>
    <row r="205" spans="1:13" s="1" customFormat="1">
      <c r="A205" s="58"/>
      <c r="B205" s="58"/>
      <c r="C205" s="58"/>
      <c r="D205" s="58"/>
      <c r="E205" s="58"/>
      <c r="F205" s="58"/>
      <c r="G205" s="58"/>
      <c r="H205" s="58"/>
      <c r="I205" s="58"/>
      <c r="J205" s="58"/>
      <c r="K205" s="58"/>
      <c r="L205" s="58"/>
      <c r="M205" s="58"/>
    </row>
    <row r="206" spans="1:13" s="1" customFormat="1">
      <c r="A206" s="58"/>
      <c r="B206" s="58"/>
      <c r="C206" s="58"/>
      <c r="D206" s="58"/>
      <c r="E206" s="58"/>
      <c r="F206" s="58"/>
      <c r="G206" s="58"/>
      <c r="H206" s="58"/>
      <c r="I206" s="58"/>
      <c r="J206" s="58"/>
      <c r="K206" s="58"/>
      <c r="L206" s="58"/>
      <c r="M206" s="58"/>
    </row>
    <row r="207" spans="1:13" s="1" customFormat="1">
      <c r="A207" s="58"/>
      <c r="B207" s="58"/>
      <c r="C207" s="58"/>
      <c r="D207" s="58"/>
      <c r="E207" s="58"/>
      <c r="F207" s="58"/>
      <c r="G207" s="58"/>
      <c r="H207" s="58"/>
      <c r="I207" s="58"/>
      <c r="J207" s="58"/>
      <c r="K207" s="58"/>
      <c r="L207" s="58"/>
      <c r="M207" s="58"/>
    </row>
    <row r="208" spans="1:13" s="1" customFormat="1">
      <c r="A208" s="58"/>
      <c r="B208" s="58"/>
      <c r="C208" s="58"/>
      <c r="D208" s="58"/>
      <c r="E208" s="58"/>
      <c r="F208" s="58"/>
      <c r="G208" s="58"/>
      <c r="H208" s="58"/>
      <c r="I208" s="58"/>
      <c r="J208" s="58"/>
      <c r="K208" s="58"/>
      <c r="L208" s="58"/>
      <c r="M208" s="58"/>
    </row>
    <row r="209" spans="1:13" s="1" customFormat="1">
      <c r="A209" s="58"/>
      <c r="B209" s="58"/>
      <c r="C209" s="58"/>
      <c r="D209" s="58"/>
      <c r="E209" s="58"/>
      <c r="F209" s="58"/>
      <c r="G209" s="58"/>
      <c r="H209" s="58"/>
      <c r="I209" s="58"/>
      <c r="J209" s="58"/>
      <c r="K209" s="58"/>
      <c r="L209" s="58"/>
      <c r="M209" s="58"/>
    </row>
    <row r="210" spans="1:13" s="1" customFormat="1">
      <c r="A210" s="58"/>
      <c r="B210" s="58"/>
      <c r="C210" s="58"/>
      <c r="D210" s="58"/>
      <c r="E210" s="58"/>
      <c r="F210" s="58"/>
      <c r="G210" s="58"/>
      <c r="H210" s="58"/>
      <c r="I210" s="58"/>
      <c r="J210" s="58"/>
      <c r="K210" s="58"/>
      <c r="L210" s="58"/>
      <c r="M210" s="58"/>
    </row>
    <row r="211" spans="1:13" s="1" customFormat="1">
      <c r="A211" s="58"/>
      <c r="B211" s="58"/>
      <c r="C211" s="58"/>
      <c r="D211" s="58"/>
      <c r="E211" s="58"/>
      <c r="F211" s="58"/>
      <c r="G211" s="58"/>
      <c r="H211" s="58"/>
      <c r="I211" s="58"/>
      <c r="J211" s="58"/>
      <c r="K211" s="58"/>
      <c r="L211" s="58"/>
      <c r="M211" s="58"/>
    </row>
    <row r="212" spans="1:13" s="1" customFormat="1">
      <c r="A212" s="58"/>
      <c r="B212" s="58"/>
      <c r="C212" s="58"/>
      <c r="D212" s="58"/>
      <c r="E212" s="58"/>
      <c r="F212" s="58"/>
      <c r="G212" s="58"/>
      <c r="H212" s="58"/>
      <c r="I212" s="58"/>
      <c r="J212" s="58"/>
      <c r="K212" s="58"/>
      <c r="L212" s="58"/>
      <c r="M212" s="58"/>
    </row>
    <row r="213" spans="1:13" s="1" customFormat="1">
      <c r="A213" s="58"/>
      <c r="B213" s="58"/>
      <c r="C213" s="58"/>
      <c r="D213" s="58"/>
      <c r="E213" s="58"/>
      <c r="F213" s="58"/>
      <c r="G213" s="58"/>
      <c r="H213" s="58"/>
      <c r="I213" s="58"/>
      <c r="J213" s="58"/>
      <c r="K213" s="58"/>
      <c r="L213" s="58"/>
      <c r="M213" s="58"/>
    </row>
    <row r="214" spans="1:13" s="1" customFormat="1">
      <c r="A214" s="58"/>
      <c r="B214" s="58"/>
      <c r="C214" s="58"/>
      <c r="D214" s="58"/>
      <c r="E214" s="58"/>
      <c r="F214" s="58"/>
      <c r="G214" s="58"/>
      <c r="H214" s="58"/>
      <c r="I214" s="58"/>
      <c r="J214" s="58"/>
      <c r="K214" s="58"/>
      <c r="L214" s="58"/>
      <c r="M214" s="58"/>
    </row>
    <row r="215" spans="1:13" s="1" customFormat="1">
      <c r="A215" s="58"/>
      <c r="B215" s="58"/>
      <c r="C215" s="58"/>
      <c r="D215" s="58"/>
      <c r="E215" s="58"/>
      <c r="F215" s="58"/>
      <c r="G215" s="58"/>
      <c r="H215" s="58"/>
      <c r="I215" s="58"/>
      <c r="J215" s="58"/>
      <c r="K215" s="58"/>
      <c r="L215" s="58"/>
      <c r="M215" s="58"/>
    </row>
    <row r="216" spans="1:13" s="1" customFormat="1">
      <c r="A216" s="58"/>
      <c r="B216" s="58"/>
      <c r="C216" s="58"/>
      <c r="D216" s="58"/>
      <c r="E216" s="58"/>
      <c r="F216" s="58"/>
      <c r="G216" s="58"/>
      <c r="H216" s="58"/>
      <c r="I216" s="58"/>
      <c r="J216" s="58"/>
      <c r="K216" s="58"/>
      <c r="L216" s="58"/>
      <c r="M216" s="58"/>
    </row>
    <row r="217" spans="1:13" s="1" customFormat="1">
      <c r="A217" s="58"/>
      <c r="B217" s="58"/>
      <c r="C217" s="58"/>
      <c r="D217" s="58"/>
      <c r="E217" s="58"/>
      <c r="F217" s="58"/>
      <c r="G217" s="58"/>
      <c r="H217" s="58"/>
      <c r="I217" s="58"/>
      <c r="J217" s="58"/>
      <c r="K217" s="58"/>
      <c r="L217" s="58"/>
      <c r="M217" s="58"/>
    </row>
    <row r="218" spans="1:13" s="1" customFormat="1">
      <c r="A218" s="58"/>
      <c r="B218" s="58"/>
      <c r="C218" s="58"/>
      <c r="D218" s="58"/>
      <c r="E218" s="58"/>
      <c r="F218" s="58"/>
      <c r="G218" s="58"/>
      <c r="H218" s="58"/>
      <c r="I218" s="58"/>
      <c r="J218" s="58"/>
      <c r="K218" s="58"/>
      <c r="L218" s="58"/>
      <c r="M218" s="58"/>
    </row>
    <row r="219" spans="1:13" s="1" customFormat="1">
      <c r="A219" s="58"/>
      <c r="B219" s="58"/>
      <c r="C219" s="58"/>
      <c r="D219" s="58"/>
      <c r="E219" s="58"/>
      <c r="F219" s="58"/>
      <c r="G219" s="58"/>
      <c r="H219" s="58"/>
      <c r="I219" s="58"/>
      <c r="J219" s="58"/>
      <c r="K219" s="58"/>
      <c r="L219" s="58"/>
      <c r="M219" s="58"/>
    </row>
    <row r="220" spans="1:13" s="1" customFormat="1">
      <c r="A220" s="58"/>
      <c r="B220" s="58"/>
      <c r="C220" s="58"/>
      <c r="D220" s="58"/>
      <c r="E220" s="58"/>
      <c r="F220" s="58"/>
      <c r="G220" s="58"/>
      <c r="H220" s="58"/>
      <c r="I220" s="58"/>
      <c r="J220" s="58"/>
      <c r="K220" s="58"/>
      <c r="L220" s="58"/>
      <c r="M220" s="58"/>
    </row>
    <row r="221" spans="1:13" s="1" customFormat="1">
      <c r="A221" s="58"/>
      <c r="B221" s="58"/>
      <c r="C221" s="58"/>
      <c r="D221" s="58"/>
      <c r="E221" s="58"/>
      <c r="F221" s="58"/>
      <c r="G221" s="58"/>
      <c r="H221" s="58"/>
      <c r="I221" s="58"/>
      <c r="J221" s="58"/>
      <c r="K221" s="58"/>
      <c r="L221" s="58"/>
      <c r="M221" s="58"/>
    </row>
    <row r="222" spans="1:13" s="1" customFormat="1">
      <c r="A222" s="58"/>
      <c r="B222" s="58"/>
      <c r="C222" s="58"/>
      <c r="D222" s="58"/>
      <c r="E222" s="58"/>
      <c r="F222" s="58"/>
      <c r="G222" s="58"/>
      <c r="H222" s="58"/>
      <c r="I222" s="58"/>
      <c r="J222" s="58"/>
      <c r="K222" s="58"/>
      <c r="L222" s="58"/>
      <c r="M222" s="58"/>
    </row>
    <row r="223" spans="1:13" s="1" customFormat="1">
      <c r="A223" s="58"/>
      <c r="B223" s="58"/>
      <c r="C223" s="58"/>
      <c r="D223" s="58"/>
      <c r="E223" s="58"/>
      <c r="F223" s="58"/>
      <c r="G223" s="58"/>
      <c r="H223" s="58"/>
      <c r="I223" s="58"/>
      <c r="J223" s="58"/>
      <c r="K223" s="58"/>
      <c r="L223" s="58"/>
      <c r="M223" s="58"/>
    </row>
    <row r="224" spans="1:13" s="1" customFormat="1">
      <c r="A224" s="58"/>
      <c r="B224" s="58"/>
      <c r="C224" s="58"/>
      <c r="D224" s="58"/>
      <c r="E224" s="58"/>
      <c r="F224" s="58"/>
      <c r="G224" s="58"/>
      <c r="H224" s="58"/>
      <c r="I224" s="58"/>
      <c r="J224" s="58"/>
      <c r="K224" s="58"/>
      <c r="L224" s="58"/>
      <c r="M224" s="58"/>
    </row>
    <row r="225" spans="1:13" s="1" customFormat="1">
      <c r="A225" s="58"/>
      <c r="B225" s="58"/>
      <c r="C225" s="58"/>
      <c r="D225" s="58"/>
      <c r="E225" s="58"/>
      <c r="F225" s="58"/>
      <c r="G225" s="58"/>
      <c r="H225" s="58"/>
      <c r="I225" s="58"/>
      <c r="J225" s="58"/>
      <c r="K225" s="58"/>
      <c r="L225" s="58"/>
      <c r="M225" s="58"/>
    </row>
    <row r="226" spans="1:13" s="1" customFormat="1">
      <c r="A226" s="58"/>
      <c r="B226" s="58"/>
      <c r="C226" s="58"/>
      <c r="D226" s="58"/>
      <c r="E226" s="58"/>
      <c r="F226" s="58"/>
      <c r="G226" s="58"/>
      <c r="H226" s="58"/>
      <c r="I226" s="58"/>
      <c r="J226" s="58"/>
      <c r="K226" s="58"/>
      <c r="L226" s="58"/>
      <c r="M226" s="58"/>
    </row>
    <row r="227" spans="1:13" s="1" customFormat="1">
      <c r="A227" s="58"/>
      <c r="B227" s="58"/>
      <c r="C227" s="58"/>
      <c r="D227" s="58"/>
      <c r="E227" s="58"/>
      <c r="F227" s="58"/>
      <c r="G227" s="58"/>
      <c r="H227" s="58"/>
      <c r="I227" s="58"/>
      <c r="J227" s="58"/>
      <c r="K227" s="58"/>
      <c r="L227" s="58"/>
      <c r="M227" s="58"/>
    </row>
    <row r="228" spans="1:13" s="1" customFormat="1">
      <c r="A228" s="58"/>
      <c r="B228" s="58"/>
      <c r="C228" s="58"/>
      <c r="D228" s="58"/>
      <c r="E228" s="58"/>
      <c r="F228" s="58"/>
      <c r="G228" s="58"/>
      <c r="H228" s="58"/>
      <c r="I228" s="58"/>
      <c r="J228" s="58"/>
      <c r="K228" s="58"/>
      <c r="L228" s="58"/>
      <c r="M228" s="58"/>
    </row>
    <row r="229" spans="1:13" s="1" customFormat="1">
      <c r="A229" s="58"/>
      <c r="B229" s="58"/>
      <c r="C229" s="58"/>
      <c r="D229" s="58"/>
      <c r="E229" s="58"/>
      <c r="F229" s="58"/>
      <c r="G229" s="58"/>
      <c r="H229" s="58"/>
      <c r="I229" s="58"/>
      <c r="J229" s="58"/>
      <c r="K229" s="58"/>
      <c r="L229" s="58"/>
      <c r="M229" s="58"/>
    </row>
    <row r="230" spans="1:13" s="1" customFormat="1">
      <c r="A230" s="58"/>
      <c r="B230" s="58"/>
      <c r="C230" s="58"/>
      <c r="D230" s="58"/>
      <c r="E230" s="58"/>
      <c r="F230" s="58"/>
      <c r="G230" s="58"/>
      <c r="H230" s="58"/>
      <c r="I230" s="58"/>
      <c r="J230" s="58"/>
      <c r="K230" s="58"/>
      <c r="L230" s="58"/>
      <c r="M230" s="58"/>
    </row>
    <row r="231" spans="1:13" s="1" customFormat="1">
      <c r="A231" s="58"/>
      <c r="B231" s="58"/>
      <c r="C231" s="58"/>
      <c r="D231" s="58"/>
      <c r="E231" s="58"/>
      <c r="F231" s="58"/>
      <c r="G231" s="58"/>
      <c r="H231" s="58"/>
      <c r="I231" s="58"/>
      <c r="J231" s="58"/>
      <c r="K231" s="58"/>
      <c r="L231" s="58"/>
      <c r="M231" s="58"/>
    </row>
    <row r="232" spans="1:13" s="1" customFormat="1">
      <c r="A232" s="58"/>
      <c r="B232" s="58"/>
      <c r="C232" s="58"/>
      <c r="D232" s="58"/>
      <c r="E232" s="58"/>
      <c r="F232" s="58"/>
      <c r="G232" s="58"/>
      <c r="H232" s="58"/>
      <c r="I232" s="58"/>
      <c r="J232" s="58"/>
      <c r="K232" s="58"/>
      <c r="L232" s="58"/>
      <c r="M232" s="58"/>
    </row>
    <row r="233" spans="1:13" s="1" customFormat="1">
      <c r="A233" s="58"/>
      <c r="B233" s="58"/>
      <c r="C233" s="58"/>
      <c r="D233" s="58"/>
      <c r="E233" s="58"/>
      <c r="F233" s="58"/>
      <c r="G233" s="58"/>
      <c r="H233" s="58"/>
      <c r="I233" s="58"/>
      <c r="J233" s="58"/>
      <c r="K233" s="58"/>
      <c r="L233" s="58"/>
      <c r="M233" s="58"/>
    </row>
    <row r="234" spans="1:13" s="1" customFormat="1">
      <c r="A234" s="58"/>
      <c r="B234" s="58"/>
      <c r="C234" s="58"/>
      <c r="D234" s="58"/>
      <c r="E234" s="58"/>
      <c r="F234" s="58"/>
      <c r="G234" s="58"/>
      <c r="H234" s="58"/>
      <c r="I234" s="58"/>
      <c r="J234" s="58"/>
      <c r="K234" s="58"/>
      <c r="L234" s="58"/>
      <c r="M234" s="58"/>
    </row>
    <row r="235" spans="1:13" s="1" customFormat="1">
      <c r="A235" s="58"/>
      <c r="B235" s="58"/>
      <c r="C235" s="58"/>
      <c r="D235" s="58"/>
      <c r="E235" s="58"/>
      <c r="F235" s="58"/>
      <c r="G235" s="58"/>
      <c r="H235" s="58"/>
      <c r="I235" s="58"/>
      <c r="J235" s="58"/>
      <c r="K235" s="58"/>
      <c r="L235" s="58"/>
      <c r="M235" s="58"/>
    </row>
    <row r="236" spans="1:13" s="1" customFormat="1">
      <c r="A236" s="58"/>
      <c r="B236" s="58"/>
      <c r="C236" s="58"/>
      <c r="D236" s="58"/>
      <c r="E236" s="58"/>
      <c r="F236" s="58"/>
      <c r="G236" s="58"/>
      <c r="H236" s="58"/>
      <c r="I236" s="58"/>
      <c r="J236" s="58"/>
      <c r="K236" s="58"/>
      <c r="L236" s="58"/>
      <c r="M236" s="58"/>
    </row>
    <row r="237" spans="1:13" s="1" customFormat="1">
      <c r="A237" s="58"/>
      <c r="B237" s="58"/>
      <c r="C237" s="58"/>
      <c r="D237" s="58"/>
      <c r="E237" s="58"/>
      <c r="F237" s="58"/>
      <c r="G237" s="58"/>
      <c r="H237" s="58"/>
      <c r="I237" s="58"/>
      <c r="J237" s="58"/>
      <c r="K237" s="58"/>
      <c r="L237" s="58"/>
      <c r="M237" s="58"/>
    </row>
    <row r="238" spans="1:13" s="1" customFormat="1">
      <c r="A238" s="58"/>
      <c r="B238" s="58"/>
      <c r="C238" s="58"/>
      <c r="D238" s="58"/>
      <c r="E238" s="58"/>
      <c r="F238" s="58"/>
      <c r="G238" s="58"/>
      <c r="H238" s="58"/>
      <c r="I238" s="58"/>
      <c r="J238" s="58"/>
      <c r="K238" s="58"/>
      <c r="L238" s="58"/>
      <c r="M238" s="58"/>
    </row>
    <row r="239" spans="1:13" s="1" customFormat="1">
      <c r="A239" s="58"/>
      <c r="B239" s="58"/>
      <c r="C239" s="58"/>
      <c r="D239" s="58"/>
      <c r="E239" s="58"/>
      <c r="F239" s="58"/>
      <c r="G239" s="58"/>
      <c r="H239" s="58"/>
      <c r="I239" s="58"/>
      <c r="J239" s="58"/>
      <c r="K239" s="58"/>
      <c r="L239" s="58"/>
      <c r="M239" s="58"/>
    </row>
    <row r="240" spans="1:13" s="1" customFormat="1">
      <c r="A240" s="58"/>
      <c r="B240" s="58"/>
      <c r="C240" s="58"/>
      <c r="D240" s="58"/>
      <c r="E240" s="58"/>
      <c r="F240" s="58"/>
      <c r="G240" s="58"/>
      <c r="H240" s="58"/>
      <c r="I240" s="58"/>
      <c r="J240" s="58"/>
      <c r="K240" s="58"/>
      <c r="L240" s="58"/>
      <c r="M240" s="58"/>
    </row>
    <row r="241" spans="1:13" s="1" customFormat="1">
      <c r="A241" s="58"/>
      <c r="B241" s="58"/>
      <c r="C241" s="58"/>
      <c r="D241" s="58"/>
      <c r="E241" s="58"/>
      <c r="F241" s="58"/>
      <c r="G241" s="58"/>
      <c r="H241" s="58"/>
      <c r="I241" s="58"/>
      <c r="J241" s="58"/>
      <c r="K241" s="58"/>
      <c r="L241" s="58"/>
      <c r="M241" s="58"/>
    </row>
    <row r="242" spans="1:13" s="1" customFormat="1">
      <c r="A242" s="58"/>
      <c r="B242" s="58"/>
      <c r="C242" s="58"/>
      <c r="D242" s="58"/>
      <c r="E242" s="58"/>
      <c r="F242" s="58"/>
      <c r="G242" s="58"/>
      <c r="H242" s="58"/>
      <c r="I242" s="58"/>
      <c r="J242" s="58"/>
      <c r="K242" s="58"/>
      <c r="L242" s="58"/>
      <c r="M242" s="58"/>
    </row>
    <row r="243" spans="1:13" s="1" customFormat="1">
      <c r="A243" s="58"/>
      <c r="B243" s="58"/>
      <c r="C243" s="58"/>
      <c r="D243" s="58"/>
      <c r="E243" s="58"/>
      <c r="F243" s="58"/>
      <c r="G243" s="58"/>
      <c r="H243" s="58"/>
      <c r="I243" s="58"/>
      <c r="J243" s="58"/>
      <c r="K243" s="58"/>
      <c r="L243" s="58"/>
      <c r="M243" s="58"/>
    </row>
    <row r="244" spans="1:13" s="1" customFormat="1">
      <c r="A244" s="58"/>
      <c r="B244" s="58"/>
      <c r="C244" s="58"/>
      <c r="D244" s="58"/>
      <c r="E244" s="58"/>
      <c r="F244" s="58"/>
      <c r="G244" s="58"/>
      <c r="H244" s="58"/>
      <c r="I244" s="58"/>
      <c r="J244" s="58"/>
      <c r="K244" s="58"/>
      <c r="L244" s="58"/>
      <c r="M244" s="58"/>
    </row>
    <row r="245" spans="1:13" s="1" customFormat="1">
      <c r="A245" s="58"/>
      <c r="B245" s="58"/>
      <c r="C245" s="58"/>
      <c r="D245" s="58"/>
      <c r="E245" s="58"/>
      <c r="F245" s="58"/>
      <c r="G245" s="58"/>
      <c r="H245" s="58"/>
      <c r="I245" s="58"/>
      <c r="J245" s="58"/>
      <c r="K245" s="58"/>
      <c r="L245" s="58"/>
      <c r="M245" s="58"/>
    </row>
    <row r="246" spans="1:13" s="1" customFormat="1">
      <c r="A246" s="58"/>
      <c r="B246" s="58"/>
      <c r="C246" s="58"/>
      <c r="D246" s="58"/>
      <c r="E246" s="58"/>
      <c r="F246" s="58"/>
      <c r="G246" s="58"/>
      <c r="H246" s="58"/>
      <c r="I246" s="58"/>
      <c r="J246" s="58"/>
      <c r="K246" s="58"/>
      <c r="L246" s="58"/>
      <c r="M246" s="58"/>
    </row>
    <row r="247" spans="1:13" s="1" customFormat="1">
      <c r="A247" s="58"/>
      <c r="B247" s="58"/>
      <c r="C247" s="58"/>
      <c r="D247" s="58"/>
      <c r="E247" s="58"/>
      <c r="F247" s="58"/>
      <c r="G247" s="58"/>
      <c r="H247" s="58"/>
      <c r="I247" s="58"/>
      <c r="J247" s="58"/>
      <c r="K247" s="58"/>
      <c r="L247" s="58"/>
      <c r="M247" s="58"/>
    </row>
    <row r="248" spans="1:13" s="1" customFormat="1">
      <c r="A248" s="58"/>
      <c r="B248" s="58"/>
      <c r="C248" s="58"/>
      <c r="D248" s="58"/>
      <c r="E248" s="58"/>
      <c r="F248" s="58"/>
      <c r="G248" s="58"/>
      <c r="H248" s="58"/>
      <c r="I248" s="58"/>
      <c r="J248" s="58"/>
      <c r="K248" s="58"/>
      <c r="L248" s="58"/>
      <c r="M248" s="58"/>
    </row>
    <row r="249" spans="1:13" s="1" customFormat="1">
      <c r="A249" s="58"/>
      <c r="B249" s="58"/>
      <c r="C249" s="58"/>
      <c r="D249" s="58"/>
      <c r="E249" s="58"/>
      <c r="F249" s="58"/>
      <c r="G249" s="58"/>
      <c r="H249" s="58"/>
      <c r="I249" s="58"/>
      <c r="J249" s="58"/>
      <c r="K249" s="58"/>
      <c r="L249" s="58"/>
      <c r="M249" s="58"/>
    </row>
    <row r="250" spans="1:13" s="1" customFormat="1">
      <c r="A250" s="58"/>
      <c r="B250" s="58"/>
      <c r="C250" s="58"/>
      <c r="D250" s="58"/>
      <c r="E250" s="58"/>
      <c r="F250" s="58"/>
      <c r="G250" s="58"/>
      <c r="H250" s="58"/>
      <c r="I250" s="58"/>
      <c r="J250" s="58"/>
      <c r="K250" s="58"/>
      <c r="L250" s="58"/>
      <c r="M250" s="58"/>
    </row>
    <row r="251" spans="1:13" s="1" customFormat="1">
      <c r="A251" s="58"/>
      <c r="B251" s="58"/>
      <c r="C251" s="58"/>
      <c r="D251" s="58"/>
      <c r="E251" s="58"/>
      <c r="F251" s="58"/>
      <c r="G251" s="58"/>
      <c r="H251" s="58"/>
      <c r="I251" s="58"/>
      <c r="J251" s="58"/>
      <c r="K251" s="58"/>
      <c r="L251" s="58"/>
      <c r="M251" s="58"/>
    </row>
    <row r="252" spans="1:13" s="1" customFormat="1">
      <c r="A252" s="58"/>
      <c r="B252" s="58"/>
      <c r="C252" s="58"/>
      <c r="D252" s="58"/>
      <c r="E252" s="58"/>
      <c r="F252" s="58"/>
      <c r="G252" s="58"/>
      <c r="H252" s="58"/>
      <c r="I252" s="58"/>
      <c r="J252" s="58"/>
      <c r="K252" s="58"/>
      <c r="L252" s="58"/>
      <c r="M252" s="58"/>
    </row>
    <row r="253" spans="1:13" s="1" customFormat="1">
      <c r="A253" s="58"/>
      <c r="B253" s="58"/>
      <c r="C253" s="58"/>
      <c r="D253" s="58"/>
      <c r="E253" s="58"/>
      <c r="F253" s="58"/>
      <c r="G253" s="58"/>
      <c r="H253" s="58"/>
      <c r="I253" s="58"/>
      <c r="J253" s="58"/>
      <c r="K253" s="58"/>
      <c r="L253" s="58"/>
      <c r="M253" s="58"/>
    </row>
    <row r="254" spans="1:13" s="1" customFormat="1">
      <c r="A254" s="58"/>
      <c r="B254" s="58"/>
      <c r="C254" s="58"/>
      <c r="D254" s="58"/>
      <c r="E254" s="58"/>
      <c r="F254" s="58"/>
      <c r="G254" s="58"/>
      <c r="H254" s="58"/>
      <c r="I254" s="58"/>
      <c r="J254" s="58"/>
      <c r="K254" s="58"/>
      <c r="L254" s="58"/>
      <c r="M254" s="58"/>
    </row>
    <row r="255" spans="1:13" s="1" customFormat="1">
      <c r="A255" s="58"/>
      <c r="B255" s="58"/>
      <c r="C255" s="58"/>
      <c r="D255" s="58"/>
      <c r="E255" s="58"/>
      <c r="F255" s="58"/>
      <c r="G255" s="58"/>
      <c r="H255" s="58"/>
      <c r="I255" s="58"/>
      <c r="J255" s="58"/>
      <c r="K255" s="58"/>
      <c r="L255" s="58"/>
      <c r="M255" s="58"/>
    </row>
    <row r="256" spans="1:13" s="1" customFormat="1">
      <c r="A256" s="58"/>
      <c r="B256" s="58"/>
      <c r="C256" s="58"/>
      <c r="D256" s="58"/>
      <c r="E256" s="58"/>
      <c r="F256" s="58"/>
      <c r="G256" s="58"/>
      <c r="H256" s="58"/>
      <c r="I256" s="58"/>
      <c r="J256" s="58"/>
      <c r="K256" s="58"/>
      <c r="L256" s="58"/>
      <c r="M256" s="58"/>
    </row>
    <row r="257" spans="1:13" s="1" customFormat="1">
      <c r="A257" s="58"/>
      <c r="B257" s="58"/>
      <c r="C257" s="58"/>
      <c r="D257" s="58"/>
      <c r="E257" s="58"/>
      <c r="F257" s="58"/>
      <c r="G257" s="58"/>
      <c r="H257" s="58"/>
      <c r="I257" s="58"/>
      <c r="J257" s="58"/>
      <c r="K257" s="58"/>
      <c r="L257" s="58"/>
      <c r="M257" s="58"/>
    </row>
    <row r="258" spans="1:13" s="1" customFormat="1">
      <c r="A258" s="58"/>
      <c r="B258" s="58"/>
      <c r="C258" s="58"/>
      <c r="D258" s="58"/>
      <c r="E258" s="58"/>
      <c r="F258" s="58"/>
      <c r="G258" s="58"/>
      <c r="H258" s="58"/>
      <c r="I258" s="58"/>
      <c r="J258" s="58"/>
      <c r="K258" s="58"/>
      <c r="L258" s="58"/>
      <c r="M258" s="58"/>
    </row>
    <row r="259" spans="1:13" s="1" customFormat="1">
      <c r="A259" s="58"/>
      <c r="B259" s="58"/>
      <c r="C259" s="58"/>
      <c r="D259" s="58"/>
      <c r="E259" s="58"/>
      <c r="F259" s="58"/>
      <c r="G259" s="58"/>
      <c r="H259" s="58"/>
      <c r="I259" s="58"/>
      <c r="J259" s="58"/>
      <c r="K259" s="58"/>
      <c r="L259" s="58"/>
      <c r="M259" s="58"/>
    </row>
    <row r="260" spans="1:13" s="1" customFormat="1">
      <c r="A260" s="58"/>
      <c r="B260" s="58"/>
      <c r="C260" s="58"/>
      <c r="D260" s="58"/>
      <c r="E260" s="58"/>
      <c r="F260" s="58"/>
      <c r="G260" s="58"/>
      <c r="H260" s="58"/>
      <c r="I260" s="58"/>
      <c r="J260" s="58"/>
      <c r="K260" s="58"/>
      <c r="L260" s="58"/>
      <c r="M260" s="58"/>
    </row>
    <row r="261" spans="1:13" s="1" customFormat="1">
      <c r="A261" s="58"/>
      <c r="B261" s="58"/>
      <c r="C261" s="58"/>
      <c r="D261" s="58"/>
      <c r="E261" s="58"/>
      <c r="F261" s="58"/>
      <c r="G261" s="58"/>
      <c r="H261" s="58"/>
      <c r="I261" s="58"/>
      <c r="J261" s="58"/>
      <c r="K261" s="58"/>
      <c r="L261" s="58"/>
      <c r="M261" s="58"/>
    </row>
    <row r="262" spans="1:13" s="1" customFormat="1">
      <c r="A262" s="58"/>
      <c r="B262" s="58"/>
      <c r="C262" s="58"/>
      <c r="D262" s="58"/>
      <c r="E262" s="58"/>
      <c r="F262" s="58"/>
      <c r="G262" s="58"/>
      <c r="H262" s="58"/>
      <c r="I262" s="58"/>
      <c r="J262" s="58"/>
      <c r="K262" s="58"/>
      <c r="L262" s="58"/>
      <c r="M262" s="58"/>
    </row>
    <row r="263" spans="1:13" s="1" customFormat="1">
      <c r="A263" s="58"/>
      <c r="B263" s="58"/>
      <c r="C263" s="58"/>
      <c r="D263" s="58"/>
      <c r="E263" s="58"/>
      <c r="F263" s="58"/>
      <c r="G263" s="58"/>
      <c r="H263" s="58"/>
      <c r="I263" s="58"/>
      <c r="J263" s="58"/>
      <c r="K263" s="58"/>
      <c r="L263" s="58"/>
      <c r="M263" s="58"/>
    </row>
    <row r="264" spans="1:13" s="1" customFormat="1">
      <c r="A264" s="58"/>
      <c r="B264" s="58"/>
      <c r="C264" s="58"/>
      <c r="D264" s="58"/>
      <c r="E264" s="58"/>
      <c r="F264" s="58"/>
      <c r="G264" s="58"/>
      <c r="H264" s="58"/>
      <c r="I264" s="58"/>
      <c r="J264" s="58"/>
      <c r="K264" s="58"/>
      <c r="L264" s="58"/>
      <c r="M264" s="58"/>
    </row>
    <row r="265" spans="1:13" s="1" customFormat="1">
      <c r="A265" s="58"/>
      <c r="B265" s="58"/>
      <c r="C265" s="58"/>
      <c r="D265" s="58"/>
      <c r="E265" s="58"/>
      <c r="F265" s="58"/>
      <c r="G265" s="58"/>
      <c r="H265" s="58"/>
      <c r="I265" s="58"/>
      <c r="J265" s="58"/>
      <c r="K265" s="58"/>
      <c r="L265" s="58"/>
      <c r="M265" s="58"/>
    </row>
    <row r="266" spans="1:13" s="1" customFormat="1">
      <c r="A266" s="58"/>
      <c r="B266" s="58"/>
      <c r="C266" s="58"/>
      <c r="D266" s="58"/>
      <c r="E266" s="58"/>
      <c r="F266" s="58"/>
      <c r="G266" s="58"/>
      <c r="H266" s="58"/>
      <c r="I266" s="58"/>
      <c r="J266" s="58"/>
      <c r="K266" s="58"/>
      <c r="L266" s="58"/>
      <c r="M266" s="58"/>
    </row>
    <row r="267" spans="1:13" s="1" customFormat="1">
      <c r="A267" s="58"/>
      <c r="B267" s="58"/>
      <c r="C267" s="58"/>
      <c r="D267" s="58"/>
      <c r="E267" s="58"/>
      <c r="F267" s="58"/>
      <c r="G267" s="58"/>
      <c r="H267" s="58"/>
      <c r="I267" s="58"/>
      <c r="J267" s="58"/>
      <c r="K267" s="58"/>
      <c r="L267" s="58"/>
      <c r="M267" s="58"/>
    </row>
    <row r="268" spans="1:13" s="1" customFormat="1">
      <c r="A268" s="58"/>
      <c r="B268" s="58"/>
      <c r="C268" s="58"/>
      <c r="D268" s="58"/>
      <c r="E268" s="58"/>
      <c r="F268" s="58"/>
      <c r="G268" s="58"/>
      <c r="H268" s="58"/>
      <c r="I268" s="58"/>
      <c r="J268" s="58"/>
      <c r="K268" s="58"/>
      <c r="L268" s="58"/>
      <c r="M268" s="58"/>
    </row>
    <row r="269" spans="1:13" s="1" customFormat="1">
      <c r="A269" s="58"/>
      <c r="B269" s="58"/>
      <c r="C269" s="58"/>
      <c r="D269" s="58"/>
      <c r="E269" s="58"/>
      <c r="F269" s="58"/>
      <c r="G269" s="58"/>
      <c r="H269" s="58"/>
      <c r="I269" s="58"/>
      <c r="J269" s="58"/>
      <c r="K269" s="58"/>
      <c r="L269" s="58"/>
      <c r="M269" s="58"/>
    </row>
    <row r="270" spans="1:13" s="1" customFormat="1">
      <c r="A270" s="58"/>
      <c r="B270" s="58"/>
      <c r="C270" s="58"/>
      <c r="D270" s="58"/>
      <c r="E270" s="58"/>
      <c r="F270" s="58"/>
      <c r="G270" s="58"/>
      <c r="H270" s="58"/>
      <c r="I270" s="58"/>
      <c r="J270" s="58"/>
      <c r="K270" s="58"/>
      <c r="L270" s="58"/>
      <c r="M270" s="58"/>
    </row>
    <row r="271" spans="1:13" s="1" customFormat="1">
      <c r="A271" s="58"/>
      <c r="B271" s="58"/>
      <c r="C271" s="58"/>
      <c r="D271" s="58"/>
      <c r="E271" s="58"/>
      <c r="F271" s="58"/>
      <c r="G271" s="58"/>
      <c r="H271" s="58"/>
      <c r="I271" s="58"/>
      <c r="J271" s="58"/>
      <c r="K271" s="58"/>
      <c r="L271" s="58"/>
      <c r="M271" s="58"/>
    </row>
    <row r="272" spans="1:13" s="1" customFormat="1">
      <c r="A272" s="58"/>
      <c r="B272" s="58"/>
      <c r="C272" s="58"/>
      <c r="D272" s="58"/>
      <c r="E272" s="58"/>
      <c r="F272" s="58"/>
      <c r="G272" s="58"/>
      <c r="H272" s="58"/>
      <c r="I272" s="58"/>
      <c r="J272" s="58"/>
      <c r="K272" s="58"/>
      <c r="L272" s="58"/>
      <c r="M272" s="58"/>
    </row>
    <row r="273" spans="1:13" s="1" customFormat="1">
      <c r="A273" s="58"/>
      <c r="B273" s="58"/>
      <c r="C273" s="58"/>
      <c r="D273" s="58"/>
      <c r="E273" s="58"/>
      <c r="F273" s="58"/>
      <c r="G273" s="58"/>
      <c r="H273" s="58"/>
      <c r="I273" s="58"/>
      <c r="J273" s="58"/>
      <c r="K273" s="58"/>
      <c r="L273" s="58"/>
      <c r="M273" s="58"/>
    </row>
    <row r="274" spans="1:13" s="1" customFormat="1">
      <c r="A274" s="58"/>
      <c r="B274" s="58"/>
      <c r="C274" s="58"/>
      <c r="D274" s="58"/>
      <c r="E274" s="58"/>
      <c r="F274" s="58"/>
      <c r="G274" s="58"/>
      <c r="H274" s="58"/>
      <c r="I274" s="58"/>
      <c r="J274" s="58"/>
      <c r="K274" s="58"/>
      <c r="L274" s="58"/>
      <c r="M274" s="58"/>
    </row>
    <row r="275" spans="1:13" s="1" customFormat="1">
      <c r="A275" s="58"/>
      <c r="B275" s="58"/>
      <c r="C275" s="58"/>
      <c r="D275" s="58"/>
      <c r="E275" s="58"/>
      <c r="F275" s="58"/>
      <c r="G275" s="58"/>
      <c r="H275" s="58"/>
      <c r="I275" s="58"/>
      <c r="J275" s="58"/>
      <c r="K275" s="58"/>
      <c r="L275" s="58"/>
      <c r="M275" s="58"/>
    </row>
    <row r="276" spans="1:13" s="1" customFormat="1">
      <c r="A276" s="58"/>
      <c r="B276" s="58"/>
      <c r="C276" s="58"/>
      <c r="D276" s="58"/>
      <c r="E276" s="58"/>
      <c r="F276" s="58"/>
      <c r="G276" s="58"/>
      <c r="H276" s="58"/>
      <c r="I276" s="58"/>
      <c r="J276" s="58"/>
      <c r="K276" s="58"/>
      <c r="L276" s="58"/>
      <c r="M276" s="58"/>
    </row>
    <row r="277" spans="1:13" s="1" customFormat="1">
      <c r="A277" s="58"/>
      <c r="B277" s="58"/>
      <c r="C277" s="58"/>
      <c r="D277" s="58"/>
      <c r="E277" s="58"/>
      <c r="F277" s="58"/>
      <c r="G277" s="58"/>
      <c r="H277" s="58"/>
      <c r="I277" s="58"/>
      <c r="J277" s="58"/>
      <c r="K277" s="58"/>
      <c r="L277" s="58"/>
      <c r="M277" s="58"/>
    </row>
    <row r="278" spans="1:13" s="1" customFormat="1">
      <c r="A278" s="58"/>
      <c r="B278" s="58"/>
      <c r="C278" s="58"/>
      <c r="D278" s="58"/>
      <c r="E278" s="58"/>
      <c r="F278" s="58"/>
      <c r="G278" s="58"/>
      <c r="H278" s="58"/>
      <c r="I278" s="58"/>
      <c r="J278" s="58"/>
      <c r="K278" s="58"/>
      <c r="L278" s="58"/>
      <c r="M278" s="58"/>
    </row>
    <row r="279" spans="1:13" s="1" customFormat="1">
      <c r="A279" s="58"/>
      <c r="B279" s="58"/>
      <c r="C279" s="58"/>
      <c r="D279" s="58"/>
      <c r="E279" s="58"/>
      <c r="F279" s="58"/>
      <c r="G279" s="58"/>
      <c r="H279" s="58"/>
      <c r="I279" s="58"/>
      <c r="J279" s="58"/>
      <c r="K279" s="58"/>
      <c r="L279" s="58"/>
      <c r="M279" s="58"/>
    </row>
    <row r="280" spans="1:13" s="1" customFormat="1">
      <c r="A280" s="58"/>
      <c r="B280" s="58"/>
      <c r="C280" s="58"/>
      <c r="D280" s="58"/>
      <c r="E280" s="58"/>
      <c r="F280" s="58"/>
      <c r="G280" s="58"/>
      <c r="H280" s="58"/>
      <c r="I280" s="58"/>
      <c r="J280" s="58"/>
      <c r="K280" s="58"/>
      <c r="L280" s="58"/>
      <c r="M280" s="58"/>
    </row>
    <row r="281" spans="1:13" s="1" customFormat="1">
      <c r="A281" s="58"/>
      <c r="B281" s="58"/>
      <c r="C281" s="58"/>
      <c r="D281" s="58"/>
      <c r="E281" s="58"/>
      <c r="F281" s="58"/>
      <c r="G281" s="58"/>
      <c r="H281" s="58"/>
      <c r="I281" s="58"/>
      <c r="J281" s="58"/>
      <c r="K281" s="58"/>
      <c r="L281" s="58"/>
      <c r="M281" s="58"/>
    </row>
    <row r="282" spans="1:13" s="1" customFormat="1">
      <c r="A282" s="58"/>
      <c r="B282" s="58"/>
      <c r="C282" s="58"/>
      <c r="D282" s="58"/>
      <c r="E282" s="58"/>
      <c r="F282" s="58"/>
      <c r="G282" s="58"/>
      <c r="H282" s="58"/>
      <c r="I282" s="58"/>
      <c r="J282" s="58"/>
      <c r="K282" s="58"/>
      <c r="L282" s="58"/>
      <c r="M282" s="58"/>
    </row>
    <row r="283" spans="1:13" s="1" customFormat="1">
      <c r="A283" s="58"/>
      <c r="B283" s="58"/>
      <c r="C283" s="58"/>
      <c r="D283" s="58"/>
      <c r="E283" s="58"/>
      <c r="F283" s="58"/>
      <c r="G283" s="58"/>
      <c r="H283" s="58"/>
      <c r="I283" s="58"/>
      <c r="J283" s="58"/>
      <c r="K283" s="58"/>
      <c r="L283" s="58"/>
      <c r="M283" s="58"/>
    </row>
    <row r="284" spans="1:13" s="1" customFormat="1">
      <c r="A284" s="58"/>
      <c r="B284" s="58"/>
      <c r="C284" s="58"/>
      <c r="D284" s="58"/>
      <c r="E284" s="58"/>
      <c r="F284" s="58"/>
      <c r="G284" s="58"/>
      <c r="H284" s="58"/>
      <c r="I284" s="58"/>
      <c r="J284" s="58"/>
      <c r="K284" s="58"/>
      <c r="L284" s="58"/>
      <c r="M284" s="58"/>
    </row>
    <row r="285" spans="1:13" s="1" customFormat="1">
      <c r="A285" s="58"/>
      <c r="B285" s="58"/>
      <c r="C285" s="58"/>
      <c r="D285" s="58"/>
      <c r="E285" s="58"/>
      <c r="F285" s="58"/>
      <c r="G285" s="58"/>
      <c r="H285" s="58"/>
      <c r="I285" s="58"/>
      <c r="J285" s="58"/>
      <c r="K285" s="58"/>
      <c r="L285" s="58"/>
      <c r="M285" s="58"/>
    </row>
    <row r="286" spans="1:13" s="1" customFormat="1">
      <c r="A286" s="58"/>
      <c r="B286" s="58"/>
      <c r="C286" s="58"/>
      <c r="D286" s="58"/>
      <c r="E286" s="58"/>
      <c r="F286" s="58"/>
      <c r="G286" s="58"/>
      <c r="H286" s="58"/>
      <c r="I286" s="58"/>
      <c r="J286" s="58"/>
      <c r="K286" s="58"/>
      <c r="L286" s="58"/>
      <c r="M286" s="58"/>
    </row>
    <row r="287" spans="1:13" s="1" customFormat="1">
      <c r="A287" s="58"/>
      <c r="B287" s="58"/>
      <c r="C287" s="58"/>
      <c r="D287" s="58"/>
      <c r="E287" s="58"/>
      <c r="F287" s="58"/>
      <c r="G287" s="58"/>
      <c r="H287" s="58"/>
      <c r="I287" s="58"/>
      <c r="J287" s="58"/>
      <c r="K287" s="58"/>
      <c r="L287" s="58"/>
      <c r="M287" s="58"/>
    </row>
    <row r="288" spans="1:13" s="1" customFormat="1">
      <c r="A288" s="58"/>
      <c r="B288" s="58"/>
      <c r="C288" s="58"/>
      <c r="D288" s="58"/>
      <c r="E288" s="58"/>
      <c r="F288" s="58"/>
      <c r="G288" s="58"/>
      <c r="H288" s="58"/>
      <c r="I288" s="58"/>
      <c r="J288" s="58"/>
      <c r="K288" s="58"/>
      <c r="L288" s="58"/>
      <c r="M288" s="58"/>
    </row>
    <row r="289" spans="1:13" s="1" customFormat="1">
      <c r="A289" s="58"/>
      <c r="B289" s="58"/>
      <c r="C289" s="58"/>
      <c r="D289" s="58"/>
      <c r="E289" s="58"/>
      <c r="F289" s="58"/>
      <c r="G289" s="58"/>
      <c r="H289" s="58"/>
      <c r="I289" s="58"/>
      <c r="J289" s="58"/>
      <c r="K289" s="58"/>
      <c r="L289" s="58"/>
      <c r="M289" s="58"/>
    </row>
    <row r="290" spans="1:13" s="1" customFormat="1">
      <c r="A290" s="58"/>
      <c r="B290" s="58"/>
      <c r="C290" s="58"/>
      <c r="D290" s="58"/>
      <c r="E290" s="58"/>
      <c r="F290" s="58"/>
      <c r="G290" s="58"/>
      <c r="H290" s="58"/>
      <c r="I290" s="58"/>
      <c r="J290" s="58"/>
      <c r="K290" s="58"/>
      <c r="L290" s="58"/>
      <c r="M290" s="58"/>
    </row>
    <row r="291" spans="1:13" s="1" customFormat="1">
      <c r="A291" s="58"/>
      <c r="B291" s="58"/>
      <c r="C291" s="58"/>
      <c r="D291" s="58"/>
      <c r="E291" s="58"/>
      <c r="F291" s="58"/>
      <c r="G291" s="58"/>
      <c r="H291" s="58"/>
      <c r="I291" s="58"/>
      <c r="J291" s="58"/>
      <c r="K291" s="58"/>
      <c r="L291" s="58"/>
      <c r="M291" s="58"/>
    </row>
    <row r="292" spans="1:13" s="1" customFormat="1">
      <c r="A292" s="58"/>
      <c r="B292" s="58"/>
      <c r="C292" s="58"/>
      <c r="D292" s="58"/>
      <c r="E292" s="58"/>
      <c r="F292" s="58"/>
      <c r="G292" s="58"/>
      <c r="H292" s="58"/>
      <c r="I292" s="58"/>
      <c r="J292" s="58"/>
      <c r="K292" s="58"/>
      <c r="L292" s="58"/>
      <c r="M292" s="58"/>
    </row>
    <row r="293" spans="1:13" s="1" customFormat="1">
      <c r="A293" s="58"/>
      <c r="B293" s="58"/>
      <c r="C293" s="58"/>
      <c r="D293" s="58"/>
      <c r="E293" s="58"/>
      <c r="F293" s="58"/>
      <c r="G293" s="58"/>
      <c r="H293" s="58"/>
      <c r="I293" s="58"/>
      <c r="J293" s="58"/>
      <c r="K293" s="58"/>
      <c r="L293" s="58"/>
      <c r="M293" s="58"/>
    </row>
    <row r="294" spans="1:13" s="1" customFormat="1">
      <c r="A294" s="58"/>
      <c r="B294" s="58"/>
      <c r="C294" s="58"/>
      <c r="D294" s="58"/>
      <c r="E294" s="58"/>
      <c r="F294" s="58"/>
      <c r="G294" s="58"/>
      <c r="H294" s="58"/>
      <c r="I294" s="58"/>
      <c r="J294" s="58"/>
      <c r="K294" s="58"/>
      <c r="L294" s="58"/>
      <c r="M294" s="58"/>
    </row>
    <row r="295" spans="1:13" s="1" customFormat="1">
      <c r="A295" s="58"/>
      <c r="B295" s="58"/>
      <c r="C295" s="58"/>
      <c r="D295" s="58"/>
      <c r="E295" s="58"/>
      <c r="F295" s="58"/>
      <c r="G295" s="58"/>
      <c r="H295" s="58"/>
      <c r="I295" s="58"/>
      <c r="J295" s="58"/>
      <c r="K295" s="58"/>
      <c r="L295" s="58"/>
      <c r="M295" s="58"/>
    </row>
    <row r="296" spans="1:13" s="1" customFormat="1">
      <c r="A296" s="58"/>
      <c r="B296" s="58"/>
      <c r="C296" s="58"/>
      <c r="D296" s="58"/>
      <c r="E296" s="58"/>
      <c r="F296" s="58"/>
      <c r="G296" s="58"/>
      <c r="H296" s="58"/>
      <c r="I296" s="58"/>
      <c r="J296" s="58"/>
      <c r="K296" s="58"/>
      <c r="L296" s="58"/>
      <c r="M296" s="58"/>
    </row>
    <row r="297" spans="1:13" s="1" customFormat="1">
      <c r="A297" s="58"/>
      <c r="B297" s="58"/>
      <c r="C297" s="58"/>
      <c r="D297" s="58"/>
      <c r="E297" s="58"/>
      <c r="F297" s="58"/>
      <c r="G297" s="58"/>
      <c r="H297" s="58"/>
      <c r="I297" s="58"/>
      <c r="J297" s="58"/>
      <c r="K297" s="58"/>
      <c r="L297" s="58"/>
      <c r="M297" s="58"/>
    </row>
    <row r="298" spans="1:13" s="1" customFormat="1">
      <c r="A298" s="58"/>
      <c r="B298" s="58"/>
      <c r="C298" s="58"/>
      <c r="D298" s="58"/>
      <c r="E298" s="58"/>
      <c r="F298" s="58"/>
      <c r="G298" s="58"/>
      <c r="H298" s="58"/>
      <c r="I298" s="58"/>
      <c r="J298" s="58"/>
      <c r="K298" s="58"/>
      <c r="L298" s="58"/>
      <c r="M298" s="58"/>
    </row>
    <row r="299" spans="1:13" s="1" customFormat="1">
      <c r="A299" s="58"/>
      <c r="B299" s="58"/>
      <c r="C299" s="58"/>
      <c r="D299" s="58"/>
      <c r="E299" s="58"/>
      <c r="F299" s="58"/>
      <c r="G299" s="58"/>
      <c r="H299" s="58"/>
      <c r="I299" s="58"/>
      <c r="J299" s="58"/>
      <c r="K299" s="58"/>
      <c r="L299" s="58"/>
      <c r="M299" s="58"/>
    </row>
    <row r="300" spans="1:13" s="1" customFormat="1">
      <c r="A300" s="58"/>
      <c r="B300" s="58"/>
      <c r="C300" s="58"/>
      <c r="D300" s="58"/>
      <c r="E300" s="58"/>
      <c r="F300" s="58"/>
      <c r="G300" s="58"/>
      <c r="H300" s="58"/>
      <c r="I300" s="58"/>
      <c r="J300" s="58"/>
      <c r="K300" s="58"/>
      <c r="L300" s="58"/>
      <c r="M300" s="58"/>
    </row>
    <row r="301" spans="1:13" s="1" customFormat="1">
      <c r="A301" s="58"/>
      <c r="B301" s="58"/>
      <c r="C301" s="58"/>
      <c r="D301" s="58"/>
      <c r="E301" s="58"/>
      <c r="F301" s="58"/>
      <c r="G301" s="58"/>
      <c r="H301" s="58"/>
      <c r="I301" s="58"/>
      <c r="J301" s="58"/>
      <c r="K301" s="58"/>
      <c r="L301" s="58"/>
      <c r="M301" s="58"/>
    </row>
    <row r="302" spans="1:13" s="1" customFormat="1">
      <c r="A302" s="58"/>
      <c r="B302" s="58"/>
      <c r="C302" s="58"/>
      <c r="D302" s="58"/>
      <c r="E302" s="58"/>
      <c r="F302" s="58"/>
      <c r="G302" s="58"/>
      <c r="H302" s="58"/>
      <c r="I302" s="58"/>
      <c r="J302" s="58"/>
      <c r="K302" s="58"/>
      <c r="L302" s="58"/>
      <c r="M302" s="58"/>
    </row>
    <row r="303" spans="1:13" s="1" customFormat="1">
      <c r="A303" s="58"/>
      <c r="B303" s="58"/>
      <c r="C303" s="58"/>
      <c r="D303" s="58"/>
      <c r="E303" s="58"/>
      <c r="F303" s="58"/>
      <c r="G303" s="58"/>
      <c r="H303" s="58"/>
      <c r="I303" s="58"/>
      <c r="J303" s="58"/>
      <c r="K303" s="58"/>
      <c r="L303" s="58"/>
      <c r="M303" s="58"/>
    </row>
    <row r="304" spans="1:13" s="1" customFormat="1">
      <c r="A304" s="58"/>
      <c r="B304" s="58"/>
      <c r="C304" s="58"/>
      <c r="D304" s="58"/>
      <c r="E304" s="58"/>
      <c r="F304" s="58"/>
      <c r="G304" s="58"/>
      <c r="H304" s="58"/>
      <c r="I304" s="58"/>
      <c r="J304" s="58"/>
      <c r="K304" s="58"/>
      <c r="L304" s="58"/>
      <c r="M304" s="58"/>
    </row>
    <row r="305" spans="1:13" s="1" customFormat="1">
      <c r="A305" s="58"/>
      <c r="B305" s="58"/>
      <c r="C305" s="58"/>
      <c r="D305" s="58"/>
      <c r="E305" s="58"/>
      <c r="F305" s="58"/>
      <c r="G305" s="58"/>
      <c r="H305" s="58"/>
      <c r="I305" s="58"/>
      <c r="J305" s="58"/>
      <c r="K305" s="58"/>
      <c r="L305" s="58"/>
      <c r="M305" s="58"/>
    </row>
    <row r="306" spans="1:13" s="1" customFormat="1">
      <c r="A306" s="58"/>
      <c r="B306" s="58"/>
      <c r="C306" s="58"/>
      <c r="D306" s="58"/>
      <c r="E306" s="58"/>
      <c r="F306" s="58"/>
      <c r="G306" s="58"/>
      <c r="H306" s="58"/>
      <c r="I306" s="58"/>
      <c r="J306" s="58"/>
      <c r="K306" s="58"/>
      <c r="L306" s="58"/>
      <c r="M306" s="58"/>
    </row>
    <row r="307" spans="1:13" s="1" customFormat="1">
      <c r="A307" s="58"/>
      <c r="B307" s="58"/>
      <c r="C307" s="58"/>
      <c r="D307" s="58"/>
      <c r="E307" s="58"/>
      <c r="F307" s="58"/>
      <c r="G307" s="58"/>
      <c r="H307" s="58"/>
      <c r="I307" s="58"/>
      <c r="J307" s="58"/>
      <c r="K307" s="58"/>
      <c r="L307" s="58"/>
      <c r="M307" s="58"/>
    </row>
    <row r="308" spans="1:13" s="1" customFormat="1">
      <c r="A308" s="58"/>
      <c r="B308" s="58"/>
      <c r="C308" s="58"/>
      <c r="D308" s="58"/>
      <c r="E308" s="58"/>
      <c r="F308" s="58"/>
      <c r="G308" s="58"/>
      <c r="H308" s="58"/>
      <c r="I308" s="58"/>
      <c r="J308" s="58"/>
      <c r="K308" s="58"/>
      <c r="L308" s="58"/>
      <c r="M308" s="58"/>
    </row>
    <row r="309" spans="1:13" s="1" customFormat="1">
      <c r="A309" s="58"/>
      <c r="B309" s="58"/>
      <c r="C309" s="58"/>
      <c r="D309" s="58"/>
      <c r="E309" s="58"/>
      <c r="F309" s="58"/>
      <c r="G309" s="58"/>
      <c r="H309" s="58"/>
      <c r="I309" s="58"/>
      <c r="J309" s="58"/>
      <c r="K309" s="58"/>
      <c r="L309" s="58"/>
      <c r="M309" s="58"/>
    </row>
    <row r="310" spans="1:13" s="1" customFormat="1">
      <c r="A310" s="58"/>
      <c r="B310" s="58"/>
      <c r="C310" s="58"/>
      <c r="D310" s="58"/>
      <c r="E310" s="58"/>
      <c r="F310" s="58"/>
      <c r="G310" s="58"/>
      <c r="H310" s="58"/>
      <c r="I310" s="58"/>
      <c r="J310" s="58"/>
      <c r="K310" s="58"/>
      <c r="L310" s="58"/>
      <c r="M310" s="58"/>
    </row>
    <row r="311" spans="1:13" s="1" customFormat="1">
      <c r="A311" s="58"/>
      <c r="B311" s="58"/>
      <c r="C311" s="58"/>
      <c r="D311" s="58"/>
      <c r="E311" s="58"/>
      <c r="F311" s="58"/>
      <c r="G311" s="58"/>
      <c r="H311" s="58"/>
      <c r="I311" s="58"/>
      <c r="J311" s="58"/>
      <c r="K311" s="58"/>
      <c r="L311" s="58"/>
      <c r="M311" s="58"/>
    </row>
    <row r="312" spans="1:13" s="1" customFormat="1">
      <c r="A312" s="58"/>
      <c r="B312" s="58"/>
      <c r="C312" s="58"/>
      <c r="D312" s="58"/>
      <c r="E312" s="58"/>
      <c r="F312" s="58"/>
      <c r="G312" s="58"/>
      <c r="H312" s="58"/>
      <c r="I312" s="58"/>
      <c r="J312" s="58"/>
      <c r="K312" s="58"/>
      <c r="L312" s="58"/>
      <c r="M312" s="58"/>
    </row>
    <row r="313" spans="1:13" s="1" customFormat="1">
      <c r="A313" s="58"/>
      <c r="B313" s="58"/>
      <c r="C313" s="58"/>
      <c r="D313" s="58"/>
      <c r="E313" s="58"/>
      <c r="F313" s="58"/>
      <c r="G313" s="58"/>
      <c r="H313" s="58"/>
      <c r="I313" s="58"/>
      <c r="J313" s="58"/>
      <c r="K313" s="58"/>
      <c r="L313" s="58"/>
      <c r="M313" s="58"/>
    </row>
    <row r="314" spans="1:13" s="1" customFormat="1">
      <c r="A314" s="58"/>
      <c r="B314" s="58"/>
      <c r="C314" s="58"/>
      <c r="D314" s="58"/>
      <c r="E314" s="58"/>
      <c r="F314" s="58"/>
      <c r="G314" s="58"/>
      <c r="H314" s="58"/>
      <c r="I314" s="58"/>
      <c r="J314" s="58"/>
      <c r="K314" s="58"/>
      <c r="L314" s="58"/>
      <c r="M314" s="58"/>
    </row>
    <row r="315" spans="1:13" s="1" customFormat="1">
      <c r="A315" s="58"/>
      <c r="B315" s="58"/>
      <c r="C315" s="58"/>
      <c r="D315" s="58"/>
      <c r="E315" s="58"/>
      <c r="F315" s="58"/>
      <c r="G315" s="58"/>
      <c r="H315" s="58"/>
      <c r="I315" s="58"/>
      <c r="J315" s="58"/>
      <c r="K315" s="58"/>
      <c r="L315" s="58"/>
      <c r="M315" s="58"/>
    </row>
    <row r="316" spans="1:13" s="1" customFormat="1">
      <c r="A316" s="58"/>
      <c r="B316" s="58"/>
      <c r="C316" s="58"/>
      <c r="D316" s="58"/>
      <c r="E316" s="58"/>
      <c r="F316" s="58"/>
      <c r="G316" s="58"/>
      <c r="H316" s="58"/>
      <c r="I316" s="58"/>
      <c r="J316" s="58"/>
      <c r="K316" s="58"/>
      <c r="L316" s="58"/>
      <c r="M316" s="58"/>
    </row>
    <row r="317" spans="1:13" s="1" customFormat="1">
      <c r="A317" s="58"/>
      <c r="B317" s="58"/>
      <c r="C317" s="58"/>
      <c r="D317" s="58"/>
      <c r="E317" s="58"/>
      <c r="F317" s="58"/>
      <c r="G317" s="58"/>
      <c r="H317" s="58"/>
      <c r="I317" s="58"/>
      <c r="J317" s="58"/>
      <c r="K317" s="58"/>
      <c r="L317" s="58"/>
      <c r="M317" s="58"/>
    </row>
    <row r="318" spans="1:13" s="1" customFormat="1">
      <c r="A318" s="58"/>
      <c r="B318" s="58"/>
      <c r="C318" s="58"/>
      <c r="D318" s="58"/>
      <c r="E318" s="58"/>
      <c r="F318" s="58"/>
      <c r="G318" s="58"/>
      <c r="H318" s="58"/>
      <c r="I318" s="58"/>
      <c r="J318" s="58"/>
      <c r="K318" s="58"/>
      <c r="L318" s="58"/>
      <c r="M318" s="58"/>
    </row>
    <row r="319" spans="1:13" s="1" customFormat="1">
      <c r="A319" s="58"/>
      <c r="B319" s="58"/>
      <c r="C319" s="58"/>
      <c r="D319" s="58"/>
      <c r="E319" s="58"/>
      <c r="F319" s="58"/>
      <c r="G319" s="58"/>
      <c r="H319" s="58"/>
      <c r="I319" s="58"/>
      <c r="J319" s="58"/>
      <c r="K319" s="58"/>
      <c r="L319" s="58"/>
      <c r="M319" s="58"/>
    </row>
    <row r="320" spans="1:13" s="1" customFormat="1">
      <c r="A320" s="58"/>
      <c r="B320" s="58"/>
      <c r="C320" s="58"/>
      <c r="D320" s="58"/>
      <c r="E320" s="58"/>
      <c r="F320" s="58"/>
      <c r="G320" s="58"/>
      <c r="H320" s="58"/>
      <c r="I320" s="58"/>
      <c r="J320" s="58"/>
      <c r="K320" s="58"/>
      <c r="L320" s="58"/>
      <c r="M320" s="58"/>
    </row>
    <row r="321" spans="1:13" s="1" customFormat="1">
      <c r="A321" s="58"/>
      <c r="B321" s="58"/>
      <c r="C321" s="58"/>
      <c r="D321" s="58"/>
      <c r="E321" s="58"/>
      <c r="F321" s="58"/>
      <c r="G321" s="58"/>
      <c r="H321" s="58"/>
      <c r="I321" s="58"/>
      <c r="J321" s="58"/>
      <c r="K321" s="58"/>
      <c r="L321" s="58"/>
      <c r="M321" s="58"/>
    </row>
    <row r="322" spans="1:13" s="1" customFormat="1">
      <c r="A322" s="58"/>
      <c r="B322" s="58"/>
      <c r="C322" s="58"/>
      <c r="D322" s="58"/>
      <c r="E322" s="58"/>
      <c r="F322" s="58"/>
      <c r="G322" s="58"/>
      <c r="H322" s="58"/>
      <c r="I322" s="58"/>
      <c r="J322" s="58"/>
      <c r="K322" s="58"/>
      <c r="L322" s="58"/>
      <c r="M322" s="58"/>
    </row>
    <row r="323" spans="1:13" s="1" customFormat="1">
      <c r="A323" s="58"/>
      <c r="B323" s="58"/>
      <c r="C323" s="58"/>
      <c r="D323" s="58"/>
      <c r="E323" s="58"/>
      <c r="F323" s="58"/>
      <c r="G323" s="58"/>
      <c r="H323" s="58"/>
      <c r="I323" s="58"/>
      <c r="J323" s="58"/>
      <c r="K323" s="58"/>
      <c r="L323" s="58"/>
      <c r="M323" s="58"/>
    </row>
    <row r="324" spans="1:13" s="1" customFormat="1">
      <c r="A324" s="58"/>
      <c r="B324" s="58"/>
      <c r="C324" s="58"/>
      <c r="D324" s="58"/>
      <c r="E324" s="58"/>
      <c r="F324" s="58"/>
      <c r="G324" s="58"/>
      <c r="H324" s="58"/>
      <c r="I324" s="58"/>
      <c r="J324" s="58"/>
      <c r="K324" s="58"/>
      <c r="L324" s="58"/>
      <c r="M324" s="58"/>
    </row>
    <row r="325" spans="1:13" s="1" customFormat="1">
      <c r="A325" s="58"/>
      <c r="B325" s="58"/>
      <c r="C325" s="58"/>
      <c r="D325" s="58"/>
      <c r="E325" s="58"/>
      <c r="F325" s="58"/>
      <c r="G325" s="58"/>
      <c r="H325" s="58"/>
      <c r="I325" s="58"/>
      <c r="J325" s="58"/>
      <c r="K325" s="58"/>
      <c r="L325" s="58"/>
      <c r="M325" s="58"/>
    </row>
    <row r="326" spans="1:13" s="1" customFormat="1">
      <c r="A326" s="58"/>
      <c r="B326" s="58"/>
      <c r="C326" s="58"/>
      <c r="D326" s="58"/>
      <c r="E326" s="58"/>
      <c r="F326" s="58"/>
      <c r="G326" s="58"/>
      <c r="H326" s="58"/>
      <c r="I326" s="58"/>
      <c r="J326" s="58"/>
      <c r="K326" s="58"/>
      <c r="L326" s="58"/>
      <c r="M326" s="58"/>
    </row>
    <row r="327" spans="1:13" s="1" customFormat="1">
      <c r="A327" s="58"/>
      <c r="B327" s="58"/>
      <c r="C327" s="58"/>
      <c r="D327" s="58"/>
      <c r="E327" s="58"/>
      <c r="F327" s="58"/>
      <c r="G327" s="58"/>
      <c r="H327" s="58"/>
      <c r="I327" s="58"/>
      <c r="J327" s="58"/>
      <c r="K327" s="58"/>
      <c r="L327" s="58"/>
      <c r="M327" s="58"/>
    </row>
    <row r="328" spans="1:13" s="1" customFormat="1">
      <c r="A328" s="58"/>
      <c r="B328" s="58"/>
      <c r="C328" s="58"/>
      <c r="D328" s="58"/>
      <c r="E328" s="58"/>
      <c r="F328" s="58"/>
      <c r="G328" s="58"/>
      <c r="H328" s="58"/>
      <c r="I328" s="58"/>
      <c r="J328" s="58"/>
      <c r="K328" s="58"/>
      <c r="L328" s="58"/>
      <c r="M328" s="58"/>
    </row>
    <row r="329" spans="1:13" s="1" customFormat="1">
      <c r="A329" s="58"/>
      <c r="B329" s="58"/>
      <c r="C329" s="58"/>
      <c r="D329" s="58"/>
      <c r="E329" s="58"/>
      <c r="F329" s="58"/>
      <c r="G329" s="58"/>
      <c r="H329" s="58"/>
      <c r="I329" s="58"/>
      <c r="J329" s="58"/>
      <c r="K329" s="58"/>
      <c r="L329" s="58"/>
      <c r="M329" s="58"/>
    </row>
    <row r="330" spans="1:13" s="1" customFormat="1">
      <c r="A330" s="58"/>
      <c r="B330" s="58"/>
      <c r="C330" s="58"/>
      <c r="D330" s="58"/>
      <c r="E330" s="58"/>
      <c r="F330" s="58"/>
      <c r="G330" s="58"/>
      <c r="H330" s="58"/>
      <c r="I330" s="58"/>
      <c r="J330" s="58"/>
      <c r="K330" s="58"/>
      <c r="L330" s="58"/>
      <c r="M330" s="58"/>
    </row>
    <row r="331" spans="1:13" s="1" customFormat="1">
      <c r="A331" s="58"/>
      <c r="B331" s="58"/>
      <c r="C331" s="58"/>
      <c r="D331" s="58"/>
      <c r="E331" s="58"/>
      <c r="F331" s="58"/>
      <c r="G331" s="58"/>
      <c r="H331" s="58"/>
      <c r="I331" s="58"/>
      <c r="J331" s="58"/>
      <c r="K331" s="58"/>
      <c r="L331" s="58"/>
      <c r="M331" s="58"/>
    </row>
    <row r="332" spans="1:13" s="1" customFormat="1">
      <c r="A332" s="58"/>
      <c r="B332" s="58"/>
      <c r="C332" s="58"/>
      <c r="D332" s="58"/>
      <c r="E332" s="58"/>
      <c r="F332" s="58"/>
      <c r="G332" s="58"/>
      <c r="H332" s="58"/>
      <c r="I332" s="58"/>
      <c r="J332" s="58"/>
      <c r="K332" s="58"/>
      <c r="L332" s="58"/>
      <c r="M332" s="58"/>
    </row>
    <row r="333" spans="1:13" s="1" customFormat="1">
      <c r="A333" s="58"/>
      <c r="B333" s="58"/>
      <c r="C333" s="58"/>
      <c r="D333" s="58"/>
      <c r="E333" s="58"/>
      <c r="F333" s="58"/>
      <c r="G333" s="58"/>
      <c r="H333" s="58"/>
      <c r="I333" s="58"/>
      <c r="J333" s="58"/>
      <c r="K333" s="58"/>
      <c r="L333" s="58"/>
      <c r="M333" s="58"/>
    </row>
    <row r="334" spans="1:13" s="1" customFormat="1">
      <c r="A334" s="58"/>
      <c r="B334" s="58"/>
      <c r="C334" s="58"/>
      <c r="D334" s="58"/>
      <c r="E334" s="58"/>
      <c r="F334" s="58"/>
      <c r="G334" s="58"/>
      <c r="H334" s="58"/>
      <c r="I334" s="58"/>
      <c r="J334" s="58"/>
      <c r="K334" s="58"/>
      <c r="L334" s="58"/>
      <c r="M334" s="58"/>
    </row>
    <row r="335" spans="1:13" s="1" customFormat="1">
      <c r="A335" s="58"/>
      <c r="B335" s="58"/>
      <c r="C335" s="58"/>
      <c r="D335" s="58"/>
      <c r="E335" s="58"/>
      <c r="F335" s="58"/>
      <c r="G335" s="58"/>
      <c r="H335" s="58"/>
      <c r="I335" s="58"/>
      <c r="J335" s="58"/>
      <c r="K335" s="58"/>
      <c r="L335" s="58"/>
      <c r="M335" s="58"/>
    </row>
    <row r="336" spans="1:13" s="1" customFormat="1">
      <c r="A336" s="58"/>
      <c r="B336" s="58"/>
      <c r="C336" s="58"/>
      <c r="D336" s="58"/>
      <c r="E336" s="58"/>
      <c r="F336" s="58"/>
      <c r="G336" s="58"/>
      <c r="H336" s="58"/>
      <c r="I336" s="58"/>
      <c r="J336" s="58"/>
      <c r="K336" s="58"/>
      <c r="L336" s="58"/>
      <c r="M336" s="58"/>
    </row>
    <row r="337" spans="1:13" s="1" customFormat="1">
      <c r="A337" s="58"/>
      <c r="B337" s="58"/>
      <c r="C337" s="58"/>
      <c r="D337" s="58"/>
      <c r="E337" s="58"/>
      <c r="F337" s="58"/>
      <c r="G337" s="58"/>
      <c r="H337" s="58"/>
      <c r="I337" s="58"/>
      <c r="J337" s="58"/>
      <c r="K337" s="58"/>
      <c r="L337" s="58"/>
      <c r="M337" s="58"/>
    </row>
    <row r="338" spans="1:13" s="1" customFormat="1">
      <c r="A338" s="58"/>
      <c r="B338" s="58"/>
      <c r="C338" s="58"/>
      <c r="D338" s="58"/>
      <c r="E338" s="58"/>
      <c r="F338" s="58"/>
      <c r="G338" s="58"/>
      <c r="H338" s="58"/>
      <c r="I338" s="58"/>
      <c r="J338" s="58"/>
      <c r="K338" s="58"/>
      <c r="L338" s="58"/>
      <c r="M338" s="58"/>
    </row>
    <row r="339" spans="1:13" s="1" customFormat="1">
      <c r="A339" s="58"/>
      <c r="B339" s="58"/>
      <c r="C339" s="58"/>
      <c r="D339" s="58"/>
      <c r="E339" s="58"/>
      <c r="F339" s="58"/>
      <c r="G339" s="58"/>
      <c r="H339" s="58"/>
      <c r="I339" s="58"/>
      <c r="J339" s="58"/>
      <c r="K339" s="58"/>
      <c r="L339" s="58"/>
      <c r="M339" s="58"/>
    </row>
    <row r="340" spans="1:13" s="1" customFormat="1">
      <c r="A340" s="58"/>
      <c r="B340" s="58"/>
      <c r="C340" s="58"/>
      <c r="D340" s="58"/>
      <c r="E340" s="58"/>
      <c r="F340" s="58"/>
      <c r="G340" s="58"/>
      <c r="H340" s="58"/>
      <c r="I340" s="58"/>
      <c r="J340" s="58"/>
      <c r="K340" s="58"/>
      <c r="L340" s="58"/>
      <c r="M340" s="58"/>
    </row>
    <row r="341" spans="1:13" s="1" customFormat="1">
      <c r="A341" s="58"/>
      <c r="B341" s="58"/>
      <c r="C341" s="58"/>
      <c r="D341" s="58"/>
      <c r="E341" s="58"/>
      <c r="F341" s="58"/>
      <c r="G341" s="58"/>
      <c r="H341" s="58"/>
      <c r="I341" s="58"/>
      <c r="J341" s="58"/>
      <c r="K341" s="58"/>
      <c r="L341" s="58"/>
      <c r="M341" s="58"/>
    </row>
    <row r="342" spans="1:13" s="1" customFormat="1">
      <c r="A342" s="58"/>
      <c r="B342" s="58"/>
      <c r="C342" s="58"/>
      <c r="D342" s="58"/>
      <c r="E342" s="58"/>
      <c r="F342" s="58"/>
      <c r="G342" s="58"/>
      <c r="H342" s="58"/>
      <c r="I342" s="58"/>
      <c r="J342" s="58"/>
      <c r="K342" s="58"/>
      <c r="L342" s="58"/>
      <c r="M342" s="58"/>
    </row>
    <row r="343" spans="1:13" s="1" customFormat="1">
      <c r="A343" s="58"/>
      <c r="B343" s="58"/>
      <c r="C343" s="58"/>
      <c r="D343" s="58"/>
      <c r="E343" s="58"/>
      <c r="F343" s="58"/>
      <c r="G343" s="58"/>
      <c r="H343" s="58"/>
      <c r="I343" s="58"/>
      <c r="J343" s="58"/>
      <c r="K343" s="58"/>
      <c r="L343" s="58"/>
      <c r="M343" s="58"/>
    </row>
    <row r="344" spans="1:13" s="1" customFormat="1">
      <c r="A344" s="58"/>
      <c r="B344" s="58"/>
      <c r="C344" s="58"/>
      <c r="D344" s="58"/>
      <c r="E344" s="58"/>
      <c r="F344" s="58"/>
      <c r="G344" s="58"/>
      <c r="H344" s="58"/>
      <c r="I344" s="58"/>
      <c r="J344" s="58"/>
      <c r="K344" s="58"/>
      <c r="L344" s="58"/>
      <c r="M344" s="58"/>
    </row>
    <row r="345" spans="1:13" s="1" customFormat="1">
      <c r="A345" s="58"/>
      <c r="B345" s="58"/>
      <c r="C345" s="58"/>
      <c r="D345" s="58"/>
      <c r="E345" s="58"/>
      <c r="F345" s="58"/>
      <c r="G345" s="58"/>
      <c r="H345" s="58"/>
      <c r="I345" s="58"/>
      <c r="J345" s="58"/>
      <c r="K345" s="58"/>
      <c r="L345" s="58"/>
      <c r="M345" s="58"/>
    </row>
    <row r="346" spans="1:13" s="1" customFormat="1">
      <c r="A346" s="58"/>
      <c r="B346" s="58"/>
      <c r="C346" s="58"/>
      <c r="D346" s="58"/>
      <c r="E346" s="58"/>
      <c r="F346" s="58"/>
      <c r="G346" s="58"/>
      <c r="H346" s="58"/>
      <c r="I346" s="58"/>
      <c r="J346" s="58"/>
      <c r="K346" s="58"/>
      <c r="L346" s="58"/>
      <c r="M346" s="58"/>
    </row>
    <row r="347" spans="1:13" s="1" customFormat="1">
      <c r="A347" s="58"/>
      <c r="B347" s="58"/>
      <c r="C347" s="58"/>
      <c r="D347" s="58"/>
      <c r="E347" s="58"/>
      <c r="F347" s="58"/>
      <c r="G347" s="58"/>
      <c r="H347" s="58"/>
      <c r="I347" s="58"/>
      <c r="J347" s="58"/>
      <c r="K347" s="58"/>
      <c r="L347" s="58"/>
      <c r="M347" s="58"/>
    </row>
    <row r="348" spans="1:13" s="1" customFormat="1">
      <c r="A348" s="58"/>
      <c r="B348" s="58"/>
      <c r="C348" s="58"/>
      <c r="D348" s="58"/>
      <c r="E348" s="58"/>
      <c r="F348" s="58"/>
      <c r="G348" s="58"/>
      <c r="H348" s="58"/>
      <c r="I348" s="58"/>
      <c r="J348" s="58"/>
      <c r="K348" s="58"/>
      <c r="L348" s="58"/>
      <c r="M348" s="58"/>
    </row>
    <row r="349" spans="1:13" s="1" customFormat="1">
      <c r="A349" s="58"/>
      <c r="B349" s="58"/>
      <c r="C349" s="58"/>
      <c r="D349" s="58"/>
      <c r="E349" s="58"/>
      <c r="F349" s="58"/>
      <c r="G349" s="58"/>
      <c r="H349" s="58"/>
      <c r="I349" s="58"/>
      <c r="J349" s="58"/>
      <c r="K349" s="58"/>
      <c r="L349" s="58"/>
      <c r="M349" s="58"/>
    </row>
    <row r="350" spans="1:13" s="1" customFormat="1">
      <c r="A350" s="58"/>
      <c r="B350" s="58"/>
      <c r="C350" s="58"/>
      <c r="D350" s="58"/>
      <c r="E350" s="58"/>
      <c r="F350" s="58"/>
      <c r="G350" s="58"/>
      <c r="H350" s="58"/>
      <c r="I350" s="58"/>
      <c r="J350" s="58"/>
      <c r="K350" s="58"/>
      <c r="L350" s="58"/>
      <c r="M350" s="58"/>
    </row>
    <row r="351" spans="1:13" s="1" customFormat="1">
      <c r="A351" s="58"/>
      <c r="B351" s="58"/>
      <c r="C351" s="58"/>
      <c r="D351" s="58"/>
      <c r="E351" s="58"/>
      <c r="F351" s="58"/>
      <c r="G351" s="58"/>
      <c r="H351" s="58"/>
      <c r="I351" s="58"/>
      <c r="J351" s="58"/>
      <c r="K351" s="58"/>
      <c r="L351" s="58"/>
      <c r="M351" s="58"/>
    </row>
    <row r="352" spans="1:13" s="1" customFormat="1">
      <c r="A352" s="58"/>
      <c r="B352" s="58"/>
      <c r="C352" s="58"/>
      <c r="D352" s="58"/>
      <c r="E352" s="58"/>
      <c r="F352" s="58"/>
      <c r="G352" s="58"/>
      <c r="H352" s="58"/>
      <c r="I352" s="58"/>
      <c r="J352" s="58"/>
      <c r="K352" s="58"/>
      <c r="L352" s="58"/>
      <c r="M352" s="58"/>
    </row>
    <row r="353" spans="1:13" s="1" customFormat="1">
      <c r="A353" s="58"/>
      <c r="B353" s="58"/>
      <c r="C353" s="58"/>
      <c r="D353" s="58"/>
      <c r="E353" s="58"/>
      <c r="F353" s="58"/>
      <c r="G353" s="58"/>
      <c r="H353" s="58"/>
      <c r="I353" s="58"/>
      <c r="J353" s="58"/>
      <c r="K353" s="58"/>
      <c r="L353" s="58"/>
      <c r="M353" s="58"/>
    </row>
    <row r="354" spans="1:13" s="1" customFormat="1">
      <c r="A354" s="58"/>
      <c r="B354" s="58"/>
      <c r="C354" s="58"/>
      <c r="D354" s="58"/>
      <c r="E354" s="58"/>
      <c r="F354" s="58"/>
      <c r="G354" s="58"/>
      <c r="H354" s="58"/>
      <c r="I354" s="58"/>
      <c r="J354" s="58"/>
      <c r="K354" s="58"/>
      <c r="L354" s="58"/>
      <c r="M354" s="58"/>
    </row>
    <row r="355" spans="1:13" s="1" customFormat="1">
      <c r="A355" s="58"/>
      <c r="B355" s="58"/>
      <c r="C355" s="58"/>
      <c r="D355" s="58"/>
      <c r="E355" s="58"/>
      <c r="F355" s="58"/>
      <c r="G355" s="58"/>
      <c r="H355" s="58"/>
      <c r="I355" s="58"/>
      <c r="J355" s="58"/>
      <c r="K355" s="58"/>
      <c r="L355" s="58"/>
      <c r="M355" s="58"/>
    </row>
    <row r="356" spans="1:13" s="1" customFormat="1">
      <c r="A356" s="58"/>
      <c r="B356" s="58"/>
      <c r="C356" s="58"/>
      <c r="D356" s="58"/>
      <c r="E356" s="58"/>
      <c r="F356" s="58"/>
      <c r="G356" s="58"/>
      <c r="H356" s="58"/>
      <c r="I356" s="58"/>
      <c r="J356" s="58"/>
      <c r="K356" s="58"/>
      <c r="L356" s="58"/>
      <c r="M356" s="58"/>
    </row>
    <row r="357" spans="1:13" s="1" customFormat="1">
      <c r="A357" s="58"/>
      <c r="B357" s="58"/>
      <c r="C357" s="58"/>
      <c r="D357" s="58"/>
      <c r="E357" s="58"/>
      <c r="F357" s="58"/>
      <c r="G357" s="58"/>
      <c r="H357" s="58"/>
      <c r="I357" s="58"/>
      <c r="J357" s="58"/>
      <c r="K357" s="58"/>
      <c r="L357" s="58"/>
      <c r="M357" s="58"/>
    </row>
    <row r="358" spans="1:13" s="1" customFormat="1">
      <c r="A358" s="58"/>
      <c r="B358" s="58"/>
      <c r="C358" s="58"/>
      <c r="D358" s="58"/>
      <c r="E358" s="58"/>
      <c r="F358" s="58"/>
      <c r="G358" s="58"/>
      <c r="H358" s="58"/>
      <c r="I358" s="58"/>
      <c r="J358" s="58"/>
      <c r="K358" s="58"/>
      <c r="L358" s="58"/>
      <c r="M358" s="58"/>
    </row>
    <row r="359" spans="1:13" s="1" customFormat="1">
      <c r="A359" s="58"/>
      <c r="B359" s="58"/>
      <c r="C359" s="58"/>
      <c r="D359" s="58"/>
      <c r="E359" s="58"/>
      <c r="F359" s="58"/>
      <c r="G359" s="58"/>
      <c r="H359" s="58"/>
      <c r="I359" s="58"/>
      <c r="J359" s="58"/>
      <c r="K359" s="58"/>
      <c r="L359" s="58"/>
      <c r="M359" s="58"/>
    </row>
    <row r="360" spans="1:13" s="1" customFormat="1">
      <c r="A360" s="58"/>
      <c r="B360" s="58"/>
      <c r="C360" s="58"/>
      <c r="D360" s="58"/>
      <c r="E360" s="58"/>
      <c r="F360" s="58"/>
      <c r="G360" s="58"/>
      <c r="H360" s="58"/>
      <c r="I360" s="58"/>
      <c r="J360" s="58"/>
      <c r="K360" s="58"/>
      <c r="L360" s="58"/>
      <c r="M360" s="58"/>
    </row>
    <row r="361" spans="1:13" s="1" customFormat="1">
      <c r="A361" s="58"/>
      <c r="B361" s="58"/>
      <c r="C361" s="58"/>
      <c r="D361" s="58"/>
      <c r="E361" s="58"/>
      <c r="F361" s="58"/>
      <c r="G361" s="58"/>
      <c r="H361" s="58"/>
      <c r="I361" s="58"/>
      <c r="J361" s="58"/>
      <c r="K361" s="58"/>
      <c r="L361" s="58"/>
      <c r="M361" s="58"/>
    </row>
    <row r="362" spans="1:13" s="1" customFormat="1">
      <c r="A362" s="58"/>
      <c r="B362" s="58"/>
      <c r="C362" s="58"/>
      <c r="D362" s="58"/>
      <c r="E362" s="58"/>
      <c r="F362" s="58"/>
      <c r="G362" s="58"/>
      <c r="H362" s="58"/>
      <c r="I362" s="58"/>
      <c r="J362" s="58"/>
      <c r="K362" s="58"/>
      <c r="L362" s="58"/>
      <c r="M362" s="58"/>
    </row>
    <row r="363" spans="1:13" s="1" customFormat="1">
      <c r="A363" s="58"/>
      <c r="B363" s="58"/>
      <c r="C363" s="58"/>
      <c r="D363" s="58"/>
      <c r="E363" s="58"/>
      <c r="F363" s="58"/>
      <c r="G363" s="58"/>
      <c r="H363" s="58"/>
      <c r="I363" s="58"/>
      <c r="J363" s="58"/>
      <c r="K363" s="58"/>
      <c r="L363" s="58"/>
      <c r="M363" s="58"/>
    </row>
    <row r="364" spans="1:13" s="1" customFormat="1">
      <c r="A364" s="58"/>
      <c r="B364" s="58"/>
      <c r="C364" s="58"/>
      <c r="D364" s="58"/>
      <c r="E364" s="58"/>
      <c r="F364" s="58"/>
      <c r="G364" s="58"/>
      <c r="H364" s="58"/>
      <c r="I364" s="58"/>
      <c r="J364" s="58"/>
      <c r="K364" s="58"/>
      <c r="L364" s="58"/>
      <c r="M364" s="58"/>
    </row>
    <row r="365" spans="1:13" s="1" customFormat="1">
      <c r="A365" s="58"/>
      <c r="B365" s="58"/>
      <c r="C365" s="58"/>
      <c r="D365" s="58"/>
      <c r="E365" s="58"/>
      <c r="F365" s="58"/>
      <c r="G365" s="58"/>
      <c r="H365" s="58"/>
      <c r="I365" s="58"/>
      <c r="J365" s="58"/>
      <c r="K365" s="58"/>
      <c r="L365" s="58"/>
      <c r="M365" s="58"/>
    </row>
    <row r="366" spans="1:13" s="1" customFormat="1">
      <c r="A366" s="58"/>
      <c r="B366" s="58"/>
      <c r="C366" s="58"/>
      <c r="D366" s="58"/>
      <c r="E366" s="58"/>
      <c r="F366" s="58"/>
      <c r="G366" s="58"/>
      <c r="H366" s="58"/>
      <c r="I366" s="58"/>
      <c r="J366" s="58"/>
      <c r="K366" s="58"/>
      <c r="L366" s="58"/>
      <c r="M366" s="58"/>
    </row>
    <row r="367" spans="1:13" s="1" customFormat="1">
      <c r="A367" s="58"/>
      <c r="B367" s="58"/>
      <c r="C367" s="58"/>
      <c r="D367" s="58"/>
      <c r="E367" s="58"/>
      <c r="F367" s="58"/>
      <c r="G367" s="58"/>
      <c r="H367" s="58"/>
      <c r="I367" s="58"/>
      <c r="J367" s="58"/>
      <c r="K367" s="58"/>
      <c r="L367" s="58"/>
      <c r="M367" s="58"/>
    </row>
    <row r="368" spans="1:13" s="1" customFormat="1">
      <c r="A368" s="58"/>
      <c r="B368" s="58"/>
      <c r="C368" s="58"/>
      <c r="D368" s="58"/>
      <c r="E368" s="58"/>
      <c r="F368" s="58"/>
      <c r="G368" s="58"/>
      <c r="H368" s="58"/>
      <c r="I368" s="58"/>
      <c r="J368" s="58"/>
      <c r="K368" s="58"/>
      <c r="L368" s="58"/>
      <c r="M368" s="58"/>
    </row>
    <row r="369" spans="1:13" s="1" customFormat="1">
      <c r="A369" s="58"/>
      <c r="B369" s="58"/>
      <c r="C369" s="58"/>
      <c r="D369" s="58"/>
      <c r="E369" s="58"/>
      <c r="F369" s="58"/>
      <c r="G369" s="58"/>
      <c r="H369" s="58"/>
      <c r="I369" s="58"/>
      <c r="J369" s="58"/>
      <c r="K369" s="58"/>
      <c r="L369" s="58"/>
      <c r="M369" s="58"/>
    </row>
    <row r="370" spans="1:13" s="1" customFormat="1">
      <c r="A370" s="58"/>
      <c r="B370" s="58"/>
      <c r="C370" s="58"/>
      <c r="D370" s="58"/>
      <c r="E370" s="58"/>
      <c r="F370" s="58"/>
      <c r="G370" s="58"/>
      <c r="H370" s="58"/>
      <c r="I370" s="58"/>
      <c r="J370" s="58"/>
      <c r="K370" s="58"/>
      <c r="L370" s="58"/>
      <c r="M370" s="58"/>
    </row>
    <row r="371" spans="1:13" s="1" customFormat="1">
      <c r="A371" s="58"/>
      <c r="B371" s="58"/>
      <c r="C371" s="58"/>
      <c r="D371" s="58"/>
      <c r="E371" s="58"/>
      <c r="F371" s="58"/>
      <c r="G371" s="58"/>
      <c r="H371" s="58"/>
      <c r="I371" s="58"/>
      <c r="J371" s="58"/>
      <c r="K371" s="58"/>
      <c r="L371" s="58"/>
      <c r="M371" s="58"/>
    </row>
    <row r="372" spans="1:13" s="1" customFormat="1">
      <c r="A372" s="58"/>
      <c r="B372" s="58"/>
      <c r="C372" s="58"/>
      <c r="D372" s="58"/>
      <c r="E372" s="58"/>
      <c r="F372" s="58"/>
      <c r="G372" s="58"/>
      <c r="H372" s="58"/>
      <c r="I372" s="58"/>
      <c r="J372" s="58"/>
      <c r="K372" s="58"/>
      <c r="L372" s="58"/>
      <c r="M372" s="58"/>
    </row>
    <row r="373" spans="1:13" s="1" customFormat="1">
      <c r="A373" s="58"/>
      <c r="B373" s="58"/>
      <c r="C373" s="58"/>
      <c r="D373" s="58"/>
      <c r="E373" s="58"/>
      <c r="F373" s="58"/>
      <c r="G373" s="58"/>
      <c r="H373" s="58"/>
      <c r="I373" s="58"/>
      <c r="J373" s="58"/>
      <c r="K373" s="58"/>
      <c r="L373" s="58"/>
      <c r="M373" s="58"/>
    </row>
    <row r="374" spans="1:13" s="1" customFormat="1">
      <c r="A374" s="58"/>
      <c r="B374" s="58"/>
      <c r="C374" s="58"/>
      <c r="D374" s="58"/>
      <c r="E374" s="58"/>
      <c r="F374" s="58"/>
      <c r="G374" s="58"/>
      <c r="H374" s="58"/>
      <c r="I374" s="58"/>
      <c r="J374" s="58"/>
      <c r="K374" s="58"/>
      <c r="L374" s="58"/>
      <c r="M374" s="58"/>
    </row>
    <row r="375" spans="1:13" s="1" customFormat="1">
      <c r="A375" s="58"/>
      <c r="B375" s="58"/>
      <c r="C375" s="58"/>
      <c r="D375" s="58"/>
      <c r="E375" s="58"/>
      <c r="F375" s="58"/>
      <c r="G375" s="58"/>
      <c r="H375" s="58"/>
      <c r="I375" s="58"/>
      <c r="J375" s="58"/>
      <c r="K375" s="58"/>
      <c r="L375" s="58"/>
      <c r="M375" s="58"/>
    </row>
    <row r="376" spans="1:13" s="1" customFormat="1">
      <c r="A376" s="58"/>
      <c r="B376" s="58"/>
      <c r="C376" s="58"/>
      <c r="D376" s="58"/>
      <c r="E376" s="58"/>
      <c r="F376" s="58"/>
      <c r="G376" s="58"/>
      <c r="H376" s="58"/>
      <c r="I376" s="58"/>
      <c r="J376" s="58"/>
      <c r="K376" s="58"/>
      <c r="L376" s="58"/>
      <c r="M376" s="58"/>
    </row>
    <row r="377" spans="1:13" s="1" customFormat="1">
      <c r="A377" s="58"/>
      <c r="B377" s="58"/>
      <c r="C377" s="58"/>
      <c r="D377" s="58"/>
      <c r="E377" s="58"/>
      <c r="F377" s="58"/>
      <c r="G377" s="58"/>
      <c r="H377" s="58"/>
      <c r="I377" s="58"/>
      <c r="J377" s="58"/>
      <c r="K377" s="58"/>
      <c r="L377" s="58"/>
      <c r="M377" s="58"/>
    </row>
    <row r="378" spans="1:13" s="1" customFormat="1">
      <c r="A378" s="58"/>
      <c r="B378" s="58"/>
      <c r="C378" s="58"/>
      <c r="D378" s="58"/>
      <c r="E378" s="58"/>
      <c r="F378" s="58"/>
      <c r="G378" s="58"/>
      <c r="H378" s="58"/>
      <c r="I378" s="58"/>
      <c r="J378" s="58"/>
      <c r="K378" s="58"/>
      <c r="L378" s="58"/>
      <c r="M378" s="58"/>
    </row>
    <row r="379" spans="1:13" s="1" customFormat="1">
      <c r="A379" s="58"/>
      <c r="B379" s="58"/>
      <c r="C379" s="58"/>
      <c r="D379" s="58"/>
      <c r="E379" s="58"/>
      <c r="F379" s="58"/>
      <c r="G379" s="58"/>
      <c r="H379" s="58"/>
      <c r="I379" s="58"/>
      <c r="J379" s="58"/>
      <c r="K379" s="58"/>
      <c r="L379" s="58"/>
      <c r="M379" s="58"/>
    </row>
    <row r="380" spans="1:13" s="1" customFormat="1">
      <c r="A380" s="58"/>
      <c r="B380" s="58"/>
      <c r="C380" s="58"/>
      <c r="D380" s="58"/>
      <c r="E380" s="58"/>
      <c r="F380" s="58"/>
      <c r="G380" s="58"/>
      <c r="H380" s="58"/>
      <c r="I380" s="58"/>
      <c r="J380" s="58"/>
      <c r="K380" s="58"/>
      <c r="L380" s="58"/>
      <c r="M380" s="58"/>
    </row>
    <row r="381" spans="1:13" s="1" customFormat="1">
      <c r="A381" s="58"/>
      <c r="B381" s="58"/>
      <c r="C381" s="58"/>
      <c r="D381" s="58"/>
      <c r="E381" s="58"/>
      <c r="F381" s="58"/>
      <c r="G381" s="58"/>
      <c r="H381" s="58"/>
      <c r="I381" s="58"/>
      <c r="J381" s="58"/>
      <c r="K381" s="58"/>
      <c r="L381" s="58"/>
      <c r="M381" s="58"/>
    </row>
    <row r="382" spans="1:13" s="1" customFormat="1">
      <c r="A382" s="58"/>
      <c r="B382" s="58"/>
      <c r="C382" s="58"/>
      <c r="D382" s="58"/>
      <c r="E382" s="58"/>
      <c r="F382" s="58"/>
      <c r="G382" s="58"/>
      <c r="H382" s="58"/>
      <c r="I382" s="58"/>
      <c r="J382" s="58"/>
      <c r="K382" s="58"/>
      <c r="L382" s="58"/>
      <c r="M382" s="58"/>
    </row>
    <row r="383" spans="1:13" s="1" customFormat="1">
      <c r="A383" s="58"/>
      <c r="B383" s="58"/>
      <c r="C383" s="58"/>
      <c r="D383" s="58"/>
      <c r="E383" s="58"/>
      <c r="F383" s="58"/>
      <c r="G383" s="58"/>
      <c r="H383" s="58"/>
      <c r="I383" s="58"/>
      <c r="J383" s="58"/>
      <c r="K383" s="58"/>
      <c r="L383" s="58"/>
      <c r="M383" s="58"/>
    </row>
    <row r="384" spans="1:13" s="1" customFormat="1">
      <c r="A384" s="58"/>
      <c r="B384" s="58"/>
      <c r="C384" s="58"/>
      <c r="D384" s="58"/>
      <c r="E384" s="58"/>
      <c r="F384" s="58"/>
      <c r="G384" s="58"/>
      <c r="H384" s="58"/>
      <c r="I384" s="58"/>
      <c r="J384" s="58"/>
      <c r="K384" s="58"/>
      <c r="L384" s="58"/>
      <c r="M384" s="58"/>
    </row>
    <row r="385" spans="1:13" s="1" customFormat="1">
      <c r="A385" s="58"/>
      <c r="B385" s="58"/>
      <c r="C385" s="58"/>
      <c r="D385" s="58"/>
      <c r="E385" s="58"/>
      <c r="F385" s="58"/>
      <c r="G385" s="58"/>
      <c r="H385" s="58"/>
      <c r="I385" s="58"/>
      <c r="J385" s="58"/>
      <c r="K385" s="58"/>
      <c r="L385" s="58"/>
      <c r="M385" s="58"/>
    </row>
    <row r="386" spans="1:13" s="1" customFormat="1">
      <c r="A386" s="58"/>
      <c r="B386" s="58"/>
      <c r="C386" s="58"/>
      <c r="D386" s="58"/>
      <c r="E386" s="58"/>
      <c r="F386" s="58"/>
      <c r="G386" s="58"/>
      <c r="H386" s="58"/>
      <c r="I386" s="58"/>
      <c r="J386" s="58"/>
      <c r="K386" s="58"/>
      <c r="L386" s="58"/>
      <c r="M386" s="58"/>
    </row>
    <row r="387" spans="1:13" s="1" customFormat="1">
      <c r="A387" s="58"/>
      <c r="B387" s="58"/>
      <c r="C387" s="58"/>
      <c r="D387" s="58"/>
      <c r="E387" s="58"/>
      <c r="F387" s="58"/>
      <c r="G387" s="58"/>
      <c r="H387" s="58"/>
      <c r="I387" s="58"/>
      <c r="J387" s="58"/>
      <c r="K387" s="58"/>
      <c r="L387" s="58"/>
      <c r="M387" s="58"/>
    </row>
    <row r="388" spans="1:13" s="1" customFormat="1">
      <c r="A388" s="58"/>
      <c r="B388" s="58"/>
      <c r="C388" s="58"/>
      <c r="D388" s="58"/>
      <c r="E388" s="58"/>
      <c r="F388" s="58"/>
      <c r="G388" s="58"/>
      <c r="H388" s="58"/>
      <c r="I388" s="58"/>
      <c r="J388" s="58"/>
      <c r="K388" s="58"/>
      <c r="L388" s="58"/>
      <c r="M388" s="58"/>
    </row>
    <row r="389" spans="1:13" s="1" customFormat="1">
      <c r="A389" s="58"/>
      <c r="B389" s="58"/>
      <c r="C389" s="58"/>
      <c r="D389" s="58"/>
      <c r="E389" s="58"/>
      <c r="F389" s="58"/>
      <c r="G389" s="58"/>
      <c r="H389" s="58"/>
      <c r="I389" s="58"/>
      <c r="J389" s="58"/>
      <c r="K389" s="58"/>
      <c r="L389" s="58"/>
      <c r="M389" s="58"/>
    </row>
    <row r="390" spans="1:13" s="1" customFormat="1">
      <c r="A390" s="58"/>
      <c r="B390" s="58"/>
      <c r="C390" s="58"/>
      <c r="D390" s="58"/>
      <c r="E390" s="58"/>
      <c r="F390" s="58"/>
      <c r="G390" s="58"/>
      <c r="H390" s="58"/>
      <c r="I390" s="58"/>
      <c r="J390" s="58"/>
      <c r="K390" s="58"/>
      <c r="L390" s="58"/>
      <c r="M390" s="58"/>
    </row>
    <row r="391" spans="1:13" s="1" customFormat="1">
      <c r="A391" s="58"/>
      <c r="B391" s="58"/>
      <c r="C391" s="58"/>
      <c r="D391" s="58"/>
      <c r="E391" s="58"/>
      <c r="F391" s="58"/>
      <c r="G391" s="58"/>
      <c r="H391" s="58"/>
      <c r="I391" s="58"/>
      <c r="J391" s="58"/>
      <c r="K391" s="58"/>
      <c r="L391" s="58"/>
      <c r="M391" s="58"/>
    </row>
    <row r="392" spans="1:13" s="1" customFormat="1">
      <c r="A392" s="58"/>
      <c r="B392" s="58"/>
      <c r="C392" s="58"/>
      <c r="D392" s="58"/>
      <c r="E392" s="58"/>
      <c r="F392" s="58"/>
      <c r="G392" s="58"/>
      <c r="H392" s="58"/>
      <c r="I392" s="58"/>
      <c r="J392" s="58"/>
      <c r="K392" s="58"/>
      <c r="L392" s="58"/>
      <c r="M392" s="58"/>
    </row>
    <row r="393" spans="1:13" s="1" customFormat="1">
      <c r="A393" s="58"/>
      <c r="B393" s="58"/>
      <c r="C393" s="58"/>
      <c r="D393" s="58"/>
      <c r="E393" s="58"/>
      <c r="F393" s="58"/>
      <c r="G393" s="58"/>
      <c r="H393" s="58"/>
      <c r="I393" s="58"/>
      <c r="J393" s="58"/>
      <c r="K393" s="58"/>
      <c r="L393" s="58"/>
      <c r="M393" s="58"/>
    </row>
    <row r="394" spans="1:13" s="1" customFormat="1">
      <c r="A394" s="58"/>
      <c r="B394" s="58"/>
      <c r="C394" s="58"/>
      <c r="D394" s="58"/>
      <c r="E394" s="58"/>
      <c r="F394" s="58"/>
      <c r="G394" s="58"/>
      <c r="H394" s="58"/>
      <c r="I394" s="58"/>
      <c r="J394" s="58"/>
      <c r="K394" s="58"/>
      <c r="L394" s="58"/>
      <c r="M394" s="58"/>
    </row>
    <row r="395" spans="1:13" s="1" customFormat="1">
      <c r="A395" s="58"/>
      <c r="B395" s="58"/>
      <c r="C395" s="58"/>
      <c r="D395" s="58"/>
      <c r="E395" s="58"/>
      <c r="F395" s="58"/>
      <c r="G395" s="58"/>
      <c r="H395" s="58"/>
      <c r="I395" s="58"/>
      <c r="J395" s="58"/>
      <c r="K395" s="58"/>
      <c r="L395" s="58"/>
      <c r="M395" s="58"/>
    </row>
    <row r="396" spans="1:13" s="1" customFormat="1">
      <c r="A396" s="58"/>
      <c r="B396" s="58"/>
      <c r="C396" s="58"/>
      <c r="D396" s="58"/>
      <c r="E396" s="58"/>
      <c r="F396" s="58"/>
      <c r="G396" s="58"/>
      <c r="H396" s="58"/>
      <c r="I396" s="58"/>
      <c r="J396" s="58"/>
      <c r="K396" s="58"/>
      <c r="L396" s="58"/>
      <c r="M396" s="58"/>
    </row>
    <row r="397" spans="1:13" s="1" customFormat="1">
      <c r="A397" s="58"/>
      <c r="B397" s="58"/>
      <c r="C397" s="58"/>
      <c r="D397" s="58"/>
      <c r="E397" s="58"/>
      <c r="F397" s="58"/>
      <c r="G397" s="58"/>
      <c r="H397" s="58"/>
      <c r="I397" s="58"/>
      <c r="J397" s="58"/>
      <c r="K397" s="58"/>
      <c r="L397" s="58"/>
      <c r="M397" s="58"/>
    </row>
    <row r="398" spans="1:13" s="1" customFormat="1">
      <c r="A398" s="58"/>
      <c r="B398" s="58"/>
      <c r="C398" s="58"/>
      <c r="D398" s="58"/>
      <c r="E398" s="58"/>
      <c r="F398" s="58"/>
      <c r="G398" s="58"/>
      <c r="H398" s="58"/>
      <c r="I398" s="58"/>
      <c r="J398" s="58"/>
      <c r="K398" s="58"/>
      <c r="L398" s="58"/>
      <c r="M398" s="58"/>
    </row>
    <row r="399" spans="1:13" s="1" customFormat="1">
      <c r="A399" s="58"/>
      <c r="B399" s="58"/>
      <c r="C399" s="58"/>
      <c r="D399" s="58"/>
      <c r="E399" s="58"/>
      <c r="F399" s="58"/>
      <c r="G399" s="58"/>
      <c r="H399" s="58"/>
      <c r="I399" s="58"/>
      <c r="J399" s="58"/>
      <c r="K399" s="58"/>
      <c r="L399" s="58"/>
      <c r="M399" s="58"/>
    </row>
    <row r="400" spans="1:13" s="1" customFormat="1">
      <c r="A400" s="58"/>
      <c r="B400" s="58"/>
      <c r="C400" s="58"/>
      <c r="D400" s="58"/>
      <c r="E400" s="58"/>
      <c r="F400" s="58"/>
      <c r="G400" s="58"/>
      <c r="H400" s="58"/>
      <c r="I400" s="58"/>
      <c r="J400" s="58"/>
      <c r="K400" s="58"/>
      <c r="L400" s="58"/>
      <c r="M400" s="58"/>
    </row>
    <row r="401" spans="1:13" s="1" customFormat="1">
      <c r="A401" s="58"/>
      <c r="B401" s="58"/>
      <c r="C401" s="58"/>
      <c r="D401" s="58"/>
      <c r="E401" s="58"/>
      <c r="F401" s="58"/>
      <c r="G401" s="58"/>
      <c r="H401" s="58"/>
      <c r="I401" s="58"/>
      <c r="J401" s="58"/>
      <c r="K401" s="58"/>
      <c r="L401" s="58"/>
      <c r="M401" s="58"/>
    </row>
    <row r="402" spans="1:13" s="1" customFormat="1">
      <c r="A402" s="58"/>
      <c r="B402" s="58"/>
      <c r="C402" s="58"/>
      <c r="D402" s="58"/>
      <c r="E402" s="58"/>
      <c r="F402" s="58"/>
      <c r="G402" s="58"/>
      <c r="H402" s="58"/>
      <c r="I402" s="58"/>
      <c r="J402" s="58"/>
      <c r="K402" s="58"/>
      <c r="L402" s="58"/>
      <c r="M402" s="58"/>
    </row>
    <row r="403" spans="1:13" s="1" customFormat="1">
      <c r="A403" s="58"/>
      <c r="B403" s="58"/>
      <c r="C403" s="58"/>
      <c r="D403" s="58"/>
      <c r="E403" s="58"/>
      <c r="F403" s="58"/>
      <c r="G403" s="58"/>
      <c r="H403" s="58"/>
      <c r="I403" s="58"/>
      <c r="J403" s="58"/>
      <c r="K403" s="58"/>
      <c r="L403" s="58"/>
      <c r="M403" s="58"/>
    </row>
    <row r="404" spans="1:13" s="1" customFormat="1">
      <c r="A404" s="58"/>
      <c r="B404" s="58"/>
      <c r="C404" s="58"/>
      <c r="D404" s="58"/>
      <c r="E404" s="58"/>
      <c r="F404" s="58"/>
      <c r="G404" s="58"/>
      <c r="H404" s="58"/>
      <c r="I404" s="58"/>
      <c r="J404" s="58"/>
      <c r="K404" s="58"/>
      <c r="L404" s="58"/>
      <c r="M404" s="58"/>
    </row>
    <row r="405" spans="1:13" s="1" customFormat="1">
      <c r="A405" s="58"/>
      <c r="B405" s="58"/>
      <c r="C405" s="58"/>
      <c r="D405" s="58"/>
      <c r="E405" s="58"/>
      <c r="F405" s="58"/>
      <c r="G405" s="58"/>
      <c r="H405" s="58"/>
      <c r="I405" s="58"/>
      <c r="J405" s="58"/>
      <c r="K405" s="58"/>
      <c r="L405" s="58"/>
      <c r="M405" s="58"/>
    </row>
    <row r="406" spans="1:13" s="1" customFormat="1">
      <c r="A406" s="58"/>
      <c r="B406" s="58"/>
      <c r="C406" s="58"/>
      <c r="D406" s="58"/>
      <c r="E406" s="58"/>
      <c r="F406" s="58"/>
      <c r="G406" s="58"/>
      <c r="H406" s="58"/>
      <c r="I406" s="58"/>
      <c r="J406" s="58"/>
      <c r="K406" s="58"/>
      <c r="L406" s="58"/>
      <c r="M406" s="58"/>
    </row>
    <row r="407" spans="1:13" s="1" customFormat="1">
      <c r="A407" s="58"/>
      <c r="B407" s="58"/>
      <c r="C407" s="58"/>
      <c r="D407" s="58"/>
      <c r="E407" s="58"/>
      <c r="F407" s="58"/>
      <c r="G407" s="58"/>
      <c r="H407" s="58"/>
      <c r="I407" s="58"/>
      <c r="J407" s="58"/>
      <c r="K407" s="58"/>
      <c r="L407" s="58"/>
      <c r="M407" s="58"/>
    </row>
    <row r="408" spans="1:13" s="1" customFormat="1">
      <c r="A408" s="58"/>
      <c r="B408" s="58"/>
      <c r="C408" s="58"/>
      <c r="D408" s="58"/>
      <c r="E408" s="58"/>
      <c r="F408" s="58"/>
      <c r="G408" s="58"/>
      <c r="H408" s="58"/>
      <c r="I408" s="58"/>
      <c r="J408" s="58"/>
      <c r="K408" s="58"/>
      <c r="L408" s="58"/>
      <c r="M408" s="58"/>
    </row>
    <row r="409" spans="1:13" s="1" customFormat="1">
      <c r="A409" s="58"/>
      <c r="B409" s="58"/>
      <c r="C409" s="58"/>
      <c r="D409" s="58"/>
      <c r="E409" s="58"/>
      <c r="F409" s="58"/>
      <c r="G409" s="58"/>
      <c r="H409" s="58"/>
      <c r="I409" s="58"/>
      <c r="J409" s="58"/>
      <c r="K409" s="58"/>
      <c r="L409" s="58"/>
      <c r="M409" s="58"/>
    </row>
    <row r="410" spans="1:13" s="1" customFormat="1">
      <c r="A410" s="58"/>
      <c r="B410" s="58"/>
      <c r="C410" s="58"/>
      <c r="D410" s="58"/>
      <c r="E410" s="58"/>
      <c r="F410" s="58"/>
      <c r="G410" s="58"/>
      <c r="H410" s="58"/>
      <c r="I410" s="58"/>
      <c r="J410" s="58"/>
      <c r="K410" s="58"/>
      <c r="L410" s="58"/>
      <c r="M410" s="58"/>
    </row>
    <row r="411" spans="1:13" s="1" customFormat="1">
      <c r="A411" s="58"/>
      <c r="B411" s="58"/>
      <c r="C411" s="58"/>
      <c r="D411" s="58"/>
      <c r="E411" s="58"/>
      <c r="F411" s="58"/>
      <c r="G411" s="58"/>
      <c r="H411" s="58"/>
      <c r="I411" s="58"/>
      <c r="J411" s="58"/>
      <c r="K411" s="58"/>
      <c r="L411" s="58"/>
      <c r="M411" s="58"/>
    </row>
    <row r="412" spans="1:13" s="1" customFormat="1">
      <c r="A412" s="58"/>
      <c r="B412" s="58"/>
      <c r="C412" s="58"/>
      <c r="D412" s="58"/>
      <c r="E412" s="58"/>
      <c r="F412" s="58"/>
      <c r="G412" s="58"/>
      <c r="H412" s="58"/>
      <c r="I412" s="58"/>
      <c r="J412" s="58"/>
      <c r="K412" s="58"/>
      <c r="L412" s="58"/>
      <c r="M412" s="58"/>
    </row>
    <row r="413" spans="1:13" s="1" customFormat="1">
      <c r="A413" s="58"/>
      <c r="B413" s="58"/>
      <c r="C413" s="58"/>
      <c r="D413" s="58"/>
      <c r="E413" s="58"/>
      <c r="F413" s="58"/>
      <c r="G413" s="58"/>
      <c r="H413" s="58"/>
      <c r="I413" s="58"/>
      <c r="J413" s="58"/>
      <c r="K413" s="58"/>
      <c r="L413" s="58"/>
      <c r="M413" s="58"/>
    </row>
    <row r="414" spans="1:13" s="1" customFormat="1">
      <c r="A414" s="58"/>
      <c r="B414" s="58"/>
      <c r="C414" s="58"/>
      <c r="D414" s="58"/>
      <c r="E414" s="58"/>
      <c r="F414" s="58"/>
      <c r="G414" s="58"/>
      <c r="H414" s="58"/>
      <c r="I414" s="58"/>
      <c r="J414" s="58"/>
      <c r="K414" s="58"/>
      <c r="L414" s="58"/>
      <c r="M414" s="58"/>
    </row>
    <row r="415" spans="1:13" s="1" customFormat="1">
      <c r="A415" s="58"/>
      <c r="B415" s="58"/>
      <c r="C415" s="58"/>
      <c r="D415" s="58"/>
      <c r="E415" s="58"/>
      <c r="F415" s="58"/>
      <c r="G415" s="58"/>
      <c r="H415" s="58"/>
      <c r="I415" s="58"/>
      <c r="J415" s="58"/>
      <c r="K415" s="58"/>
      <c r="L415" s="58"/>
      <c r="M415" s="58"/>
    </row>
    <row r="416" spans="1:13" s="1" customFormat="1">
      <c r="A416" s="58"/>
      <c r="B416" s="58"/>
      <c r="C416" s="58"/>
      <c r="D416" s="58"/>
      <c r="E416" s="58"/>
      <c r="F416" s="58"/>
      <c r="G416" s="58"/>
      <c r="H416" s="58"/>
      <c r="I416" s="58"/>
      <c r="J416" s="58"/>
      <c r="K416" s="58"/>
      <c r="L416" s="58"/>
      <c r="M416" s="58"/>
    </row>
    <row r="417" spans="1:13" s="1" customFormat="1">
      <c r="A417" s="58"/>
      <c r="B417" s="58"/>
      <c r="C417" s="58"/>
      <c r="D417" s="58"/>
      <c r="E417" s="58"/>
      <c r="F417" s="58"/>
      <c r="G417" s="58"/>
      <c r="H417" s="58"/>
      <c r="I417" s="58"/>
      <c r="J417" s="58"/>
      <c r="K417" s="58"/>
      <c r="L417" s="58"/>
      <c r="M417" s="58"/>
    </row>
    <row r="418" spans="1:13" s="1" customFormat="1">
      <c r="A418" s="58"/>
      <c r="B418" s="58"/>
      <c r="C418" s="58"/>
      <c r="D418" s="58"/>
      <c r="E418" s="58"/>
      <c r="F418" s="58"/>
      <c r="G418" s="58"/>
      <c r="H418" s="58"/>
      <c r="I418" s="58"/>
      <c r="J418" s="58"/>
      <c r="K418" s="58"/>
      <c r="L418" s="58"/>
      <c r="M418" s="58"/>
    </row>
    <row r="419" spans="1:13" s="1" customFormat="1">
      <c r="A419" s="58"/>
      <c r="B419" s="58"/>
      <c r="C419" s="58"/>
      <c r="D419" s="58"/>
      <c r="E419" s="58"/>
      <c r="F419" s="58"/>
      <c r="G419" s="58"/>
      <c r="H419" s="58"/>
      <c r="I419" s="58"/>
      <c r="J419" s="58"/>
      <c r="K419" s="58"/>
      <c r="L419" s="58"/>
      <c r="M419" s="58"/>
    </row>
    <row r="420" spans="1:13" s="1" customFormat="1">
      <c r="A420" s="58"/>
      <c r="B420" s="58"/>
      <c r="C420" s="58"/>
      <c r="D420" s="58"/>
      <c r="E420" s="58"/>
      <c r="F420" s="58"/>
      <c r="G420" s="58"/>
      <c r="H420" s="58"/>
      <c r="I420" s="58"/>
      <c r="J420" s="58"/>
      <c r="K420" s="58"/>
      <c r="L420" s="58"/>
      <c r="M420" s="58"/>
    </row>
    <row r="421" spans="1:13" s="1" customFormat="1">
      <c r="A421" s="58"/>
      <c r="B421" s="58"/>
      <c r="C421" s="58"/>
      <c r="D421" s="58"/>
      <c r="E421" s="58"/>
      <c r="F421" s="58"/>
      <c r="G421" s="58"/>
      <c r="H421" s="58"/>
      <c r="I421" s="58"/>
      <c r="J421" s="58"/>
      <c r="K421" s="58"/>
      <c r="L421" s="58"/>
      <c r="M421" s="58"/>
    </row>
    <row r="422" spans="1:13" s="1" customFormat="1">
      <c r="A422" s="58"/>
      <c r="B422" s="58"/>
      <c r="C422" s="58"/>
      <c r="D422" s="58"/>
      <c r="E422" s="58"/>
      <c r="F422" s="58"/>
      <c r="G422" s="58"/>
      <c r="H422" s="58"/>
      <c r="I422" s="58"/>
      <c r="J422" s="58"/>
      <c r="K422" s="58"/>
      <c r="L422" s="58"/>
      <c r="M422" s="58"/>
    </row>
    <row r="423" spans="1:13" s="1" customFormat="1">
      <c r="A423" s="58"/>
      <c r="B423" s="58"/>
      <c r="C423" s="58"/>
      <c r="D423" s="58"/>
      <c r="E423" s="58"/>
      <c r="F423" s="58"/>
      <c r="G423" s="58"/>
      <c r="H423" s="58"/>
      <c r="I423" s="58"/>
      <c r="J423" s="58"/>
      <c r="K423" s="58"/>
      <c r="L423" s="58"/>
      <c r="M423" s="58"/>
    </row>
    <row r="424" spans="1:13" s="1" customFormat="1">
      <c r="A424" s="58"/>
      <c r="B424" s="58"/>
      <c r="C424" s="58"/>
      <c r="D424" s="58"/>
      <c r="E424" s="58"/>
      <c r="F424" s="58"/>
      <c r="G424" s="58"/>
      <c r="H424" s="58"/>
      <c r="I424" s="58"/>
      <c r="J424" s="58"/>
      <c r="K424" s="58"/>
      <c r="L424" s="58"/>
      <c r="M424" s="58"/>
    </row>
    <row r="425" spans="1:13" s="1" customFormat="1">
      <c r="A425" s="58"/>
      <c r="B425" s="58"/>
      <c r="C425" s="58"/>
      <c r="D425" s="58"/>
      <c r="E425" s="58"/>
      <c r="F425" s="58"/>
      <c r="G425" s="58"/>
      <c r="H425" s="58"/>
      <c r="I425" s="58"/>
      <c r="J425" s="58"/>
      <c r="K425" s="58"/>
      <c r="L425" s="58"/>
      <c r="M425" s="58"/>
    </row>
    <row r="426" spans="1:13" s="1" customFormat="1">
      <c r="A426" s="58"/>
      <c r="B426" s="58"/>
      <c r="C426" s="58"/>
      <c r="D426" s="58"/>
      <c r="E426" s="58"/>
      <c r="F426" s="58"/>
      <c r="G426" s="58"/>
      <c r="H426" s="58"/>
      <c r="I426" s="58"/>
      <c r="J426" s="58"/>
      <c r="K426" s="58"/>
      <c r="L426" s="58"/>
      <c r="M426" s="58"/>
    </row>
    <row r="427" spans="1:13" s="1" customFormat="1">
      <c r="A427" s="58"/>
      <c r="B427" s="58"/>
      <c r="C427" s="58"/>
      <c r="D427" s="58"/>
      <c r="E427" s="58"/>
      <c r="F427" s="58"/>
      <c r="G427" s="58"/>
      <c r="H427" s="58"/>
      <c r="I427" s="58"/>
      <c r="J427" s="58"/>
      <c r="K427" s="58"/>
      <c r="L427" s="58"/>
      <c r="M427" s="58"/>
    </row>
    <row r="428" spans="1:13" s="1" customFormat="1">
      <c r="A428" s="58"/>
      <c r="B428" s="58"/>
      <c r="C428" s="58"/>
      <c r="D428" s="58"/>
      <c r="E428" s="58"/>
      <c r="F428" s="58"/>
      <c r="G428" s="58"/>
      <c r="H428" s="58"/>
      <c r="I428" s="58"/>
      <c r="J428" s="58"/>
      <c r="K428" s="58"/>
      <c r="L428" s="58"/>
      <c r="M428" s="58"/>
    </row>
    <row r="429" spans="1:13" s="1" customFormat="1">
      <c r="A429" s="58"/>
      <c r="B429" s="58"/>
      <c r="C429" s="58"/>
      <c r="D429" s="58"/>
      <c r="E429" s="58"/>
      <c r="F429" s="58"/>
      <c r="G429" s="58"/>
      <c r="H429" s="58"/>
      <c r="I429" s="58"/>
      <c r="J429" s="58"/>
      <c r="K429" s="58"/>
      <c r="L429" s="58"/>
      <c r="M429" s="58"/>
    </row>
    <row r="430" spans="1:13" s="1" customFormat="1">
      <c r="A430" s="58"/>
      <c r="B430" s="58"/>
      <c r="C430" s="58"/>
      <c r="D430" s="58"/>
      <c r="E430" s="58"/>
      <c r="F430" s="58"/>
      <c r="G430" s="58"/>
      <c r="H430" s="58"/>
      <c r="I430" s="58"/>
      <c r="J430" s="58"/>
      <c r="K430" s="58"/>
      <c r="L430" s="58"/>
      <c r="M430" s="58"/>
    </row>
    <row r="431" spans="1:13" s="1" customFormat="1">
      <c r="A431" s="58"/>
      <c r="B431" s="58"/>
      <c r="C431" s="58"/>
      <c r="D431" s="58"/>
      <c r="E431" s="58"/>
      <c r="F431" s="58"/>
      <c r="G431" s="58"/>
      <c r="H431" s="58"/>
      <c r="I431" s="58"/>
      <c r="J431" s="58"/>
      <c r="K431" s="58"/>
      <c r="L431" s="58"/>
      <c r="M431" s="58"/>
    </row>
    <row r="432" spans="1:13" s="1" customFormat="1">
      <c r="A432" s="58"/>
      <c r="B432" s="58"/>
      <c r="C432" s="58"/>
      <c r="D432" s="58"/>
      <c r="E432" s="58"/>
      <c r="F432" s="58"/>
      <c r="G432" s="58"/>
      <c r="H432" s="58"/>
      <c r="I432" s="58"/>
      <c r="J432" s="58"/>
      <c r="K432" s="58"/>
      <c r="L432" s="58"/>
      <c r="M432" s="58"/>
    </row>
    <row r="433" spans="1:13" s="1" customFormat="1">
      <c r="A433" s="58"/>
      <c r="B433" s="58"/>
      <c r="C433" s="58"/>
      <c r="D433" s="58"/>
      <c r="E433" s="58"/>
      <c r="F433" s="58"/>
      <c r="G433" s="58"/>
      <c r="H433" s="58"/>
      <c r="I433" s="58"/>
      <c r="J433" s="58"/>
      <c r="K433" s="58"/>
      <c r="L433" s="58"/>
      <c r="M433" s="58"/>
    </row>
    <row r="434" spans="1:13" s="1" customFormat="1">
      <c r="A434" s="58"/>
      <c r="B434" s="58"/>
      <c r="C434" s="58"/>
      <c r="D434" s="58"/>
      <c r="E434" s="58"/>
      <c r="F434" s="58"/>
      <c r="G434" s="58"/>
      <c r="H434" s="58"/>
      <c r="I434" s="58"/>
      <c r="J434" s="58"/>
      <c r="K434" s="58"/>
      <c r="L434" s="58"/>
      <c r="M434" s="58"/>
    </row>
    <row r="435" spans="1:13" s="1" customFormat="1">
      <c r="A435" s="58"/>
      <c r="B435" s="58"/>
      <c r="C435" s="58"/>
      <c r="D435" s="58"/>
      <c r="E435" s="58"/>
      <c r="F435" s="58"/>
      <c r="G435" s="58"/>
      <c r="H435" s="58"/>
      <c r="I435" s="58"/>
      <c r="J435" s="58"/>
      <c r="K435" s="58"/>
      <c r="L435" s="58"/>
      <c r="M435" s="58"/>
    </row>
    <row r="436" spans="1:13" s="1" customFormat="1">
      <c r="A436" s="58"/>
      <c r="B436" s="58"/>
      <c r="C436" s="58"/>
      <c r="D436" s="58"/>
      <c r="E436" s="58"/>
      <c r="F436" s="58"/>
      <c r="G436" s="58"/>
      <c r="H436" s="58"/>
      <c r="I436" s="58"/>
      <c r="J436" s="58"/>
      <c r="K436" s="58"/>
      <c r="L436" s="58"/>
      <c r="M436" s="58"/>
    </row>
    <row r="437" spans="1:13" s="1" customFormat="1">
      <c r="A437" s="58"/>
      <c r="B437" s="58"/>
      <c r="C437" s="58"/>
      <c r="D437" s="58"/>
      <c r="E437" s="58"/>
      <c r="F437" s="58"/>
      <c r="G437" s="58"/>
      <c r="H437" s="58"/>
      <c r="I437" s="58"/>
      <c r="J437" s="58"/>
      <c r="K437" s="58"/>
      <c r="L437" s="58"/>
      <c r="M437" s="58"/>
    </row>
    <row r="438" spans="1:13" s="1" customFormat="1">
      <c r="A438" s="58"/>
      <c r="B438" s="58"/>
      <c r="C438" s="58"/>
      <c r="D438" s="58"/>
      <c r="E438" s="58"/>
      <c r="F438" s="58"/>
      <c r="G438" s="58"/>
      <c r="H438" s="58"/>
      <c r="I438" s="58"/>
      <c r="J438" s="58"/>
      <c r="K438" s="58"/>
      <c r="L438" s="58"/>
      <c r="M438" s="58"/>
    </row>
    <row r="439" spans="1:13" s="1" customFormat="1">
      <c r="A439" s="58"/>
      <c r="B439" s="58"/>
      <c r="C439" s="58"/>
      <c r="D439" s="58"/>
      <c r="E439" s="58"/>
      <c r="F439" s="58"/>
      <c r="G439" s="58"/>
      <c r="H439" s="58"/>
      <c r="I439" s="58"/>
      <c r="J439" s="58"/>
      <c r="K439" s="58"/>
      <c r="L439" s="58"/>
      <c r="M439" s="58"/>
    </row>
    <row r="440" spans="1:13" s="1" customFormat="1">
      <c r="A440" s="58"/>
      <c r="B440" s="58"/>
      <c r="C440" s="58"/>
      <c r="D440" s="58"/>
      <c r="E440" s="58"/>
      <c r="F440" s="58"/>
      <c r="G440" s="58"/>
      <c r="H440" s="58"/>
      <c r="I440" s="58"/>
      <c r="J440" s="58"/>
      <c r="K440" s="58"/>
      <c r="L440" s="58"/>
      <c r="M440" s="58"/>
    </row>
    <row r="441" spans="1:13" s="1" customFormat="1">
      <c r="A441" s="58"/>
      <c r="B441" s="58"/>
      <c r="C441" s="58"/>
      <c r="D441" s="58"/>
      <c r="E441" s="58"/>
      <c r="F441" s="58"/>
      <c r="G441" s="58"/>
      <c r="H441" s="58"/>
      <c r="I441" s="58"/>
      <c r="J441" s="58"/>
      <c r="K441" s="58"/>
      <c r="L441" s="58"/>
      <c r="M441" s="58"/>
    </row>
    <row r="442" spans="1:13" s="1" customFormat="1">
      <c r="A442" s="58"/>
      <c r="B442" s="58"/>
      <c r="C442" s="58"/>
      <c r="D442" s="58"/>
      <c r="E442" s="58"/>
      <c r="F442" s="58"/>
      <c r="G442" s="58"/>
      <c r="H442" s="58"/>
      <c r="I442" s="58"/>
      <c r="J442" s="58"/>
      <c r="K442" s="58"/>
      <c r="L442" s="58"/>
      <c r="M442" s="58"/>
    </row>
    <row r="443" spans="1:13" s="1" customFormat="1">
      <c r="A443" s="58"/>
      <c r="B443" s="58"/>
      <c r="C443" s="58"/>
      <c r="D443" s="58"/>
      <c r="E443" s="58"/>
      <c r="F443" s="58"/>
      <c r="G443" s="58"/>
      <c r="H443" s="58"/>
      <c r="I443" s="58"/>
      <c r="J443" s="58"/>
      <c r="K443" s="58"/>
      <c r="L443" s="58"/>
      <c r="M443" s="58"/>
    </row>
    <row r="444" spans="1:13" s="1" customFormat="1">
      <c r="A444" s="58"/>
      <c r="B444" s="58"/>
      <c r="C444" s="58"/>
      <c r="D444" s="58"/>
      <c r="E444" s="58"/>
      <c r="F444" s="58"/>
      <c r="G444" s="58"/>
      <c r="H444" s="58"/>
      <c r="I444" s="58"/>
      <c r="J444" s="58"/>
      <c r="K444" s="58"/>
      <c r="L444" s="58"/>
      <c r="M444" s="58"/>
    </row>
    <row r="445" spans="1:13" s="1" customFormat="1">
      <c r="A445" s="58"/>
      <c r="B445" s="58"/>
      <c r="C445" s="58"/>
      <c r="D445" s="58"/>
      <c r="E445" s="58"/>
      <c r="F445" s="58"/>
      <c r="G445" s="58"/>
      <c r="H445" s="58"/>
      <c r="I445" s="58"/>
      <c r="J445" s="58"/>
      <c r="K445" s="58"/>
      <c r="L445" s="58"/>
      <c r="M445" s="58"/>
    </row>
    <row r="446" spans="1:13" s="1" customFormat="1">
      <c r="A446" s="58"/>
      <c r="B446" s="58"/>
      <c r="C446" s="58"/>
      <c r="D446" s="58"/>
      <c r="E446" s="58"/>
      <c r="F446" s="58"/>
      <c r="G446" s="58"/>
      <c r="H446" s="58"/>
      <c r="I446" s="58"/>
      <c r="J446" s="58"/>
      <c r="K446" s="58"/>
      <c r="L446" s="58"/>
      <c r="M446" s="58"/>
    </row>
    <row r="447" spans="1:13" s="1" customFormat="1">
      <c r="A447" s="58"/>
      <c r="B447" s="58"/>
      <c r="C447" s="58"/>
      <c r="D447" s="58"/>
      <c r="E447" s="58"/>
      <c r="F447" s="58"/>
      <c r="G447" s="58"/>
      <c r="H447" s="58"/>
      <c r="I447" s="58"/>
      <c r="J447" s="58"/>
      <c r="K447" s="58"/>
      <c r="L447" s="58"/>
      <c r="M447" s="58"/>
    </row>
    <row r="448" spans="1:13" s="1" customFormat="1">
      <c r="A448" s="58"/>
      <c r="B448" s="58"/>
      <c r="C448" s="58"/>
      <c r="D448" s="58"/>
      <c r="E448" s="58"/>
      <c r="F448" s="58"/>
      <c r="G448" s="58"/>
      <c r="H448" s="58"/>
      <c r="I448" s="58"/>
      <c r="J448" s="58"/>
      <c r="K448" s="58"/>
      <c r="L448" s="58"/>
      <c r="M448" s="58"/>
    </row>
    <row r="449" spans="1:13" s="1" customFormat="1">
      <c r="A449" s="58"/>
      <c r="B449" s="58"/>
      <c r="C449" s="58"/>
      <c r="D449" s="58"/>
      <c r="E449" s="58"/>
      <c r="F449" s="58"/>
      <c r="G449" s="58"/>
      <c r="H449" s="58"/>
      <c r="I449" s="58"/>
      <c r="J449" s="58"/>
      <c r="K449" s="58"/>
      <c r="L449" s="58"/>
      <c r="M449" s="58"/>
    </row>
    <row r="450" spans="1:13" s="1" customFormat="1">
      <c r="A450" s="58"/>
      <c r="B450" s="58"/>
      <c r="C450" s="58"/>
      <c r="D450" s="58"/>
      <c r="E450" s="58"/>
      <c r="F450" s="58"/>
      <c r="G450" s="58"/>
      <c r="H450" s="58"/>
      <c r="I450" s="58"/>
      <c r="J450" s="58"/>
      <c r="K450" s="58"/>
      <c r="L450" s="58"/>
      <c r="M450" s="58"/>
    </row>
    <row r="451" spans="1:13" s="1" customFormat="1">
      <c r="A451" s="58"/>
      <c r="B451" s="58"/>
      <c r="C451" s="58"/>
      <c r="D451" s="58"/>
      <c r="E451" s="58"/>
      <c r="F451" s="58"/>
      <c r="G451" s="58"/>
      <c r="H451" s="58"/>
      <c r="I451" s="58"/>
      <c r="J451" s="58"/>
      <c r="K451" s="58"/>
      <c r="L451" s="58"/>
      <c r="M451" s="58"/>
    </row>
    <row r="452" spans="1:13" s="1" customFormat="1">
      <c r="A452" s="58"/>
      <c r="B452" s="58"/>
      <c r="C452" s="58"/>
      <c r="D452" s="58"/>
      <c r="E452" s="58"/>
      <c r="F452" s="58"/>
      <c r="G452" s="58"/>
      <c r="H452" s="58"/>
      <c r="I452" s="58"/>
      <c r="J452" s="58"/>
      <c r="K452" s="58"/>
      <c r="L452" s="58"/>
      <c r="M452" s="58"/>
    </row>
    <row r="453" spans="1:13" s="1" customFormat="1">
      <c r="A453" s="58"/>
      <c r="B453" s="58"/>
      <c r="C453" s="58"/>
      <c r="D453" s="58"/>
      <c r="E453" s="58"/>
      <c r="F453" s="58"/>
      <c r="G453" s="58"/>
      <c r="H453" s="58"/>
      <c r="I453" s="58"/>
      <c r="J453" s="58"/>
      <c r="K453" s="58"/>
      <c r="L453" s="58"/>
      <c r="M453" s="58"/>
    </row>
    <row r="454" spans="1:13" s="1" customFormat="1">
      <c r="A454" s="58"/>
      <c r="B454" s="58"/>
      <c r="C454" s="58"/>
      <c r="D454" s="58"/>
      <c r="E454" s="58"/>
      <c r="F454" s="58"/>
      <c r="G454" s="58"/>
      <c r="H454" s="58"/>
      <c r="I454" s="58"/>
      <c r="J454" s="58"/>
      <c r="K454" s="58"/>
      <c r="L454" s="58"/>
      <c r="M454" s="58"/>
    </row>
    <row r="455" spans="1:13" s="1" customFormat="1">
      <c r="A455" s="58"/>
      <c r="B455" s="58"/>
      <c r="C455" s="58"/>
      <c r="D455" s="58"/>
      <c r="E455" s="58"/>
      <c r="F455" s="58"/>
      <c r="G455" s="58"/>
      <c r="H455" s="58"/>
      <c r="I455" s="58"/>
      <c r="J455" s="58"/>
      <c r="K455" s="58"/>
      <c r="L455" s="58"/>
      <c r="M455" s="58"/>
    </row>
    <row r="456" spans="1:13" s="1" customFormat="1">
      <c r="A456" s="58"/>
      <c r="B456" s="58"/>
      <c r="C456" s="58"/>
      <c r="D456" s="58"/>
      <c r="E456" s="58"/>
      <c r="F456" s="58"/>
      <c r="G456" s="58"/>
      <c r="H456" s="58"/>
      <c r="I456" s="58"/>
      <c r="J456" s="58"/>
      <c r="K456" s="58"/>
      <c r="L456" s="58"/>
      <c r="M456" s="58"/>
    </row>
    <row r="457" spans="1:13" s="1" customFormat="1">
      <c r="A457" s="58"/>
      <c r="B457" s="58"/>
      <c r="C457" s="58"/>
      <c r="D457" s="58"/>
      <c r="E457" s="58"/>
      <c r="F457" s="58"/>
      <c r="G457" s="58"/>
      <c r="H457" s="58"/>
      <c r="I457" s="58"/>
      <c r="J457" s="58"/>
      <c r="K457" s="58"/>
      <c r="L457" s="58"/>
      <c r="M457" s="58"/>
    </row>
    <row r="458" spans="1:13" s="1" customFormat="1">
      <c r="A458" s="58"/>
      <c r="B458" s="58"/>
      <c r="C458" s="58"/>
      <c r="D458" s="58"/>
      <c r="E458" s="58"/>
      <c r="F458" s="58"/>
      <c r="G458" s="58"/>
      <c r="H458" s="58"/>
      <c r="I458" s="58"/>
      <c r="J458" s="58"/>
      <c r="K458" s="58"/>
      <c r="L458" s="58"/>
      <c r="M458" s="58"/>
    </row>
    <row r="459" spans="1:13" s="1" customFormat="1">
      <c r="A459" s="58"/>
      <c r="B459" s="58"/>
      <c r="C459" s="58"/>
      <c r="D459" s="58"/>
      <c r="E459" s="58"/>
      <c r="F459" s="58"/>
      <c r="G459" s="58"/>
      <c r="H459" s="58"/>
      <c r="I459" s="58"/>
      <c r="J459" s="58"/>
      <c r="K459" s="58"/>
      <c r="L459" s="58"/>
      <c r="M459" s="58"/>
    </row>
    <row r="460" spans="1:13" s="1" customFormat="1">
      <c r="A460" s="58"/>
      <c r="B460" s="58"/>
      <c r="C460" s="58"/>
      <c r="D460" s="58"/>
      <c r="E460" s="58"/>
      <c r="F460" s="58"/>
      <c r="G460" s="58"/>
      <c r="H460" s="58"/>
      <c r="I460" s="58"/>
      <c r="J460" s="58"/>
      <c r="K460" s="58"/>
      <c r="L460" s="58"/>
      <c r="M460" s="58"/>
    </row>
    <row r="461" spans="1:13" s="1" customFormat="1">
      <c r="A461" s="58"/>
      <c r="B461" s="58"/>
      <c r="C461" s="58"/>
      <c r="D461" s="58"/>
      <c r="E461" s="58"/>
      <c r="F461" s="58"/>
      <c r="G461" s="58"/>
      <c r="H461" s="58"/>
      <c r="I461" s="58"/>
      <c r="J461" s="58"/>
      <c r="K461" s="58"/>
      <c r="L461" s="58"/>
      <c r="M461" s="58"/>
    </row>
    <row r="462" spans="1:13" s="1" customFormat="1">
      <c r="A462" s="58"/>
      <c r="B462" s="58"/>
      <c r="C462" s="58"/>
      <c r="D462" s="58"/>
      <c r="E462" s="58"/>
      <c r="F462" s="58"/>
      <c r="G462" s="58"/>
      <c r="H462" s="58"/>
      <c r="I462" s="58"/>
      <c r="J462" s="58"/>
      <c r="K462" s="58"/>
      <c r="L462" s="58"/>
      <c r="M462" s="58"/>
    </row>
    <row r="463" spans="1:13" s="1" customFormat="1">
      <c r="A463" s="58"/>
      <c r="B463" s="58"/>
      <c r="C463" s="58"/>
      <c r="D463" s="58"/>
      <c r="E463" s="58"/>
      <c r="F463" s="58"/>
      <c r="G463" s="58"/>
      <c r="H463" s="58"/>
      <c r="I463" s="58"/>
      <c r="J463" s="58"/>
      <c r="K463" s="58"/>
      <c r="L463" s="58"/>
      <c r="M463" s="58"/>
    </row>
    <row r="464" spans="1:13" s="1" customFormat="1">
      <c r="A464" s="58"/>
      <c r="B464" s="58"/>
      <c r="C464" s="58"/>
      <c r="D464" s="58"/>
      <c r="E464" s="58"/>
      <c r="F464" s="58"/>
      <c r="G464" s="58"/>
      <c r="H464" s="58"/>
      <c r="I464" s="58"/>
      <c r="J464" s="58"/>
      <c r="K464" s="58"/>
      <c r="L464" s="58"/>
      <c r="M464" s="58"/>
    </row>
    <row r="465" spans="1:13" s="1" customFormat="1">
      <c r="A465" s="58"/>
      <c r="B465" s="58"/>
      <c r="C465" s="58"/>
      <c r="D465" s="58"/>
      <c r="E465" s="58"/>
      <c r="F465" s="58"/>
      <c r="G465" s="58"/>
      <c r="H465" s="58"/>
      <c r="I465" s="58"/>
      <c r="J465" s="58"/>
      <c r="K465" s="58"/>
      <c r="L465" s="58"/>
      <c r="M465" s="58"/>
    </row>
    <row r="466" spans="1:13" s="1" customFormat="1">
      <c r="A466" s="58"/>
      <c r="B466" s="58"/>
      <c r="C466" s="58"/>
      <c r="D466" s="58"/>
      <c r="E466" s="58"/>
      <c r="F466" s="58"/>
      <c r="G466" s="58"/>
      <c r="H466" s="58"/>
      <c r="I466" s="58"/>
      <c r="J466" s="58"/>
      <c r="K466" s="58"/>
      <c r="L466" s="58"/>
      <c r="M466" s="58"/>
    </row>
    <row r="467" spans="1:13" s="1" customFormat="1">
      <c r="A467" s="58"/>
      <c r="B467" s="58"/>
      <c r="C467" s="58"/>
      <c r="D467" s="58"/>
      <c r="E467" s="58"/>
      <c r="F467" s="58"/>
      <c r="G467" s="58"/>
      <c r="H467" s="58"/>
      <c r="I467" s="58"/>
      <c r="J467" s="58"/>
      <c r="K467" s="58"/>
      <c r="L467" s="58"/>
      <c r="M467" s="58"/>
    </row>
    <row r="468" spans="1:13" s="1" customFormat="1">
      <c r="A468" s="58"/>
      <c r="B468" s="58"/>
      <c r="C468" s="58"/>
      <c r="D468" s="58"/>
      <c r="E468" s="58"/>
      <c r="F468" s="58"/>
      <c r="G468" s="58"/>
      <c r="H468" s="58"/>
      <c r="I468" s="58"/>
      <c r="J468" s="58"/>
      <c r="K468" s="58"/>
      <c r="L468" s="58"/>
      <c r="M468" s="58"/>
    </row>
    <row r="469" spans="1:13" s="1" customFormat="1">
      <c r="A469" s="58"/>
      <c r="B469" s="58"/>
      <c r="C469" s="58"/>
      <c r="D469" s="58"/>
      <c r="E469" s="58"/>
      <c r="F469" s="58"/>
      <c r="G469" s="58"/>
      <c r="H469" s="58"/>
      <c r="I469" s="58"/>
      <c r="J469" s="58"/>
      <c r="K469" s="58"/>
      <c r="L469" s="58"/>
      <c r="M469" s="58"/>
    </row>
    <row r="470" spans="1:13" s="1" customFormat="1">
      <c r="A470" s="58"/>
      <c r="B470" s="58"/>
      <c r="C470" s="58"/>
      <c r="D470" s="58"/>
      <c r="E470" s="58"/>
      <c r="F470" s="58"/>
      <c r="G470" s="58"/>
      <c r="H470" s="58"/>
      <c r="I470" s="58"/>
      <c r="J470" s="58"/>
      <c r="K470" s="58"/>
      <c r="L470" s="58"/>
      <c r="M470" s="58"/>
    </row>
    <row r="471" spans="1:13" s="1" customFormat="1">
      <c r="A471" s="58"/>
      <c r="B471" s="58"/>
      <c r="C471" s="58"/>
      <c r="D471" s="58"/>
      <c r="E471" s="58"/>
      <c r="F471" s="58"/>
      <c r="G471" s="58"/>
      <c r="H471" s="58"/>
      <c r="I471" s="58"/>
      <c r="J471" s="58"/>
      <c r="K471" s="58"/>
      <c r="L471" s="58"/>
      <c r="M471" s="58"/>
    </row>
    <row r="472" spans="1:13" s="1" customFormat="1">
      <c r="A472" s="58"/>
      <c r="B472" s="58"/>
      <c r="C472" s="58"/>
      <c r="D472" s="58"/>
      <c r="E472" s="58"/>
      <c r="F472" s="58"/>
      <c r="G472" s="58"/>
      <c r="H472" s="58"/>
      <c r="I472" s="58"/>
      <c r="J472" s="58"/>
      <c r="K472" s="58"/>
      <c r="L472" s="58"/>
      <c r="M472" s="58"/>
    </row>
    <row r="473" spans="1:13" s="1" customFormat="1">
      <c r="A473" s="58"/>
      <c r="B473" s="58"/>
      <c r="C473" s="58"/>
      <c r="D473" s="58"/>
      <c r="E473" s="58"/>
      <c r="F473" s="58"/>
      <c r="G473" s="58"/>
      <c r="H473" s="58"/>
      <c r="I473" s="58"/>
      <c r="J473" s="58"/>
      <c r="K473" s="58"/>
      <c r="L473" s="58"/>
      <c r="M473" s="58"/>
    </row>
    <row r="474" spans="1:13" s="1" customFormat="1">
      <c r="A474" s="58"/>
      <c r="B474" s="58"/>
      <c r="C474" s="58"/>
      <c r="D474" s="58"/>
      <c r="E474" s="58"/>
      <c r="F474" s="58"/>
      <c r="G474" s="58"/>
      <c r="H474" s="58"/>
      <c r="I474" s="58"/>
      <c r="J474" s="58"/>
      <c r="K474" s="58"/>
      <c r="L474" s="58"/>
      <c r="M474" s="58"/>
    </row>
    <row r="475" spans="1:13" s="1" customFormat="1">
      <c r="A475" s="58"/>
      <c r="B475" s="58"/>
      <c r="C475" s="58"/>
      <c r="D475" s="58"/>
      <c r="E475" s="58"/>
      <c r="F475" s="58"/>
      <c r="G475" s="58"/>
      <c r="H475" s="58"/>
      <c r="I475" s="58"/>
      <c r="J475" s="58"/>
      <c r="K475" s="58"/>
      <c r="L475" s="58"/>
      <c r="M475" s="58"/>
    </row>
    <row r="476" spans="1:13" s="1" customFormat="1">
      <c r="A476" s="58"/>
      <c r="B476" s="58"/>
      <c r="C476" s="58"/>
      <c r="D476" s="58"/>
      <c r="E476" s="58"/>
      <c r="F476" s="58"/>
      <c r="G476" s="58"/>
      <c r="H476" s="58"/>
      <c r="I476" s="58"/>
      <c r="J476" s="58"/>
      <c r="K476" s="58"/>
      <c r="L476" s="58"/>
      <c r="M476" s="58"/>
    </row>
    <row r="477" spans="1:13" s="1" customFormat="1">
      <c r="A477" s="58"/>
      <c r="B477" s="58"/>
      <c r="C477" s="58"/>
      <c r="D477" s="58"/>
      <c r="E477" s="58"/>
      <c r="F477" s="58"/>
      <c r="G477" s="58"/>
      <c r="H477" s="58"/>
      <c r="I477" s="58"/>
      <c r="J477" s="58"/>
      <c r="K477" s="58"/>
      <c r="L477" s="58"/>
      <c r="M477" s="58"/>
    </row>
    <row r="478" spans="1:13" s="1" customFormat="1">
      <c r="A478" s="58"/>
      <c r="B478" s="58"/>
      <c r="C478" s="58"/>
      <c r="D478" s="58"/>
      <c r="E478" s="58"/>
      <c r="F478" s="58"/>
      <c r="G478" s="58"/>
      <c r="H478" s="58"/>
      <c r="I478" s="58"/>
      <c r="J478" s="58"/>
      <c r="K478" s="58"/>
      <c r="L478" s="58"/>
      <c r="M478" s="58"/>
    </row>
    <row r="479" spans="1:13" s="1" customFormat="1">
      <c r="A479" s="58"/>
      <c r="B479" s="58"/>
      <c r="C479" s="58"/>
      <c r="D479" s="58"/>
      <c r="E479" s="58"/>
      <c r="F479" s="58"/>
      <c r="G479" s="58"/>
      <c r="H479" s="58"/>
      <c r="I479" s="58"/>
      <c r="J479" s="58"/>
      <c r="K479" s="58"/>
      <c r="L479" s="58"/>
      <c r="M479" s="58"/>
    </row>
    <row r="480" spans="1:13" s="1" customFormat="1">
      <c r="A480" s="58"/>
      <c r="B480" s="58"/>
      <c r="C480" s="58"/>
      <c r="D480" s="58"/>
      <c r="E480" s="58"/>
      <c r="F480" s="58"/>
      <c r="G480" s="58"/>
      <c r="H480" s="58"/>
      <c r="I480" s="58"/>
      <c r="J480" s="58"/>
      <c r="K480" s="58"/>
      <c r="L480" s="58"/>
      <c r="M480" s="58"/>
    </row>
    <row r="481" spans="1:13" s="1" customFormat="1">
      <c r="A481" s="58"/>
      <c r="B481" s="58"/>
      <c r="C481" s="58"/>
      <c r="D481" s="58"/>
      <c r="E481" s="58"/>
      <c r="F481" s="58"/>
      <c r="G481" s="58"/>
      <c r="H481" s="58"/>
      <c r="I481" s="58"/>
      <c r="J481" s="58"/>
      <c r="K481" s="58"/>
      <c r="L481" s="58"/>
      <c r="M481" s="58"/>
    </row>
    <row r="482" spans="1:13" s="1" customFormat="1">
      <c r="A482" s="58"/>
      <c r="B482" s="58"/>
      <c r="C482" s="58"/>
      <c r="D482" s="58"/>
      <c r="E482" s="58"/>
      <c r="F482" s="58"/>
      <c r="G482" s="58"/>
      <c r="H482" s="58"/>
      <c r="I482" s="58"/>
      <c r="J482" s="58"/>
      <c r="K482" s="58"/>
      <c r="L482" s="58"/>
      <c r="M482" s="58"/>
    </row>
    <row r="483" spans="1:13" s="1" customFormat="1">
      <c r="A483" s="58"/>
      <c r="B483" s="58"/>
      <c r="C483" s="58"/>
      <c r="D483" s="58"/>
      <c r="E483" s="58"/>
      <c r="F483" s="58"/>
      <c r="G483" s="58"/>
      <c r="H483" s="58"/>
      <c r="I483" s="58"/>
      <c r="J483" s="58"/>
      <c r="K483" s="58"/>
      <c r="L483" s="58"/>
      <c r="M483" s="58"/>
    </row>
    <row r="484" spans="1:13" s="1" customFormat="1">
      <c r="A484" s="58"/>
      <c r="B484" s="58"/>
      <c r="C484" s="58"/>
      <c r="D484" s="58"/>
      <c r="E484" s="58"/>
      <c r="F484" s="58"/>
      <c r="G484" s="58"/>
      <c r="H484" s="58"/>
      <c r="I484" s="58"/>
      <c r="J484" s="58"/>
      <c r="K484" s="58"/>
      <c r="L484" s="58"/>
      <c r="M484" s="58"/>
    </row>
    <row r="485" spans="1:13" s="1" customFormat="1">
      <c r="A485" s="58"/>
      <c r="B485" s="58"/>
      <c r="C485" s="58"/>
      <c r="D485" s="58"/>
      <c r="E485" s="58"/>
      <c r="F485" s="58"/>
      <c r="G485" s="58"/>
      <c r="H485" s="58"/>
      <c r="I485" s="58"/>
      <c r="J485" s="58"/>
      <c r="K485" s="58"/>
      <c r="L485" s="58"/>
      <c r="M485" s="58"/>
    </row>
    <row r="486" spans="1:13" s="1" customFormat="1">
      <c r="A486" s="58"/>
      <c r="B486" s="58"/>
      <c r="C486" s="58"/>
      <c r="D486" s="58"/>
      <c r="E486" s="58"/>
      <c r="F486" s="58"/>
      <c r="G486" s="58"/>
      <c r="H486" s="58"/>
      <c r="I486" s="58"/>
      <c r="J486" s="58"/>
      <c r="K486" s="58"/>
      <c r="L486" s="58"/>
      <c r="M486" s="58"/>
    </row>
    <row r="487" spans="1:13" s="1" customFormat="1">
      <c r="A487" s="58"/>
      <c r="B487" s="58"/>
      <c r="C487" s="58"/>
      <c r="D487" s="58"/>
      <c r="E487" s="58"/>
      <c r="F487" s="58"/>
      <c r="G487" s="58"/>
      <c r="H487" s="58"/>
      <c r="I487" s="58"/>
      <c r="J487" s="58"/>
      <c r="K487" s="58"/>
      <c r="L487" s="58"/>
      <c r="M487" s="58"/>
    </row>
    <row r="488" spans="1:13" s="1" customFormat="1">
      <c r="A488" s="58"/>
      <c r="B488" s="58"/>
      <c r="C488" s="58"/>
      <c r="D488" s="58"/>
      <c r="E488" s="58"/>
      <c r="F488" s="58"/>
      <c r="G488" s="58"/>
      <c r="H488" s="58"/>
      <c r="I488" s="58"/>
      <c r="J488" s="58"/>
      <c r="K488" s="58"/>
      <c r="L488" s="58"/>
      <c r="M488" s="58"/>
    </row>
    <row r="489" spans="1:13" s="1" customFormat="1">
      <c r="A489" s="58"/>
      <c r="B489" s="58"/>
      <c r="C489" s="58"/>
      <c r="D489" s="58"/>
      <c r="E489" s="58"/>
      <c r="F489" s="58"/>
      <c r="G489" s="58"/>
      <c r="H489" s="58"/>
      <c r="I489" s="58"/>
      <c r="J489" s="58"/>
      <c r="K489" s="58"/>
      <c r="L489" s="58"/>
      <c r="M489" s="58"/>
    </row>
    <row r="490" spans="1:13" s="1" customFormat="1">
      <c r="A490" s="58"/>
      <c r="B490" s="58"/>
      <c r="C490" s="58"/>
      <c r="D490" s="58"/>
      <c r="E490" s="58"/>
      <c r="F490" s="58"/>
      <c r="G490" s="58"/>
      <c r="H490" s="58"/>
      <c r="I490" s="58"/>
      <c r="J490" s="58"/>
      <c r="K490" s="58"/>
      <c r="L490" s="58"/>
      <c r="M490" s="58"/>
    </row>
    <row r="491" spans="1:13" s="1" customFormat="1">
      <c r="A491" s="58"/>
      <c r="B491" s="58"/>
      <c r="C491" s="58"/>
      <c r="D491" s="58"/>
      <c r="E491" s="58"/>
      <c r="F491" s="58"/>
      <c r="G491" s="58"/>
      <c r="H491" s="58"/>
      <c r="I491" s="58"/>
      <c r="J491" s="58"/>
      <c r="K491" s="58"/>
      <c r="L491" s="58"/>
      <c r="M491" s="58"/>
    </row>
    <row r="492" spans="1:13" s="1" customFormat="1">
      <c r="A492" s="58"/>
      <c r="B492" s="58"/>
      <c r="C492" s="58"/>
      <c r="D492" s="58"/>
      <c r="E492" s="58"/>
      <c r="F492" s="58"/>
      <c r="G492" s="58"/>
      <c r="H492" s="58"/>
      <c r="I492" s="58"/>
      <c r="J492" s="58"/>
      <c r="K492" s="58"/>
      <c r="L492" s="58"/>
      <c r="M492" s="58"/>
    </row>
    <row r="493" spans="1:13" s="1" customFormat="1">
      <c r="A493" s="58"/>
      <c r="B493" s="58"/>
      <c r="C493" s="58"/>
      <c r="D493" s="58"/>
      <c r="E493" s="58"/>
      <c r="F493" s="58"/>
      <c r="G493" s="58"/>
      <c r="H493" s="58"/>
      <c r="I493" s="58"/>
      <c r="J493" s="58"/>
      <c r="K493" s="58"/>
      <c r="L493" s="58"/>
      <c r="M493" s="58"/>
    </row>
    <row r="494" spans="1:13" s="1" customFormat="1">
      <c r="A494" s="58"/>
      <c r="B494" s="58"/>
      <c r="C494" s="58"/>
      <c r="D494" s="58"/>
      <c r="E494" s="58"/>
      <c r="F494" s="58"/>
      <c r="G494" s="58"/>
      <c r="H494" s="58"/>
      <c r="I494" s="58"/>
      <c r="J494" s="58"/>
      <c r="K494" s="58"/>
      <c r="L494" s="58"/>
      <c r="M494" s="58"/>
    </row>
    <row r="495" spans="1:13" s="1" customFormat="1">
      <c r="A495" s="58"/>
      <c r="B495" s="58"/>
      <c r="C495" s="58"/>
      <c r="D495" s="58"/>
      <c r="E495" s="58"/>
      <c r="F495" s="58"/>
      <c r="G495" s="58"/>
      <c r="H495" s="58"/>
      <c r="I495" s="58"/>
      <c r="J495" s="58"/>
      <c r="K495" s="58"/>
      <c r="L495" s="58"/>
      <c r="M495" s="58"/>
    </row>
    <row r="496" spans="1:13" s="1" customFormat="1">
      <c r="A496" s="58"/>
      <c r="B496" s="58"/>
      <c r="C496" s="58"/>
      <c r="D496" s="58"/>
      <c r="E496" s="58"/>
      <c r="F496" s="58"/>
      <c r="G496" s="58"/>
      <c r="H496" s="58"/>
      <c r="I496" s="58"/>
      <c r="J496" s="58"/>
      <c r="K496" s="58"/>
      <c r="L496" s="58"/>
      <c r="M496" s="58"/>
    </row>
    <row r="497" spans="1:13" s="1" customFormat="1">
      <c r="A497" s="58"/>
      <c r="B497" s="58"/>
      <c r="C497" s="58"/>
      <c r="D497" s="58"/>
      <c r="E497" s="58"/>
      <c r="F497" s="58"/>
      <c r="G497" s="58"/>
      <c r="H497" s="58"/>
      <c r="I497" s="58"/>
      <c r="J497" s="58"/>
      <c r="K497" s="58"/>
      <c r="L497" s="58"/>
      <c r="M497" s="58"/>
    </row>
    <row r="498" spans="1:13" s="1" customFormat="1">
      <c r="A498" s="58"/>
      <c r="B498" s="58"/>
      <c r="C498" s="58"/>
      <c r="D498" s="58"/>
      <c r="E498" s="58"/>
      <c r="F498" s="58"/>
      <c r="G498" s="58"/>
      <c r="H498" s="58"/>
      <c r="I498" s="58"/>
      <c r="J498" s="58"/>
      <c r="K498" s="58"/>
      <c r="L498" s="58"/>
      <c r="M498" s="58"/>
    </row>
    <row r="499" spans="1:13" s="1" customFormat="1">
      <c r="A499" s="58"/>
      <c r="B499" s="58"/>
      <c r="C499" s="58"/>
      <c r="D499" s="58"/>
      <c r="E499" s="58"/>
      <c r="F499" s="58"/>
      <c r="G499" s="58"/>
      <c r="H499" s="58"/>
      <c r="I499" s="58"/>
      <c r="J499" s="58"/>
      <c r="K499" s="58"/>
      <c r="L499" s="58"/>
      <c r="M499" s="58"/>
    </row>
    <row r="500" spans="1:13" s="1" customFormat="1">
      <c r="A500" s="58"/>
      <c r="B500" s="58"/>
      <c r="C500" s="58"/>
      <c r="D500" s="58"/>
      <c r="E500" s="58"/>
      <c r="F500" s="58"/>
      <c r="G500" s="58"/>
      <c r="H500" s="58"/>
      <c r="I500" s="58"/>
      <c r="J500" s="58"/>
      <c r="K500" s="58"/>
      <c r="L500" s="58"/>
      <c r="M500" s="58"/>
    </row>
    <row r="501" spans="1:13" s="1" customFormat="1">
      <c r="A501" s="58"/>
      <c r="B501" s="58"/>
      <c r="C501" s="58"/>
      <c r="D501" s="58"/>
      <c r="E501" s="58"/>
      <c r="F501" s="58"/>
      <c r="G501" s="58"/>
      <c r="H501" s="58"/>
      <c r="I501" s="58"/>
      <c r="J501" s="58"/>
      <c r="K501" s="58"/>
      <c r="L501" s="58"/>
      <c r="M501" s="58"/>
    </row>
    <row r="502" spans="1:13" s="1" customFormat="1">
      <c r="A502" s="58"/>
      <c r="B502" s="58"/>
      <c r="C502" s="58"/>
      <c r="D502" s="58"/>
      <c r="E502" s="58"/>
      <c r="F502" s="58"/>
      <c r="G502" s="58"/>
      <c r="H502" s="58"/>
      <c r="I502" s="58"/>
      <c r="J502" s="58"/>
      <c r="K502" s="58"/>
      <c r="L502" s="58"/>
      <c r="M502" s="58"/>
    </row>
    <row r="503" spans="1:13" s="1" customFormat="1">
      <c r="A503" s="58"/>
      <c r="B503" s="58"/>
      <c r="C503" s="58"/>
      <c r="D503" s="58"/>
      <c r="E503" s="58"/>
      <c r="F503" s="58"/>
      <c r="G503" s="58"/>
      <c r="H503" s="58"/>
      <c r="I503" s="58"/>
      <c r="J503" s="58"/>
      <c r="K503" s="58"/>
      <c r="L503" s="58"/>
      <c r="M503" s="58"/>
    </row>
    <row r="504" spans="1:13" s="1" customFormat="1">
      <c r="A504" s="58"/>
      <c r="B504" s="58"/>
      <c r="C504" s="58"/>
      <c r="D504" s="58"/>
      <c r="E504" s="58"/>
      <c r="F504" s="58"/>
      <c r="G504" s="58"/>
      <c r="H504" s="58"/>
      <c r="I504" s="58"/>
      <c r="J504" s="58"/>
      <c r="K504" s="58"/>
      <c r="L504" s="58"/>
      <c r="M504" s="58"/>
    </row>
    <row r="505" spans="1:13" s="1" customFormat="1">
      <c r="A505" s="58"/>
      <c r="B505" s="58"/>
      <c r="C505" s="58"/>
      <c r="D505" s="58"/>
      <c r="E505" s="58"/>
      <c r="F505" s="58"/>
      <c r="G505" s="58"/>
      <c r="H505" s="58"/>
      <c r="I505" s="58"/>
      <c r="J505" s="58"/>
      <c r="K505" s="58"/>
      <c r="L505" s="58"/>
      <c r="M505" s="58"/>
    </row>
    <row r="506" spans="1:13" s="1" customFormat="1">
      <c r="A506" s="58"/>
      <c r="B506" s="58"/>
      <c r="C506" s="58"/>
      <c r="D506" s="58"/>
      <c r="E506" s="58"/>
      <c r="F506" s="58"/>
      <c r="G506" s="58"/>
      <c r="H506" s="58"/>
      <c r="I506" s="58"/>
      <c r="J506" s="58"/>
      <c r="K506" s="58"/>
      <c r="L506" s="58"/>
      <c r="M506" s="58"/>
    </row>
    <row r="507" spans="1:13" s="1" customFormat="1">
      <c r="A507" s="58"/>
      <c r="B507" s="58"/>
      <c r="C507" s="58"/>
      <c r="D507" s="58"/>
      <c r="E507" s="58"/>
      <c r="F507" s="58"/>
      <c r="G507" s="58"/>
      <c r="H507" s="58"/>
      <c r="I507" s="58"/>
      <c r="J507" s="58"/>
      <c r="K507" s="58"/>
      <c r="L507" s="58"/>
      <c r="M507" s="58"/>
    </row>
    <row r="508" spans="1:13" s="1" customFormat="1">
      <c r="A508" s="58"/>
      <c r="B508" s="58"/>
      <c r="C508" s="58"/>
      <c r="D508" s="58"/>
      <c r="E508" s="58"/>
      <c r="F508" s="58"/>
      <c r="G508" s="58"/>
      <c r="H508" s="58"/>
      <c r="I508" s="58"/>
      <c r="J508" s="58"/>
      <c r="K508" s="58"/>
      <c r="L508" s="58"/>
      <c r="M508" s="58"/>
    </row>
    <row r="509" spans="1:13" s="1" customFormat="1">
      <c r="A509" s="58"/>
      <c r="B509" s="58"/>
      <c r="C509" s="58"/>
      <c r="D509" s="58"/>
      <c r="E509" s="58"/>
      <c r="F509" s="58"/>
      <c r="G509" s="58"/>
      <c r="H509" s="58"/>
      <c r="I509" s="58"/>
      <c r="J509" s="58"/>
      <c r="K509" s="58"/>
      <c r="L509" s="58"/>
      <c r="M509" s="58"/>
    </row>
    <row r="510" spans="1:13" s="1" customFormat="1">
      <c r="A510" s="58"/>
      <c r="B510" s="58"/>
      <c r="C510" s="58"/>
      <c r="D510" s="58"/>
      <c r="E510" s="58"/>
      <c r="F510" s="58"/>
      <c r="G510" s="58"/>
      <c r="H510" s="58"/>
      <c r="I510" s="58"/>
      <c r="J510" s="58"/>
      <c r="K510" s="58"/>
      <c r="L510" s="58"/>
      <c r="M510" s="58"/>
    </row>
    <row r="511" spans="1:13" s="1" customFormat="1">
      <c r="A511" s="58"/>
      <c r="B511" s="58"/>
      <c r="C511" s="58"/>
      <c r="D511" s="58"/>
      <c r="E511" s="58"/>
      <c r="F511" s="58"/>
      <c r="G511" s="58"/>
      <c r="H511" s="58"/>
      <c r="I511" s="58"/>
      <c r="J511" s="58"/>
      <c r="K511" s="58"/>
      <c r="L511" s="58"/>
      <c r="M511" s="58"/>
    </row>
    <row r="512" spans="1:13" s="1" customFormat="1">
      <c r="A512" s="58"/>
      <c r="B512" s="58"/>
      <c r="C512" s="58"/>
      <c r="D512" s="58"/>
      <c r="E512" s="58"/>
      <c r="F512" s="58"/>
      <c r="G512" s="58"/>
      <c r="H512" s="58"/>
      <c r="I512" s="58"/>
      <c r="J512" s="58"/>
      <c r="K512" s="58"/>
      <c r="L512" s="58"/>
      <c r="M512" s="58"/>
    </row>
    <row r="513" spans="1:13" s="1" customFormat="1">
      <c r="A513" s="58"/>
      <c r="B513" s="58"/>
      <c r="C513" s="58"/>
      <c r="D513" s="58"/>
      <c r="E513" s="58"/>
      <c r="F513" s="58"/>
      <c r="G513" s="58"/>
      <c r="H513" s="58"/>
      <c r="I513" s="58"/>
      <c r="J513" s="58"/>
      <c r="K513" s="58"/>
      <c r="L513" s="58"/>
      <c r="M513" s="58"/>
    </row>
    <row r="514" spans="1:13" s="1" customFormat="1">
      <c r="A514" s="58"/>
      <c r="B514" s="58"/>
      <c r="C514" s="58"/>
      <c r="D514" s="58"/>
      <c r="E514" s="58"/>
      <c r="F514" s="58"/>
      <c r="G514" s="58"/>
      <c r="H514" s="58"/>
      <c r="I514" s="58"/>
      <c r="J514" s="58"/>
      <c r="K514" s="58"/>
      <c r="L514" s="58"/>
      <c r="M514" s="58"/>
    </row>
    <row r="515" spans="1:13" s="1" customFormat="1">
      <c r="A515" s="58"/>
      <c r="B515" s="58"/>
      <c r="C515" s="58"/>
      <c r="D515" s="58"/>
      <c r="E515" s="58"/>
      <c r="F515" s="58"/>
      <c r="G515" s="58"/>
      <c r="H515" s="58"/>
      <c r="I515" s="58"/>
      <c r="J515" s="58"/>
      <c r="K515" s="58"/>
      <c r="L515" s="58"/>
      <c r="M515" s="58"/>
    </row>
    <row r="516" spans="1:13" s="1" customFormat="1">
      <c r="A516" s="58"/>
      <c r="B516" s="58"/>
      <c r="C516" s="58"/>
      <c r="D516" s="58"/>
      <c r="E516" s="58"/>
      <c r="F516" s="58"/>
      <c r="G516" s="58"/>
      <c r="H516" s="58"/>
      <c r="I516" s="58"/>
      <c r="J516" s="58"/>
      <c r="K516" s="58"/>
      <c r="L516" s="58"/>
      <c r="M516" s="58"/>
    </row>
    <row r="517" spans="1:13" s="1" customFormat="1">
      <c r="A517" s="58"/>
      <c r="B517" s="58"/>
      <c r="C517" s="58"/>
      <c r="D517" s="58"/>
      <c r="E517" s="58"/>
      <c r="F517" s="58"/>
      <c r="G517" s="58"/>
      <c r="H517" s="58"/>
      <c r="I517" s="58"/>
      <c r="J517" s="58"/>
      <c r="K517" s="58"/>
      <c r="L517" s="58"/>
      <c r="M517" s="58"/>
    </row>
    <row r="518" spans="1:13" s="1" customFormat="1">
      <c r="A518" s="58"/>
      <c r="B518" s="58"/>
      <c r="C518" s="58"/>
      <c r="D518" s="58"/>
      <c r="E518" s="58"/>
      <c r="F518" s="58"/>
      <c r="G518" s="58"/>
      <c r="H518" s="58"/>
      <c r="I518" s="58"/>
      <c r="J518" s="58"/>
      <c r="K518" s="58"/>
      <c r="L518" s="58"/>
      <c r="M518" s="58"/>
    </row>
    <row r="519" spans="1:13" s="1" customFormat="1">
      <c r="A519" s="58"/>
      <c r="B519" s="58"/>
      <c r="C519" s="58"/>
      <c r="D519" s="58"/>
      <c r="E519" s="58"/>
      <c r="F519" s="58"/>
      <c r="G519" s="58"/>
      <c r="H519" s="58"/>
      <c r="I519" s="58"/>
      <c r="J519" s="58"/>
      <c r="K519" s="58"/>
      <c r="L519" s="58"/>
      <c r="M519" s="58"/>
    </row>
    <row r="520" spans="1:13" s="1" customFormat="1">
      <c r="A520" s="58"/>
      <c r="B520" s="58"/>
      <c r="C520" s="58"/>
      <c r="D520" s="58"/>
      <c r="E520" s="58"/>
      <c r="F520" s="58"/>
      <c r="G520" s="58"/>
      <c r="H520" s="58"/>
      <c r="I520" s="58"/>
      <c r="J520" s="58"/>
      <c r="K520" s="58"/>
      <c r="L520" s="58"/>
      <c r="M520" s="58"/>
    </row>
    <row r="521" spans="1:13" s="1" customFormat="1">
      <c r="A521" s="58"/>
      <c r="B521" s="58"/>
      <c r="C521" s="58"/>
      <c r="D521" s="58"/>
      <c r="E521" s="58"/>
      <c r="F521" s="58"/>
      <c r="G521" s="58"/>
      <c r="H521" s="58"/>
      <c r="I521" s="58"/>
      <c r="J521" s="58"/>
      <c r="K521" s="58"/>
      <c r="L521" s="58"/>
      <c r="M521" s="58"/>
    </row>
    <row r="522" spans="1:13" s="1" customFormat="1">
      <c r="A522" s="58"/>
      <c r="B522" s="58"/>
      <c r="C522" s="58"/>
      <c r="D522" s="58"/>
      <c r="E522" s="58"/>
      <c r="F522" s="58"/>
      <c r="G522" s="58"/>
      <c r="H522" s="58"/>
      <c r="I522" s="58"/>
      <c r="J522" s="58"/>
      <c r="K522" s="58"/>
      <c r="L522" s="58"/>
      <c r="M522" s="58"/>
    </row>
    <row r="523" spans="1:13" s="1" customFormat="1">
      <c r="A523" s="58"/>
      <c r="B523" s="58"/>
      <c r="C523" s="58"/>
      <c r="D523" s="58"/>
      <c r="E523" s="58"/>
      <c r="F523" s="58"/>
      <c r="G523" s="58"/>
      <c r="H523" s="58"/>
      <c r="I523" s="58"/>
      <c r="J523" s="58"/>
      <c r="K523" s="58"/>
      <c r="L523" s="58"/>
      <c r="M523" s="58"/>
    </row>
    <row r="524" spans="1:13" s="1" customFormat="1">
      <c r="A524" s="58"/>
      <c r="B524" s="58"/>
      <c r="C524" s="58"/>
      <c r="D524" s="58"/>
      <c r="E524" s="58"/>
      <c r="F524" s="58"/>
      <c r="G524" s="58"/>
      <c r="H524" s="58"/>
      <c r="I524" s="58"/>
      <c r="J524" s="58"/>
      <c r="K524" s="58"/>
      <c r="L524" s="58"/>
      <c r="M524" s="58"/>
    </row>
    <row r="525" spans="1:13" s="1" customFormat="1">
      <c r="A525" s="58"/>
      <c r="B525" s="58"/>
      <c r="C525" s="58"/>
      <c r="D525" s="58"/>
      <c r="E525" s="58"/>
      <c r="F525" s="58"/>
      <c r="G525" s="58"/>
      <c r="H525" s="58"/>
      <c r="I525" s="58"/>
      <c r="J525" s="58"/>
      <c r="K525" s="58"/>
      <c r="L525" s="58"/>
      <c r="M525" s="58"/>
    </row>
    <row r="526" spans="1:13" s="1" customFormat="1">
      <c r="A526" s="58"/>
      <c r="B526" s="58"/>
      <c r="C526" s="58"/>
      <c r="D526" s="58"/>
      <c r="E526" s="58"/>
      <c r="F526" s="58"/>
      <c r="G526" s="58"/>
      <c r="H526" s="58"/>
      <c r="I526" s="58"/>
      <c r="J526" s="58"/>
      <c r="K526" s="58"/>
      <c r="L526" s="58"/>
      <c r="M526" s="58"/>
    </row>
    <row r="527" spans="1:13" s="1" customFormat="1">
      <c r="A527" s="58"/>
      <c r="B527" s="58"/>
      <c r="C527" s="58"/>
      <c r="D527" s="58"/>
      <c r="E527" s="58"/>
      <c r="F527" s="58"/>
      <c r="G527" s="58"/>
      <c r="H527" s="58"/>
      <c r="I527" s="58"/>
      <c r="J527" s="58"/>
      <c r="K527" s="58"/>
      <c r="L527" s="58"/>
      <c r="M527" s="58"/>
    </row>
    <row r="528" spans="1:13" s="1" customFormat="1">
      <c r="A528" s="58"/>
      <c r="B528" s="58"/>
      <c r="C528" s="58"/>
      <c r="D528" s="58"/>
      <c r="E528" s="58"/>
      <c r="F528" s="58"/>
      <c r="G528" s="58"/>
      <c r="H528" s="58"/>
      <c r="I528" s="58"/>
      <c r="J528" s="58"/>
      <c r="K528" s="58"/>
      <c r="L528" s="58"/>
      <c r="M528" s="58"/>
    </row>
    <row r="529" spans="1:13" s="1" customFormat="1">
      <c r="A529" s="58"/>
      <c r="B529" s="58"/>
      <c r="C529" s="58"/>
      <c r="D529" s="58"/>
      <c r="E529" s="58"/>
      <c r="F529" s="58"/>
      <c r="G529" s="58"/>
      <c r="H529" s="58"/>
      <c r="I529" s="58"/>
      <c r="J529" s="58"/>
      <c r="K529" s="58"/>
      <c r="L529" s="58"/>
      <c r="M529" s="58"/>
    </row>
    <row r="530" spans="1:13" s="1" customFormat="1">
      <c r="A530" s="58"/>
      <c r="B530" s="58"/>
      <c r="C530" s="58"/>
      <c r="D530" s="58"/>
      <c r="E530" s="58"/>
      <c r="F530" s="58"/>
      <c r="G530" s="58"/>
      <c r="H530" s="58"/>
      <c r="I530" s="58"/>
      <c r="J530" s="58"/>
      <c r="K530" s="58"/>
      <c r="L530" s="58"/>
      <c r="M530" s="58"/>
    </row>
    <row r="531" spans="1:13" s="1" customFormat="1">
      <c r="A531" s="58"/>
      <c r="B531" s="58"/>
      <c r="C531" s="58"/>
      <c r="D531" s="58"/>
      <c r="E531" s="58"/>
      <c r="F531" s="58"/>
      <c r="G531" s="58"/>
      <c r="H531" s="58"/>
      <c r="I531" s="58"/>
      <c r="J531" s="58"/>
      <c r="K531" s="58"/>
      <c r="L531" s="58"/>
      <c r="M531" s="58"/>
    </row>
    <row r="532" spans="1:13" s="1" customFormat="1">
      <c r="A532" s="58"/>
      <c r="B532" s="58"/>
      <c r="C532" s="58"/>
      <c r="D532" s="58"/>
      <c r="E532" s="58"/>
      <c r="F532" s="58"/>
      <c r="G532" s="58"/>
      <c r="H532" s="58"/>
      <c r="I532" s="58"/>
      <c r="J532" s="58"/>
      <c r="K532" s="58"/>
      <c r="L532" s="58"/>
      <c r="M532" s="58"/>
    </row>
    <row r="533" spans="1:13" s="1" customFormat="1">
      <c r="A533" s="58"/>
      <c r="B533" s="58"/>
      <c r="C533" s="58"/>
      <c r="D533" s="58"/>
      <c r="E533" s="58"/>
      <c r="F533" s="58"/>
      <c r="G533" s="58"/>
      <c r="H533" s="58"/>
      <c r="I533" s="58"/>
      <c r="J533" s="58"/>
      <c r="K533" s="58"/>
      <c r="L533" s="58"/>
      <c r="M533" s="58"/>
    </row>
    <row r="534" spans="1:13" s="1" customFormat="1">
      <c r="A534" s="58"/>
      <c r="B534" s="58"/>
      <c r="C534" s="58"/>
      <c r="D534" s="58"/>
      <c r="E534" s="58"/>
      <c r="F534" s="58"/>
      <c r="G534" s="58"/>
      <c r="H534" s="58"/>
      <c r="I534" s="58"/>
      <c r="J534" s="58"/>
      <c r="K534" s="58"/>
      <c r="L534" s="58"/>
      <c r="M534" s="58"/>
    </row>
    <row r="535" spans="1:13" s="1" customFormat="1">
      <c r="A535" s="58"/>
      <c r="B535" s="58"/>
      <c r="C535" s="58"/>
      <c r="D535" s="58"/>
      <c r="E535" s="58"/>
      <c r="F535" s="58"/>
      <c r="G535" s="58"/>
      <c r="H535" s="58"/>
      <c r="I535" s="58"/>
      <c r="J535" s="58"/>
      <c r="K535" s="58"/>
      <c r="L535" s="58"/>
      <c r="M535" s="58"/>
    </row>
    <row r="536" spans="1:13" s="1" customFormat="1">
      <c r="A536" s="58"/>
      <c r="B536" s="58"/>
      <c r="C536" s="58"/>
      <c r="D536" s="58"/>
      <c r="E536" s="58"/>
      <c r="F536" s="58"/>
      <c r="G536" s="58"/>
      <c r="H536" s="58"/>
      <c r="I536" s="58"/>
      <c r="J536" s="58"/>
      <c r="K536" s="58"/>
      <c r="L536" s="58"/>
      <c r="M536" s="58"/>
    </row>
    <row r="537" spans="1:13" s="1" customFormat="1">
      <c r="A537" s="58"/>
      <c r="B537" s="58"/>
      <c r="C537" s="58"/>
      <c r="D537" s="58"/>
      <c r="E537" s="58"/>
      <c r="F537" s="58"/>
      <c r="G537" s="58"/>
      <c r="H537" s="58"/>
      <c r="I537" s="58"/>
      <c r="J537" s="58"/>
      <c r="K537" s="58"/>
      <c r="L537" s="58"/>
      <c r="M537" s="58"/>
    </row>
    <row r="538" spans="1:13" s="1" customFormat="1">
      <c r="A538" s="58"/>
      <c r="B538" s="58"/>
      <c r="C538" s="58"/>
      <c r="D538" s="58"/>
      <c r="E538" s="58"/>
      <c r="F538" s="58"/>
      <c r="G538" s="58"/>
      <c r="H538" s="58"/>
      <c r="I538" s="58"/>
      <c r="J538" s="58"/>
      <c r="K538" s="58"/>
      <c r="L538" s="58"/>
      <c r="M538" s="58"/>
    </row>
    <row r="539" spans="1:13" s="1" customFormat="1">
      <c r="A539" s="58"/>
      <c r="B539" s="58"/>
      <c r="C539" s="58"/>
      <c r="D539" s="58"/>
      <c r="E539" s="58"/>
      <c r="F539" s="58"/>
      <c r="G539" s="58"/>
      <c r="H539" s="58"/>
      <c r="I539" s="58"/>
      <c r="J539" s="58"/>
      <c r="K539" s="58"/>
      <c r="L539" s="58"/>
      <c r="M539" s="58"/>
    </row>
    <row r="540" spans="1:13" s="1" customFormat="1">
      <c r="A540" s="58"/>
      <c r="B540" s="58"/>
      <c r="C540" s="58"/>
      <c r="D540" s="58"/>
      <c r="E540" s="58"/>
      <c r="F540" s="58"/>
      <c r="G540" s="58"/>
      <c r="H540" s="58"/>
      <c r="I540" s="58"/>
      <c r="J540" s="58"/>
      <c r="K540" s="58"/>
      <c r="L540" s="58"/>
      <c r="M540" s="58"/>
    </row>
    <row r="541" spans="1:13" s="1" customFormat="1">
      <c r="A541" s="58"/>
      <c r="B541" s="58"/>
      <c r="C541" s="58"/>
      <c r="D541" s="58"/>
      <c r="E541" s="58"/>
      <c r="F541" s="58"/>
      <c r="G541" s="58"/>
      <c r="H541" s="58"/>
      <c r="I541" s="58"/>
      <c r="J541" s="58"/>
      <c r="K541" s="58"/>
      <c r="L541" s="58"/>
      <c r="M541" s="58"/>
    </row>
    <row r="542" spans="1:13" s="1" customFormat="1">
      <c r="A542" s="58"/>
      <c r="B542" s="58"/>
      <c r="C542" s="58"/>
      <c r="D542" s="58"/>
      <c r="E542" s="58"/>
      <c r="F542" s="58"/>
      <c r="G542" s="58"/>
      <c r="H542" s="58"/>
      <c r="I542" s="58"/>
      <c r="J542" s="58"/>
      <c r="K542" s="58"/>
      <c r="L542" s="58"/>
      <c r="M542" s="58"/>
    </row>
    <row r="543" spans="1:13" s="1" customFormat="1">
      <c r="A543" s="58"/>
      <c r="B543" s="58"/>
      <c r="C543" s="58"/>
      <c r="D543" s="58"/>
      <c r="E543" s="58"/>
      <c r="F543" s="58"/>
      <c r="G543" s="58"/>
      <c r="H543" s="58"/>
      <c r="I543" s="58"/>
      <c r="J543" s="58"/>
      <c r="K543" s="58"/>
      <c r="L543" s="58"/>
      <c r="M543" s="58"/>
    </row>
    <row r="544" spans="1:13" s="1" customFormat="1">
      <c r="A544" s="58"/>
      <c r="B544" s="58"/>
      <c r="C544" s="58"/>
      <c r="D544" s="58"/>
      <c r="E544" s="58"/>
      <c r="F544" s="58"/>
      <c r="G544" s="58"/>
      <c r="H544" s="58"/>
      <c r="I544" s="58"/>
      <c r="J544" s="58"/>
      <c r="K544" s="58"/>
      <c r="L544" s="58"/>
      <c r="M544" s="58"/>
    </row>
    <row r="545" spans="1:13" s="1" customFormat="1">
      <c r="A545" s="58"/>
      <c r="B545" s="58"/>
      <c r="C545" s="58"/>
      <c r="D545" s="58"/>
      <c r="E545" s="58"/>
      <c r="F545" s="58"/>
      <c r="G545" s="58"/>
      <c r="H545" s="58"/>
      <c r="I545" s="58"/>
      <c r="J545" s="58"/>
      <c r="K545" s="58"/>
      <c r="L545" s="58"/>
      <c r="M545" s="58"/>
    </row>
    <row r="546" spans="1:13" s="1" customFormat="1">
      <c r="A546" s="58"/>
      <c r="B546" s="58"/>
      <c r="C546" s="58"/>
      <c r="D546" s="58"/>
      <c r="E546" s="58"/>
      <c r="F546" s="58"/>
      <c r="G546" s="58"/>
      <c r="H546" s="58"/>
      <c r="I546" s="58"/>
      <c r="J546" s="58"/>
      <c r="K546" s="58"/>
      <c r="L546" s="58"/>
      <c r="M546" s="58"/>
    </row>
    <row r="547" spans="1:13" s="1" customFormat="1">
      <c r="A547" s="58"/>
      <c r="B547" s="58"/>
      <c r="C547" s="58"/>
      <c r="D547" s="58"/>
      <c r="E547" s="58"/>
      <c r="F547" s="58"/>
      <c r="G547" s="58"/>
      <c r="H547" s="58"/>
      <c r="I547" s="58"/>
      <c r="J547" s="58"/>
      <c r="K547" s="58"/>
      <c r="L547" s="58"/>
      <c r="M547" s="58"/>
    </row>
    <row r="548" spans="1:13" s="1" customFormat="1">
      <c r="A548" s="58"/>
      <c r="B548" s="58"/>
      <c r="C548" s="58"/>
      <c r="D548" s="58"/>
      <c r="E548" s="58"/>
      <c r="F548" s="58"/>
      <c r="G548" s="58"/>
      <c r="H548" s="58"/>
      <c r="I548" s="58"/>
      <c r="J548" s="58"/>
      <c r="K548" s="58"/>
      <c r="L548" s="58"/>
      <c r="M548" s="58"/>
    </row>
    <row r="549" spans="1:13" s="1" customFormat="1">
      <c r="A549" s="58"/>
      <c r="B549" s="58"/>
      <c r="C549" s="58"/>
      <c r="D549" s="58"/>
      <c r="E549" s="58"/>
      <c r="F549" s="58"/>
      <c r="G549" s="58"/>
      <c r="H549" s="58"/>
      <c r="I549" s="58"/>
      <c r="J549" s="58"/>
      <c r="K549" s="58"/>
      <c r="L549" s="58"/>
      <c r="M549" s="58"/>
    </row>
    <row r="550" spans="1:13" s="1" customFormat="1">
      <c r="A550" s="58"/>
      <c r="B550" s="58"/>
      <c r="C550" s="58"/>
      <c r="D550" s="58"/>
      <c r="E550" s="58"/>
      <c r="F550" s="58"/>
      <c r="G550" s="58"/>
      <c r="H550" s="58"/>
      <c r="I550" s="58"/>
      <c r="J550" s="58"/>
      <c r="K550" s="58"/>
      <c r="L550" s="58"/>
      <c r="M550" s="58"/>
    </row>
    <row r="551" spans="1:13" s="1" customFormat="1">
      <c r="A551" s="58"/>
      <c r="B551" s="58"/>
      <c r="C551" s="58"/>
      <c r="D551" s="58"/>
      <c r="E551" s="58"/>
      <c r="F551" s="58"/>
      <c r="G551" s="58"/>
      <c r="H551" s="58"/>
      <c r="I551" s="58"/>
      <c r="J551" s="58"/>
      <c r="K551" s="58"/>
      <c r="L551" s="58"/>
      <c r="M551" s="58"/>
    </row>
    <row r="552" spans="1:13" s="1" customFormat="1">
      <c r="A552" s="58"/>
      <c r="B552" s="58"/>
      <c r="C552" s="58"/>
      <c r="D552" s="58"/>
      <c r="E552" s="58"/>
      <c r="F552" s="58"/>
      <c r="G552" s="58"/>
      <c r="H552" s="58"/>
      <c r="I552" s="58"/>
      <c r="J552" s="58"/>
      <c r="K552" s="58"/>
      <c r="L552" s="58"/>
      <c r="M552" s="58"/>
    </row>
    <row r="553" spans="1:13" s="1" customFormat="1">
      <c r="A553" s="58"/>
      <c r="B553" s="58"/>
      <c r="C553" s="58"/>
      <c r="D553" s="58"/>
      <c r="E553" s="58"/>
      <c r="F553" s="58"/>
      <c r="G553" s="58"/>
      <c r="H553" s="58"/>
      <c r="I553" s="58"/>
      <c r="J553" s="58"/>
      <c r="K553" s="58"/>
      <c r="L553" s="58"/>
      <c r="M553" s="58"/>
    </row>
    <row r="554" spans="1:13" s="1" customFormat="1">
      <c r="A554" s="58"/>
      <c r="B554" s="58"/>
      <c r="C554" s="58"/>
      <c r="D554" s="58"/>
      <c r="E554" s="58"/>
      <c r="F554" s="58"/>
      <c r="G554" s="58"/>
      <c r="H554" s="58"/>
      <c r="I554" s="58"/>
      <c r="J554" s="58"/>
      <c r="K554" s="58"/>
      <c r="L554" s="58"/>
      <c r="M554" s="58"/>
    </row>
    <row r="555" spans="1:13" s="1" customFormat="1">
      <c r="A555" s="58"/>
      <c r="B555" s="58"/>
      <c r="C555" s="58"/>
      <c r="D555" s="58"/>
      <c r="E555" s="58"/>
      <c r="F555" s="58"/>
      <c r="G555" s="58"/>
      <c r="H555" s="58"/>
      <c r="I555" s="58"/>
      <c r="J555" s="58"/>
      <c r="K555" s="58"/>
      <c r="L555" s="58"/>
      <c r="M555" s="58"/>
    </row>
    <row r="556" spans="1:13" s="1" customFormat="1">
      <c r="A556" s="58"/>
      <c r="B556" s="58"/>
      <c r="C556" s="58"/>
      <c r="D556" s="58"/>
      <c r="E556" s="58"/>
      <c r="F556" s="58"/>
      <c r="G556" s="58"/>
      <c r="H556" s="58"/>
      <c r="I556" s="58"/>
      <c r="J556" s="58"/>
      <c r="K556" s="58"/>
      <c r="L556" s="58"/>
      <c r="M556" s="58"/>
    </row>
    <row r="557" spans="1:13" s="1" customFormat="1">
      <c r="A557" s="58"/>
      <c r="B557" s="58"/>
      <c r="C557" s="58"/>
      <c r="D557" s="58"/>
      <c r="E557" s="58"/>
      <c r="F557" s="58"/>
      <c r="G557" s="58"/>
      <c r="H557" s="58"/>
      <c r="I557" s="58"/>
      <c r="J557" s="58"/>
      <c r="K557" s="58"/>
      <c r="L557" s="58"/>
      <c r="M557" s="58"/>
    </row>
    <row r="558" spans="1:13" s="1" customFormat="1">
      <c r="A558" s="58"/>
      <c r="B558" s="58"/>
      <c r="C558" s="58"/>
      <c r="D558" s="58"/>
      <c r="E558" s="58"/>
      <c r="F558" s="58"/>
      <c r="G558" s="58"/>
      <c r="H558" s="58"/>
      <c r="I558" s="58"/>
      <c r="J558" s="58"/>
      <c r="K558" s="58"/>
      <c r="L558" s="58"/>
      <c r="M558" s="58"/>
    </row>
    <row r="559" spans="1:13" s="1" customFormat="1">
      <c r="A559" s="58"/>
      <c r="B559" s="58"/>
      <c r="C559" s="58"/>
      <c r="D559" s="58"/>
      <c r="E559" s="58"/>
      <c r="F559" s="58"/>
      <c r="G559" s="58"/>
      <c r="H559" s="58"/>
      <c r="I559" s="58"/>
      <c r="J559" s="58"/>
      <c r="K559" s="58"/>
      <c r="L559" s="58"/>
      <c r="M559" s="58"/>
    </row>
    <row r="560" spans="1:13" s="1" customFormat="1">
      <c r="A560" s="58"/>
      <c r="B560" s="58"/>
      <c r="C560" s="58"/>
      <c r="D560" s="58"/>
      <c r="E560" s="58"/>
      <c r="F560" s="58"/>
      <c r="G560" s="58"/>
      <c r="H560" s="58"/>
      <c r="I560" s="58"/>
      <c r="J560" s="58"/>
      <c r="K560" s="58"/>
      <c r="L560" s="58"/>
      <c r="M560" s="58"/>
    </row>
    <row r="561" spans="1:13" s="1" customFormat="1">
      <c r="A561" s="58"/>
      <c r="B561" s="58"/>
      <c r="C561" s="58"/>
      <c r="D561" s="58"/>
      <c r="E561" s="58"/>
      <c r="F561" s="58"/>
      <c r="G561" s="58"/>
      <c r="H561" s="58"/>
      <c r="I561" s="58"/>
      <c r="J561" s="58"/>
      <c r="K561" s="58"/>
      <c r="L561" s="58"/>
      <c r="M561" s="58"/>
    </row>
    <row r="562" spans="1:13" s="1" customFormat="1">
      <c r="A562" s="58"/>
      <c r="B562" s="58"/>
      <c r="C562" s="58"/>
      <c r="D562" s="58"/>
      <c r="E562" s="58"/>
      <c r="F562" s="58"/>
      <c r="G562" s="58"/>
      <c r="H562" s="58"/>
      <c r="I562" s="58"/>
      <c r="J562" s="58"/>
      <c r="K562" s="58"/>
      <c r="L562" s="58"/>
      <c r="M562" s="58"/>
    </row>
    <row r="563" spans="1:13" s="1" customFormat="1">
      <c r="A563" s="58"/>
      <c r="B563" s="58"/>
      <c r="C563" s="58"/>
      <c r="D563" s="58"/>
      <c r="E563" s="58"/>
      <c r="F563" s="58"/>
      <c r="G563" s="58"/>
      <c r="H563" s="58"/>
      <c r="I563" s="58"/>
      <c r="J563" s="58"/>
      <c r="K563" s="58"/>
      <c r="L563" s="58"/>
      <c r="M563" s="58"/>
    </row>
    <row r="564" spans="1:13" s="1" customFormat="1">
      <c r="A564" s="58"/>
      <c r="B564" s="58"/>
      <c r="C564" s="58"/>
      <c r="D564" s="58"/>
      <c r="E564" s="58"/>
      <c r="F564" s="58"/>
      <c r="G564" s="58"/>
      <c r="H564" s="58"/>
      <c r="I564" s="58"/>
      <c r="J564" s="58"/>
      <c r="K564" s="58"/>
      <c r="L564" s="58"/>
      <c r="M564" s="58"/>
    </row>
    <row r="565" spans="1:13" s="1" customFormat="1">
      <c r="A565" s="58"/>
      <c r="B565" s="58"/>
      <c r="C565" s="58"/>
      <c r="D565" s="58"/>
      <c r="E565" s="58"/>
      <c r="F565" s="58"/>
      <c r="G565" s="58"/>
      <c r="H565" s="58"/>
      <c r="I565" s="58"/>
      <c r="J565" s="58"/>
      <c r="K565" s="58"/>
      <c r="L565" s="58"/>
      <c r="M565" s="58"/>
    </row>
    <row r="566" spans="1:13" s="1" customFormat="1">
      <c r="A566" s="58"/>
      <c r="B566" s="58"/>
      <c r="C566" s="58"/>
      <c r="D566" s="58"/>
      <c r="E566" s="58"/>
      <c r="F566" s="58"/>
      <c r="G566" s="58"/>
      <c r="H566" s="58"/>
      <c r="I566" s="58"/>
      <c r="J566" s="58"/>
      <c r="K566" s="58"/>
      <c r="L566" s="58"/>
      <c r="M566" s="58"/>
    </row>
    <row r="567" spans="1:13" s="1" customFormat="1">
      <c r="A567" s="58"/>
      <c r="B567" s="58"/>
      <c r="C567" s="58"/>
      <c r="D567" s="58"/>
      <c r="E567" s="58"/>
      <c r="F567" s="58"/>
      <c r="G567" s="58"/>
      <c r="H567" s="58"/>
      <c r="I567" s="58"/>
      <c r="J567" s="58"/>
      <c r="K567" s="58"/>
      <c r="L567" s="58"/>
      <c r="M567" s="58"/>
    </row>
    <row r="568" spans="1:13" s="1" customFormat="1">
      <c r="A568" s="58"/>
      <c r="B568" s="58"/>
      <c r="C568" s="58"/>
      <c r="D568" s="58"/>
      <c r="E568" s="58"/>
      <c r="F568" s="58"/>
      <c r="G568" s="58"/>
      <c r="H568" s="58"/>
      <c r="I568" s="58"/>
      <c r="J568" s="58"/>
      <c r="K568" s="58"/>
      <c r="L568" s="58"/>
      <c r="M568" s="58"/>
    </row>
    <row r="569" spans="1:13" s="1" customFormat="1">
      <c r="A569" s="58"/>
      <c r="B569" s="58"/>
      <c r="C569" s="58"/>
      <c r="D569" s="58"/>
      <c r="E569" s="58"/>
      <c r="F569" s="58"/>
      <c r="G569" s="58"/>
      <c r="H569" s="58"/>
      <c r="I569" s="58"/>
      <c r="J569" s="58"/>
      <c r="K569" s="58"/>
      <c r="L569" s="58"/>
      <c r="M569" s="58"/>
    </row>
    <row r="570" spans="1:13" s="1" customFormat="1">
      <c r="A570" s="58"/>
      <c r="B570" s="58"/>
      <c r="C570" s="58"/>
      <c r="D570" s="58"/>
      <c r="E570" s="58"/>
      <c r="F570" s="58"/>
      <c r="G570" s="58"/>
      <c r="H570" s="58"/>
      <c r="I570" s="58"/>
      <c r="J570" s="58"/>
      <c r="K570" s="58"/>
      <c r="L570" s="58"/>
      <c r="M570" s="58"/>
    </row>
    <row r="571" spans="1:13" s="1" customFormat="1">
      <c r="A571" s="58"/>
      <c r="B571" s="58"/>
      <c r="C571" s="58"/>
      <c r="D571" s="58"/>
      <c r="E571" s="58"/>
      <c r="F571" s="58"/>
      <c r="G571" s="58"/>
      <c r="H571" s="58"/>
      <c r="I571" s="58"/>
      <c r="J571" s="58"/>
      <c r="K571" s="58"/>
      <c r="L571" s="58"/>
      <c r="M571" s="58"/>
    </row>
    <row r="572" spans="1:13" s="1" customFormat="1">
      <c r="A572" s="58"/>
      <c r="B572" s="58"/>
      <c r="C572" s="58"/>
      <c r="D572" s="58"/>
      <c r="E572" s="58"/>
      <c r="F572" s="58"/>
      <c r="G572" s="58"/>
      <c r="H572" s="58"/>
      <c r="I572" s="58"/>
      <c r="J572" s="58"/>
      <c r="K572" s="58"/>
      <c r="L572" s="58"/>
      <c r="M572" s="58"/>
    </row>
    <row r="573" spans="1:13" s="1" customFormat="1">
      <c r="A573" s="58"/>
      <c r="B573" s="58"/>
      <c r="C573" s="58"/>
      <c r="D573" s="58"/>
      <c r="E573" s="58"/>
      <c r="F573" s="58"/>
      <c r="G573" s="58"/>
      <c r="H573" s="58"/>
      <c r="I573" s="58"/>
      <c r="J573" s="58"/>
      <c r="K573" s="58"/>
      <c r="L573" s="58"/>
      <c r="M573" s="58"/>
    </row>
    <row r="574" spans="1:13" s="1" customFormat="1">
      <c r="A574" s="58"/>
      <c r="B574" s="58"/>
      <c r="C574" s="58"/>
      <c r="D574" s="58"/>
      <c r="E574" s="58"/>
      <c r="F574" s="58"/>
      <c r="G574" s="58"/>
      <c r="H574" s="58"/>
      <c r="I574" s="58"/>
      <c r="J574" s="58"/>
      <c r="K574" s="58"/>
      <c r="L574" s="58"/>
      <c r="M574" s="58"/>
    </row>
    <row r="575" spans="1:13" s="1" customFormat="1">
      <c r="A575" s="58"/>
      <c r="B575" s="58"/>
      <c r="C575" s="58"/>
      <c r="D575" s="58"/>
      <c r="E575" s="58"/>
      <c r="F575" s="58"/>
      <c r="G575" s="58"/>
      <c r="H575" s="58"/>
      <c r="I575" s="58"/>
      <c r="J575" s="58"/>
      <c r="K575" s="58"/>
      <c r="L575" s="58"/>
      <c r="M575" s="58"/>
    </row>
    <row r="576" spans="1:13" s="1" customFormat="1">
      <c r="A576" s="58"/>
      <c r="B576" s="58"/>
      <c r="C576" s="58"/>
      <c r="D576" s="58"/>
      <c r="E576" s="58"/>
      <c r="F576" s="58"/>
      <c r="G576" s="58"/>
      <c r="H576" s="58"/>
      <c r="I576" s="58"/>
      <c r="J576" s="58"/>
      <c r="K576" s="58"/>
      <c r="L576" s="58"/>
      <c r="M576" s="58"/>
    </row>
    <row r="577" spans="1:13" s="1" customFormat="1">
      <c r="A577" s="58"/>
      <c r="B577" s="58"/>
      <c r="C577" s="58"/>
      <c r="D577" s="58"/>
      <c r="E577" s="58"/>
      <c r="F577" s="58"/>
      <c r="G577" s="58"/>
      <c r="H577" s="58"/>
      <c r="I577" s="58"/>
      <c r="J577" s="58"/>
      <c r="K577" s="58"/>
      <c r="L577" s="58"/>
      <c r="M577" s="58"/>
    </row>
    <row r="578" spans="1:13" s="1" customFormat="1">
      <c r="A578" s="58"/>
      <c r="B578" s="58"/>
      <c r="C578" s="58"/>
      <c r="D578" s="58"/>
      <c r="E578" s="58"/>
      <c r="F578" s="58"/>
      <c r="G578" s="58"/>
      <c r="H578" s="58"/>
      <c r="I578" s="58"/>
      <c r="J578" s="58"/>
      <c r="K578" s="58"/>
      <c r="L578" s="58"/>
      <c r="M578" s="58"/>
    </row>
    <row r="579" spans="1:13" s="1" customFormat="1">
      <c r="A579" s="58"/>
      <c r="B579" s="58"/>
      <c r="C579" s="58"/>
      <c r="D579" s="58"/>
      <c r="E579" s="58"/>
      <c r="F579" s="58"/>
      <c r="G579" s="58"/>
      <c r="H579" s="58"/>
      <c r="I579" s="58"/>
      <c r="J579" s="58"/>
      <c r="K579" s="58"/>
      <c r="L579" s="58"/>
      <c r="M579" s="58"/>
    </row>
    <row r="580" spans="1:13" s="1" customFormat="1">
      <c r="A580" s="58"/>
      <c r="B580" s="58"/>
      <c r="C580" s="58"/>
      <c r="D580" s="58"/>
      <c r="E580" s="58"/>
      <c r="F580" s="58"/>
      <c r="G580" s="58"/>
      <c r="H580" s="58"/>
      <c r="I580" s="58"/>
      <c r="J580" s="58"/>
      <c r="K580" s="58"/>
      <c r="L580" s="58"/>
      <c r="M580" s="58"/>
    </row>
    <row r="581" spans="1:13" s="1" customFormat="1">
      <c r="A581" s="58"/>
      <c r="B581" s="58"/>
      <c r="C581" s="58"/>
      <c r="D581" s="58"/>
      <c r="E581" s="58"/>
      <c r="F581" s="58"/>
      <c r="G581" s="58"/>
      <c r="H581" s="58"/>
      <c r="I581" s="58"/>
      <c r="J581" s="58"/>
      <c r="K581" s="58"/>
      <c r="L581" s="58"/>
      <c r="M581" s="58"/>
    </row>
    <row r="582" spans="1:13" s="1" customFormat="1">
      <c r="A582" s="58"/>
      <c r="B582" s="58"/>
      <c r="C582" s="58"/>
      <c r="D582" s="58"/>
      <c r="E582" s="58"/>
      <c r="F582" s="58"/>
      <c r="G582" s="58"/>
      <c r="H582" s="58"/>
      <c r="I582" s="58"/>
      <c r="J582" s="58"/>
      <c r="K582" s="58"/>
      <c r="L582" s="58"/>
      <c r="M582" s="58"/>
    </row>
    <row r="583" spans="1:13" s="1" customFormat="1">
      <c r="A583" s="58"/>
      <c r="B583" s="58"/>
      <c r="C583" s="58"/>
      <c r="D583" s="58"/>
      <c r="E583" s="58"/>
      <c r="F583" s="58"/>
      <c r="G583" s="58"/>
      <c r="H583" s="58"/>
      <c r="I583" s="58"/>
      <c r="J583" s="58"/>
      <c r="K583" s="58"/>
      <c r="L583" s="58"/>
      <c r="M583" s="58"/>
    </row>
    <row r="584" spans="1:13" s="1" customFormat="1">
      <c r="A584" s="58"/>
      <c r="B584" s="58"/>
      <c r="C584" s="58"/>
      <c r="D584" s="58"/>
      <c r="E584" s="58"/>
      <c r="F584" s="58"/>
      <c r="G584" s="58"/>
      <c r="H584" s="58"/>
      <c r="I584" s="58"/>
      <c r="J584" s="58"/>
      <c r="K584" s="58"/>
      <c r="L584" s="58"/>
      <c r="M584" s="58"/>
    </row>
    <row r="585" spans="1:13" s="1" customFormat="1">
      <c r="A585" s="58"/>
      <c r="B585" s="58"/>
      <c r="C585" s="58"/>
      <c r="D585" s="58"/>
      <c r="E585" s="58"/>
      <c r="F585" s="58"/>
      <c r="G585" s="58"/>
      <c r="H585" s="58"/>
      <c r="I585" s="58"/>
      <c r="J585" s="58"/>
      <c r="K585" s="58"/>
      <c r="L585" s="58"/>
      <c r="M585" s="58"/>
    </row>
    <row r="586" spans="1:13" s="1" customFormat="1">
      <c r="A586" s="58"/>
      <c r="B586" s="58"/>
      <c r="C586" s="58"/>
      <c r="D586" s="58"/>
      <c r="E586" s="58"/>
      <c r="F586" s="58"/>
      <c r="G586" s="58"/>
      <c r="H586" s="58"/>
      <c r="I586" s="58"/>
      <c r="J586" s="58"/>
      <c r="K586" s="58"/>
      <c r="L586" s="58"/>
      <c r="M586" s="58"/>
    </row>
    <row r="587" spans="1:13" s="1" customFormat="1">
      <c r="A587" s="58"/>
      <c r="B587" s="58"/>
      <c r="C587" s="58"/>
      <c r="D587" s="58"/>
      <c r="E587" s="58"/>
      <c r="F587" s="58"/>
      <c r="G587" s="58"/>
      <c r="H587" s="58"/>
      <c r="I587" s="58"/>
      <c r="J587" s="58"/>
      <c r="K587" s="58"/>
      <c r="L587" s="58"/>
      <c r="M587" s="58"/>
    </row>
    <row r="588" spans="1:13" s="1" customFormat="1">
      <c r="A588" s="58"/>
      <c r="B588" s="58"/>
      <c r="C588" s="58"/>
      <c r="D588" s="58"/>
      <c r="E588" s="58"/>
      <c r="F588" s="58"/>
      <c r="G588" s="58"/>
      <c r="H588" s="58"/>
      <c r="I588" s="58"/>
      <c r="J588" s="58"/>
      <c r="K588" s="58"/>
      <c r="L588" s="58"/>
      <c r="M588" s="58"/>
    </row>
    <row r="589" spans="1:13" s="1" customFormat="1">
      <c r="A589" s="58"/>
      <c r="B589" s="58"/>
      <c r="C589" s="58"/>
      <c r="D589" s="58"/>
      <c r="E589" s="58"/>
      <c r="F589" s="58"/>
      <c r="G589" s="58"/>
      <c r="H589" s="58"/>
      <c r="I589" s="58"/>
      <c r="J589" s="58"/>
      <c r="K589" s="58"/>
      <c r="L589" s="58"/>
      <c r="M589" s="58"/>
    </row>
    <row r="590" spans="1:13" s="1" customFormat="1">
      <c r="A590" s="58"/>
      <c r="B590" s="58"/>
      <c r="C590" s="58"/>
      <c r="D590" s="58"/>
      <c r="E590" s="58"/>
      <c r="F590" s="58"/>
      <c r="G590" s="58"/>
      <c r="H590" s="58"/>
      <c r="I590" s="58"/>
      <c r="J590" s="58"/>
      <c r="K590" s="58"/>
      <c r="L590" s="58"/>
      <c r="M590" s="58"/>
    </row>
    <row r="591" spans="1:13" s="1" customFormat="1">
      <c r="A591" s="58"/>
      <c r="B591" s="58"/>
      <c r="C591" s="58"/>
      <c r="D591" s="58"/>
      <c r="E591" s="58"/>
      <c r="F591" s="58"/>
      <c r="G591" s="58"/>
      <c r="H591" s="58"/>
      <c r="I591" s="58"/>
      <c r="J591" s="58"/>
      <c r="K591" s="58"/>
      <c r="L591" s="58"/>
      <c r="M591" s="58"/>
    </row>
    <row r="592" spans="1:13" s="1" customFormat="1">
      <c r="A592" s="58"/>
      <c r="B592" s="58"/>
      <c r="C592" s="58"/>
      <c r="D592" s="58"/>
      <c r="E592" s="58"/>
      <c r="F592" s="58"/>
      <c r="G592" s="58"/>
      <c r="H592" s="58"/>
      <c r="I592" s="58"/>
      <c r="J592" s="58"/>
      <c r="K592" s="58"/>
      <c r="L592" s="58"/>
      <c r="M592" s="58"/>
    </row>
    <row r="593" spans="1:13" s="1" customFormat="1">
      <c r="A593" s="58"/>
      <c r="B593" s="58"/>
      <c r="C593" s="58"/>
      <c r="D593" s="58"/>
      <c r="E593" s="58"/>
      <c r="F593" s="58"/>
      <c r="G593" s="58"/>
      <c r="H593" s="58"/>
      <c r="I593" s="58"/>
      <c r="J593" s="58"/>
      <c r="K593" s="58"/>
      <c r="L593" s="58"/>
      <c r="M593" s="58"/>
    </row>
    <row r="594" spans="1:13" s="1" customFormat="1">
      <c r="A594" s="58"/>
      <c r="B594" s="58"/>
      <c r="C594" s="58"/>
      <c r="D594" s="58"/>
      <c r="E594" s="58"/>
      <c r="F594" s="58"/>
      <c r="G594" s="58"/>
      <c r="H594" s="58"/>
      <c r="I594" s="58"/>
      <c r="J594" s="58"/>
      <c r="K594" s="58"/>
      <c r="L594" s="58"/>
      <c r="M594" s="58"/>
    </row>
    <row r="595" spans="1:13" s="1" customFormat="1">
      <c r="A595" s="58"/>
      <c r="B595" s="58"/>
      <c r="C595" s="58"/>
      <c r="D595" s="58"/>
      <c r="E595" s="58"/>
      <c r="F595" s="58"/>
      <c r="G595" s="58"/>
      <c r="H595" s="58"/>
      <c r="I595" s="58"/>
      <c r="J595" s="58"/>
      <c r="K595" s="58"/>
      <c r="L595" s="58"/>
      <c r="M595" s="58"/>
    </row>
    <row r="596" spans="1:13" s="1" customFormat="1">
      <c r="A596" s="58"/>
      <c r="B596" s="58"/>
      <c r="C596" s="58"/>
      <c r="D596" s="58"/>
      <c r="E596" s="58"/>
      <c r="F596" s="58"/>
      <c r="G596" s="58"/>
      <c r="H596" s="58"/>
      <c r="I596" s="58"/>
      <c r="J596" s="58"/>
      <c r="K596" s="58"/>
      <c r="L596" s="58"/>
      <c r="M596" s="58"/>
    </row>
    <row r="597" spans="1:13" s="1" customFormat="1">
      <c r="A597" s="58"/>
      <c r="B597" s="58"/>
      <c r="C597" s="58"/>
      <c r="D597" s="58"/>
      <c r="E597" s="58"/>
      <c r="F597" s="58"/>
      <c r="G597" s="58"/>
      <c r="H597" s="58"/>
      <c r="I597" s="58"/>
      <c r="J597" s="58"/>
      <c r="K597" s="58"/>
      <c r="L597" s="58"/>
      <c r="M597" s="58"/>
    </row>
    <row r="598" spans="1:13" s="1" customFormat="1">
      <c r="A598" s="58"/>
      <c r="B598" s="58"/>
      <c r="C598" s="58"/>
      <c r="D598" s="58"/>
      <c r="E598" s="58"/>
      <c r="F598" s="58"/>
      <c r="G598" s="58"/>
      <c r="H598" s="58"/>
      <c r="I598" s="58"/>
      <c r="J598" s="58"/>
      <c r="K598" s="58"/>
      <c r="L598" s="58"/>
      <c r="M598" s="58"/>
    </row>
    <row r="599" spans="1:13" s="1" customFormat="1">
      <c r="A599" s="58"/>
      <c r="B599" s="58"/>
      <c r="C599" s="58"/>
      <c r="D599" s="58"/>
      <c r="E599" s="58"/>
      <c r="F599" s="58"/>
      <c r="G599" s="58"/>
      <c r="H599" s="58"/>
      <c r="I599" s="58"/>
      <c r="J599" s="58"/>
      <c r="K599" s="58"/>
      <c r="L599" s="58"/>
      <c r="M599" s="58"/>
    </row>
    <row r="600" spans="1:13" s="1" customFormat="1">
      <c r="A600" s="58"/>
      <c r="B600" s="58"/>
      <c r="C600" s="58"/>
      <c r="D600" s="58"/>
      <c r="E600" s="58"/>
      <c r="F600" s="58"/>
      <c r="G600" s="58"/>
      <c r="H600" s="58"/>
      <c r="I600" s="58"/>
      <c r="J600" s="58"/>
      <c r="K600" s="58"/>
      <c r="L600" s="58"/>
      <c r="M600" s="58"/>
    </row>
    <row r="601" spans="1:13" s="1" customFormat="1">
      <c r="A601" s="58"/>
      <c r="B601" s="58"/>
      <c r="C601" s="58"/>
      <c r="D601" s="58"/>
      <c r="E601" s="58"/>
      <c r="F601" s="58"/>
      <c r="G601" s="58"/>
      <c r="H601" s="58"/>
      <c r="I601" s="58"/>
      <c r="J601" s="58"/>
      <c r="K601" s="58"/>
      <c r="L601" s="58"/>
      <c r="M601" s="58"/>
    </row>
    <row r="602" spans="1:13" s="1" customFormat="1">
      <c r="A602" s="58"/>
      <c r="B602" s="58"/>
      <c r="C602" s="58"/>
      <c r="D602" s="58"/>
      <c r="E602" s="58"/>
      <c r="F602" s="58"/>
      <c r="G602" s="58"/>
      <c r="H602" s="58"/>
      <c r="I602" s="58"/>
      <c r="J602" s="58"/>
      <c r="K602" s="58"/>
      <c r="L602" s="58"/>
      <c r="M602" s="58"/>
    </row>
    <row r="603" spans="1:13" s="1" customFormat="1">
      <c r="A603" s="58"/>
      <c r="B603" s="58"/>
      <c r="C603" s="58"/>
      <c r="D603" s="58"/>
      <c r="E603" s="58"/>
      <c r="F603" s="58"/>
      <c r="G603" s="58"/>
      <c r="H603" s="58"/>
      <c r="I603" s="58"/>
      <c r="J603" s="58"/>
      <c r="K603" s="58"/>
      <c r="L603" s="58"/>
      <c r="M603" s="58"/>
    </row>
    <row r="604" spans="1:13" s="1" customFormat="1">
      <c r="A604" s="58"/>
      <c r="B604" s="58"/>
      <c r="C604" s="58"/>
      <c r="D604" s="58"/>
      <c r="E604" s="58"/>
      <c r="F604" s="58"/>
      <c r="G604" s="58"/>
      <c r="H604" s="58"/>
      <c r="I604" s="58"/>
      <c r="J604" s="58"/>
      <c r="K604" s="58"/>
      <c r="L604" s="58"/>
      <c r="M604" s="58"/>
    </row>
    <row r="605" spans="1:13" s="1" customFormat="1">
      <c r="A605" s="58"/>
      <c r="B605" s="58"/>
      <c r="C605" s="58"/>
      <c r="D605" s="58"/>
      <c r="E605" s="58"/>
      <c r="F605" s="58"/>
      <c r="G605" s="58"/>
      <c r="H605" s="58"/>
      <c r="I605" s="58"/>
      <c r="J605" s="58"/>
      <c r="K605" s="58"/>
      <c r="L605" s="58"/>
      <c r="M605" s="58"/>
    </row>
    <row r="606" spans="1:13" s="1" customFormat="1">
      <c r="A606" s="58"/>
      <c r="B606" s="58"/>
      <c r="C606" s="58"/>
      <c r="D606" s="58"/>
      <c r="E606" s="58"/>
      <c r="F606" s="58"/>
      <c r="G606" s="58"/>
      <c r="H606" s="58"/>
      <c r="I606" s="58"/>
      <c r="J606" s="58"/>
      <c r="K606" s="58"/>
      <c r="L606" s="58"/>
      <c r="M606" s="58"/>
    </row>
    <row r="607" spans="1:13" s="1" customFormat="1">
      <c r="A607" s="58"/>
      <c r="B607" s="58"/>
      <c r="C607" s="58"/>
      <c r="D607" s="58"/>
      <c r="E607" s="58"/>
      <c r="F607" s="58"/>
      <c r="G607" s="58"/>
      <c r="H607" s="58"/>
      <c r="I607" s="58"/>
      <c r="J607" s="58"/>
      <c r="K607" s="58"/>
      <c r="L607" s="58"/>
      <c r="M607" s="58"/>
    </row>
    <row r="608" spans="1:13" s="1" customFormat="1">
      <c r="A608" s="58"/>
      <c r="B608" s="58"/>
      <c r="C608" s="58"/>
      <c r="D608" s="58"/>
      <c r="E608" s="58"/>
      <c r="F608" s="58"/>
      <c r="G608" s="58"/>
      <c r="H608" s="58"/>
      <c r="I608" s="58"/>
      <c r="J608" s="58"/>
      <c r="K608" s="58"/>
      <c r="L608" s="58"/>
      <c r="M608" s="58"/>
    </row>
    <row r="609" spans="1:13" s="1" customFormat="1">
      <c r="A609" s="58"/>
      <c r="B609" s="58"/>
      <c r="C609" s="58"/>
      <c r="D609" s="58"/>
      <c r="E609" s="58"/>
      <c r="F609" s="58"/>
      <c r="G609" s="58"/>
      <c r="H609" s="58"/>
      <c r="I609" s="58"/>
      <c r="J609" s="58"/>
      <c r="K609" s="58"/>
      <c r="L609" s="58"/>
      <c r="M609" s="58"/>
    </row>
    <row r="610" spans="1:13" s="1" customFormat="1">
      <c r="A610" s="58"/>
      <c r="B610" s="58"/>
      <c r="C610" s="58"/>
      <c r="D610" s="58"/>
      <c r="E610" s="58"/>
      <c r="F610" s="58"/>
      <c r="G610" s="58"/>
      <c r="H610" s="58"/>
      <c r="I610" s="58"/>
      <c r="J610" s="58"/>
      <c r="K610" s="58"/>
      <c r="L610" s="58"/>
      <c r="M610" s="58"/>
    </row>
    <row r="611" spans="1:13" s="1" customFormat="1">
      <c r="A611" s="58"/>
      <c r="B611" s="58"/>
      <c r="C611" s="58"/>
      <c r="D611" s="58"/>
      <c r="E611" s="58"/>
      <c r="F611" s="58"/>
      <c r="G611" s="58"/>
      <c r="H611" s="58"/>
      <c r="I611" s="58"/>
      <c r="J611" s="58"/>
      <c r="K611" s="58"/>
      <c r="L611" s="58"/>
      <c r="M611" s="58"/>
    </row>
    <row r="612" spans="1:13" s="1" customFormat="1">
      <c r="A612" s="58"/>
      <c r="B612" s="58"/>
      <c r="C612" s="58"/>
      <c r="D612" s="58"/>
      <c r="E612" s="58"/>
      <c r="F612" s="58"/>
      <c r="G612" s="58"/>
      <c r="H612" s="58"/>
      <c r="I612" s="58"/>
      <c r="J612" s="58"/>
      <c r="K612" s="58"/>
      <c r="L612" s="58"/>
      <c r="M612" s="58"/>
    </row>
    <row r="613" spans="1:13" s="1" customFormat="1">
      <c r="A613" s="58"/>
      <c r="B613" s="58"/>
      <c r="C613" s="58"/>
      <c r="D613" s="58"/>
      <c r="E613" s="58"/>
      <c r="F613" s="58"/>
      <c r="G613" s="58"/>
      <c r="H613" s="58"/>
      <c r="I613" s="58"/>
      <c r="J613" s="58"/>
      <c r="K613" s="58"/>
      <c r="L613" s="58"/>
      <c r="M613" s="58"/>
    </row>
    <row r="614" spans="1:13" s="1" customFormat="1">
      <c r="A614" s="58"/>
      <c r="B614" s="58"/>
      <c r="C614" s="58"/>
      <c r="D614" s="58"/>
      <c r="E614" s="58"/>
      <c r="F614" s="58"/>
      <c r="G614" s="58"/>
      <c r="H614" s="58"/>
      <c r="I614" s="58"/>
      <c r="J614" s="58"/>
      <c r="K614" s="58"/>
      <c r="L614" s="58"/>
      <c r="M614" s="58"/>
    </row>
    <row r="615" spans="1:13" s="1" customFormat="1">
      <c r="A615" s="58"/>
      <c r="B615" s="58"/>
      <c r="C615" s="58"/>
      <c r="D615" s="58"/>
      <c r="E615" s="58"/>
      <c r="F615" s="58"/>
      <c r="G615" s="58"/>
      <c r="H615" s="58"/>
      <c r="I615" s="58"/>
      <c r="J615" s="58"/>
      <c r="K615" s="58"/>
      <c r="L615" s="58"/>
      <c r="M615" s="58"/>
    </row>
    <row r="616" spans="1:13" s="1" customFormat="1">
      <c r="A616" s="58"/>
      <c r="B616" s="58"/>
      <c r="C616" s="58"/>
      <c r="D616" s="58"/>
      <c r="E616" s="58"/>
      <c r="F616" s="58"/>
      <c r="G616" s="58"/>
      <c r="H616" s="58"/>
      <c r="I616" s="58"/>
      <c r="J616" s="58"/>
      <c r="K616" s="58"/>
      <c r="L616" s="58"/>
      <c r="M616" s="58"/>
    </row>
    <row r="617" spans="1:13" s="1" customFormat="1">
      <c r="A617" s="58"/>
      <c r="B617" s="58"/>
      <c r="C617" s="58"/>
      <c r="D617" s="58"/>
      <c r="E617" s="58"/>
      <c r="F617" s="58"/>
      <c r="G617" s="58"/>
      <c r="H617" s="58"/>
      <c r="I617" s="58"/>
      <c r="J617" s="58"/>
      <c r="K617" s="58"/>
      <c r="L617" s="58"/>
      <c r="M617" s="58"/>
    </row>
    <row r="618" spans="1:13" s="1" customFormat="1">
      <c r="A618" s="58"/>
      <c r="B618" s="58"/>
      <c r="C618" s="58"/>
      <c r="D618" s="58"/>
      <c r="E618" s="58"/>
      <c r="F618" s="58"/>
      <c r="G618" s="58"/>
      <c r="H618" s="58"/>
      <c r="I618" s="58"/>
      <c r="J618" s="58"/>
      <c r="K618" s="58"/>
      <c r="L618" s="58"/>
      <c r="M618" s="58"/>
    </row>
    <row r="619" spans="1:13" s="1" customFormat="1">
      <c r="A619" s="58"/>
      <c r="B619" s="58"/>
      <c r="C619" s="58"/>
      <c r="D619" s="58"/>
      <c r="E619" s="58"/>
      <c r="F619" s="58"/>
      <c r="G619" s="58"/>
      <c r="H619" s="58"/>
      <c r="I619" s="58"/>
      <c r="J619" s="58"/>
      <c r="K619" s="58"/>
      <c r="L619" s="58"/>
      <c r="M619" s="58"/>
    </row>
    <row r="620" spans="1:13" s="1" customFormat="1">
      <c r="A620" s="58"/>
      <c r="B620" s="58"/>
      <c r="C620" s="58"/>
      <c r="D620" s="58"/>
      <c r="E620" s="58"/>
      <c r="F620" s="58"/>
      <c r="G620" s="58"/>
      <c r="H620" s="58"/>
      <c r="I620" s="58"/>
      <c r="J620" s="58"/>
      <c r="K620" s="58"/>
      <c r="L620" s="58"/>
      <c r="M620" s="58"/>
    </row>
    <row r="621" spans="1:13" s="1" customFormat="1">
      <c r="A621" s="58"/>
      <c r="B621" s="58"/>
      <c r="C621" s="58"/>
      <c r="D621" s="58"/>
      <c r="E621" s="58"/>
      <c r="F621" s="58"/>
      <c r="G621" s="58"/>
      <c r="H621" s="58"/>
      <c r="I621" s="58"/>
      <c r="J621" s="58"/>
      <c r="K621" s="58"/>
      <c r="L621" s="58"/>
      <c r="M621" s="58"/>
    </row>
    <row r="622" spans="1:13" s="1" customFormat="1">
      <c r="A622" s="58"/>
      <c r="B622" s="58"/>
      <c r="C622" s="58"/>
      <c r="D622" s="58"/>
      <c r="E622" s="58"/>
      <c r="F622" s="58"/>
      <c r="G622" s="58"/>
      <c r="H622" s="58"/>
      <c r="I622" s="58"/>
      <c r="J622" s="58"/>
      <c r="K622" s="58"/>
      <c r="L622" s="58"/>
      <c r="M622" s="58"/>
    </row>
    <row r="623" spans="1:13" s="1" customFormat="1">
      <c r="A623" s="58"/>
      <c r="B623" s="58"/>
      <c r="C623" s="58"/>
      <c r="D623" s="58"/>
      <c r="E623" s="58"/>
      <c r="F623" s="58"/>
      <c r="G623" s="58"/>
      <c r="H623" s="58"/>
      <c r="I623" s="58"/>
      <c r="J623" s="58"/>
      <c r="K623" s="58"/>
      <c r="L623" s="58"/>
      <c r="M623" s="58"/>
    </row>
    <row r="624" spans="1:13" s="1" customFormat="1">
      <c r="A624" s="58"/>
      <c r="B624" s="58"/>
      <c r="C624" s="58"/>
      <c r="D624" s="58"/>
      <c r="E624" s="58"/>
      <c r="F624" s="58"/>
      <c r="G624" s="58"/>
      <c r="H624" s="58"/>
      <c r="I624" s="58"/>
      <c r="J624" s="58"/>
      <c r="K624" s="58"/>
      <c r="L624" s="58"/>
      <c r="M624" s="58"/>
    </row>
    <row r="625" spans="1:13" s="1" customFormat="1">
      <c r="A625" s="58"/>
      <c r="B625" s="58"/>
      <c r="C625" s="58"/>
      <c r="D625" s="58"/>
      <c r="E625" s="58"/>
      <c r="F625" s="58"/>
      <c r="G625" s="58"/>
      <c r="H625" s="58"/>
      <c r="I625" s="58"/>
      <c r="J625" s="58"/>
      <c r="K625" s="58"/>
      <c r="L625" s="58"/>
      <c r="M625" s="58"/>
    </row>
    <row r="626" spans="1:13" s="1" customFormat="1">
      <c r="A626" s="58"/>
      <c r="B626" s="58"/>
      <c r="C626" s="58"/>
      <c r="D626" s="58"/>
      <c r="E626" s="58"/>
      <c r="F626" s="58"/>
      <c r="G626" s="58"/>
      <c r="H626" s="58"/>
      <c r="I626" s="58"/>
      <c r="J626" s="58"/>
      <c r="K626" s="58"/>
      <c r="L626" s="58"/>
      <c r="M626" s="58"/>
    </row>
    <row r="627" spans="1:13" s="1" customFormat="1">
      <c r="A627" s="58"/>
      <c r="B627" s="58"/>
      <c r="C627" s="58"/>
      <c r="D627" s="58"/>
      <c r="E627" s="58"/>
      <c r="F627" s="58"/>
      <c r="G627" s="58"/>
      <c r="H627" s="58"/>
      <c r="I627" s="58"/>
      <c r="J627" s="58"/>
      <c r="K627" s="58"/>
      <c r="L627" s="58"/>
      <c r="M627" s="58"/>
    </row>
    <row r="628" spans="1:13" s="1" customFormat="1">
      <c r="A628" s="58"/>
      <c r="B628" s="58"/>
      <c r="C628" s="58"/>
      <c r="D628" s="58"/>
      <c r="E628" s="58"/>
      <c r="F628" s="58"/>
      <c r="G628" s="58"/>
      <c r="H628" s="58"/>
      <c r="I628" s="58"/>
      <c r="J628" s="58"/>
      <c r="K628" s="58"/>
      <c r="L628" s="58"/>
      <c r="M628" s="58"/>
    </row>
    <row r="629" spans="1:13" s="1" customFormat="1">
      <c r="A629" s="58"/>
      <c r="B629" s="58"/>
      <c r="C629" s="58"/>
      <c r="D629" s="58"/>
      <c r="E629" s="58"/>
      <c r="F629" s="58"/>
      <c r="G629" s="58"/>
      <c r="H629" s="58"/>
      <c r="I629" s="58"/>
      <c r="J629" s="58"/>
      <c r="K629" s="58"/>
      <c r="L629" s="58"/>
      <c r="M629" s="58"/>
    </row>
    <row r="630" spans="1:13" s="1" customFormat="1">
      <c r="A630" s="58"/>
      <c r="B630" s="58"/>
      <c r="C630" s="58"/>
      <c r="D630" s="58"/>
      <c r="E630" s="58"/>
      <c r="F630" s="58"/>
      <c r="G630" s="58"/>
      <c r="H630" s="58"/>
      <c r="I630" s="58"/>
      <c r="J630" s="58"/>
      <c r="K630" s="58"/>
      <c r="L630" s="58"/>
      <c r="M630" s="58"/>
    </row>
    <row r="631" spans="1:13" s="1" customFormat="1">
      <c r="A631" s="58"/>
      <c r="B631" s="58"/>
      <c r="C631" s="58"/>
      <c r="D631" s="58"/>
      <c r="E631" s="58"/>
      <c r="F631" s="58"/>
      <c r="G631" s="58"/>
      <c r="H631" s="58"/>
      <c r="I631" s="58"/>
      <c r="J631" s="58"/>
      <c r="K631" s="58"/>
      <c r="L631" s="58"/>
      <c r="M631" s="58"/>
    </row>
    <row r="632" spans="1:13" s="1" customFormat="1">
      <c r="A632" s="58"/>
      <c r="B632" s="58"/>
      <c r="C632" s="58"/>
      <c r="D632" s="58"/>
      <c r="E632" s="58"/>
      <c r="F632" s="58"/>
      <c r="G632" s="58"/>
      <c r="H632" s="58"/>
      <c r="I632" s="58"/>
      <c r="J632" s="58"/>
      <c r="K632" s="58"/>
      <c r="L632" s="58"/>
      <c r="M632" s="58"/>
    </row>
    <row r="633" spans="1:13" s="1" customFormat="1">
      <c r="A633" s="58"/>
      <c r="B633" s="58"/>
      <c r="C633" s="58"/>
      <c r="D633" s="58"/>
      <c r="E633" s="58"/>
      <c r="F633" s="58"/>
      <c r="G633" s="58"/>
      <c r="H633" s="58"/>
      <c r="I633" s="58"/>
      <c r="J633" s="58"/>
      <c r="K633" s="58"/>
      <c r="L633" s="58"/>
      <c r="M633" s="58"/>
    </row>
    <row r="634" spans="1:13" s="1" customFormat="1">
      <c r="A634" s="58"/>
      <c r="B634" s="58"/>
      <c r="C634" s="58"/>
      <c r="D634" s="58"/>
      <c r="E634" s="58"/>
      <c r="F634" s="58"/>
      <c r="G634" s="58"/>
      <c r="H634" s="58"/>
      <c r="I634" s="58"/>
      <c r="J634" s="58"/>
      <c r="K634" s="58"/>
      <c r="L634" s="58"/>
      <c r="M634" s="58"/>
    </row>
    <row r="635" spans="1:13" s="1" customFormat="1">
      <c r="A635" s="58"/>
      <c r="B635" s="58"/>
      <c r="C635" s="58"/>
      <c r="D635" s="58"/>
      <c r="E635" s="58"/>
      <c r="F635" s="58"/>
      <c r="G635" s="58"/>
      <c r="H635" s="58"/>
      <c r="I635" s="58"/>
      <c r="J635" s="58"/>
      <c r="K635" s="58"/>
      <c r="L635" s="58"/>
      <c r="M635" s="58"/>
    </row>
    <row r="636" spans="1:13" s="1" customFormat="1">
      <c r="A636" s="58"/>
      <c r="B636" s="58"/>
      <c r="C636" s="58"/>
      <c r="D636" s="58"/>
      <c r="E636" s="58"/>
      <c r="F636" s="58"/>
      <c r="G636" s="58"/>
      <c r="H636" s="58"/>
      <c r="I636" s="58"/>
      <c r="J636" s="58"/>
      <c r="K636" s="58"/>
      <c r="L636" s="58"/>
      <c r="M636" s="58"/>
    </row>
    <row r="637" spans="1:13" s="1" customFormat="1">
      <c r="A637" s="58"/>
      <c r="B637" s="58"/>
      <c r="C637" s="58"/>
      <c r="D637" s="58"/>
      <c r="E637" s="58"/>
      <c r="F637" s="58"/>
      <c r="G637" s="58"/>
      <c r="H637" s="58"/>
      <c r="I637" s="58"/>
      <c r="J637" s="58"/>
      <c r="K637" s="58"/>
      <c r="L637" s="58"/>
      <c r="M637" s="58"/>
    </row>
    <row r="638" spans="1:13" s="1" customFormat="1">
      <c r="A638" s="58"/>
      <c r="B638" s="58"/>
      <c r="C638" s="58"/>
      <c r="D638" s="58"/>
      <c r="E638" s="58"/>
      <c r="F638" s="58"/>
      <c r="G638" s="58"/>
      <c r="H638" s="58"/>
      <c r="I638" s="58"/>
      <c r="J638" s="58"/>
      <c r="K638" s="58"/>
      <c r="L638" s="58"/>
      <c r="M638" s="58"/>
    </row>
    <row r="639" spans="1:13" s="1" customFormat="1">
      <c r="A639" s="58"/>
      <c r="B639" s="58"/>
      <c r="C639" s="58"/>
      <c r="D639" s="58"/>
      <c r="E639" s="58"/>
      <c r="F639" s="58"/>
      <c r="G639" s="58"/>
      <c r="H639" s="58"/>
      <c r="I639" s="58"/>
      <c r="J639" s="58"/>
      <c r="K639" s="58"/>
      <c r="L639" s="58"/>
      <c r="M639" s="58"/>
    </row>
    <row r="640" spans="1:13" s="1" customFormat="1">
      <c r="A640" s="58"/>
      <c r="B640" s="58"/>
      <c r="C640" s="58"/>
      <c r="D640" s="58"/>
      <c r="E640" s="58"/>
      <c r="F640" s="58"/>
      <c r="G640" s="58"/>
      <c r="H640" s="58"/>
      <c r="I640" s="58"/>
      <c r="J640" s="58"/>
      <c r="K640" s="58"/>
      <c r="L640" s="58"/>
      <c r="M640" s="58"/>
    </row>
    <row r="641" spans="1:13" s="1" customFormat="1">
      <c r="A641" s="58"/>
      <c r="B641" s="58"/>
      <c r="C641" s="58"/>
      <c r="D641" s="58"/>
      <c r="E641" s="58"/>
      <c r="F641" s="58"/>
      <c r="G641" s="58"/>
      <c r="H641" s="58"/>
      <c r="I641" s="58"/>
      <c r="J641" s="58"/>
      <c r="K641" s="58"/>
      <c r="L641" s="58"/>
      <c r="M641" s="58"/>
    </row>
    <row r="642" spans="1:13" s="1" customFormat="1">
      <c r="A642" s="58"/>
      <c r="B642" s="58"/>
      <c r="C642" s="58"/>
      <c r="D642" s="58"/>
      <c r="E642" s="58"/>
      <c r="F642" s="58"/>
      <c r="G642" s="58"/>
      <c r="H642" s="58"/>
      <c r="I642" s="58"/>
      <c r="J642" s="58"/>
      <c r="K642" s="58"/>
      <c r="L642" s="58"/>
      <c r="M642" s="58"/>
    </row>
    <row r="643" spans="1:13" s="1" customFormat="1">
      <c r="A643" s="58"/>
      <c r="B643" s="58"/>
      <c r="C643" s="58"/>
      <c r="D643" s="58"/>
      <c r="E643" s="58"/>
      <c r="F643" s="58"/>
      <c r="G643" s="58"/>
      <c r="H643" s="58"/>
      <c r="I643" s="58"/>
      <c r="J643" s="58"/>
      <c r="K643" s="58"/>
      <c r="L643" s="58"/>
      <c r="M643" s="58"/>
    </row>
    <row r="644" spans="1:13" s="1" customFormat="1">
      <c r="A644" s="58"/>
      <c r="B644" s="58"/>
      <c r="C644" s="58"/>
      <c r="D644" s="58"/>
      <c r="E644" s="58"/>
      <c r="F644" s="58"/>
      <c r="G644" s="58"/>
      <c r="H644" s="58"/>
      <c r="I644" s="58"/>
      <c r="J644" s="58"/>
      <c r="K644" s="58"/>
      <c r="L644" s="58"/>
      <c r="M644" s="58"/>
    </row>
    <row r="645" spans="1:13" s="1" customFormat="1">
      <c r="A645" s="58"/>
      <c r="B645" s="58"/>
      <c r="C645" s="58"/>
      <c r="D645" s="58"/>
      <c r="E645" s="58"/>
      <c r="F645" s="58"/>
      <c r="G645" s="58"/>
      <c r="H645" s="58"/>
      <c r="I645" s="58"/>
      <c r="J645" s="58"/>
      <c r="K645" s="58"/>
      <c r="L645" s="58"/>
      <c r="M645" s="58"/>
    </row>
    <row r="646" spans="1:13" s="1" customFormat="1">
      <c r="A646" s="58"/>
      <c r="B646" s="58"/>
      <c r="C646" s="58"/>
      <c r="D646" s="58"/>
      <c r="E646" s="58"/>
      <c r="F646" s="58"/>
      <c r="G646" s="58"/>
      <c r="H646" s="58"/>
      <c r="I646" s="58"/>
      <c r="J646" s="58"/>
      <c r="K646" s="58"/>
      <c r="L646" s="58"/>
      <c r="M646" s="58"/>
    </row>
    <row r="647" spans="1:13" s="1" customFormat="1">
      <c r="A647" s="58"/>
      <c r="B647" s="58"/>
      <c r="C647" s="58"/>
      <c r="D647" s="58"/>
      <c r="E647" s="58"/>
      <c r="F647" s="58"/>
      <c r="G647" s="58"/>
      <c r="H647" s="58"/>
      <c r="I647" s="58"/>
      <c r="J647" s="58"/>
      <c r="K647" s="58"/>
      <c r="L647" s="58"/>
      <c r="M647" s="58"/>
    </row>
    <row r="648" spans="1:13" s="1" customFormat="1">
      <c r="A648" s="58"/>
      <c r="B648" s="58"/>
      <c r="C648" s="58"/>
      <c r="D648" s="58"/>
      <c r="E648" s="58"/>
      <c r="F648" s="58"/>
      <c r="G648" s="58"/>
      <c r="H648" s="58"/>
      <c r="I648" s="58"/>
      <c r="J648" s="58"/>
      <c r="K648" s="58"/>
      <c r="L648" s="58"/>
      <c r="M648" s="58"/>
    </row>
    <row r="649" spans="1:13" s="1" customFormat="1">
      <c r="A649" s="58"/>
      <c r="B649" s="58"/>
      <c r="C649" s="58"/>
      <c r="D649" s="58"/>
      <c r="E649" s="58"/>
      <c r="F649" s="58"/>
      <c r="G649" s="58"/>
      <c r="H649" s="58"/>
      <c r="I649" s="58"/>
      <c r="J649" s="58"/>
      <c r="K649" s="58"/>
      <c r="L649" s="58"/>
      <c r="M649" s="58"/>
    </row>
    <row r="650" spans="1:13" s="1" customFormat="1">
      <c r="A650" s="58"/>
      <c r="B650" s="58"/>
      <c r="C650" s="58"/>
      <c r="D650" s="58"/>
      <c r="E650" s="58"/>
      <c r="F650" s="58"/>
      <c r="G650" s="58"/>
      <c r="H650" s="58"/>
      <c r="I650" s="58"/>
      <c r="J650" s="58"/>
      <c r="K650" s="58"/>
      <c r="L650" s="58"/>
      <c r="M650" s="58"/>
    </row>
    <row r="651" spans="1:13" s="1" customFormat="1">
      <c r="A651" s="58"/>
      <c r="B651" s="58"/>
      <c r="C651" s="58"/>
      <c r="D651" s="58"/>
      <c r="E651" s="58"/>
      <c r="F651" s="58"/>
      <c r="G651" s="58"/>
      <c r="H651" s="58"/>
      <c r="I651" s="58"/>
      <c r="J651" s="58"/>
      <c r="K651" s="58"/>
      <c r="L651" s="58"/>
      <c r="M651" s="58"/>
    </row>
    <row r="652" spans="1:13" s="1" customFormat="1">
      <c r="A652" s="58"/>
      <c r="B652" s="58"/>
      <c r="C652" s="58"/>
      <c r="D652" s="58"/>
      <c r="E652" s="58"/>
      <c r="F652" s="58"/>
      <c r="G652" s="58"/>
      <c r="H652" s="58"/>
      <c r="I652" s="58"/>
      <c r="J652" s="58"/>
      <c r="K652" s="58"/>
      <c r="L652" s="58"/>
      <c r="M652" s="58"/>
    </row>
    <row r="653" spans="1:13" s="1" customFormat="1">
      <c r="A653" s="58"/>
      <c r="B653" s="58"/>
      <c r="C653" s="58"/>
      <c r="D653" s="58"/>
      <c r="E653" s="58"/>
      <c r="F653" s="58"/>
      <c r="G653" s="58"/>
      <c r="H653" s="58"/>
      <c r="I653" s="58"/>
      <c r="J653" s="58"/>
      <c r="K653" s="58"/>
      <c r="L653" s="58"/>
      <c r="M653" s="58"/>
    </row>
    <row r="654" spans="1:13" s="1" customFormat="1">
      <c r="A654" s="58"/>
      <c r="B654" s="58"/>
      <c r="C654" s="58"/>
      <c r="D654" s="58"/>
      <c r="E654" s="58"/>
      <c r="F654" s="58"/>
      <c r="G654" s="58"/>
      <c r="H654" s="58"/>
      <c r="I654" s="58"/>
      <c r="J654" s="58"/>
      <c r="K654" s="58"/>
      <c r="L654" s="58"/>
      <c r="M654" s="58"/>
    </row>
    <row r="655" spans="1:13" s="1" customFormat="1">
      <c r="A655" s="58"/>
      <c r="B655" s="58"/>
      <c r="C655" s="58"/>
      <c r="D655" s="58"/>
      <c r="E655" s="58"/>
      <c r="F655" s="58"/>
      <c r="G655" s="58"/>
      <c r="H655" s="58"/>
      <c r="I655" s="58"/>
      <c r="J655" s="58"/>
      <c r="K655" s="58"/>
      <c r="L655" s="58"/>
      <c r="M655" s="58"/>
    </row>
    <row r="656" spans="1:13" s="1" customFormat="1">
      <c r="A656" s="58"/>
      <c r="B656" s="58"/>
      <c r="C656" s="58"/>
      <c r="D656" s="58"/>
      <c r="E656" s="58"/>
      <c r="F656" s="58"/>
      <c r="G656" s="58"/>
      <c r="H656" s="58"/>
      <c r="I656" s="58"/>
      <c r="J656" s="58"/>
      <c r="K656" s="58"/>
      <c r="L656" s="58"/>
      <c r="M656" s="58"/>
    </row>
    <row r="657" spans="1:13" s="1" customFormat="1">
      <c r="A657" s="58"/>
      <c r="B657" s="58"/>
      <c r="C657" s="58"/>
      <c r="D657" s="58"/>
      <c r="E657" s="58"/>
      <c r="F657" s="58"/>
      <c r="G657" s="58"/>
      <c r="H657" s="58"/>
      <c r="I657" s="58"/>
      <c r="J657" s="58"/>
      <c r="K657" s="58"/>
      <c r="L657" s="58"/>
      <c r="M657" s="58"/>
    </row>
    <row r="658" spans="1:13" s="1" customFormat="1">
      <c r="A658" s="58"/>
      <c r="B658" s="58"/>
      <c r="C658" s="58"/>
      <c r="D658" s="58"/>
      <c r="E658" s="58"/>
      <c r="F658" s="58"/>
      <c r="G658" s="58"/>
      <c r="H658" s="58"/>
      <c r="I658" s="58"/>
      <c r="J658" s="58"/>
      <c r="K658" s="58"/>
      <c r="L658" s="58"/>
      <c r="M658" s="58"/>
    </row>
    <row r="659" spans="1:13" s="1" customFormat="1">
      <c r="A659" s="58"/>
      <c r="B659" s="58"/>
      <c r="C659" s="58"/>
      <c r="D659" s="58"/>
      <c r="E659" s="58"/>
      <c r="F659" s="58"/>
      <c r="G659" s="58"/>
      <c r="H659" s="58"/>
      <c r="I659" s="58"/>
      <c r="J659" s="58"/>
      <c r="K659" s="58"/>
      <c r="L659" s="58"/>
      <c r="M659" s="58"/>
    </row>
    <row r="660" spans="1:13" s="1" customFormat="1">
      <c r="A660" s="58"/>
      <c r="B660" s="58"/>
      <c r="C660" s="58"/>
      <c r="D660" s="58"/>
      <c r="E660" s="58"/>
      <c r="F660" s="58"/>
      <c r="G660" s="58"/>
      <c r="H660" s="58"/>
      <c r="I660" s="58"/>
      <c r="J660" s="58"/>
      <c r="K660" s="58"/>
      <c r="L660" s="58"/>
      <c r="M660" s="58"/>
    </row>
    <row r="661" spans="1:13" s="1" customFormat="1">
      <c r="A661" s="58"/>
      <c r="B661" s="58"/>
      <c r="C661" s="58"/>
      <c r="D661" s="58"/>
      <c r="E661" s="58"/>
      <c r="F661" s="58"/>
      <c r="G661" s="58"/>
      <c r="H661" s="58"/>
      <c r="I661" s="58"/>
      <c r="J661" s="58"/>
      <c r="K661" s="58"/>
      <c r="L661" s="58"/>
      <c r="M661" s="58"/>
    </row>
    <row r="662" spans="1:13" s="1" customFormat="1">
      <c r="A662" s="58"/>
      <c r="B662" s="58"/>
      <c r="C662" s="58"/>
      <c r="D662" s="58"/>
      <c r="E662" s="58"/>
      <c r="F662" s="58"/>
      <c r="G662" s="58"/>
      <c r="H662" s="58"/>
      <c r="I662" s="58"/>
      <c r="J662" s="58"/>
      <c r="K662" s="58"/>
      <c r="L662" s="58"/>
      <c r="M662" s="58"/>
    </row>
    <row r="663" spans="1:13" s="1" customFormat="1">
      <c r="A663" s="58"/>
      <c r="B663" s="58"/>
      <c r="C663" s="58"/>
      <c r="D663" s="58"/>
      <c r="E663" s="58"/>
      <c r="F663" s="58"/>
      <c r="G663" s="58"/>
      <c r="H663" s="58"/>
      <c r="I663" s="58"/>
      <c r="J663" s="58"/>
      <c r="K663" s="58"/>
      <c r="L663" s="58"/>
      <c r="M663" s="58"/>
    </row>
    <row r="664" spans="1:13" s="1" customFormat="1">
      <c r="A664" s="58"/>
      <c r="B664" s="58"/>
      <c r="C664" s="58"/>
      <c r="D664" s="58"/>
      <c r="E664" s="58"/>
      <c r="F664" s="58"/>
      <c r="G664" s="58"/>
      <c r="H664" s="58"/>
      <c r="I664" s="58"/>
      <c r="J664" s="58"/>
      <c r="K664" s="58"/>
      <c r="L664" s="58"/>
      <c r="M664" s="58"/>
    </row>
    <row r="665" spans="1:13" s="1" customFormat="1">
      <c r="A665" s="58"/>
      <c r="B665" s="58"/>
      <c r="C665" s="58"/>
      <c r="D665" s="58"/>
      <c r="E665" s="58"/>
      <c r="F665" s="58"/>
      <c r="G665" s="58"/>
      <c r="H665" s="58"/>
      <c r="I665" s="58"/>
      <c r="J665" s="58"/>
      <c r="K665" s="58"/>
      <c r="L665" s="58"/>
      <c r="M665" s="58"/>
    </row>
    <row r="666" spans="1:13" s="1" customFormat="1">
      <c r="A666" s="58"/>
      <c r="B666" s="58"/>
      <c r="C666" s="58"/>
      <c r="D666" s="58"/>
      <c r="E666" s="58"/>
      <c r="F666" s="58"/>
      <c r="G666" s="58"/>
      <c r="H666" s="58"/>
      <c r="I666" s="58"/>
      <c r="J666" s="58"/>
      <c r="K666" s="58"/>
      <c r="L666" s="58"/>
      <c r="M666" s="58"/>
    </row>
    <row r="667" spans="1:13" s="1" customFormat="1">
      <c r="A667" s="58"/>
      <c r="B667" s="58"/>
      <c r="C667" s="58"/>
      <c r="D667" s="58"/>
      <c r="E667" s="58"/>
      <c r="F667" s="58"/>
      <c r="G667" s="58"/>
      <c r="H667" s="58"/>
      <c r="I667" s="58"/>
      <c r="J667" s="58"/>
      <c r="K667" s="58"/>
      <c r="L667" s="58"/>
      <c r="M667" s="58"/>
    </row>
    <row r="668" spans="1:13" s="1" customFormat="1">
      <c r="A668" s="58"/>
      <c r="B668" s="58"/>
      <c r="C668" s="58"/>
      <c r="D668" s="58"/>
      <c r="E668" s="58"/>
      <c r="F668" s="58"/>
      <c r="G668" s="58"/>
      <c r="H668" s="58"/>
      <c r="I668" s="58"/>
      <c r="J668" s="58"/>
      <c r="K668" s="58"/>
      <c r="L668" s="58"/>
      <c r="M668" s="58"/>
    </row>
    <row r="669" spans="1:13" s="1" customFormat="1">
      <c r="A669" s="58"/>
      <c r="B669" s="58"/>
      <c r="C669" s="58"/>
      <c r="D669" s="58"/>
      <c r="E669" s="58"/>
      <c r="F669" s="58"/>
      <c r="G669" s="58"/>
      <c r="H669" s="58"/>
      <c r="I669" s="58"/>
      <c r="J669" s="58"/>
      <c r="K669" s="58"/>
      <c r="L669" s="58"/>
      <c r="M669" s="58"/>
    </row>
    <row r="670" spans="1:13" s="1" customFormat="1">
      <c r="A670" s="58"/>
      <c r="B670" s="58"/>
      <c r="C670" s="58"/>
      <c r="D670" s="58"/>
      <c r="E670" s="58"/>
      <c r="F670" s="58"/>
      <c r="G670" s="58"/>
      <c r="H670" s="58"/>
      <c r="I670" s="58"/>
      <c r="J670" s="58"/>
      <c r="K670" s="58"/>
      <c r="L670" s="58"/>
      <c r="M670" s="58"/>
    </row>
    <row r="671" spans="1:13" s="1" customFormat="1">
      <c r="A671" s="58"/>
      <c r="B671" s="58"/>
      <c r="C671" s="58"/>
      <c r="D671" s="58"/>
      <c r="E671" s="58"/>
      <c r="F671" s="58"/>
      <c r="G671" s="58"/>
      <c r="H671" s="58"/>
      <c r="I671" s="58"/>
      <c r="J671" s="58"/>
      <c r="K671" s="58"/>
      <c r="L671" s="58"/>
      <c r="M671" s="58"/>
    </row>
    <row r="672" spans="1:13" s="1" customFormat="1">
      <c r="A672" s="58"/>
      <c r="B672" s="58"/>
      <c r="C672" s="58"/>
      <c r="D672" s="58"/>
      <c r="E672" s="58"/>
      <c r="F672" s="58"/>
      <c r="G672" s="58"/>
      <c r="H672" s="58"/>
      <c r="I672" s="58"/>
      <c r="J672" s="58"/>
      <c r="K672" s="58"/>
      <c r="L672" s="58"/>
      <c r="M672" s="58"/>
    </row>
    <row r="673" spans="1:13" s="1" customFormat="1">
      <c r="A673" s="58"/>
      <c r="B673" s="58"/>
      <c r="C673" s="58"/>
      <c r="D673" s="58"/>
      <c r="E673" s="58"/>
      <c r="F673" s="58"/>
      <c r="G673" s="58"/>
      <c r="H673" s="58"/>
      <c r="I673" s="58"/>
      <c r="J673" s="58"/>
      <c r="K673" s="58"/>
      <c r="L673" s="58"/>
      <c r="M673" s="58"/>
    </row>
    <row r="674" spans="1:13" s="1" customFormat="1">
      <c r="A674" s="58"/>
      <c r="B674" s="58"/>
      <c r="C674" s="58"/>
      <c r="D674" s="58"/>
      <c r="E674" s="58"/>
      <c r="F674" s="58"/>
      <c r="G674" s="58"/>
      <c r="H674" s="58"/>
      <c r="I674" s="58"/>
      <c r="J674" s="58"/>
      <c r="K674" s="58"/>
      <c r="L674" s="58"/>
      <c r="M674" s="58"/>
    </row>
    <row r="675" spans="1:13" s="1" customFormat="1">
      <c r="A675" s="58"/>
      <c r="B675" s="58"/>
      <c r="C675" s="58"/>
      <c r="D675" s="58"/>
      <c r="E675" s="58"/>
      <c r="F675" s="58"/>
      <c r="G675" s="58"/>
      <c r="H675" s="58"/>
      <c r="I675" s="58"/>
      <c r="J675" s="58"/>
      <c r="K675" s="58"/>
      <c r="L675" s="58"/>
      <c r="M675" s="58"/>
    </row>
    <row r="676" spans="1:13" s="1" customFormat="1">
      <c r="A676" s="58"/>
      <c r="B676" s="58"/>
      <c r="C676" s="58"/>
      <c r="D676" s="58"/>
      <c r="E676" s="58"/>
      <c r="F676" s="58"/>
      <c r="G676" s="58"/>
      <c r="H676" s="58"/>
      <c r="I676" s="58"/>
      <c r="J676" s="58"/>
      <c r="K676" s="58"/>
      <c r="L676" s="58"/>
      <c r="M676" s="58"/>
    </row>
    <row r="677" spans="1:13" s="1" customFormat="1">
      <c r="A677" s="58"/>
      <c r="B677" s="58"/>
      <c r="C677" s="58"/>
      <c r="D677" s="58"/>
      <c r="E677" s="58"/>
      <c r="F677" s="58"/>
      <c r="G677" s="58"/>
      <c r="H677" s="58"/>
      <c r="I677" s="58"/>
      <c r="J677" s="58"/>
      <c r="K677" s="58"/>
      <c r="L677" s="58"/>
      <c r="M677" s="58"/>
    </row>
    <row r="678" spans="1:13" s="1" customFormat="1">
      <c r="A678" s="58"/>
      <c r="B678" s="58"/>
      <c r="C678" s="58"/>
      <c r="D678" s="58"/>
      <c r="E678" s="58"/>
      <c r="F678" s="58"/>
      <c r="G678" s="58"/>
      <c r="H678" s="58"/>
      <c r="I678" s="58"/>
      <c r="J678" s="58"/>
      <c r="K678" s="58"/>
      <c r="L678" s="58"/>
      <c r="M678" s="58"/>
    </row>
    <row r="679" spans="1:13" s="1" customFormat="1">
      <c r="A679" s="58"/>
      <c r="B679" s="58"/>
      <c r="C679" s="58"/>
      <c r="D679" s="58"/>
      <c r="E679" s="58"/>
      <c r="F679" s="58"/>
      <c r="G679" s="58"/>
      <c r="H679" s="58"/>
      <c r="I679" s="58"/>
      <c r="J679" s="58"/>
      <c r="K679" s="58"/>
      <c r="L679" s="58"/>
      <c r="M679" s="58"/>
    </row>
    <row r="680" spans="1:13" s="1" customFormat="1">
      <c r="A680" s="58"/>
      <c r="B680" s="58"/>
      <c r="C680" s="58"/>
      <c r="D680" s="58"/>
      <c r="E680" s="58"/>
      <c r="F680" s="58"/>
      <c r="G680" s="58"/>
      <c r="H680" s="58"/>
      <c r="I680" s="58"/>
      <c r="J680" s="58"/>
      <c r="K680" s="58"/>
      <c r="L680" s="58"/>
      <c r="M680" s="58"/>
    </row>
    <row r="681" spans="1:13" s="1" customFormat="1">
      <c r="A681" s="58"/>
      <c r="B681" s="58"/>
      <c r="C681" s="58"/>
      <c r="D681" s="58"/>
      <c r="E681" s="58"/>
      <c r="F681" s="58"/>
      <c r="G681" s="58"/>
      <c r="H681" s="58"/>
      <c r="I681" s="58"/>
      <c r="J681" s="58"/>
      <c r="K681" s="58"/>
      <c r="L681" s="58"/>
      <c r="M681" s="58"/>
    </row>
    <row r="682" spans="1:13" s="1" customFormat="1">
      <c r="A682" s="58"/>
      <c r="B682" s="58"/>
      <c r="C682" s="58"/>
      <c r="D682" s="58"/>
      <c r="E682" s="58"/>
      <c r="F682" s="58"/>
      <c r="G682" s="58"/>
      <c r="H682" s="58"/>
      <c r="I682" s="58"/>
      <c r="J682" s="58"/>
      <c r="K682" s="58"/>
      <c r="L682" s="58"/>
      <c r="M682" s="58"/>
    </row>
    <row r="683" spans="1:13" s="1" customFormat="1">
      <c r="A683" s="58"/>
      <c r="B683" s="58"/>
      <c r="C683" s="58"/>
      <c r="D683" s="58"/>
      <c r="E683" s="58"/>
      <c r="F683" s="58"/>
      <c r="G683" s="58"/>
      <c r="H683" s="58"/>
      <c r="I683" s="58"/>
      <c r="J683" s="58"/>
      <c r="K683" s="58"/>
      <c r="L683" s="58"/>
      <c r="M683" s="58"/>
    </row>
    <row r="684" spans="1:13" s="1" customFormat="1">
      <c r="A684" s="58"/>
      <c r="B684" s="58"/>
      <c r="C684" s="58"/>
      <c r="D684" s="58"/>
      <c r="E684" s="58"/>
      <c r="F684" s="58"/>
      <c r="G684" s="58"/>
      <c r="H684" s="58"/>
      <c r="I684" s="58"/>
      <c r="J684" s="58"/>
      <c r="K684" s="58"/>
      <c r="L684" s="58"/>
      <c r="M684" s="58"/>
    </row>
    <row r="685" spans="1:13" s="1" customFormat="1">
      <c r="A685" s="58"/>
      <c r="B685" s="58"/>
      <c r="C685" s="58"/>
      <c r="D685" s="58"/>
      <c r="E685" s="58"/>
      <c r="F685" s="58"/>
      <c r="G685" s="58"/>
      <c r="H685" s="58"/>
      <c r="I685" s="58"/>
      <c r="J685" s="58"/>
      <c r="K685" s="58"/>
      <c r="L685" s="58"/>
      <c r="M685" s="58"/>
    </row>
    <row r="686" spans="1:13" s="1" customFormat="1">
      <c r="A686" s="58"/>
      <c r="B686" s="58"/>
      <c r="C686" s="58"/>
      <c r="D686" s="58"/>
      <c r="E686" s="58"/>
      <c r="F686" s="58"/>
      <c r="G686" s="58"/>
      <c r="H686" s="58"/>
      <c r="I686" s="58"/>
      <c r="J686" s="58"/>
      <c r="K686" s="58"/>
      <c r="L686" s="58"/>
      <c r="M686" s="58"/>
    </row>
    <row r="687" spans="1:13" s="1" customFormat="1">
      <c r="A687" s="58"/>
      <c r="B687" s="58"/>
      <c r="C687" s="58"/>
      <c r="D687" s="58"/>
      <c r="E687" s="58"/>
      <c r="F687" s="58"/>
      <c r="G687" s="58"/>
      <c r="H687" s="58"/>
      <c r="I687" s="58"/>
      <c r="J687" s="58"/>
      <c r="K687" s="58"/>
      <c r="L687" s="58"/>
      <c r="M687" s="58"/>
    </row>
    <row r="688" spans="1:13" s="1" customFormat="1">
      <c r="A688" s="58"/>
      <c r="B688" s="58"/>
      <c r="C688" s="58"/>
      <c r="D688" s="58"/>
      <c r="E688" s="58"/>
      <c r="F688" s="58"/>
      <c r="G688" s="58"/>
      <c r="H688" s="58"/>
      <c r="I688" s="58"/>
      <c r="J688" s="58"/>
      <c r="K688" s="58"/>
      <c r="L688" s="58"/>
      <c r="M688" s="58"/>
    </row>
    <row r="689" spans="1:13" s="1" customFormat="1">
      <c r="A689" s="58"/>
      <c r="B689" s="58"/>
      <c r="C689" s="58"/>
      <c r="D689" s="58"/>
      <c r="E689" s="58"/>
      <c r="F689" s="58"/>
      <c r="G689" s="58"/>
      <c r="H689" s="58"/>
      <c r="I689" s="58"/>
      <c r="J689" s="58"/>
      <c r="K689" s="58"/>
      <c r="L689" s="58"/>
      <c r="M689" s="58"/>
    </row>
    <row r="690" spans="1:13" s="1" customFormat="1">
      <c r="A690" s="58"/>
      <c r="B690" s="58"/>
      <c r="C690" s="58"/>
      <c r="D690" s="58"/>
      <c r="E690" s="58"/>
      <c r="F690" s="58"/>
      <c r="G690" s="58"/>
      <c r="H690" s="58"/>
      <c r="I690" s="58"/>
      <c r="J690" s="58"/>
      <c r="K690" s="58"/>
      <c r="L690" s="58"/>
      <c r="M690" s="58"/>
    </row>
    <row r="691" spans="1:13" s="1" customFormat="1">
      <c r="A691" s="58"/>
      <c r="B691" s="58"/>
      <c r="C691" s="58"/>
      <c r="D691" s="58"/>
      <c r="E691" s="58"/>
      <c r="F691" s="58"/>
      <c r="G691" s="58"/>
      <c r="H691" s="58"/>
      <c r="I691" s="58"/>
      <c r="J691" s="58"/>
      <c r="K691" s="58"/>
      <c r="L691" s="58"/>
      <c r="M691" s="58"/>
    </row>
    <row r="692" spans="1:13" s="1" customFormat="1">
      <c r="A692" s="58"/>
      <c r="B692" s="58"/>
      <c r="C692" s="58"/>
      <c r="D692" s="58"/>
      <c r="E692" s="58"/>
      <c r="F692" s="58"/>
      <c r="G692" s="58"/>
      <c r="H692" s="58"/>
      <c r="I692" s="58"/>
      <c r="J692" s="58"/>
      <c r="K692" s="58"/>
      <c r="L692" s="58"/>
      <c r="M692" s="58"/>
    </row>
    <row r="693" spans="1:13" s="1" customFormat="1">
      <c r="A693" s="58"/>
      <c r="B693" s="58"/>
      <c r="C693" s="58"/>
      <c r="D693" s="58"/>
      <c r="E693" s="58"/>
      <c r="F693" s="58"/>
      <c r="G693" s="58"/>
      <c r="H693" s="58"/>
      <c r="I693" s="58"/>
      <c r="J693" s="58"/>
      <c r="K693" s="58"/>
      <c r="L693" s="58"/>
      <c r="M693" s="58"/>
    </row>
    <row r="694" spans="1:13" s="1" customFormat="1">
      <c r="A694" s="58"/>
      <c r="B694" s="58"/>
      <c r="C694" s="58"/>
      <c r="D694" s="58"/>
      <c r="E694" s="58"/>
      <c r="F694" s="58"/>
      <c r="G694" s="58"/>
      <c r="H694" s="58"/>
      <c r="I694" s="58"/>
      <c r="J694" s="58"/>
      <c r="K694" s="58"/>
      <c r="L694" s="58"/>
      <c r="M694" s="58"/>
    </row>
    <row r="695" spans="1:13" s="1" customFormat="1">
      <c r="A695" s="58"/>
      <c r="B695" s="58"/>
      <c r="C695" s="58"/>
      <c r="D695" s="58"/>
      <c r="E695" s="58"/>
      <c r="F695" s="58"/>
      <c r="G695" s="58"/>
      <c r="H695" s="58"/>
      <c r="I695" s="58"/>
      <c r="J695" s="58"/>
      <c r="K695" s="58"/>
      <c r="L695" s="58"/>
      <c r="M695" s="58"/>
    </row>
    <row r="696" spans="1:13" s="1" customFormat="1">
      <c r="A696" s="58"/>
      <c r="B696" s="58"/>
      <c r="C696" s="58"/>
      <c r="D696" s="58"/>
      <c r="E696" s="58"/>
      <c r="F696" s="58"/>
      <c r="G696" s="58"/>
      <c r="H696" s="58"/>
      <c r="I696" s="58"/>
      <c r="J696" s="58"/>
      <c r="K696" s="58"/>
      <c r="L696" s="58"/>
      <c r="M696" s="58"/>
    </row>
    <row r="697" spans="1:13" s="1" customFormat="1">
      <c r="A697" s="58"/>
      <c r="B697" s="58"/>
      <c r="C697" s="58"/>
      <c r="D697" s="58"/>
      <c r="E697" s="58"/>
      <c r="F697" s="58"/>
      <c r="G697" s="58"/>
      <c r="H697" s="58"/>
      <c r="I697" s="58"/>
      <c r="J697" s="58"/>
      <c r="K697" s="58"/>
      <c r="L697" s="58"/>
      <c r="M697" s="58"/>
    </row>
    <row r="698" spans="1:13" s="1" customFormat="1">
      <c r="A698" s="58"/>
      <c r="B698" s="58"/>
      <c r="C698" s="58"/>
      <c r="D698" s="58"/>
      <c r="E698" s="58"/>
      <c r="F698" s="58"/>
      <c r="G698" s="58"/>
      <c r="H698" s="58"/>
      <c r="I698" s="58"/>
      <c r="J698" s="58"/>
      <c r="K698" s="58"/>
      <c r="L698" s="58"/>
      <c r="M698" s="58"/>
    </row>
    <row r="699" spans="1:13" s="1" customFormat="1">
      <c r="A699" s="58"/>
      <c r="B699" s="58"/>
      <c r="C699" s="58"/>
      <c r="D699" s="58"/>
      <c r="E699" s="58"/>
      <c r="F699" s="58"/>
      <c r="G699" s="58"/>
      <c r="H699" s="58"/>
      <c r="I699" s="58"/>
      <c r="J699" s="58"/>
      <c r="K699" s="58"/>
      <c r="L699" s="58"/>
      <c r="M699" s="58"/>
    </row>
    <row r="700" spans="1:13" s="1" customFormat="1">
      <c r="A700" s="58"/>
      <c r="B700" s="58"/>
      <c r="C700" s="58"/>
      <c r="D700" s="58"/>
      <c r="E700" s="58"/>
      <c r="F700" s="58"/>
      <c r="G700" s="58"/>
      <c r="H700" s="58"/>
      <c r="I700" s="58"/>
      <c r="J700" s="58"/>
      <c r="K700" s="58"/>
      <c r="L700" s="58"/>
      <c r="M700" s="58"/>
    </row>
    <row r="701" spans="1:13" s="1" customFormat="1">
      <c r="A701" s="58"/>
      <c r="B701" s="58"/>
      <c r="C701" s="58"/>
      <c r="D701" s="58"/>
      <c r="E701" s="58"/>
      <c r="F701" s="58"/>
      <c r="G701" s="58"/>
      <c r="H701" s="58"/>
      <c r="I701" s="58"/>
      <c r="J701" s="58"/>
      <c r="K701" s="58"/>
      <c r="L701" s="58"/>
      <c r="M701" s="58"/>
    </row>
    <row r="702" spans="1:13" s="1" customFormat="1">
      <c r="A702" s="58"/>
      <c r="B702" s="58"/>
      <c r="C702" s="58"/>
      <c r="D702" s="58"/>
      <c r="E702" s="58"/>
      <c r="F702" s="58"/>
      <c r="G702" s="58"/>
      <c r="H702" s="58"/>
      <c r="I702" s="58"/>
      <c r="J702" s="58"/>
      <c r="K702" s="58"/>
      <c r="L702" s="58"/>
      <c r="M702" s="58"/>
    </row>
    <row r="703" spans="1:13" s="1" customFormat="1">
      <c r="A703" s="58"/>
      <c r="B703" s="58"/>
      <c r="C703" s="58"/>
      <c r="D703" s="58"/>
      <c r="E703" s="58"/>
      <c r="F703" s="58"/>
      <c r="G703" s="58"/>
      <c r="H703" s="58"/>
      <c r="I703" s="58"/>
      <c r="J703" s="58"/>
      <c r="K703" s="58"/>
      <c r="L703" s="58"/>
      <c r="M703" s="58"/>
    </row>
    <row r="704" spans="1:13" s="1" customFormat="1">
      <c r="A704" s="58"/>
      <c r="B704" s="58"/>
      <c r="C704" s="58"/>
      <c r="D704" s="58"/>
      <c r="E704" s="58"/>
      <c r="F704" s="58"/>
      <c r="G704" s="58"/>
      <c r="H704" s="58"/>
      <c r="I704" s="58"/>
      <c r="J704" s="58"/>
      <c r="K704" s="58"/>
      <c r="L704" s="58"/>
      <c r="M704" s="58"/>
    </row>
    <row r="705" spans="1:13" s="1" customFormat="1">
      <c r="A705" s="58"/>
      <c r="B705" s="58"/>
      <c r="C705" s="58"/>
      <c r="D705" s="58"/>
      <c r="E705" s="58"/>
      <c r="F705" s="58"/>
      <c r="G705" s="58"/>
      <c r="H705" s="58"/>
      <c r="I705" s="58"/>
      <c r="J705" s="58"/>
      <c r="K705" s="58"/>
      <c r="L705" s="58"/>
      <c r="M705" s="58"/>
    </row>
    <row r="706" spans="1:13" s="1" customFormat="1">
      <c r="A706" s="58"/>
      <c r="B706" s="58"/>
      <c r="C706" s="58"/>
      <c r="D706" s="58"/>
      <c r="E706" s="58"/>
      <c r="F706" s="58"/>
      <c r="G706" s="58"/>
      <c r="H706" s="58"/>
      <c r="I706" s="58"/>
      <c r="J706" s="58"/>
      <c r="K706" s="58"/>
      <c r="L706" s="58"/>
      <c r="M706" s="58"/>
    </row>
    <row r="707" spans="1:13" s="1" customFormat="1">
      <c r="A707" s="58"/>
      <c r="B707" s="58"/>
      <c r="C707" s="58"/>
      <c r="D707" s="58"/>
      <c r="E707" s="58"/>
      <c r="F707" s="58"/>
      <c r="G707" s="58"/>
      <c r="H707" s="58"/>
      <c r="I707" s="58"/>
      <c r="J707" s="58"/>
      <c r="K707" s="58"/>
      <c r="L707" s="58"/>
      <c r="M707" s="58"/>
    </row>
    <row r="708" spans="1:13" s="1" customFormat="1">
      <c r="A708" s="58"/>
      <c r="B708" s="58"/>
      <c r="C708" s="58"/>
      <c r="D708" s="58"/>
      <c r="E708" s="58"/>
      <c r="F708" s="58"/>
      <c r="G708" s="58"/>
      <c r="H708" s="58"/>
      <c r="I708" s="58"/>
      <c r="J708" s="58"/>
      <c r="K708" s="58"/>
      <c r="L708" s="58"/>
      <c r="M708" s="58"/>
    </row>
    <row r="709" spans="1:13" s="1" customFormat="1">
      <c r="A709" s="58"/>
      <c r="B709" s="58"/>
      <c r="C709" s="58"/>
      <c r="D709" s="58"/>
      <c r="E709" s="58"/>
      <c r="F709" s="58"/>
      <c r="G709" s="58"/>
      <c r="H709" s="58"/>
      <c r="I709" s="58"/>
      <c r="J709" s="58"/>
      <c r="K709" s="58"/>
      <c r="L709" s="58"/>
      <c r="M709" s="58"/>
    </row>
    <row r="710" spans="1:13" s="1" customFormat="1">
      <c r="A710" s="58"/>
      <c r="B710" s="58"/>
      <c r="C710" s="58"/>
      <c r="D710" s="58"/>
      <c r="E710" s="58"/>
      <c r="F710" s="58"/>
      <c r="G710" s="58"/>
      <c r="H710" s="58"/>
      <c r="I710" s="58"/>
      <c r="J710" s="58"/>
      <c r="K710" s="58"/>
      <c r="L710" s="58"/>
      <c r="M710" s="58"/>
    </row>
    <row r="711" spans="1:13" s="1" customFormat="1">
      <c r="A711" s="58"/>
      <c r="B711" s="58"/>
      <c r="C711" s="58"/>
      <c r="D711" s="58"/>
      <c r="E711" s="58"/>
      <c r="F711" s="58"/>
      <c r="G711" s="58"/>
      <c r="H711" s="58"/>
      <c r="I711" s="58"/>
      <c r="J711" s="58"/>
      <c r="K711" s="58"/>
      <c r="L711" s="58"/>
      <c r="M711" s="58"/>
    </row>
    <row r="712" spans="1:13" s="1" customFormat="1">
      <c r="A712" s="58"/>
      <c r="B712" s="58"/>
      <c r="C712" s="58"/>
      <c r="D712" s="58"/>
      <c r="E712" s="58"/>
      <c r="F712" s="58"/>
      <c r="G712" s="58"/>
      <c r="H712" s="58"/>
      <c r="I712" s="58"/>
      <c r="J712" s="58"/>
      <c r="K712" s="58"/>
      <c r="L712" s="58"/>
      <c r="M712" s="58"/>
    </row>
    <row r="713" spans="1:13" s="1" customFormat="1">
      <c r="A713" s="58"/>
      <c r="B713" s="58"/>
      <c r="C713" s="58"/>
      <c r="D713" s="58"/>
      <c r="E713" s="58"/>
      <c r="F713" s="58"/>
      <c r="G713" s="58"/>
      <c r="H713" s="58"/>
      <c r="I713" s="58"/>
      <c r="J713" s="58"/>
      <c r="K713" s="58"/>
      <c r="L713" s="58"/>
      <c r="M713" s="58"/>
    </row>
    <row r="714" spans="1:13" s="1" customFormat="1">
      <c r="A714" s="58"/>
      <c r="B714" s="58"/>
      <c r="C714" s="58"/>
      <c r="D714" s="58"/>
      <c r="E714" s="58"/>
      <c r="F714" s="58"/>
      <c r="G714" s="58"/>
      <c r="H714" s="58"/>
      <c r="I714" s="58"/>
      <c r="J714" s="58"/>
      <c r="K714" s="58"/>
      <c r="L714" s="58"/>
      <c r="M714" s="58"/>
    </row>
    <row r="715" spans="1:13" s="1" customFormat="1">
      <c r="A715" s="58"/>
      <c r="B715" s="58"/>
      <c r="C715" s="58"/>
      <c r="D715" s="58"/>
      <c r="E715" s="58"/>
      <c r="F715" s="58"/>
      <c r="G715" s="58"/>
      <c r="H715" s="58"/>
      <c r="I715" s="58"/>
      <c r="J715" s="58"/>
      <c r="K715" s="58"/>
      <c r="L715" s="58"/>
      <c r="M715" s="58"/>
    </row>
    <row r="716" spans="1:13" s="1" customFormat="1">
      <c r="A716" s="58"/>
      <c r="B716" s="58"/>
      <c r="C716" s="58"/>
      <c r="D716" s="58"/>
      <c r="E716" s="58"/>
      <c r="F716" s="58"/>
      <c r="G716" s="58"/>
      <c r="H716" s="58"/>
      <c r="I716" s="58"/>
      <c r="J716" s="58"/>
      <c r="K716" s="58"/>
      <c r="L716" s="58"/>
      <c r="M716" s="58"/>
    </row>
    <row r="717" spans="1:13" s="1" customFormat="1">
      <c r="A717" s="58"/>
      <c r="B717" s="58"/>
      <c r="C717" s="58"/>
      <c r="D717" s="58"/>
      <c r="E717" s="58"/>
      <c r="F717" s="58"/>
      <c r="G717" s="58"/>
      <c r="H717" s="58"/>
      <c r="I717" s="58"/>
      <c r="J717" s="58"/>
      <c r="K717" s="58"/>
      <c r="L717" s="58"/>
      <c r="M717" s="58"/>
    </row>
    <row r="718" spans="1:13" s="1" customFormat="1">
      <c r="A718" s="58"/>
      <c r="B718" s="58"/>
      <c r="C718" s="58"/>
      <c r="D718" s="58"/>
      <c r="E718" s="58"/>
      <c r="F718" s="58"/>
      <c r="G718" s="58"/>
      <c r="H718" s="58"/>
      <c r="I718" s="58"/>
      <c r="J718" s="58"/>
      <c r="K718" s="58"/>
      <c r="L718" s="58"/>
      <c r="M718" s="58"/>
    </row>
    <row r="719" spans="1:13" s="1" customFormat="1">
      <c r="A719" s="58"/>
      <c r="B719" s="58"/>
      <c r="C719" s="58"/>
      <c r="D719" s="58"/>
      <c r="E719" s="58"/>
      <c r="F719" s="58"/>
      <c r="G719" s="58"/>
      <c r="H719" s="58"/>
      <c r="I719" s="58"/>
      <c r="J719" s="58"/>
      <c r="K719" s="58"/>
      <c r="L719" s="58"/>
      <c r="M719" s="58"/>
    </row>
    <row r="720" spans="1:13" s="1" customFormat="1">
      <c r="A720" s="58"/>
      <c r="B720" s="58"/>
      <c r="C720" s="58"/>
      <c r="D720" s="58"/>
      <c r="E720" s="58"/>
      <c r="F720" s="58"/>
      <c r="G720" s="58"/>
      <c r="H720" s="58"/>
      <c r="I720" s="58"/>
      <c r="J720" s="58"/>
      <c r="K720" s="58"/>
      <c r="L720" s="58"/>
      <c r="M720" s="58"/>
    </row>
    <row r="721" spans="1:13" s="1" customFormat="1">
      <c r="A721" s="58"/>
      <c r="B721" s="58"/>
      <c r="C721" s="58"/>
      <c r="D721" s="58"/>
      <c r="E721" s="58"/>
      <c r="F721" s="58"/>
      <c r="G721" s="58"/>
      <c r="H721" s="58"/>
      <c r="I721" s="58"/>
      <c r="J721" s="58"/>
      <c r="K721" s="58"/>
      <c r="L721" s="58"/>
      <c r="M721" s="58"/>
    </row>
    <row r="722" spans="1:13" s="1" customFormat="1"/>
    <row r="723" spans="1:13" s="1" customFormat="1"/>
    <row r="724" spans="1:13" s="1" customFormat="1"/>
    <row r="725" spans="1:13" s="1" customFormat="1"/>
    <row r="726" spans="1:13" s="1" customFormat="1"/>
    <row r="727" spans="1:13" s="1" customFormat="1"/>
    <row r="728" spans="1:13" s="1" customFormat="1"/>
    <row r="729" spans="1:13" s="1" customFormat="1"/>
    <row r="730" spans="1:13" s="1" customFormat="1"/>
    <row r="731" spans="1:13" s="1" customFormat="1"/>
    <row r="732" spans="1:13" s="1" customFormat="1"/>
    <row r="733" spans="1:13" s="1" customFormat="1"/>
    <row r="734" spans="1:13" s="1" customFormat="1"/>
    <row r="735" spans="1:13" s="1" customFormat="1"/>
    <row r="736" spans="1:13"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sheetData>
  <sheetProtection selectLockedCells="1" selectUnlockedCells="1"/>
  <sortState ref="F39:G50">
    <sortCondition sortBy="cellColor" ref="G38" dxfId="6"/>
  </sortState>
  <dataConsolidate/>
  <mergeCells count="4">
    <mergeCell ref="J2:L2"/>
    <mergeCell ref="J3:L3"/>
    <mergeCell ref="A5:L5"/>
    <mergeCell ref="F35:H35"/>
  </mergeCells>
  <pageMargins left="0.31496062992125984" right="0.31496062992125984" top="0.74803149606299213" bottom="0.74803149606299213" header="0.31496062992125984" footer="0.31496062992125984"/>
  <pageSetup paperSize="8" scale="84" orientation="portrait" r:id="rId1"/>
  <headerFooter alignWithMargins="0">
    <oddHeader>&amp;C&amp;"Arial"&amp;10 Commerce Commission Information Disclosure Template</oddHeader>
    <oddFooter>&amp;L&amp;"Arial"&amp;10 &amp;F&amp;C&amp;"Arial"&amp;10 &amp;A&amp;R&amp;"Arial"&amp;10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9.9978637043366805E-2"/>
    <pageSetUpPr fitToPage="1"/>
  </sheetPr>
  <dimension ref="A1:AE698"/>
  <sheetViews>
    <sheetView showGridLines="0" topLeftCell="E1" zoomScaleNormal="100" zoomScaleSheetLayoutView="80" workbookViewId="0">
      <pane ySplit="6" topLeftCell="A7" activePane="bottomLeft" state="frozen"/>
      <selection activeCell="C14" sqref="C14"/>
      <selection pane="bottomLeft" activeCell="A5" sqref="A5:Q5"/>
    </sheetView>
  </sheetViews>
  <sheetFormatPr defaultRowHeight="12.75"/>
  <cols>
    <col min="1" max="1" width="4.28515625" style="35" customWidth="1"/>
    <col min="2" max="2" width="3.140625" style="35" customWidth="1"/>
    <col min="3" max="3" width="6.140625" style="35" customWidth="1"/>
    <col min="4" max="5" width="2.28515625" style="35" customWidth="1"/>
    <col min="6" max="6" width="13.42578125" style="35" customWidth="1"/>
    <col min="7" max="7" width="11.85546875" style="43" customWidth="1"/>
    <col min="8" max="8" width="19.5703125" style="43" customWidth="1"/>
    <col min="9" max="11" width="9.140625" style="803" customWidth="1"/>
    <col min="12" max="12" width="9.140625" style="43" customWidth="1"/>
    <col min="13" max="14" width="15.7109375" style="70" customWidth="1"/>
    <col min="15" max="16" width="16.140625" style="35" customWidth="1"/>
    <col min="17" max="17" width="16.5703125" style="35" customWidth="1"/>
    <col min="18" max="18" width="9.140625" style="35" customWidth="1"/>
    <col min="19" max="19" width="3" style="1" customWidth="1"/>
    <col min="20" max="16384" width="9.140625" style="35"/>
  </cols>
  <sheetData>
    <row r="1" spans="1:31" s="18" customFormat="1" ht="15" customHeight="1" thickBot="1">
      <c r="A1" s="96"/>
      <c r="B1" s="97"/>
      <c r="C1" s="97"/>
      <c r="D1" s="97"/>
      <c r="E1" s="97"/>
      <c r="F1" s="98"/>
      <c r="G1" s="98"/>
      <c r="H1" s="98"/>
      <c r="I1" s="98"/>
      <c r="J1" s="98"/>
      <c r="K1" s="98"/>
      <c r="L1" s="98"/>
      <c r="M1" s="98"/>
      <c r="N1" s="98"/>
      <c r="O1" s="98"/>
      <c r="P1" s="97"/>
      <c r="Q1" s="97"/>
      <c r="R1" s="99"/>
      <c r="S1" s="1"/>
      <c r="T1"/>
      <c r="U1"/>
      <c r="V1"/>
      <c r="W1"/>
      <c r="X1"/>
      <c r="Y1"/>
      <c r="Z1"/>
      <c r="AA1"/>
      <c r="AB1"/>
      <c r="AC1"/>
      <c r="AD1"/>
      <c r="AE1"/>
    </row>
    <row r="2" spans="1:31" s="18" customFormat="1" ht="16.5" customHeight="1">
      <c r="A2" s="100"/>
      <c r="B2" s="101"/>
      <c r="C2" s="101"/>
      <c r="D2" s="101"/>
      <c r="E2" s="101"/>
      <c r="F2" s="101"/>
      <c r="G2" s="101"/>
      <c r="H2" s="101"/>
      <c r="I2" s="153"/>
      <c r="J2" s="101"/>
      <c r="K2" s="101"/>
      <c r="L2" s="153"/>
      <c r="M2" s="102"/>
      <c r="N2" s="102" t="s">
        <v>5</v>
      </c>
      <c r="O2" s="2107" t="str">
        <f>IF(NOT(ISBLANK(CoverSheet!$C$8)),CoverSheet!$C$8,"")</f>
        <v>Transpower New Zealand Limited</v>
      </c>
      <c r="P2" s="2108"/>
      <c r="Q2" s="2109"/>
      <c r="R2" s="103"/>
      <c r="S2" s="1"/>
      <c r="T2"/>
      <c r="U2"/>
      <c r="V2"/>
      <c r="W2"/>
      <c r="X2"/>
      <c r="Y2"/>
      <c r="Z2"/>
      <c r="AA2"/>
      <c r="AB2"/>
      <c r="AC2"/>
      <c r="AD2"/>
      <c r="AE2"/>
    </row>
    <row r="3" spans="1:31" s="18" customFormat="1" ht="19.5" customHeight="1" thickBot="1">
      <c r="A3" s="100"/>
      <c r="B3" s="101"/>
      <c r="C3" s="101"/>
      <c r="D3" s="101"/>
      <c r="E3" s="101"/>
      <c r="F3" s="101"/>
      <c r="G3" s="101"/>
      <c r="H3" s="101"/>
      <c r="I3" s="101"/>
      <c r="J3" s="101"/>
      <c r="K3" s="101"/>
      <c r="L3" s="101"/>
      <c r="M3" s="102"/>
      <c r="N3" s="102" t="s">
        <v>440</v>
      </c>
      <c r="O3" s="2110">
        <f>IF(ISNUMBER(CoverSheet!$C$12),CoverSheet!$C$12,"")</f>
        <v>42185</v>
      </c>
      <c r="P3" s="2111"/>
      <c r="Q3" s="2112"/>
      <c r="R3" s="103"/>
      <c r="S3" s="1"/>
      <c r="T3"/>
      <c r="U3"/>
      <c r="V3"/>
      <c r="W3"/>
      <c r="X3"/>
      <c r="Y3"/>
      <c r="Z3"/>
      <c r="AA3"/>
      <c r="AB3"/>
      <c r="AC3"/>
      <c r="AD3"/>
      <c r="AE3"/>
    </row>
    <row r="4" spans="1:31" s="18" customFormat="1" ht="20.25" customHeight="1">
      <c r="A4" s="104" t="s">
        <v>1336</v>
      </c>
      <c r="B4" s="105"/>
      <c r="C4" s="101"/>
      <c r="D4" s="101"/>
      <c r="E4" s="101"/>
      <c r="F4" s="106"/>
      <c r="G4" s="106"/>
      <c r="H4" s="106"/>
      <c r="I4" s="106"/>
      <c r="J4" s="106"/>
      <c r="K4" s="106"/>
      <c r="L4" s="106"/>
      <c r="M4" s="107"/>
      <c r="N4" s="107"/>
      <c r="O4" s="106"/>
      <c r="P4" s="101"/>
      <c r="Q4" s="101"/>
      <c r="R4" s="103"/>
      <c r="S4" s="1"/>
      <c r="T4"/>
      <c r="U4"/>
      <c r="V4"/>
      <c r="W4"/>
      <c r="X4"/>
      <c r="Y4"/>
      <c r="Z4"/>
      <c r="AA4"/>
      <c r="AB4"/>
      <c r="AC4"/>
      <c r="AD4"/>
      <c r="AE4"/>
    </row>
    <row r="5" spans="1:31" s="47" customFormat="1" ht="31.5" customHeight="1">
      <c r="A5" s="2113" t="s">
        <v>1550</v>
      </c>
      <c r="B5" s="2114"/>
      <c r="C5" s="2114"/>
      <c r="D5" s="2114"/>
      <c r="E5" s="2114"/>
      <c r="F5" s="2114"/>
      <c r="G5" s="2114"/>
      <c r="H5" s="2114"/>
      <c r="I5" s="2114"/>
      <c r="J5" s="2114"/>
      <c r="K5" s="2114"/>
      <c r="L5" s="2114"/>
      <c r="M5" s="2114"/>
      <c r="N5" s="2114"/>
      <c r="O5" s="2114"/>
      <c r="P5" s="2114"/>
      <c r="Q5" s="2114"/>
      <c r="R5" s="108"/>
      <c r="S5" s="61"/>
    </row>
    <row r="6" spans="1:31" s="18" customFormat="1" ht="15" customHeight="1">
      <c r="A6" s="316" t="s">
        <v>6</v>
      </c>
      <c r="B6" s="107" t="s">
        <v>393</v>
      </c>
      <c r="C6" s="317"/>
      <c r="D6" s="101"/>
      <c r="E6" s="101"/>
      <c r="F6" s="106"/>
      <c r="G6" s="106"/>
      <c r="H6" s="106"/>
      <c r="I6" s="106"/>
      <c r="J6" s="106"/>
      <c r="K6" s="106"/>
      <c r="L6" s="106"/>
      <c r="M6" s="106"/>
      <c r="N6" s="106"/>
      <c r="O6" s="106"/>
      <c r="P6" s="101"/>
      <c r="Q6" s="101"/>
      <c r="R6" s="103"/>
      <c r="S6" s="1"/>
      <c r="T6"/>
      <c r="U6"/>
      <c r="V6"/>
      <c r="W6"/>
      <c r="X6"/>
      <c r="Y6"/>
      <c r="Z6"/>
      <c r="AA6"/>
      <c r="AB6"/>
      <c r="AC6"/>
      <c r="AD6"/>
      <c r="AE6"/>
    </row>
    <row r="7" spans="1:31" ht="32.25" customHeight="1">
      <c r="A7" s="77">
        <f>ROW()</f>
        <v>7</v>
      </c>
      <c r="B7" s="308"/>
      <c r="C7" s="810" t="s">
        <v>1343</v>
      </c>
      <c r="D7" s="1092"/>
      <c r="E7" s="1092"/>
      <c r="F7" s="1092"/>
      <c r="G7" s="1092"/>
      <c r="H7" s="1092"/>
      <c r="I7" s="1092"/>
      <c r="J7" s="1092"/>
      <c r="K7" s="1092"/>
      <c r="L7" s="1092"/>
      <c r="M7" s="1092"/>
      <c r="N7" s="800"/>
      <c r="O7" s="800"/>
      <c r="P7" s="800"/>
      <c r="R7" s="82"/>
      <c r="T7"/>
      <c r="U7"/>
      <c r="V7"/>
      <c r="W7"/>
      <c r="X7"/>
      <c r="Y7"/>
      <c r="Z7"/>
      <c r="AA7"/>
      <c r="AB7"/>
      <c r="AC7"/>
      <c r="AD7"/>
      <c r="AE7"/>
    </row>
    <row r="8" spans="1:31" ht="15.95" customHeight="1">
      <c r="A8" s="77">
        <f>ROW()</f>
        <v>8</v>
      </c>
      <c r="B8" s="78"/>
      <c r="C8" s="79"/>
      <c r="E8" s="79"/>
      <c r="F8" s="81"/>
      <c r="G8" s="81"/>
      <c r="H8" s="81"/>
      <c r="I8" s="862"/>
      <c r="J8" s="862"/>
      <c r="K8" s="862"/>
      <c r="L8" s="81"/>
      <c r="M8" s="391" t="s">
        <v>206</v>
      </c>
      <c r="N8" s="391" t="s">
        <v>207</v>
      </c>
      <c r="O8" s="689" t="s">
        <v>184</v>
      </c>
      <c r="P8" s="391" t="s">
        <v>185</v>
      </c>
      <c r="Q8" s="689" t="s">
        <v>205</v>
      </c>
      <c r="R8" s="82"/>
      <c r="T8"/>
      <c r="U8"/>
      <c r="V8"/>
      <c r="W8"/>
      <c r="X8"/>
      <c r="Y8"/>
      <c r="Z8"/>
      <c r="AA8"/>
      <c r="AB8"/>
      <c r="AC8"/>
      <c r="AD8"/>
      <c r="AE8"/>
    </row>
    <row r="9" spans="1:31" s="70" customFormat="1" ht="15.95" customHeight="1">
      <c r="A9" s="938">
        <f>ROW()</f>
        <v>9</v>
      </c>
      <c r="B9" s="648"/>
      <c r="C9" s="79"/>
      <c r="D9" s="650" t="s">
        <v>586</v>
      </c>
      <c r="E9" s="685"/>
      <c r="F9" s="624"/>
      <c r="G9" s="624"/>
      <c r="H9" s="624"/>
      <c r="I9" s="824"/>
      <c r="J9" s="824"/>
      <c r="K9" s="824"/>
      <c r="L9" s="624"/>
      <c r="M9" s="686" t="s">
        <v>1221</v>
      </c>
      <c r="N9" s="686" t="s">
        <v>1221</v>
      </c>
      <c r="O9" s="686" t="s">
        <v>1221</v>
      </c>
      <c r="P9" s="686" t="s">
        <v>1221</v>
      </c>
      <c r="Q9" s="686" t="s">
        <v>1221</v>
      </c>
      <c r="R9" s="385"/>
      <c r="S9" s="1"/>
    </row>
    <row r="10" spans="1:31" ht="15.95" customHeight="1">
      <c r="A10" s="77">
        <f>ROW()</f>
        <v>10</v>
      </c>
      <c r="B10" s="78"/>
      <c r="C10" s="83"/>
      <c r="D10" s="650"/>
      <c r="E10" s="908" t="s">
        <v>538</v>
      </c>
      <c r="F10" s="392"/>
      <c r="G10" s="624"/>
      <c r="H10" s="624"/>
      <c r="I10" s="824"/>
      <c r="J10" s="824"/>
      <c r="K10" s="824"/>
      <c r="L10" s="624"/>
      <c r="M10" s="1999">
        <f>'R1. Revenues '!G16</f>
        <v>0</v>
      </c>
      <c r="N10" s="1999">
        <f>'R1. Revenues '!H16</f>
        <v>0</v>
      </c>
      <c r="O10" s="1999">
        <f>'R1. Revenues '!I16</f>
        <v>0</v>
      </c>
      <c r="P10" s="1999">
        <f>'R1. Revenues '!J16</f>
        <v>0</v>
      </c>
      <c r="Q10" s="1999">
        <f>'R1. Revenues '!K16</f>
        <v>0</v>
      </c>
      <c r="R10" s="82"/>
      <c r="T10"/>
      <c r="U10"/>
      <c r="V10"/>
      <c r="W10"/>
      <c r="X10"/>
      <c r="Y10"/>
      <c r="Z10"/>
      <c r="AA10"/>
      <c r="AB10"/>
      <c r="AC10"/>
      <c r="AD10"/>
      <c r="AE10"/>
    </row>
    <row r="11" spans="1:31" s="937" customFormat="1" ht="15.95" customHeight="1">
      <c r="A11" s="938">
        <f>ROW()</f>
        <v>11</v>
      </c>
      <c r="B11" s="956"/>
      <c r="C11" s="1121"/>
      <c r="D11" s="1114"/>
      <c r="E11" s="1128" t="s">
        <v>1069</v>
      </c>
      <c r="F11" s="908"/>
      <c r="G11" s="824"/>
      <c r="H11" s="824"/>
      <c r="I11" s="824"/>
      <c r="J11" s="824"/>
      <c r="K11" s="824"/>
      <c r="L11" s="824"/>
      <c r="M11" s="2022">
        <v>0</v>
      </c>
      <c r="N11" s="2022"/>
      <c r="O11" s="2022"/>
      <c r="P11" s="2022"/>
      <c r="Q11" s="1999">
        <f>'R1. Revenues '!G100</f>
        <v>0</v>
      </c>
      <c r="R11" s="941"/>
      <c r="S11" s="800"/>
    </row>
    <row r="12" spans="1:31" ht="15.95" customHeight="1">
      <c r="A12" s="77">
        <f>ROW()</f>
        <v>12</v>
      </c>
      <c r="B12" s="78"/>
      <c r="C12" s="83"/>
      <c r="E12" s="1128" t="s">
        <v>1070</v>
      </c>
      <c r="F12" s="392"/>
      <c r="G12" s="624"/>
      <c r="H12" s="624"/>
      <c r="I12" s="824"/>
      <c r="J12" s="824"/>
      <c r="K12" s="824"/>
      <c r="L12" s="624"/>
      <c r="M12" s="1929"/>
      <c r="N12" s="1929"/>
      <c r="O12" s="1929"/>
      <c r="P12" s="2023"/>
      <c r="Q12" s="1999">
        <f>'R1. Revenues '!G110</f>
        <v>0</v>
      </c>
      <c r="R12" s="82"/>
      <c r="T12"/>
      <c r="U12"/>
      <c r="V12"/>
      <c r="W12"/>
      <c r="X12"/>
      <c r="Y12"/>
      <c r="Z12"/>
      <c r="AA12"/>
      <c r="AB12"/>
      <c r="AC12"/>
      <c r="AD12"/>
      <c r="AE12"/>
    </row>
    <row r="13" spans="1:31" s="70" customFormat="1" ht="15.95" customHeight="1">
      <c r="A13" s="938">
        <f>ROW()</f>
        <v>13</v>
      </c>
      <c r="B13" s="648"/>
      <c r="C13" s="647"/>
      <c r="D13" s="650" t="s">
        <v>191</v>
      </c>
      <c r="E13" s="662"/>
      <c r="F13" s="392"/>
      <c r="G13" s="624"/>
      <c r="H13" s="624"/>
      <c r="I13" s="824"/>
      <c r="J13" s="824"/>
      <c r="K13" s="824"/>
      <c r="L13" s="624"/>
      <c r="M13" s="1948"/>
      <c r="N13" s="1948"/>
      <c r="O13" s="1948"/>
      <c r="P13" s="2001"/>
      <c r="Q13" s="2001"/>
      <c r="R13" s="385"/>
      <c r="S13" s="1"/>
    </row>
    <row r="14" spans="1:31" ht="15.95" customHeight="1">
      <c r="A14" s="77">
        <f>ROW()</f>
        <v>14</v>
      </c>
      <c r="B14" s="78"/>
      <c r="C14" s="83"/>
      <c r="D14" s="661" t="s">
        <v>2</v>
      </c>
      <c r="E14" s="392" t="s">
        <v>1078</v>
      </c>
      <c r="F14" s="392"/>
      <c r="G14" s="624"/>
      <c r="H14" s="624"/>
      <c r="I14" s="824"/>
      <c r="J14" s="824"/>
      <c r="K14" s="824"/>
      <c r="L14" s="624"/>
      <c r="M14" s="1999">
        <f>'E1.Opex Actual'!G15</f>
        <v>0</v>
      </c>
      <c r="N14" s="1999">
        <f>'E1.Opex Actual'!H15</f>
        <v>0</v>
      </c>
      <c r="O14" s="1999">
        <f>'E1.Opex Actual'!I15</f>
        <v>0</v>
      </c>
      <c r="P14" s="1999">
        <f>'E1.Opex Actual'!J15</f>
        <v>0</v>
      </c>
      <c r="Q14" s="1999">
        <f>'E1.Opex Actual'!K15</f>
        <v>0</v>
      </c>
      <c r="R14" s="82"/>
      <c r="T14"/>
      <c r="U14"/>
      <c r="V14"/>
      <c r="W14"/>
      <c r="X14"/>
      <c r="Y14"/>
      <c r="Z14"/>
      <c r="AA14"/>
      <c r="AB14"/>
      <c r="AC14"/>
      <c r="AD14"/>
      <c r="AE14"/>
    </row>
    <row r="15" spans="1:31" ht="15.95" customHeight="1">
      <c r="A15" s="77">
        <f>ROW()</f>
        <v>15</v>
      </c>
      <c r="B15" s="78"/>
      <c r="C15" s="83"/>
      <c r="D15" s="661" t="s">
        <v>2</v>
      </c>
      <c r="E15" s="392" t="s">
        <v>1071</v>
      </c>
      <c r="F15" s="392"/>
      <c r="G15" s="624"/>
      <c r="H15" s="624"/>
      <c r="I15" s="824"/>
      <c r="J15" s="824"/>
      <c r="K15" s="824"/>
      <c r="L15" s="624"/>
      <c r="M15" s="1999">
        <f>'HFP 4. Pass-Through &amp; Recov_'!F23</f>
        <v>0</v>
      </c>
      <c r="N15" s="1999">
        <f>'HFP 4. Pass-Through &amp; Recov_'!G23</f>
        <v>0</v>
      </c>
      <c r="O15" s="1999">
        <f>'HFP 4. Pass-Through &amp; Recov_'!H23</f>
        <v>0</v>
      </c>
      <c r="P15" s="1999">
        <f>'HFP 4. Pass-Through &amp; Recov_'!I23</f>
        <v>0</v>
      </c>
      <c r="Q15" s="1999">
        <f>'HFP 4. Pass-Through &amp; Recov_'!J23</f>
        <v>0</v>
      </c>
      <c r="R15" s="82"/>
      <c r="T15"/>
      <c r="U15"/>
      <c r="V15"/>
      <c r="W15"/>
      <c r="X15"/>
      <c r="Y15"/>
      <c r="Z15"/>
      <c r="AA15"/>
      <c r="AB15"/>
      <c r="AC15"/>
      <c r="AD15"/>
      <c r="AE15"/>
    </row>
    <row r="16" spans="1:31" ht="15.95" customHeight="1">
      <c r="A16" s="77">
        <f>ROW()</f>
        <v>16</v>
      </c>
      <c r="B16" s="78"/>
      <c r="C16" s="83"/>
      <c r="D16" s="650"/>
      <c r="E16" s="392"/>
      <c r="F16" s="392"/>
      <c r="G16" s="624"/>
      <c r="H16" s="624"/>
      <c r="I16" s="824"/>
      <c r="J16" s="824"/>
      <c r="K16" s="824"/>
      <c r="L16" s="624"/>
      <c r="M16" s="1948"/>
      <c r="N16" s="1948"/>
      <c r="O16" s="1948"/>
      <c r="P16" s="2001"/>
      <c r="Q16" s="2001"/>
      <c r="R16" s="82"/>
      <c r="T16"/>
      <c r="U16"/>
      <c r="V16"/>
      <c r="W16"/>
      <c r="X16"/>
      <c r="Y16"/>
      <c r="Z16"/>
      <c r="AA16"/>
      <c r="AB16"/>
      <c r="AC16"/>
      <c r="AD16"/>
      <c r="AE16"/>
    </row>
    <row r="17" spans="1:31" ht="15.95" customHeight="1">
      <c r="A17" s="77">
        <f>ROW()</f>
        <v>17</v>
      </c>
      <c r="B17" s="78"/>
      <c r="C17" s="83"/>
      <c r="D17" s="650" t="s">
        <v>593</v>
      </c>
      <c r="E17" s="392"/>
      <c r="F17" s="392"/>
      <c r="G17" s="624"/>
      <c r="H17" s="624"/>
      <c r="I17" s="824"/>
      <c r="J17" s="824"/>
      <c r="K17" s="824"/>
      <c r="L17" s="624"/>
      <c r="M17" s="1999">
        <f>M10+M11+M12-M14-M15</f>
        <v>0</v>
      </c>
      <c r="N17" s="1999">
        <f t="shared" ref="N17:Q17" si="0">N10+N11+N12-N14-N15</f>
        <v>0</v>
      </c>
      <c r="O17" s="1999">
        <f t="shared" si="0"/>
        <v>0</v>
      </c>
      <c r="P17" s="1999">
        <f t="shared" si="0"/>
        <v>0</v>
      </c>
      <c r="Q17" s="1999">
        <f t="shared" si="0"/>
        <v>0</v>
      </c>
      <c r="R17" s="82"/>
      <c r="T17"/>
      <c r="U17"/>
      <c r="V17"/>
      <c r="W17"/>
      <c r="X17"/>
      <c r="Y17"/>
      <c r="Z17"/>
      <c r="AA17"/>
      <c r="AB17"/>
      <c r="AC17"/>
      <c r="AD17"/>
      <c r="AE17"/>
    </row>
    <row r="18" spans="1:31" ht="15.95" customHeight="1">
      <c r="A18" s="77">
        <f>ROW()</f>
        <v>18</v>
      </c>
      <c r="B18" s="78"/>
      <c r="C18" s="83"/>
      <c r="D18" s="650"/>
      <c r="E18" s="392"/>
      <c r="F18" s="392"/>
      <c r="G18" s="624"/>
      <c r="H18" s="624"/>
      <c r="I18" s="824"/>
      <c r="J18" s="824"/>
      <c r="K18" s="824"/>
      <c r="L18" s="624"/>
      <c r="M18" s="1948"/>
      <c r="N18" s="1948"/>
      <c r="O18" s="1948"/>
      <c r="P18" s="2001"/>
      <c r="Q18" s="2001"/>
      <c r="R18" s="82"/>
      <c r="T18"/>
      <c r="U18"/>
      <c r="V18"/>
      <c r="W18"/>
      <c r="X18"/>
      <c r="Y18"/>
      <c r="Z18"/>
      <c r="AA18"/>
      <c r="AB18"/>
      <c r="AC18"/>
      <c r="AD18"/>
      <c r="AE18"/>
    </row>
    <row r="19" spans="1:31" ht="15.95" customHeight="1">
      <c r="A19" s="77">
        <f>ROW()</f>
        <v>19</v>
      </c>
      <c r="B19" s="78"/>
      <c r="C19" s="83"/>
      <c r="D19" s="688" t="s">
        <v>2</v>
      </c>
      <c r="E19" s="392" t="s">
        <v>204</v>
      </c>
      <c r="F19" s="392"/>
      <c r="G19" s="624"/>
      <c r="H19" s="624"/>
      <c r="I19" s="824"/>
      <c r="J19" s="824"/>
      <c r="K19" s="824"/>
      <c r="L19" s="624"/>
      <c r="M19" s="2024">
        <f>'HFP 8. RAB'!L15</f>
        <v>0</v>
      </c>
      <c r="N19" s="2024">
        <f>'HFP 8. RAB'!M15</f>
        <v>0</v>
      </c>
      <c r="O19" s="2024">
        <f>'HFP 8. RAB'!N15</f>
        <v>0</v>
      </c>
      <c r="P19" s="2024">
        <f>'HFP 8. RAB'!O15</f>
        <v>0</v>
      </c>
      <c r="Q19" s="2024">
        <f>'HFP 8. RAB'!P15</f>
        <v>0</v>
      </c>
      <c r="R19" s="82"/>
      <c r="T19"/>
      <c r="U19"/>
      <c r="V19"/>
      <c r="W19"/>
      <c r="X19"/>
      <c r="Y19"/>
      <c r="Z19"/>
      <c r="AA19"/>
      <c r="AB19"/>
      <c r="AC19"/>
      <c r="AD19"/>
      <c r="AE19"/>
    </row>
    <row r="20" spans="1:31" ht="15.95" customHeight="1" thickBot="1">
      <c r="A20" s="77">
        <f>ROW()</f>
        <v>20</v>
      </c>
      <c r="B20" s="78"/>
      <c r="C20" s="83"/>
      <c r="D20" s="80"/>
      <c r="E20" s="83"/>
      <c r="F20" s="83"/>
      <c r="G20" s="81"/>
      <c r="H20" s="81"/>
      <c r="I20" s="862"/>
      <c r="J20" s="862"/>
      <c r="K20" s="862"/>
      <c r="L20" s="81"/>
      <c r="M20" s="1928"/>
      <c r="N20" s="1928"/>
      <c r="O20" s="1928"/>
      <c r="P20" s="2025"/>
      <c r="Q20" s="2025"/>
      <c r="R20" s="82"/>
      <c r="T20"/>
      <c r="U20"/>
      <c r="V20"/>
      <c r="W20"/>
      <c r="X20"/>
      <c r="Y20"/>
      <c r="Z20"/>
      <c r="AA20"/>
      <c r="AB20"/>
      <c r="AC20"/>
      <c r="AD20"/>
      <c r="AE20"/>
    </row>
    <row r="21" spans="1:31" s="47" customFormat="1" ht="15.95" customHeight="1" thickBot="1">
      <c r="A21" s="77">
        <f>ROW()</f>
        <v>21</v>
      </c>
      <c r="B21" s="78"/>
      <c r="C21" s="83"/>
      <c r="D21" s="650" t="s">
        <v>1341</v>
      </c>
      <c r="E21" s="392"/>
      <c r="F21" s="392"/>
      <c r="G21" s="624"/>
      <c r="H21" s="624"/>
      <c r="I21" s="824"/>
      <c r="J21" s="824"/>
      <c r="K21" s="824"/>
      <c r="L21" s="624"/>
      <c r="M21" s="2026">
        <f t="shared" ref="M21" si="1">M17-M19</f>
        <v>0</v>
      </c>
      <c r="N21" s="1962">
        <f t="shared" ref="N21:P21" si="2">N17-N19</f>
        <v>0</v>
      </c>
      <c r="O21" s="1962">
        <f t="shared" si="2"/>
        <v>0</v>
      </c>
      <c r="P21" s="1962">
        <f t="shared" si="2"/>
        <v>0</v>
      </c>
      <c r="Q21" s="2027">
        <f>Q17-Q19</f>
        <v>0</v>
      </c>
      <c r="R21" s="82"/>
      <c r="S21" s="1"/>
    </row>
    <row r="22" spans="1:31" s="47" customFormat="1" ht="15.95" customHeight="1">
      <c r="A22" s="77">
        <f>ROW()</f>
        <v>22</v>
      </c>
      <c r="B22" s="78"/>
      <c r="C22" s="83"/>
      <c r="D22" s="650"/>
      <c r="E22" s="392"/>
      <c r="F22" s="392"/>
      <c r="G22" s="624"/>
      <c r="H22" s="624"/>
      <c r="I22" s="824"/>
      <c r="J22" s="824"/>
      <c r="K22" s="824"/>
      <c r="L22" s="624"/>
      <c r="M22" s="1948"/>
      <c r="N22" s="1948"/>
      <c r="O22" s="1948"/>
      <c r="P22" s="2028"/>
      <c r="Q22" s="2028"/>
      <c r="R22" s="82"/>
      <c r="S22" s="1"/>
    </row>
    <row r="23" spans="1:31" s="47" customFormat="1" ht="15.95" customHeight="1">
      <c r="A23" s="77">
        <f>ROW()</f>
        <v>23</v>
      </c>
      <c r="B23" s="78"/>
      <c r="C23" s="83"/>
      <c r="D23" s="661" t="s">
        <v>2</v>
      </c>
      <c r="E23" s="684" t="s">
        <v>801</v>
      </c>
      <c r="F23" s="392"/>
      <c r="G23" s="624"/>
      <c r="H23" s="624"/>
      <c r="I23" s="824"/>
      <c r="J23" s="824"/>
      <c r="K23" s="824"/>
      <c r="L23" s="624"/>
      <c r="M23" s="2024">
        <f>'HFP 5. TCSD Allowance '!G30</f>
        <v>0</v>
      </c>
      <c r="N23" s="2024">
        <f>'HFP 5. TCSD Allowance '!H30</f>
        <v>0</v>
      </c>
      <c r="O23" s="2024">
        <f>'HFP 5. TCSD Allowance '!I30</f>
        <v>0</v>
      </c>
      <c r="P23" s="2024">
        <f>'HFP 5. TCSD Allowance '!J30</f>
        <v>0</v>
      </c>
      <c r="Q23" s="2024">
        <f>'HFP 5. TCSD Allowance '!L30</f>
        <v>0</v>
      </c>
      <c r="R23" s="82"/>
      <c r="S23" s="1"/>
    </row>
    <row r="24" spans="1:31" ht="15.95" customHeight="1" thickBot="1">
      <c r="A24" s="77">
        <f>ROW()</f>
        <v>24</v>
      </c>
      <c r="B24" s="78"/>
      <c r="C24" s="83"/>
      <c r="D24" s="650"/>
      <c r="E24" s="392"/>
      <c r="F24" s="392"/>
      <c r="G24" s="624"/>
      <c r="H24" s="624"/>
      <c r="I24" s="824"/>
      <c r="J24" s="824"/>
      <c r="K24" s="824"/>
      <c r="L24" s="624"/>
      <c r="M24" s="1948"/>
      <c r="N24" s="1948"/>
      <c r="O24" s="1948"/>
      <c r="P24" s="2001"/>
      <c r="Q24" s="2001"/>
      <c r="R24" s="82"/>
      <c r="T24"/>
      <c r="U24"/>
      <c r="V24"/>
      <c r="W24"/>
      <c r="X24"/>
      <c r="Y24"/>
      <c r="Z24"/>
      <c r="AA24"/>
      <c r="AB24"/>
      <c r="AC24"/>
      <c r="AD24"/>
      <c r="AE24"/>
    </row>
    <row r="25" spans="1:31" ht="15.95" customHeight="1" thickBot="1">
      <c r="A25" s="77">
        <f>ROW()</f>
        <v>25</v>
      </c>
      <c r="B25" s="78"/>
      <c r="C25" s="83"/>
      <c r="D25" s="650" t="s">
        <v>1342</v>
      </c>
      <c r="E25" s="392"/>
      <c r="F25" s="392"/>
      <c r="G25" s="624"/>
      <c r="H25" s="624"/>
      <c r="I25" s="824"/>
      <c r="J25" s="824"/>
      <c r="K25" s="824"/>
      <c r="L25" s="624"/>
      <c r="M25" s="2026">
        <f t="shared" ref="M25" si="3">M21-M23</f>
        <v>0</v>
      </c>
      <c r="N25" s="1962">
        <f t="shared" ref="N25:P25" si="4">N21-N23</f>
        <v>0</v>
      </c>
      <c r="O25" s="1962">
        <f t="shared" si="4"/>
        <v>0</v>
      </c>
      <c r="P25" s="1962">
        <f t="shared" si="4"/>
        <v>0</v>
      </c>
      <c r="Q25" s="2027">
        <f>Q21-Q23</f>
        <v>0</v>
      </c>
      <c r="R25" s="82"/>
      <c r="T25"/>
      <c r="U25"/>
      <c r="V25"/>
      <c r="W25"/>
      <c r="X25"/>
      <c r="Y25"/>
      <c r="Z25"/>
      <c r="AA25"/>
      <c r="AB25"/>
      <c r="AC25"/>
      <c r="AD25"/>
      <c r="AE25"/>
    </row>
    <row r="26" spans="1:31" ht="15.95" customHeight="1">
      <c r="A26" s="77">
        <f>ROW()</f>
        <v>26</v>
      </c>
      <c r="B26" s="78"/>
      <c r="C26" s="83"/>
      <c r="D26" s="650"/>
      <c r="E26" s="392"/>
      <c r="F26" s="392"/>
      <c r="G26" s="624"/>
      <c r="H26" s="624"/>
      <c r="I26" s="824"/>
      <c r="J26" s="824"/>
      <c r="K26" s="824"/>
      <c r="L26" s="624"/>
      <c r="M26" s="1948"/>
      <c r="N26" s="1948"/>
      <c r="O26" s="1948"/>
      <c r="P26" s="2001"/>
      <c r="Q26" s="2001"/>
      <c r="R26" s="82"/>
      <c r="T26"/>
      <c r="U26"/>
      <c r="V26"/>
      <c r="W26"/>
      <c r="X26"/>
      <c r="Y26"/>
      <c r="Z26"/>
      <c r="AA26"/>
      <c r="AB26"/>
      <c r="AC26"/>
      <c r="AD26"/>
      <c r="AE26"/>
    </row>
    <row r="27" spans="1:31" ht="15.95" customHeight="1">
      <c r="A27" s="77">
        <f>ROW()</f>
        <v>27</v>
      </c>
      <c r="B27" s="78"/>
      <c r="C27" s="83"/>
      <c r="D27" s="661" t="s">
        <v>2</v>
      </c>
      <c r="E27" s="392" t="s">
        <v>187</v>
      </c>
      <c r="F27" s="392"/>
      <c r="G27" s="624"/>
      <c r="H27" s="624"/>
      <c r="I27" s="824"/>
      <c r="J27" s="824"/>
      <c r="K27" s="824"/>
      <c r="L27" s="624"/>
      <c r="M27" s="2024">
        <f>'HFP3. Regulatory Tax Allowance '!L27</f>
        <v>0</v>
      </c>
      <c r="N27" s="2024">
        <f>'HFP3. Regulatory Tax Allowance '!M27</f>
        <v>0</v>
      </c>
      <c r="O27" s="2024">
        <f>'HFP3. Regulatory Tax Allowance '!P27</f>
        <v>0</v>
      </c>
      <c r="P27" s="2024">
        <f>'HFP3. Regulatory Tax Allowance '!S27</f>
        <v>0</v>
      </c>
      <c r="Q27" s="2024">
        <f>'HFP3. Regulatory Tax Allowance '!V27</f>
        <v>0</v>
      </c>
      <c r="R27" s="82"/>
      <c r="T27"/>
      <c r="U27"/>
      <c r="V27"/>
      <c r="W27"/>
      <c r="X27"/>
      <c r="Y27"/>
      <c r="Z27"/>
      <c r="AA27"/>
      <c r="AB27"/>
      <c r="AC27"/>
      <c r="AD27"/>
      <c r="AE27"/>
    </row>
    <row r="28" spans="1:31" ht="15.95" customHeight="1" thickBot="1">
      <c r="A28" s="77">
        <f>ROW()</f>
        <v>28</v>
      </c>
      <c r="B28" s="78"/>
      <c r="C28" s="83"/>
      <c r="D28" s="650"/>
      <c r="E28" s="392"/>
      <c r="F28" s="392"/>
      <c r="G28" s="624"/>
      <c r="H28" s="624"/>
      <c r="I28" s="824"/>
      <c r="J28" s="824"/>
      <c r="K28" s="824"/>
      <c r="L28" s="624"/>
      <c r="M28" s="1948"/>
      <c r="N28" s="1948"/>
      <c r="O28" s="1948"/>
      <c r="P28" s="2001"/>
      <c r="Q28" s="2001"/>
      <c r="R28" s="82"/>
      <c r="T28"/>
      <c r="U28"/>
      <c r="V28"/>
      <c r="W28"/>
      <c r="X28"/>
      <c r="Y28"/>
      <c r="Z28"/>
      <c r="AA28"/>
      <c r="AB28"/>
      <c r="AC28"/>
      <c r="AD28"/>
      <c r="AE28"/>
    </row>
    <row r="29" spans="1:31" ht="15.95" customHeight="1" thickBot="1">
      <c r="A29" s="77">
        <f>ROW()</f>
        <v>29</v>
      </c>
      <c r="B29" s="78"/>
      <c r="C29" s="83"/>
      <c r="D29" s="650" t="s">
        <v>1148</v>
      </c>
      <c r="E29" s="392"/>
      <c r="F29" s="392"/>
      <c r="G29" s="624"/>
      <c r="H29" s="624"/>
      <c r="I29" s="824"/>
      <c r="J29" s="824"/>
      <c r="K29" s="824"/>
      <c r="L29" s="624"/>
      <c r="M29" s="2026">
        <f t="shared" ref="M29" si="5">M25-M27</f>
        <v>0</v>
      </c>
      <c r="N29" s="1962">
        <f t="shared" ref="N29:P29" si="6">N25-N27</f>
        <v>0</v>
      </c>
      <c r="O29" s="1962">
        <f t="shared" si="6"/>
        <v>0</v>
      </c>
      <c r="P29" s="1962">
        <f t="shared" si="6"/>
        <v>0</v>
      </c>
      <c r="Q29" s="2027">
        <f>Q25-Q27</f>
        <v>0</v>
      </c>
      <c r="R29" s="82"/>
      <c r="T29"/>
      <c r="U29"/>
      <c r="V29"/>
      <c r="W29"/>
      <c r="X29"/>
      <c r="Y29"/>
      <c r="Z29"/>
      <c r="AA29"/>
      <c r="AB29"/>
      <c r="AC29"/>
      <c r="AD29"/>
      <c r="AE29"/>
    </row>
    <row r="30" spans="1:31" s="47" customFormat="1" ht="15.95" customHeight="1">
      <c r="A30" s="77">
        <f>ROW()</f>
        <v>30</v>
      </c>
      <c r="B30" s="91"/>
      <c r="C30" s="32"/>
      <c r="D30" s="32"/>
      <c r="E30" s="32"/>
      <c r="F30" s="32"/>
      <c r="G30" s="32"/>
      <c r="H30" s="32"/>
      <c r="I30" s="805"/>
      <c r="J30" s="805"/>
      <c r="K30" s="805"/>
      <c r="L30" s="32"/>
      <c r="M30" s="32"/>
      <c r="N30" s="32"/>
      <c r="O30" s="32"/>
      <c r="P30" s="32"/>
      <c r="Q30" s="32"/>
      <c r="R30" s="94"/>
      <c r="S30" s="1"/>
    </row>
    <row r="31" spans="1:31" s="18" customFormat="1">
      <c r="A31" s="302"/>
      <c r="B31" s="87"/>
      <c r="C31" s="48"/>
      <c r="D31" s="48"/>
      <c r="E31" s="48"/>
      <c r="F31" s="48"/>
      <c r="G31" s="48"/>
      <c r="H31" s="48"/>
      <c r="I31" s="48"/>
      <c r="J31" s="48"/>
      <c r="K31" s="48"/>
      <c r="L31" s="48"/>
      <c r="M31" s="48"/>
      <c r="N31" s="48"/>
      <c r="O31" s="48"/>
      <c r="P31" s="48"/>
      <c r="Q31" s="48"/>
      <c r="R31" s="48"/>
      <c r="S31" s="1"/>
      <c r="T31"/>
      <c r="U31"/>
      <c r="V31"/>
      <c r="W31"/>
      <c r="X31"/>
      <c r="Y31"/>
      <c r="Z31"/>
      <c r="AA31"/>
      <c r="AB31"/>
      <c r="AC31"/>
      <c r="AD31"/>
      <c r="AE31"/>
    </row>
    <row r="32" spans="1:31" s="1" customFormat="1">
      <c r="A32" s="58"/>
      <c r="B32" s="58"/>
      <c r="C32" s="73"/>
      <c r="D32" s="58"/>
      <c r="E32" s="58"/>
      <c r="F32" s="58"/>
      <c r="G32" s="58"/>
      <c r="H32" s="58"/>
      <c r="I32" s="58"/>
      <c r="J32" s="58"/>
      <c r="K32" s="58"/>
      <c r="L32" s="58"/>
      <c r="M32" s="58"/>
      <c r="N32" s="58"/>
      <c r="O32" s="58"/>
      <c r="P32" s="58"/>
      <c r="Q32" s="58"/>
      <c r="R32" s="58"/>
    </row>
    <row r="33" spans="1:18" s="1" customFormat="1">
      <c r="A33" s="58"/>
      <c r="B33" s="58"/>
      <c r="C33" s="73"/>
      <c r="D33" s="58"/>
      <c r="E33" s="58"/>
      <c r="F33" s="58"/>
      <c r="G33" s="58"/>
      <c r="H33" s="58"/>
      <c r="I33" s="58"/>
      <c r="J33" s="58"/>
      <c r="K33" s="58"/>
      <c r="L33" s="58"/>
      <c r="M33" s="58"/>
      <c r="N33" s="58"/>
      <c r="O33" s="58"/>
      <c r="P33" s="58"/>
      <c r="Q33" s="58"/>
      <c r="R33" s="58"/>
    </row>
    <row r="34" spans="1:18" s="1" customFormat="1">
      <c r="A34" s="58"/>
      <c r="B34" s="58"/>
      <c r="C34" s="73"/>
      <c r="D34" s="58"/>
      <c r="E34" s="58"/>
      <c r="F34" s="58"/>
      <c r="G34" s="58"/>
      <c r="H34" s="58"/>
      <c r="I34" s="58"/>
      <c r="J34" s="58"/>
      <c r="K34" s="58"/>
      <c r="L34" s="58"/>
      <c r="M34" s="58"/>
      <c r="N34" s="58"/>
      <c r="O34" s="58"/>
      <c r="P34" s="58"/>
      <c r="Q34" s="58"/>
      <c r="R34" s="58"/>
    </row>
    <row r="35" spans="1:18" s="1" customFormat="1">
      <c r="A35" s="58"/>
      <c r="B35" s="58"/>
      <c r="C35" s="73"/>
      <c r="D35" s="58"/>
      <c r="E35" s="58"/>
      <c r="F35" s="58"/>
      <c r="G35" s="58"/>
      <c r="H35" s="58"/>
      <c r="I35" s="58"/>
      <c r="J35" s="58"/>
      <c r="K35" s="58"/>
      <c r="L35" s="58"/>
      <c r="M35" s="58"/>
      <c r="N35" s="58"/>
      <c r="O35" s="58"/>
      <c r="P35" s="58"/>
      <c r="Q35" s="58"/>
      <c r="R35" s="58"/>
    </row>
    <row r="36" spans="1:18" s="1" customFormat="1">
      <c r="A36" s="58"/>
      <c r="B36" s="58"/>
      <c r="C36" s="58"/>
      <c r="D36" s="58"/>
      <c r="E36" s="58"/>
      <c r="F36" s="58"/>
      <c r="G36" s="58"/>
      <c r="H36" s="58"/>
      <c r="I36" s="58"/>
      <c r="J36" s="58"/>
      <c r="K36" s="58"/>
      <c r="L36" s="58"/>
      <c r="M36" s="58"/>
      <c r="N36" s="58"/>
      <c r="O36" s="58"/>
      <c r="P36" s="58"/>
      <c r="Q36" s="58"/>
      <c r="R36" s="58"/>
    </row>
    <row r="37" spans="1:18" s="1" customFormat="1">
      <c r="A37" s="58"/>
      <c r="B37" s="58"/>
      <c r="C37" s="58"/>
      <c r="D37" s="58"/>
      <c r="E37" s="58"/>
      <c r="F37" s="58"/>
      <c r="G37" s="58"/>
      <c r="H37" s="58"/>
      <c r="I37" s="58"/>
      <c r="J37" s="58"/>
      <c r="K37" s="58"/>
      <c r="L37" s="58"/>
      <c r="M37" s="58"/>
      <c r="N37" s="58"/>
      <c r="O37" s="58"/>
      <c r="P37" s="58"/>
      <c r="Q37" s="58"/>
      <c r="R37" s="58"/>
    </row>
    <row r="38" spans="1:18" s="1" customFormat="1">
      <c r="A38" s="58"/>
      <c r="B38" s="58"/>
      <c r="C38" s="58"/>
      <c r="D38" s="58"/>
      <c r="E38" s="58"/>
      <c r="F38" s="58"/>
      <c r="G38" s="58"/>
      <c r="H38" s="58"/>
      <c r="I38" s="58"/>
      <c r="J38" s="58"/>
      <c r="K38" s="58"/>
      <c r="L38" s="58"/>
      <c r="M38" s="58"/>
      <c r="N38" s="58"/>
      <c r="O38" s="58"/>
      <c r="P38" s="58"/>
      <c r="Q38" s="58"/>
      <c r="R38" s="58"/>
    </row>
    <row r="39" spans="1:18" s="1" customFormat="1">
      <c r="A39" s="58"/>
      <c r="B39" s="58"/>
      <c r="C39" s="58"/>
      <c r="D39" s="58"/>
      <c r="E39" s="58"/>
      <c r="F39" s="58"/>
      <c r="G39" s="58"/>
      <c r="H39" s="58"/>
      <c r="I39" s="58"/>
      <c r="J39" s="58"/>
      <c r="K39" s="58"/>
      <c r="L39" s="58"/>
      <c r="M39" s="58"/>
      <c r="N39" s="58"/>
      <c r="O39" s="58"/>
      <c r="P39" s="58"/>
      <c r="Q39" s="58"/>
      <c r="R39" s="58"/>
    </row>
    <row r="40" spans="1:18" s="1" customFormat="1">
      <c r="A40" s="58"/>
      <c r="B40" s="58"/>
      <c r="C40" s="58"/>
      <c r="D40" s="58"/>
      <c r="E40" s="58"/>
      <c r="F40" s="58"/>
      <c r="G40" s="58"/>
      <c r="H40" s="58"/>
      <c r="I40" s="58"/>
      <c r="J40" s="58"/>
      <c r="K40" s="58"/>
      <c r="L40" s="58"/>
      <c r="M40" s="58"/>
      <c r="N40" s="58"/>
      <c r="O40" s="58"/>
      <c r="P40" s="58"/>
      <c r="Q40" s="58"/>
      <c r="R40" s="58"/>
    </row>
    <row r="41" spans="1:18" s="1" customFormat="1">
      <c r="A41" s="58"/>
      <c r="B41" s="58"/>
      <c r="C41" s="58"/>
      <c r="D41" s="58"/>
      <c r="E41" s="58"/>
      <c r="F41" s="58"/>
      <c r="G41" s="58"/>
      <c r="H41" s="58"/>
      <c r="I41" s="58"/>
      <c r="J41" s="58"/>
      <c r="K41" s="58"/>
      <c r="L41" s="58"/>
      <c r="M41" s="58"/>
      <c r="N41" s="58"/>
      <c r="O41" s="58"/>
      <c r="P41" s="58"/>
      <c r="Q41" s="58"/>
      <c r="R41" s="58"/>
    </row>
    <row r="42" spans="1:18" s="1" customFormat="1">
      <c r="A42" s="58"/>
      <c r="B42" s="58"/>
      <c r="C42" s="58"/>
      <c r="D42" s="58"/>
      <c r="E42" s="58"/>
      <c r="F42" s="58"/>
      <c r="G42" s="58"/>
      <c r="H42" s="58"/>
      <c r="I42" s="58"/>
      <c r="J42" s="58"/>
      <c r="K42" s="58"/>
      <c r="L42" s="58"/>
      <c r="M42" s="58"/>
      <c r="N42" s="58"/>
      <c r="O42" s="58"/>
      <c r="P42" s="58"/>
      <c r="Q42" s="58"/>
      <c r="R42" s="58"/>
    </row>
    <row r="43" spans="1:18" s="1" customFormat="1">
      <c r="A43" s="58"/>
      <c r="B43" s="58"/>
      <c r="C43" s="58"/>
      <c r="D43" s="58"/>
      <c r="E43" s="58"/>
      <c r="F43" s="58"/>
      <c r="G43" s="58"/>
      <c r="H43" s="58"/>
      <c r="I43" s="58"/>
      <c r="J43" s="58"/>
      <c r="K43" s="58"/>
      <c r="L43" s="58"/>
      <c r="M43" s="58"/>
      <c r="N43" s="58"/>
      <c r="O43" s="58"/>
      <c r="P43" s="58"/>
      <c r="Q43" s="58"/>
      <c r="R43" s="58"/>
    </row>
    <row r="44" spans="1:18" s="1" customFormat="1">
      <c r="A44" s="58"/>
      <c r="B44" s="58"/>
      <c r="C44" s="58"/>
      <c r="D44" s="58"/>
      <c r="E44" s="58"/>
      <c r="F44" s="58"/>
      <c r="G44" s="58"/>
      <c r="H44" s="58"/>
      <c r="I44" s="58"/>
      <c r="J44" s="58"/>
      <c r="K44" s="58"/>
      <c r="L44" s="58"/>
      <c r="M44" s="58"/>
      <c r="N44" s="58"/>
      <c r="O44" s="58"/>
      <c r="P44" s="58"/>
      <c r="Q44" s="58"/>
      <c r="R44" s="58"/>
    </row>
    <row r="45" spans="1:18" s="1" customFormat="1">
      <c r="A45" s="58"/>
      <c r="B45" s="58"/>
      <c r="C45" s="58"/>
      <c r="D45" s="58"/>
      <c r="E45" s="58"/>
      <c r="F45" s="58"/>
      <c r="G45" s="58"/>
      <c r="H45" s="58"/>
      <c r="I45" s="58"/>
      <c r="J45" s="58"/>
      <c r="K45" s="58"/>
      <c r="L45" s="58"/>
      <c r="M45" s="58"/>
      <c r="N45" s="58"/>
      <c r="O45" s="58"/>
      <c r="P45" s="58"/>
      <c r="Q45" s="58"/>
      <c r="R45" s="58"/>
    </row>
    <row r="46" spans="1:18" s="1" customFormat="1">
      <c r="A46" s="58"/>
      <c r="B46" s="58"/>
      <c r="C46" s="58"/>
      <c r="D46" s="58"/>
      <c r="E46" s="58"/>
      <c r="F46" s="58"/>
      <c r="G46" s="58"/>
      <c r="H46" s="58"/>
      <c r="I46" s="58"/>
      <c r="J46" s="58"/>
      <c r="K46" s="58"/>
      <c r="L46" s="58"/>
      <c r="M46" s="58"/>
      <c r="N46" s="58"/>
      <c r="O46" s="58"/>
      <c r="P46" s="58"/>
      <c r="Q46" s="58"/>
      <c r="R46" s="58"/>
    </row>
    <row r="47" spans="1:18" s="1" customFormat="1">
      <c r="A47" s="58"/>
      <c r="B47" s="58"/>
      <c r="C47" s="58"/>
      <c r="D47" s="58"/>
      <c r="E47" s="58"/>
      <c r="F47" s="58"/>
      <c r="G47" s="58"/>
      <c r="H47" s="58"/>
      <c r="I47" s="58"/>
      <c r="J47" s="58"/>
      <c r="K47" s="58"/>
      <c r="L47" s="58"/>
      <c r="M47" s="58"/>
      <c r="N47" s="58"/>
      <c r="O47" s="58"/>
      <c r="P47" s="58"/>
      <c r="Q47" s="58"/>
      <c r="R47" s="58"/>
    </row>
    <row r="48" spans="1:18" s="1" customFormat="1">
      <c r="A48" s="58"/>
      <c r="B48" s="58"/>
      <c r="C48" s="58"/>
      <c r="D48" s="58"/>
      <c r="E48" s="58"/>
      <c r="F48" s="58"/>
      <c r="G48" s="58"/>
      <c r="H48" s="58"/>
      <c r="I48" s="58"/>
      <c r="J48" s="58"/>
      <c r="K48" s="58"/>
      <c r="L48" s="58"/>
      <c r="M48" s="58"/>
      <c r="N48" s="58"/>
      <c r="O48" s="58"/>
      <c r="P48" s="58"/>
      <c r="Q48" s="58"/>
      <c r="R48" s="58"/>
    </row>
    <row r="49" spans="1:18" s="1" customFormat="1">
      <c r="A49" s="58"/>
      <c r="B49" s="58"/>
      <c r="C49" s="58"/>
      <c r="D49" s="58"/>
      <c r="E49" s="58"/>
      <c r="F49" s="58"/>
      <c r="G49" s="58"/>
      <c r="H49" s="58"/>
      <c r="I49" s="58"/>
      <c r="J49" s="58"/>
      <c r="K49" s="58"/>
      <c r="L49" s="58"/>
      <c r="M49" s="58"/>
      <c r="N49" s="58"/>
      <c r="O49" s="58"/>
      <c r="P49" s="58"/>
      <c r="Q49" s="58"/>
      <c r="R49" s="58"/>
    </row>
    <row r="50" spans="1:18" s="1" customFormat="1">
      <c r="A50" s="58"/>
      <c r="B50" s="58"/>
      <c r="C50" s="58"/>
      <c r="D50" s="58"/>
      <c r="E50" s="58"/>
      <c r="F50" s="58"/>
      <c r="G50" s="58"/>
      <c r="H50" s="58"/>
      <c r="I50" s="58"/>
      <c r="J50" s="58"/>
      <c r="K50" s="58"/>
      <c r="L50" s="58"/>
      <c r="M50" s="58"/>
      <c r="N50" s="58"/>
      <c r="O50" s="58"/>
      <c r="P50" s="58"/>
      <c r="Q50" s="58"/>
      <c r="R50" s="58"/>
    </row>
    <row r="51" spans="1:18" s="1" customFormat="1">
      <c r="A51" s="58"/>
      <c r="B51" s="58"/>
      <c r="C51" s="58"/>
      <c r="D51" s="58"/>
      <c r="E51" s="58"/>
      <c r="F51" s="58"/>
      <c r="G51" s="58"/>
      <c r="H51" s="58"/>
      <c r="I51" s="58"/>
      <c r="J51" s="58"/>
      <c r="K51" s="58"/>
      <c r="L51" s="58"/>
      <c r="M51" s="58"/>
      <c r="N51" s="58"/>
      <c r="O51" s="58"/>
      <c r="P51" s="58"/>
      <c r="Q51" s="58"/>
      <c r="R51" s="58"/>
    </row>
    <row r="52" spans="1:18" s="1" customFormat="1">
      <c r="A52" s="58"/>
      <c r="B52" s="58"/>
      <c r="C52" s="58"/>
      <c r="D52" s="58"/>
      <c r="E52" s="58"/>
      <c r="F52" s="58"/>
      <c r="G52" s="58"/>
      <c r="H52" s="58"/>
      <c r="I52" s="58"/>
      <c r="J52" s="58"/>
      <c r="K52" s="58"/>
      <c r="L52" s="58"/>
      <c r="M52" s="58"/>
      <c r="N52" s="58"/>
      <c r="O52" s="58"/>
      <c r="P52" s="58"/>
      <c r="Q52" s="58"/>
      <c r="R52" s="58"/>
    </row>
    <row r="53" spans="1:18" s="1" customFormat="1">
      <c r="A53" s="58"/>
      <c r="B53" s="58"/>
      <c r="C53" s="58"/>
      <c r="D53" s="58"/>
      <c r="E53" s="58"/>
      <c r="F53" s="58"/>
      <c r="G53" s="58"/>
      <c r="H53" s="58"/>
      <c r="I53" s="58"/>
      <c r="J53" s="58"/>
      <c r="K53" s="58"/>
      <c r="L53" s="58"/>
      <c r="M53" s="58"/>
      <c r="N53" s="58"/>
      <c r="O53" s="58"/>
      <c r="P53" s="58"/>
      <c r="Q53" s="58"/>
      <c r="R53" s="58"/>
    </row>
    <row r="54" spans="1:18" s="1" customFormat="1">
      <c r="A54" s="58"/>
      <c r="B54" s="58"/>
      <c r="C54" s="58"/>
      <c r="D54" s="58"/>
      <c r="E54" s="58"/>
      <c r="F54" s="58"/>
      <c r="G54" s="58"/>
      <c r="H54" s="58"/>
      <c r="I54" s="58"/>
      <c r="J54" s="58"/>
      <c r="K54" s="58"/>
      <c r="L54" s="58"/>
      <c r="M54" s="58"/>
      <c r="N54" s="58"/>
      <c r="O54" s="58"/>
      <c r="P54" s="58"/>
      <c r="Q54" s="58"/>
      <c r="R54" s="58"/>
    </row>
    <row r="55" spans="1:18" s="1" customFormat="1">
      <c r="A55" s="58"/>
      <c r="B55" s="58"/>
      <c r="C55" s="58"/>
      <c r="D55" s="58"/>
      <c r="E55" s="58"/>
      <c r="F55" s="58"/>
      <c r="G55" s="58"/>
      <c r="H55" s="58"/>
      <c r="I55" s="58"/>
      <c r="J55" s="58"/>
      <c r="K55" s="58"/>
      <c r="L55" s="58"/>
      <c r="M55" s="58"/>
      <c r="N55" s="58"/>
      <c r="O55" s="58"/>
      <c r="P55" s="58"/>
      <c r="Q55" s="58"/>
      <c r="R55" s="58"/>
    </row>
    <row r="56" spans="1:18" s="1" customFormat="1">
      <c r="A56" s="58"/>
      <c r="B56" s="58"/>
      <c r="C56" s="58"/>
      <c r="D56" s="58"/>
      <c r="E56" s="58"/>
      <c r="F56" s="58"/>
      <c r="G56" s="58"/>
      <c r="H56" s="58"/>
      <c r="I56" s="58"/>
      <c r="J56" s="58"/>
      <c r="K56" s="58"/>
      <c r="L56" s="58"/>
      <c r="M56" s="58"/>
      <c r="N56" s="58"/>
      <c r="O56" s="58"/>
      <c r="P56" s="58"/>
      <c r="Q56" s="58"/>
      <c r="R56" s="58"/>
    </row>
    <row r="57" spans="1:18" s="1" customFormat="1">
      <c r="A57" s="58"/>
      <c r="B57" s="58"/>
      <c r="C57" s="58"/>
      <c r="D57" s="58"/>
      <c r="E57" s="58"/>
      <c r="F57" s="58"/>
      <c r="G57" s="58"/>
      <c r="H57" s="58"/>
      <c r="I57" s="58"/>
      <c r="J57" s="58"/>
      <c r="K57" s="58"/>
      <c r="L57" s="58"/>
      <c r="M57" s="58"/>
      <c r="N57" s="58"/>
      <c r="O57" s="58"/>
      <c r="P57" s="58"/>
      <c r="Q57" s="58"/>
      <c r="R57" s="58"/>
    </row>
    <row r="58" spans="1:18" s="1" customFormat="1">
      <c r="A58" s="58"/>
      <c r="B58" s="58"/>
      <c r="C58" s="58"/>
      <c r="D58" s="58"/>
      <c r="E58" s="58"/>
      <c r="F58" s="58"/>
      <c r="G58" s="58"/>
      <c r="H58" s="58"/>
      <c r="I58" s="58"/>
      <c r="J58" s="58"/>
      <c r="K58" s="58"/>
      <c r="L58" s="58"/>
      <c r="M58" s="58"/>
      <c r="N58" s="58"/>
      <c r="O58" s="58"/>
      <c r="P58" s="58"/>
      <c r="Q58" s="58"/>
      <c r="R58" s="58"/>
    </row>
    <row r="59" spans="1:18" s="1" customFormat="1">
      <c r="A59" s="58"/>
      <c r="B59" s="58"/>
      <c r="C59" s="58"/>
      <c r="D59" s="58"/>
      <c r="E59" s="58"/>
      <c r="F59" s="58"/>
      <c r="G59" s="58"/>
      <c r="H59" s="58"/>
      <c r="I59" s="58"/>
      <c r="J59" s="58"/>
      <c r="K59" s="58"/>
      <c r="L59" s="58"/>
      <c r="M59" s="58"/>
      <c r="N59" s="58"/>
      <c r="O59" s="58"/>
      <c r="P59" s="58"/>
      <c r="Q59" s="58"/>
      <c r="R59" s="58"/>
    </row>
    <row r="60" spans="1:18" s="1" customFormat="1">
      <c r="A60" s="58"/>
      <c r="B60" s="58"/>
      <c r="C60" s="58"/>
      <c r="D60" s="58"/>
      <c r="E60" s="58"/>
      <c r="F60" s="58"/>
      <c r="G60" s="58"/>
      <c r="H60" s="58"/>
      <c r="I60" s="58"/>
      <c r="J60" s="58"/>
      <c r="K60" s="58"/>
      <c r="L60" s="58"/>
      <c r="M60" s="58"/>
      <c r="N60" s="58"/>
      <c r="O60" s="58"/>
      <c r="P60" s="58"/>
      <c r="Q60" s="58"/>
      <c r="R60" s="58"/>
    </row>
    <row r="61" spans="1:18" s="1" customFormat="1">
      <c r="A61" s="58"/>
      <c r="B61" s="58"/>
      <c r="C61" s="58"/>
      <c r="D61" s="58"/>
      <c r="E61" s="58"/>
      <c r="F61" s="58"/>
      <c r="G61" s="58"/>
      <c r="H61" s="58"/>
      <c r="I61" s="58"/>
      <c r="J61" s="58"/>
      <c r="K61" s="58"/>
      <c r="L61" s="58"/>
      <c r="M61" s="58"/>
      <c r="N61" s="58"/>
      <c r="O61" s="58"/>
      <c r="P61" s="58"/>
      <c r="Q61" s="58"/>
      <c r="R61" s="58"/>
    </row>
    <row r="62" spans="1:18" s="1" customFormat="1">
      <c r="A62" s="58"/>
      <c r="B62" s="58"/>
      <c r="C62" s="58"/>
      <c r="D62" s="58"/>
      <c r="E62" s="58"/>
      <c r="F62" s="58"/>
      <c r="G62" s="58"/>
      <c r="H62" s="58"/>
      <c r="I62" s="58"/>
      <c r="J62" s="58"/>
      <c r="K62" s="58"/>
      <c r="L62" s="58"/>
      <c r="M62" s="58"/>
      <c r="N62" s="58"/>
      <c r="O62" s="58"/>
      <c r="P62" s="58"/>
      <c r="Q62" s="58"/>
      <c r="R62" s="58"/>
    </row>
    <row r="63" spans="1:18" s="1" customFormat="1">
      <c r="A63" s="58"/>
      <c r="B63" s="58"/>
      <c r="C63" s="58"/>
      <c r="D63" s="58"/>
      <c r="E63" s="58"/>
      <c r="F63" s="58"/>
      <c r="G63" s="58"/>
      <c r="H63" s="58"/>
      <c r="I63" s="58"/>
      <c r="J63" s="58"/>
      <c r="K63" s="58"/>
      <c r="L63" s="58"/>
      <c r="M63" s="58"/>
      <c r="N63" s="58"/>
      <c r="O63" s="58"/>
      <c r="P63" s="58"/>
      <c r="Q63" s="58"/>
      <c r="R63" s="58"/>
    </row>
    <row r="64" spans="1:18" s="1" customFormat="1">
      <c r="A64" s="58"/>
      <c r="B64" s="58"/>
      <c r="C64" s="58"/>
      <c r="D64" s="58"/>
      <c r="E64" s="58"/>
      <c r="F64" s="58"/>
      <c r="G64" s="58"/>
      <c r="H64" s="58"/>
      <c r="I64" s="58"/>
      <c r="J64" s="58"/>
      <c r="K64" s="58"/>
      <c r="L64" s="58"/>
      <c r="M64" s="58"/>
      <c r="N64" s="58"/>
      <c r="O64" s="58"/>
      <c r="P64" s="58"/>
      <c r="Q64" s="58"/>
      <c r="R64" s="58"/>
    </row>
    <row r="65" spans="1:18" s="1" customFormat="1">
      <c r="A65" s="58"/>
      <c r="B65" s="58"/>
      <c r="C65" s="58"/>
      <c r="D65" s="58"/>
      <c r="E65" s="58"/>
      <c r="F65" s="58"/>
      <c r="G65" s="58"/>
      <c r="H65" s="58"/>
      <c r="I65" s="58"/>
      <c r="J65" s="58"/>
      <c r="K65" s="58"/>
      <c r="L65" s="58"/>
      <c r="M65" s="58"/>
      <c r="N65" s="58"/>
      <c r="O65" s="58"/>
      <c r="P65" s="58"/>
      <c r="Q65" s="58"/>
      <c r="R65" s="58"/>
    </row>
    <row r="66" spans="1:18" s="1" customFormat="1">
      <c r="A66" s="58"/>
      <c r="B66" s="58"/>
      <c r="C66" s="58"/>
      <c r="D66" s="58"/>
      <c r="E66" s="58"/>
      <c r="F66" s="58"/>
      <c r="G66" s="58"/>
      <c r="H66" s="58"/>
      <c r="I66" s="58"/>
      <c r="J66" s="58"/>
      <c r="K66" s="58"/>
      <c r="L66" s="58"/>
      <c r="M66" s="58"/>
      <c r="N66" s="58"/>
      <c r="O66" s="58"/>
      <c r="P66" s="58"/>
      <c r="Q66" s="58"/>
      <c r="R66" s="58"/>
    </row>
    <row r="67" spans="1:18" s="1" customFormat="1">
      <c r="A67" s="58"/>
      <c r="B67" s="58"/>
      <c r="C67" s="58"/>
      <c r="D67" s="58"/>
      <c r="E67" s="58"/>
      <c r="F67" s="58"/>
      <c r="G67" s="58"/>
      <c r="H67" s="58"/>
      <c r="I67" s="58"/>
      <c r="J67" s="58"/>
      <c r="K67" s="58"/>
      <c r="L67" s="58"/>
      <c r="M67" s="58"/>
      <c r="N67" s="58"/>
      <c r="O67" s="58"/>
      <c r="P67" s="58"/>
      <c r="Q67" s="58"/>
      <c r="R67" s="58"/>
    </row>
    <row r="68" spans="1:18" s="1" customFormat="1">
      <c r="A68" s="58"/>
      <c r="B68" s="58"/>
      <c r="C68" s="58"/>
      <c r="D68" s="58"/>
      <c r="E68" s="58"/>
      <c r="F68" s="58"/>
      <c r="G68" s="58"/>
      <c r="H68" s="58"/>
      <c r="I68" s="58"/>
      <c r="J68" s="58"/>
      <c r="K68" s="58"/>
      <c r="L68" s="58"/>
      <c r="M68" s="58"/>
      <c r="N68" s="58"/>
      <c r="O68" s="58"/>
      <c r="P68" s="58"/>
      <c r="Q68" s="58"/>
      <c r="R68" s="58"/>
    </row>
    <row r="69" spans="1:18" s="1" customFormat="1">
      <c r="A69" s="58"/>
      <c r="B69" s="58"/>
      <c r="C69" s="58"/>
      <c r="D69" s="58"/>
      <c r="E69" s="58"/>
      <c r="F69" s="58"/>
      <c r="G69" s="58"/>
      <c r="H69" s="58"/>
      <c r="I69" s="58"/>
      <c r="J69" s="58"/>
      <c r="K69" s="58"/>
      <c r="L69" s="58"/>
      <c r="M69" s="58"/>
      <c r="N69" s="58"/>
      <c r="O69" s="58"/>
      <c r="P69" s="58"/>
      <c r="Q69" s="58"/>
      <c r="R69" s="58"/>
    </row>
    <row r="70" spans="1:18" s="1" customFormat="1">
      <c r="A70" s="58"/>
      <c r="B70" s="58"/>
      <c r="C70" s="58"/>
      <c r="D70" s="58"/>
      <c r="E70" s="58"/>
      <c r="F70" s="58"/>
      <c r="G70" s="58"/>
      <c r="H70" s="58"/>
      <c r="I70" s="58"/>
      <c r="J70" s="58"/>
      <c r="K70" s="58"/>
      <c r="L70" s="58"/>
      <c r="M70" s="58"/>
      <c r="N70" s="58"/>
      <c r="O70" s="58"/>
      <c r="P70" s="58"/>
      <c r="Q70" s="58"/>
      <c r="R70" s="58"/>
    </row>
    <row r="71" spans="1:18" s="1" customFormat="1">
      <c r="A71" s="58"/>
      <c r="B71" s="58"/>
      <c r="C71" s="58"/>
      <c r="D71" s="58"/>
      <c r="E71" s="58"/>
      <c r="F71" s="58"/>
      <c r="G71" s="58"/>
      <c r="H71" s="58"/>
      <c r="I71" s="58"/>
      <c r="J71" s="58"/>
      <c r="K71" s="58"/>
      <c r="L71" s="58"/>
      <c r="M71" s="58"/>
      <c r="N71" s="58"/>
      <c r="O71" s="58"/>
      <c r="P71" s="58"/>
      <c r="Q71" s="58"/>
      <c r="R71" s="58"/>
    </row>
    <row r="72" spans="1:18" s="1" customFormat="1">
      <c r="A72" s="58"/>
      <c r="B72" s="58"/>
      <c r="C72" s="58"/>
      <c r="D72" s="58"/>
      <c r="E72" s="58"/>
      <c r="F72" s="58"/>
      <c r="G72" s="58"/>
      <c r="H72" s="58"/>
      <c r="I72" s="58"/>
      <c r="J72" s="58"/>
      <c r="K72" s="58"/>
      <c r="L72" s="58"/>
      <c r="M72" s="58"/>
      <c r="N72" s="58"/>
      <c r="O72" s="58"/>
      <c r="P72" s="58"/>
      <c r="Q72" s="58"/>
      <c r="R72" s="58"/>
    </row>
    <row r="73" spans="1:18" s="1" customFormat="1">
      <c r="A73" s="58"/>
      <c r="B73" s="58"/>
      <c r="C73" s="58"/>
      <c r="D73" s="58"/>
      <c r="E73" s="58"/>
      <c r="F73" s="58"/>
      <c r="G73" s="58"/>
      <c r="H73" s="58"/>
      <c r="I73" s="58"/>
      <c r="J73" s="58"/>
      <c r="K73" s="58"/>
      <c r="L73" s="58"/>
      <c r="M73" s="58"/>
      <c r="N73" s="58"/>
      <c r="O73" s="58"/>
      <c r="P73" s="58"/>
      <c r="Q73" s="58"/>
      <c r="R73" s="58"/>
    </row>
    <row r="74" spans="1:18" s="1" customFormat="1">
      <c r="A74" s="58"/>
      <c r="B74" s="58"/>
      <c r="C74" s="58"/>
      <c r="D74" s="58"/>
      <c r="E74" s="58"/>
      <c r="F74" s="58"/>
      <c r="G74" s="58"/>
      <c r="H74" s="58"/>
      <c r="I74" s="58"/>
      <c r="J74" s="58"/>
      <c r="K74" s="58"/>
      <c r="L74" s="58"/>
      <c r="M74" s="58"/>
      <c r="N74" s="58"/>
      <c r="O74" s="58"/>
      <c r="P74" s="58"/>
      <c r="Q74" s="58"/>
      <c r="R74" s="58"/>
    </row>
    <row r="75" spans="1:18" s="1" customFormat="1">
      <c r="A75" s="58"/>
      <c r="B75" s="58"/>
      <c r="C75" s="58"/>
      <c r="D75" s="58"/>
      <c r="E75" s="58"/>
      <c r="F75" s="58"/>
      <c r="G75" s="58"/>
      <c r="H75" s="58"/>
      <c r="I75" s="58"/>
      <c r="J75" s="58"/>
      <c r="K75" s="58"/>
      <c r="L75" s="58"/>
      <c r="M75" s="58"/>
      <c r="N75" s="58"/>
      <c r="O75" s="58"/>
      <c r="P75" s="58"/>
      <c r="Q75" s="58"/>
      <c r="R75" s="58"/>
    </row>
    <row r="76" spans="1:18" s="1" customFormat="1">
      <c r="A76" s="58"/>
      <c r="B76" s="58"/>
      <c r="C76" s="58"/>
      <c r="D76" s="58"/>
      <c r="E76" s="58"/>
      <c r="F76" s="58"/>
      <c r="G76" s="58"/>
      <c r="H76" s="58"/>
      <c r="I76" s="58"/>
      <c r="J76" s="58"/>
      <c r="K76" s="58"/>
      <c r="L76" s="58"/>
      <c r="M76" s="58"/>
      <c r="N76" s="58"/>
      <c r="O76" s="58"/>
      <c r="P76" s="58"/>
      <c r="Q76" s="58"/>
      <c r="R76" s="58"/>
    </row>
    <row r="77" spans="1:18" s="1" customFormat="1">
      <c r="A77" s="58"/>
      <c r="B77" s="58"/>
      <c r="C77" s="58"/>
      <c r="D77" s="58"/>
      <c r="E77" s="58"/>
      <c r="F77" s="58"/>
      <c r="G77" s="58"/>
      <c r="H77" s="58"/>
      <c r="I77" s="58"/>
      <c r="J77" s="58"/>
      <c r="K77" s="58"/>
      <c r="L77" s="58"/>
      <c r="M77" s="58"/>
      <c r="N77" s="58"/>
      <c r="O77" s="58"/>
      <c r="P77" s="58"/>
      <c r="Q77" s="58"/>
      <c r="R77" s="58"/>
    </row>
    <row r="78" spans="1:18" s="1" customFormat="1">
      <c r="A78" s="58"/>
      <c r="B78" s="58"/>
      <c r="C78" s="58"/>
      <c r="D78" s="58"/>
      <c r="E78" s="58"/>
      <c r="F78" s="58"/>
      <c r="G78" s="58"/>
      <c r="H78" s="58"/>
      <c r="I78" s="58"/>
      <c r="J78" s="58"/>
      <c r="K78" s="58"/>
      <c r="L78" s="58"/>
      <c r="M78" s="58"/>
      <c r="N78" s="58"/>
      <c r="O78" s="58"/>
      <c r="P78" s="58"/>
      <c r="Q78" s="58"/>
      <c r="R78" s="58"/>
    </row>
    <row r="79" spans="1:18" s="1" customFormat="1">
      <c r="A79" s="58"/>
      <c r="B79" s="58"/>
      <c r="C79" s="58"/>
      <c r="D79" s="58"/>
      <c r="E79" s="58"/>
      <c r="F79" s="58"/>
      <c r="G79" s="58"/>
      <c r="H79" s="58"/>
      <c r="I79" s="58"/>
      <c r="J79" s="58"/>
      <c r="K79" s="58"/>
      <c r="L79" s="58"/>
      <c r="M79" s="58"/>
      <c r="N79" s="58"/>
      <c r="O79" s="58"/>
      <c r="P79" s="58"/>
      <c r="Q79" s="58"/>
      <c r="R79" s="58"/>
    </row>
    <row r="80" spans="1:18" s="1" customFormat="1">
      <c r="A80" s="58"/>
      <c r="B80" s="58"/>
      <c r="C80" s="58"/>
      <c r="D80" s="58"/>
      <c r="E80" s="58"/>
      <c r="F80" s="58"/>
      <c r="G80" s="58"/>
      <c r="H80" s="58"/>
      <c r="I80" s="58"/>
      <c r="J80" s="58"/>
      <c r="K80" s="58"/>
      <c r="L80" s="58"/>
      <c r="M80" s="58"/>
      <c r="N80" s="58"/>
      <c r="O80" s="58"/>
      <c r="P80" s="58"/>
      <c r="Q80" s="58"/>
      <c r="R80" s="58"/>
    </row>
    <row r="81" spans="1:18" s="1" customFormat="1">
      <c r="A81" s="58"/>
      <c r="B81" s="58"/>
      <c r="C81" s="58"/>
      <c r="D81" s="58"/>
      <c r="E81" s="58"/>
      <c r="F81" s="58"/>
      <c r="G81" s="58"/>
      <c r="H81" s="58"/>
      <c r="I81" s="58"/>
      <c r="J81" s="58"/>
      <c r="K81" s="58"/>
      <c r="L81" s="58"/>
      <c r="M81" s="58"/>
      <c r="N81" s="58"/>
      <c r="O81" s="58"/>
      <c r="P81" s="58"/>
      <c r="Q81" s="58"/>
      <c r="R81" s="58"/>
    </row>
    <row r="82" spans="1:18" s="1" customFormat="1">
      <c r="A82" s="58"/>
      <c r="B82" s="58"/>
      <c r="C82" s="58"/>
      <c r="D82" s="58"/>
      <c r="E82" s="58"/>
      <c r="F82" s="58"/>
      <c r="G82" s="58"/>
      <c r="H82" s="58"/>
      <c r="I82" s="58"/>
      <c r="J82" s="58"/>
      <c r="K82" s="58"/>
      <c r="L82" s="58"/>
      <c r="M82" s="58"/>
      <c r="N82" s="58"/>
      <c r="O82" s="58"/>
      <c r="P82" s="58"/>
      <c r="Q82" s="58"/>
      <c r="R82" s="58"/>
    </row>
    <row r="83" spans="1:18" s="1" customFormat="1">
      <c r="A83" s="58"/>
      <c r="B83" s="58"/>
      <c r="C83" s="58"/>
      <c r="D83" s="58"/>
      <c r="E83" s="58"/>
      <c r="F83" s="58"/>
      <c r="G83" s="58"/>
      <c r="H83" s="58"/>
      <c r="I83" s="58"/>
      <c r="J83" s="58"/>
      <c r="K83" s="58"/>
      <c r="L83" s="58"/>
      <c r="M83" s="58"/>
      <c r="N83" s="58"/>
      <c r="O83" s="58"/>
      <c r="P83" s="58"/>
      <c r="Q83" s="58"/>
      <c r="R83" s="58"/>
    </row>
    <row r="84" spans="1:18" s="1" customFormat="1">
      <c r="A84" s="58"/>
      <c r="B84" s="58"/>
      <c r="C84" s="58"/>
      <c r="D84" s="58"/>
      <c r="E84" s="58"/>
      <c r="F84" s="58"/>
      <c r="G84" s="58"/>
      <c r="H84" s="58"/>
      <c r="I84" s="58"/>
      <c r="J84" s="58"/>
      <c r="K84" s="58"/>
      <c r="L84" s="58"/>
      <c r="M84" s="58"/>
      <c r="N84" s="58"/>
      <c r="O84" s="58"/>
      <c r="P84" s="58"/>
      <c r="Q84" s="58"/>
      <c r="R84" s="58"/>
    </row>
    <row r="85" spans="1:18" s="1" customFormat="1">
      <c r="A85" s="58"/>
      <c r="B85" s="58"/>
      <c r="C85" s="58"/>
      <c r="D85" s="58"/>
      <c r="E85" s="58"/>
      <c r="F85" s="58"/>
      <c r="G85" s="58"/>
      <c r="H85" s="58"/>
      <c r="I85" s="58"/>
      <c r="J85" s="58"/>
      <c r="K85" s="58"/>
      <c r="L85" s="58"/>
      <c r="M85" s="58"/>
      <c r="N85" s="58"/>
      <c r="O85" s="58"/>
      <c r="P85" s="58"/>
      <c r="Q85" s="58"/>
      <c r="R85" s="58"/>
    </row>
    <row r="86" spans="1:18" s="1" customFormat="1">
      <c r="A86" s="58"/>
      <c r="B86" s="58"/>
      <c r="C86" s="58"/>
      <c r="D86" s="58"/>
      <c r="E86" s="58"/>
      <c r="F86" s="58"/>
      <c r="G86" s="58"/>
      <c r="H86" s="58"/>
      <c r="I86" s="58"/>
      <c r="J86" s="58"/>
      <c r="K86" s="58"/>
      <c r="L86" s="58"/>
      <c r="M86" s="58"/>
      <c r="N86" s="58"/>
      <c r="O86" s="58"/>
      <c r="P86" s="58"/>
      <c r="Q86" s="58"/>
      <c r="R86" s="58"/>
    </row>
    <row r="87" spans="1:18" s="1" customFormat="1">
      <c r="A87" s="58"/>
      <c r="B87" s="58"/>
      <c r="C87" s="58"/>
      <c r="D87" s="58"/>
      <c r="E87" s="58"/>
      <c r="F87" s="58"/>
      <c r="G87" s="58"/>
      <c r="H87" s="58"/>
      <c r="I87" s="58"/>
      <c r="J87" s="58"/>
      <c r="K87" s="58"/>
      <c r="L87" s="58"/>
      <c r="M87" s="58"/>
      <c r="N87" s="58"/>
      <c r="O87" s="58"/>
      <c r="P87" s="58"/>
      <c r="Q87" s="58"/>
      <c r="R87" s="58"/>
    </row>
    <row r="88" spans="1:18" s="1" customFormat="1">
      <c r="A88" s="58"/>
      <c r="B88" s="58"/>
      <c r="C88" s="58"/>
      <c r="D88" s="58"/>
      <c r="E88" s="58"/>
      <c r="F88" s="58"/>
      <c r="G88" s="58"/>
      <c r="H88" s="58"/>
      <c r="I88" s="58"/>
      <c r="J88" s="58"/>
      <c r="K88" s="58"/>
      <c r="L88" s="58"/>
      <c r="M88" s="58"/>
      <c r="N88" s="58"/>
      <c r="O88" s="58"/>
      <c r="P88" s="58"/>
      <c r="Q88" s="58"/>
      <c r="R88" s="58"/>
    </row>
    <row r="89" spans="1:18" s="1" customFormat="1">
      <c r="A89" s="58"/>
      <c r="B89" s="58"/>
      <c r="C89" s="58"/>
      <c r="D89" s="58"/>
      <c r="E89" s="58"/>
      <c r="F89" s="58"/>
      <c r="G89" s="58"/>
      <c r="H89" s="58"/>
      <c r="I89" s="58"/>
      <c r="J89" s="58"/>
      <c r="K89" s="58"/>
      <c r="L89" s="58"/>
      <c r="M89" s="58"/>
      <c r="N89" s="58"/>
      <c r="O89" s="58"/>
      <c r="P89" s="58"/>
      <c r="Q89" s="58"/>
      <c r="R89" s="58"/>
    </row>
    <row r="90" spans="1:18" s="1" customFormat="1">
      <c r="A90" s="58"/>
      <c r="B90" s="58"/>
      <c r="C90" s="58"/>
      <c r="D90" s="58"/>
      <c r="E90" s="58"/>
      <c r="F90" s="58"/>
      <c r="G90" s="58"/>
      <c r="H90" s="58"/>
      <c r="I90" s="58"/>
      <c r="J90" s="58"/>
      <c r="K90" s="58"/>
      <c r="L90" s="58"/>
      <c r="M90" s="58"/>
      <c r="N90" s="58"/>
      <c r="O90" s="58"/>
      <c r="P90" s="58"/>
      <c r="Q90" s="58"/>
      <c r="R90" s="58"/>
    </row>
    <row r="91" spans="1:18" s="1" customFormat="1">
      <c r="A91" s="58"/>
      <c r="B91" s="58"/>
      <c r="C91" s="58"/>
      <c r="D91" s="58"/>
      <c r="E91" s="58"/>
      <c r="F91" s="58"/>
      <c r="G91" s="58"/>
      <c r="H91" s="58"/>
      <c r="I91" s="58"/>
      <c r="J91" s="58"/>
      <c r="K91" s="58"/>
      <c r="L91" s="58"/>
      <c r="M91" s="58"/>
      <c r="N91" s="58"/>
      <c r="O91" s="58"/>
      <c r="P91" s="58"/>
      <c r="Q91" s="58"/>
      <c r="R91" s="58"/>
    </row>
    <row r="92" spans="1:18" s="1" customFormat="1">
      <c r="A92" s="58"/>
      <c r="B92" s="58"/>
      <c r="C92" s="58"/>
      <c r="D92" s="58"/>
      <c r="E92" s="58"/>
      <c r="F92" s="58"/>
      <c r="G92" s="58"/>
      <c r="H92" s="58"/>
      <c r="I92" s="58"/>
      <c r="J92" s="58"/>
      <c r="K92" s="58"/>
      <c r="L92" s="58"/>
      <c r="M92" s="58"/>
      <c r="N92" s="58"/>
      <c r="O92" s="58"/>
      <c r="P92" s="58"/>
      <c r="Q92" s="58"/>
      <c r="R92" s="58"/>
    </row>
    <row r="93" spans="1:18" s="1" customFormat="1">
      <c r="A93" s="58"/>
      <c r="B93" s="58"/>
      <c r="C93" s="58"/>
      <c r="D93" s="58"/>
      <c r="E93" s="58"/>
      <c r="F93" s="58"/>
      <c r="G93" s="58"/>
      <c r="H93" s="58"/>
      <c r="I93" s="58"/>
      <c r="J93" s="58"/>
      <c r="K93" s="58"/>
      <c r="L93" s="58"/>
      <c r="M93" s="58"/>
      <c r="N93" s="58"/>
      <c r="O93" s="58"/>
      <c r="P93" s="58"/>
      <c r="Q93" s="58"/>
      <c r="R93" s="58"/>
    </row>
    <row r="94" spans="1:18" s="1" customFormat="1">
      <c r="A94" s="58"/>
      <c r="B94" s="58"/>
      <c r="C94" s="58"/>
      <c r="D94" s="58"/>
      <c r="E94" s="58"/>
      <c r="F94" s="58"/>
      <c r="G94" s="58"/>
      <c r="H94" s="58"/>
      <c r="I94" s="58"/>
      <c r="J94" s="58"/>
      <c r="K94" s="58"/>
      <c r="L94" s="58"/>
      <c r="M94" s="58"/>
      <c r="N94" s="58"/>
      <c r="O94" s="58"/>
      <c r="P94" s="58"/>
      <c r="Q94" s="58"/>
      <c r="R94" s="58"/>
    </row>
    <row r="95" spans="1:18" s="1" customFormat="1">
      <c r="A95" s="58"/>
      <c r="B95" s="58"/>
      <c r="C95" s="58"/>
      <c r="D95" s="58"/>
      <c r="E95" s="58"/>
      <c r="F95" s="58"/>
      <c r="G95" s="58"/>
      <c r="H95" s="58"/>
      <c r="I95" s="58"/>
      <c r="J95" s="58"/>
      <c r="K95" s="58"/>
      <c r="L95" s="58"/>
      <c r="M95" s="58"/>
      <c r="N95" s="58"/>
      <c r="O95" s="58"/>
      <c r="P95" s="58"/>
      <c r="Q95" s="58"/>
      <c r="R95" s="58"/>
    </row>
    <row r="96" spans="1:18" s="1" customFormat="1">
      <c r="A96" s="58"/>
      <c r="B96" s="58"/>
      <c r="C96" s="58"/>
      <c r="D96" s="58"/>
      <c r="E96" s="58"/>
      <c r="F96" s="58"/>
      <c r="G96" s="58"/>
      <c r="H96" s="58"/>
      <c r="I96" s="58"/>
      <c r="J96" s="58"/>
      <c r="K96" s="58"/>
      <c r="L96" s="58"/>
      <c r="M96" s="58"/>
      <c r="N96" s="58"/>
      <c r="O96" s="58"/>
      <c r="P96" s="58"/>
      <c r="Q96" s="58"/>
      <c r="R96" s="58"/>
    </row>
    <row r="97" spans="1:18" s="1" customFormat="1">
      <c r="A97" s="58"/>
      <c r="B97" s="58"/>
      <c r="C97" s="58"/>
      <c r="D97" s="58"/>
      <c r="E97" s="58"/>
      <c r="F97" s="58"/>
      <c r="G97" s="58"/>
      <c r="H97" s="58"/>
      <c r="I97" s="58"/>
      <c r="J97" s="58"/>
      <c r="K97" s="58"/>
      <c r="L97" s="58"/>
      <c r="M97" s="58"/>
      <c r="N97" s="58"/>
      <c r="O97" s="58"/>
      <c r="P97" s="58"/>
      <c r="Q97" s="58"/>
      <c r="R97" s="58"/>
    </row>
    <row r="98" spans="1:18" s="1" customFormat="1">
      <c r="A98" s="58"/>
      <c r="B98" s="58"/>
      <c r="C98" s="58"/>
      <c r="D98" s="58"/>
      <c r="E98" s="58"/>
      <c r="F98" s="58"/>
      <c r="G98" s="58"/>
      <c r="H98" s="58"/>
      <c r="I98" s="58"/>
      <c r="J98" s="58"/>
      <c r="K98" s="58"/>
      <c r="L98" s="58"/>
      <c r="M98" s="58"/>
      <c r="N98" s="58"/>
      <c r="O98" s="58"/>
      <c r="P98" s="58"/>
      <c r="Q98" s="58"/>
      <c r="R98" s="58"/>
    </row>
    <row r="99" spans="1:18" s="1" customFormat="1">
      <c r="A99" s="58"/>
      <c r="B99" s="58"/>
      <c r="C99" s="58"/>
      <c r="D99" s="58"/>
      <c r="E99" s="58"/>
      <c r="F99" s="58"/>
      <c r="G99" s="58"/>
      <c r="H99" s="58"/>
      <c r="I99" s="58"/>
      <c r="J99" s="58"/>
      <c r="K99" s="58"/>
      <c r="L99" s="58"/>
      <c r="M99" s="58"/>
      <c r="N99" s="58"/>
      <c r="O99" s="58"/>
      <c r="P99" s="58"/>
      <c r="Q99" s="58"/>
      <c r="R99" s="58"/>
    </row>
    <row r="100" spans="1:18" s="1" customFormat="1">
      <c r="A100" s="58"/>
      <c r="B100" s="58"/>
      <c r="C100" s="58"/>
      <c r="D100" s="58"/>
      <c r="E100" s="58"/>
      <c r="F100" s="58"/>
      <c r="G100" s="58"/>
      <c r="H100" s="58"/>
      <c r="I100" s="58"/>
      <c r="J100" s="58"/>
      <c r="K100" s="58"/>
      <c r="L100" s="58"/>
      <c r="M100" s="58"/>
      <c r="N100" s="58"/>
      <c r="O100" s="58"/>
      <c r="P100" s="58"/>
      <c r="Q100" s="58"/>
      <c r="R100" s="58"/>
    </row>
    <row r="101" spans="1:18" s="1" customFormat="1">
      <c r="A101" s="58"/>
      <c r="B101" s="58"/>
      <c r="C101" s="58"/>
      <c r="D101" s="58"/>
      <c r="E101" s="58"/>
      <c r="F101" s="58"/>
      <c r="G101" s="58"/>
      <c r="H101" s="58"/>
      <c r="I101" s="58"/>
      <c r="J101" s="58"/>
      <c r="K101" s="58"/>
      <c r="L101" s="58"/>
      <c r="M101" s="58"/>
      <c r="N101" s="58"/>
      <c r="O101" s="58"/>
      <c r="P101" s="58"/>
      <c r="Q101" s="58"/>
      <c r="R101" s="58"/>
    </row>
    <row r="102" spans="1:18" s="1" customFormat="1">
      <c r="A102" s="58"/>
      <c r="B102" s="58"/>
      <c r="C102" s="58"/>
      <c r="D102" s="58"/>
      <c r="E102" s="58"/>
      <c r="F102" s="58"/>
      <c r="G102" s="58"/>
      <c r="H102" s="58"/>
      <c r="I102" s="58"/>
      <c r="J102" s="58"/>
      <c r="K102" s="58"/>
      <c r="L102" s="58"/>
      <c r="M102" s="58"/>
      <c r="N102" s="58"/>
      <c r="O102" s="58"/>
      <c r="P102" s="58"/>
      <c r="Q102" s="58"/>
      <c r="R102" s="58"/>
    </row>
    <row r="103" spans="1:18" s="1" customFormat="1">
      <c r="A103" s="58"/>
      <c r="B103" s="58"/>
      <c r="C103" s="58"/>
      <c r="D103" s="58"/>
      <c r="E103" s="58"/>
      <c r="F103" s="58"/>
      <c r="G103" s="58"/>
      <c r="H103" s="58"/>
      <c r="I103" s="58"/>
      <c r="J103" s="58"/>
      <c r="K103" s="58"/>
      <c r="L103" s="58"/>
      <c r="M103" s="58"/>
      <c r="N103" s="58"/>
      <c r="O103" s="58"/>
      <c r="P103" s="58"/>
      <c r="Q103" s="58"/>
      <c r="R103" s="58"/>
    </row>
    <row r="104" spans="1:18" s="1" customFormat="1">
      <c r="A104" s="58"/>
      <c r="B104" s="58"/>
      <c r="C104" s="58"/>
      <c r="D104" s="58"/>
      <c r="E104" s="58"/>
      <c r="F104" s="58"/>
      <c r="G104" s="58"/>
      <c r="H104" s="58"/>
      <c r="I104" s="58"/>
      <c r="J104" s="58"/>
      <c r="K104" s="58"/>
      <c r="L104" s="58"/>
      <c r="M104" s="58"/>
      <c r="N104" s="58"/>
      <c r="O104" s="58"/>
      <c r="P104" s="58"/>
      <c r="Q104" s="58"/>
      <c r="R104" s="58"/>
    </row>
    <row r="105" spans="1:18" s="1" customFormat="1">
      <c r="A105" s="58"/>
      <c r="B105" s="58"/>
      <c r="C105" s="58"/>
      <c r="D105" s="58"/>
      <c r="E105" s="58"/>
      <c r="F105" s="58"/>
      <c r="G105" s="58"/>
      <c r="H105" s="58"/>
      <c r="I105" s="58"/>
      <c r="J105" s="58"/>
      <c r="K105" s="58"/>
      <c r="L105" s="58"/>
      <c r="M105" s="58"/>
      <c r="N105" s="58"/>
      <c r="O105" s="58"/>
      <c r="P105" s="58"/>
      <c r="Q105" s="58"/>
      <c r="R105" s="58"/>
    </row>
    <row r="106" spans="1:18" s="1" customFormat="1">
      <c r="A106" s="58"/>
      <c r="B106" s="58"/>
      <c r="C106" s="58"/>
      <c r="D106" s="58"/>
      <c r="E106" s="58"/>
      <c r="F106" s="58"/>
      <c r="G106" s="58"/>
      <c r="H106" s="58"/>
      <c r="I106" s="58"/>
      <c r="J106" s="58"/>
      <c r="K106" s="58"/>
      <c r="L106" s="58"/>
      <c r="M106" s="58"/>
      <c r="N106" s="58"/>
      <c r="O106" s="58"/>
      <c r="P106" s="58"/>
      <c r="Q106" s="58"/>
      <c r="R106" s="58"/>
    </row>
    <row r="107" spans="1:18" s="1" customFormat="1">
      <c r="A107" s="58"/>
      <c r="B107" s="58"/>
      <c r="C107" s="58"/>
      <c r="D107" s="58"/>
      <c r="E107" s="58"/>
      <c r="F107" s="58"/>
      <c r="G107" s="58"/>
      <c r="H107" s="58"/>
      <c r="I107" s="58"/>
      <c r="J107" s="58"/>
      <c r="K107" s="58"/>
      <c r="L107" s="58"/>
      <c r="M107" s="58"/>
      <c r="N107" s="58"/>
      <c r="O107" s="58"/>
      <c r="P107" s="58"/>
      <c r="Q107" s="58"/>
      <c r="R107" s="58"/>
    </row>
    <row r="108" spans="1:18" s="1" customFormat="1">
      <c r="A108" s="58"/>
      <c r="B108" s="58"/>
      <c r="C108" s="58"/>
      <c r="D108" s="58"/>
      <c r="E108" s="58"/>
      <c r="F108" s="58"/>
      <c r="G108" s="58"/>
      <c r="H108" s="58"/>
      <c r="I108" s="58"/>
      <c r="J108" s="58"/>
      <c r="K108" s="58"/>
      <c r="L108" s="58"/>
      <c r="M108" s="58"/>
      <c r="N108" s="58"/>
      <c r="O108" s="58"/>
      <c r="P108" s="58"/>
      <c r="Q108" s="58"/>
      <c r="R108" s="58"/>
    </row>
    <row r="109" spans="1:18" s="1" customFormat="1">
      <c r="A109" s="58"/>
      <c r="B109" s="58"/>
      <c r="C109" s="58"/>
      <c r="D109" s="58"/>
      <c r="E109" s="58"/>
      <c r="F109" s="58"/>
      <c r="G109" s="58"/>
      <c r="H109" s="58"/>
      <c r="I109" s="58"/>
      <c r="J109" s="58"/>
      <c r="K109" s="58"/>
      <c r="L109" s="58"/>
      <c r="M109" s="58"/>
      <c r="N109" s="58"/>
      <c r="O109" s="58"/>
      <c r="P109" s="58"/>
      <c r="Q109" s="58"/>
      <c r="R109" s="58"/>
    </row>
    <row r="110" spans="1:18" s="1" customFormat="1">
      <c r="A110" s="58"/>
      <c r="B110" s="58"/>
      <c r="C110" s="58"/>
      <c r="D110" s="58"/>
      <c r="E110" s="58"/>
      <c r="F110" s="58"/>
      <c r="G110" s="58"/>
      <c r="H110" s="58"/>
      <c r="I110" s="58"/>
      <c r="J110" s="58"/>
      <c r="K110" s="58"/>
      <c r="L110" s="58"/>
      <c r="M110" s="58"/>
      <c r="N110" s="58"/>
      <c r="O110" s="58"/>
      <c r="P110" s="58"/>
      <c r="Q110" s="58"/>
      <c r="R110" s="58"/>
    </row>
    <row r="111" spans="1:18" s="1" customFormat="1">
      <c r="A111" s="58"/>
      <c r="B111" s="58"/>
      <c r="C111" s="58"/>
      <c r="D111" s="58"/>
      <c r="E111" s="58"/>
      <c r="F111" s="58"/>
      <c r="G111" s="58"/>
      <c r="H111" s="58"/>
      <c r="I111" s="58"/>
      <c r="J111" s="58"/>
      <c r="K111" s="58"/>
      <c r="L111" s="58"/>
      <c r="M111" s="58"/>
      <c r="N111" s="58"/>
      <c r="O111" s="58"/>
      <c r="P111" s="58"/>
      <c r="Q111" s="58"/>
      <c r="R111" s="58"/>
    </row>
    <row r="112" spans="1:18" s="1" customFormat="1">
      <c r="A112" s="58"/>
      <c r="B112" s="58"/>
      <c r="C112" s="58"/>
      <c r="D112" s="58"/>
      <c r="E112" s="58"/>
      <c r="F112" s="58"/>
      <c r="G112" s="58"/>
      <c r="H112" s="58"/>
      <c r="I112" s="58"/>
      <c r="J112" s="58"/>
      <c r="K112" s="58"/>
      <c r="L112" s="58"/>
      <c r="M112" s="58"/>
      <c r="N112" s="58"/>
      <c r="O112" s="58"/>
      <c r="P112" s="58"/>
      <c r="Q112" s="58"/>
      <c r="R112" s="58"/>
    </row>
    <row r="113" spans="1:18" s="1" customFormat="1">
      <c r="A113" s="58"/>
      <c r="B113" s="58"/>
      <c r="C113" s="58"/>
      <c r="D113" s="58"/>
      <c r="E113" s="58"/>
      <c r="F113" s="58"/>
      <c r="G113" s="58"/>
      <c r="H113" s="58"/>
      <c r="I113" s="58"/>
      <c r="J113" s="58"/>
      <c r="K113" s="58"/>
      <c r="L113" s="58"/>
      <c r="M113" s="58"/>
      <c r="N113" s="58"/>
      <c r="O113" s="58"/>
      <c r="P113" s="58"/>
      <c r="Q113" s="58"/>
      <c r="R113" s="58"/>
    </row>
    <row r="114" spans="1:18" s="1" customFormat="1">
      <c r="A114" s="58"/>
      <c r="B114" s="58"/>
      <c r="C114" s="58"/>
      <c r="D114" s="58"/>
      <c r="E114" s="58"/>
      <c r="F114" s="58"/>
      <c r="G114" s="58"/>
      <c r="H114" s="58"/>
      <c r="I114" s="58"/>
      <c r="J114" s="58"/>
      <c r="K114" s="58"/>
      <c r="L114" s="58"/>
      <c r="M114" s="58"/>
      <c r="N114" s="58"/>
      <c r="O114" s="58"/>
      <c r="P114" s="58"/>
      <c r="Q114" s="58"/>
      <c r="R114" s="58"/>
    </row>
    <row r="115" spans="1:18" s="1" customFormat="1">
      <c r="A115" s="58"/>
      <c r="B115" s="58"/>
      <c r="C115" s="58"/>
      <c r="D115" s="58"/>
      <c r="E115" s="58"/>
      <c r="F115" s="58"/>
      <c r="G115" s="58"/>
      <c r="H115" s="58"/>
      <c r="I115" s="58"/>
      <c r="J115" s="58"/>
      <c r="K115" s="58"/>
      <c r="L115" s="58"/>
      <c r="M115" s="58"/>
      <c r="N115" s="58"/>
      <c r="O115" s="58"/>
      <c r="P115" s="58"/>
      <c r="Q115" s="58"/>
      <c r="R115" s="58"/>
    </row>
    <row r="116" spans="1:18" s="1" customFormat="1">
      <c r="A116" s="58"/>
      <c r="B116" s="58"/>
      <c r="C116" s="58"/>
      <c r="D116" s="58"/>
      <c r="E116" s="58"/>
      <c r="F116" s="58"/>
      <c r="G116" s="58"/>
      <c r="H116" s="58"/>
      <c r="I116" s="58"/>
      <c r="J116" s="58"/>
      <c r="K116" s="58"/>
      <c r="L116" s="58"/>
      <c r="M116" s="58"/>
      <c r="N116" s="58"/>
      <c r="O116" s="58"/>
      <c r="P116" s="58"/>
      <c r="Q116" s="58"/>
      <c r="R116" s="58"/>
    </row>
    <row r="117" spans="1:18" s="1" customFormat="1">
      <c r="A117" s="58"/>
      <c r="B117" s="58"/>
      <c r="C117" s="58"/>
      <c r="D117" s="58"/>
      <c r="E117" s="58"/>
      <c r="F117" s="58"/>
      <c r="G117" s="58"/>
      <c r="H117" s="58"/>
      <c r="I117" s="58"/>
      <c r="J117" s="58"/>
      <c r="K117" s="58"/>
      <c r="L117" s="58"/>
      <c r="M117" s="58"/>
      <c r="N117" s="58"/>
      <c r="O117" s="58"/>
      <c r="P117" s="58"/>
      <c r="Q117" s="58"/>
      <c r="R117" s="58"/>
    </row>
    <row r="118" spans="1:18" s="1" customFormat="1">
      <c r="A118" s="58"/>
      <c r="B118" s="58"/>
      <c r="C118" s="58"/>
      <c r="D118" s="58"/>
      <c r="E118" s="58"/>
      <c r="F118" s="58"/>
      <c r="G118" s="58"/>
      <c r="H118" s="58"/>
      <c r="I118" s="58"/>
      <c r="J118" s="58"/>
      <c r="K118" s="58"/>
      <c r="L118" s="58"/>
      <c r="M118" s="58"/>
      <c r="N118" s="58"/>
      <c r="O118" s="58"/>
      <c r="P118" s="58"/>
      <c r="Q118" s="58"/>
      <c r="R118" s="58"/>
    </row>
    <row r="119" spans="1:18" s="1" customFormat="1">
      <c r="A119" s="58"/>
      <c r="B119" s="58"/>
      <c r="C119" s="58"/>
      <c r="D119" s="58"/>
      <c r="E119" s="58"/>
      <c r="F119" s="58"/>
      <c r="G119" s="58"/>
      <c r="H119" s="58"/>
      <c r="I119" s="58"/>
      <c r="J119" s="58"/>
      <c r="K119" s="58"/>
      <c r="L119" s="58"/>
      <c r="M119" s="58"/>
      <c r="N119" s="58"/>
      <c r="O119" s="58"/>
      <c r="P119" s="58"/>
      <c r="Q119" s="58"/>
      <c r="R119" s="58"/>
    </row>
    <row r="120" spans="1:18" s="1" customFormat="1">
      <c r="A120" s="58"/>
      <c r="B120" s="58"/>
      <c r="C120" s="58"/>
      <c r="D120" s="58"/>
      <c r="E120" s="58"/>
      <c r="F120" s="58"/>
      <c r="G120" s="58"/>
      <c r="H120" s="58"/>
      <c r="I120" s="58"/>
      <c r="J120" s="58"/>
      <c r="K120" s="58"/>
      <c r="L120" s="58"/>
      <c r="M120" s="58"/>
      <c r="N120" s="58"/>
      <c r="O120" s="58"/>
      <c r="P120" s="58"/>
      <c r="Q120" s="58"/>
      <c r="R120" s="58"/>
    </row>
    <row r="121" spans="1:18" s="1" customFormat="1">
      <c r="A121" s="58"/>
      <c r="B121" s="58"/>
      <c r="C121" s="58"/>
      <c r="D121" s="58"/>
      <c r="E121" s="58"/>
      <c r="F121" s="58"/>
      <c r="G121" s="58"/>
      <c r="H121" s="58"/>
      <c r="I121" s="58"/>
      <c r="J121" s="58"/>
      <c r="K121" s="58"/>
      <c r="L121" s="58"/>
      <c r="M121" s="58"/>
      <c r="N121" s="58"/>
      <c r="O121" s="58"/>
      <c r="P121" s="58"/>
      <c r="Q121" s="58"/>
      <c r="R121" s="58"/>
    </row>
    <row r="122" spans="1:18" s="1" customFormat="1">
      <c r="A122" s="58"/>
      <c r="B122" s="58"/>
      <c r="C122" s="58"/>
      <c r="D122" s="58"/>
      <c r="E122" s="58"/>
      <c r="F122" s="58"/>
      <c r="G122" s="58"/>
      <c r="H122" s="58"/>
      <c r="I122" s="58"/>
      <c r="J122" s="58"/>
      <c r="K122" s="58"/>
      <c r="L122" s="58"/>
      <c r="M122" s="58"/>
      <c r="N122" s="58"/>
      <c r="O122" s="58"/>
      <c r="P122" s="58"/>
      <c r="Q122" s="58"/>
      <c r="R122" s="58"/>
    </row>
    <row r="123" spans="1:18" s="1" customFormat="1">
      <c r="A123" s="58"/>
      <c r="B123" s="58"/>
      <c r="C123" s="58"/>
      <c r="D123" s="58"/>
      <c r="E123" s="58"/>
      <c r="F123" s="58"/>
      <c r="G123" s="58"/>
      <c r="H123" s="58"/>
      <c r="I123" s="58"/>
      <c r="J123" s="58"/>
      <c r="K123" s="58"/>
      <c r="L123" s="58"/>
      <c r="M123" s="58"/>
      <c r="N123" s="58"/>
      <c r="O123" s="58"/>
      <c r="P123" s="58"/>
      <c r="Q123" s="58"/>
      <c r="R123" s="58"/>
    </row>
    <row r="124" spans="1:18" s="1" customFormat="1">
      <c r="A124" s="58"/>
      <c r="B124" s="58"/>
      <c r="C124" s="58"/>
      <c r="D124" s="58"/>
      <c r="E124" s="58"/>
      <c r="F124" s="58"/>
      <c r="G124" s="58"/>
      <c r="H124" s="58"/>
      <c r="I124" s="58"/>
      <c r="J124" s="58"/>
      <c r="K124" s="58"/>
      <c r="L124" s="58"/>
      <c r="M124" s="58"/>
      <c r="N124" s="58"/>
      <c r="O124" s="58"/>
      <c r="P124" s="58"/>
      <c r="Q124" s="58"/>
      <c r="R124" s="58"/>
    </row>
    <row r="125" spans="1:18" s="1" customFormat="1">
      <c r="A125" s="58"/>
      <c r="B125" s="58"/>
      <c r="C125" s="58"/>
      <c r="D125" s="58"/>
      <c r="E125" s="58"/>
      <c r="F125" s="58"/>
      <c r="G125" s="58"/>
      <c r="H125" s="58"/>
      <c r="I125" s="58"/>
      <c r="J125" s="58"/>
      <c r="K125" s="58"/>
      <c r="L125" s="58"/>
      <c r="M125" s="58"/>
      <c r="N125" s="58"/>
      <c r="O125" s="58"/>
      <c r="P125" s="58"/>
      <c r="Q125" s="58"/>
      <c r="R125" s="58"/>
    </row>
    <row r="126" spans="1:18" s="1" customFormat="1">
      <c r="A126" s="58"/>
      <c r="B126" s="58"/>
      <c r="C126" s="58"/>
      <c r="D126" s="58"/>
      <c r="E126" s="58"/>
      <c r="F126" s="58"/>
      <c r="G126" s="58"/>
      <c r="H126" s="58"/>
      <c r="I126" s="58"/>
      <c r="J126" s="58"/>
      <c r="K126" s="58"/>
      <c r="L126" s="58"/>
      <c r="M126" s="58"/>
      <c r="N126" s="58"/>
      <c r="O126" s="58"/>
      <c r="P126" s="58"/>
      <c r="Q126" s="58"/>
      <c r="R126" s="58"/>
    </row>
    <row r="127" spans="1:18" s="1" customFormat="1">
      <c r="A127" s="58"/>
      <c r="B127" s="58"/>
      <c r="C127" s="58"/>
      <c r="D127" s="58"/>
      <c r="E127" s="58"/>
      <c r="F127" s="58"/>
      <c r="G127" s="58"/>
      <c r="H127" s="58"/>
      <c r="I127" s="58"/>
      <c r="J127" s="58"/>
      <c r="K127" s="58"/>
      <c r="L127" s="58"/>
      <c r="M127" s="58"/>
      <c r="N127" s="58"/>
      <c r="O127" s="58"/>
      <c r="P127" s="58"/>
      <c r="Q127" s="58"/>
      <c r="R127" s="58"/>
    </row>
    <row r="128" spans="1:18" s="1" customFormat="1">
      <c r="A128" s="58"/>
      <c r="B128" s="58"/>
      <c r="C128" s="58"/>
      <c r="D128" s="58"/>
      <c r="E128" s="58"/>
      <c r="F128" s="58"/>
      <c r="G128" s="58"/>
      <c r="H128" s="58"/>
      <c r="I128" s="58"/>
      <c r="J128" s="58"/>
      <c r="K128" s="58"/>
      <c r="L128" s="58"/>
      <c r="M128" s="58"/>
      <c r="N128" s="58"/>
      <c r="O128" s="58"/>
      <c r="P128" s="58"/>
      <c r="Q128" s="58"/>
      <c r="R128" s="58"/>
    </row>
    <row r="129" spans="1:18" s="1" customFormat="1">
      <c r="A129" s="58"/>
      <c r="B129" s="58"/>
      <c r="C129" s="58"/>
      <c r="D129" s="58"/>
      <c r="E129" s="58"/>
      <c r="F129" s="58"/>
      <c r="G129" s="58"/>
      <c r="H129" s="58"/>
      <c r="I129" s="58"/>
      <c r="J129" s="58"/>
      <c r="K129" s="58"/>
      <c r="L129" s="58"/>
      <c r="M129" s="58"/>
      <c r="N129" s="58"/>
      <c r="O129" s="58"/>
      <c r="P129" s="58"/>
      <c r="Q129" s="58"/>
      <c r="R129" s="58"/>
    </row>
    <row r="130" spans="1:18" s="1" customFormat="1">
      <c r="A130" s="58"/>
      <c r="B130" s="58"/>
      <c r="C130" s="58"/>
      <c r="D130" s="58"/>
      <c r="E130" s="58"/>
      <c r="F130" s="58"/>
      <c r="G130" s="58"/>
      <c r="H130" s="58"/>
      <c r="I130" s="58"/>
      <c r="J130" s="58"/>
      <c r="K130" s="58"/>
      <c r="L130" s="58"/>
      <c r="M130" s="58"/>
      <c r="N130" s="58"/>
      <c r="O130" s="58"/>
      <c r="P130" s="58"/>
      <c r="Q130" s="58"/>
      <c r="R130" s="58"/>
    </row>
    <row r="131" spans="1:18" s="1" customFormat="1">
      <c r="A131" s="58"/>
      <c r="B131" s="58"/>
      <c r="C131" s="58"/>
      <c r="D131" s="58"/>
      <c r="E131" s="58"/>
      <c r="F131" s="58"/>
      <c r="G131" s="58"/>
      <c r="H131" s="58"/>
      <c r="I131" s="58"/>
      <c r="J131" s="58"/>
      <c r="K131" s="58"/>
      <c r="L131" s="58"/>
      <c r="M131" s="58"/>
      <c r="N131" s="58"/>
      <c r="O131" s="58"/>
      <c r="P131" s="58"/>
      <c r="Q131" s="58"/>
      <c r="R131" s="58"/>
    </row>
    <row r="132" spans="1:18" s="1" customFormat="1">
      <c r="A132" s="58"/>
      <c r="B132" s="58"/>
      <c r="C132" s="58"/>
      <c r="D132" s="58"/>
      <c r="E132" s="58"/>
      <c r="F132" s="58"/>
      <c r="G132" s="58"/>
      <c r="H132" s="58"/>
      <c r="I132" s="58"/>
      <c r="J132" s="58"/>
      <c r="K132" s="58"/>
      <c r="L132" s="58"/>
      <c r="M132" s="58"/>
      <c r="N132" s="58"/>
      <c r="O132" s="58"/>
      <c r="P132" s="58"/>
      <c r="Q132" s="58"/>
      <c r="R132" s="58"/>
    </row>
    <row r="133" spans="1:18" s="1" customFormat="1">
      <c r="A133" s="58"/>
      <c r="B133" s="58"/>
      <c r="C133" s="58"/>
      <c r="D133" s="58"/>
      <c r="E133" s="58"/>
      <c r="F133" s="58"/>
      <c r="G133" s="58"/>
      <c r="H133" s="58"/>
      <c r="I133" s="58"/>
      <c r="J133" s="58"/>
      <c r="K133" s="58"/>
      <c r="L133" s="58"/>
      <c r="M133" s="58"/>
      <c r="N133" s="58"/>
      <c r="O133" s="58"/>
      <c r="P133" s="58"/>
      <c r="Q133" s="58"/>
      <c r="R133" s="58"/>
    </row>
    <row r="134" spans="1:18" s="1" customFormat="1">
      <c r="A134" s="58"/>
      <c r="B134" s="58"/>
      <c r="C134" s="58"/>
      <c r="D134" s="58"/>
      <c r="E134" s="58"/>
      <c r="F134" s="58"/>
      <c r="G134" s="58"/>
      <c r="H134" s="58"/>
      <c r="I134" s="58"/>
      <c r="J134" s="58"/>
      <c r="K134" s="58"/>
      <c r="L134" s="58"/>
      <c r="M134" s="58"/>
      <c r="N134" s="58"/>
      <c r="O134" s="58"/>
      <c r="P134" s="58"/>
      <c r="Q134" s="58"/>
      <c r="R134" s="58"/>
    </row>
    <row r="135" spans="1:18" s="1" customFormat="1">
      <c r="A135" s="58"/>
      <c r="B135" s="58"/>
      <c r="C135" s="58"/>
      <c r="D135" s="58"/>
      <c r="E135" s="58"/>
      <c r="F135" s="58"/>
      <c r="G135" s="58"/>
      <c r="H135" s="58"/>
      <c r="I135" s="58"/>
      <c r="J135" s="58"/>
      <c r="K135" s="58"/>
      <c r="L135" s="58"/>
      <c r="M135" s="58"/>
      <c r="N135" s="58"/>
      <c r="O135" s="58"/>
      <c r="P135" s="58"/>
      <c r="Q135" s="58"/>
      <c r="R135" s="58"/>
    </row>
    <row r="136" spans="1:18" s="1" customFormat="1">
      <c r="A136" s="58"/>
      <c r="B136" s="58"/>
      <c r="C136" s="58"/>
      <c r="D136" s="58"/>
      <c r="E136" s="58"/>
      <c r="F136" s="58"/>
      <c r="G136" s="58"/>
      <c r="H136" s="58"/>
      <c r="I136" s="58"/>
      <c r="J136" s="58"/>
      <c r="K136" s="58"/>
      <c r="L136" s="58"/>
      <c r="M136" s="58"/>
      <c r="N136" s="58"/>
      <c r="O136" s="58"/>
      <c r="P136" s="58"/>
      <c r="Q136" s="58"/>
      <c r="R136" s="58"/>
    </row>
    <row r="137" spans="1:18" s="1" customFormat="1">
      <c r="A137" s="58"/>
      <c r="B137" s="58"/>
      <c r="C137" s="58"/>
      <c r="D137" s="58"/>
      <c r="E137" s="58"/>
      <c r="F137" s="58"/>
      <c r="G137" s="58"/>
      <c r="H137" s="58"/>
      <c r="I137" s="58"/>
      <c r="J137" s="58"/>
      <c r="K137" s="58"/>
      <c r="L137" s="58"/>
      <c r="M137" s="58"/>
      <c r="N137" s="58"/>
      <c r="O137" s="58"/>
      <c r="P137" s="58"/>
      <c r="Q137" s="58"/>
      <c r="R137" s="58"/>
    </row>
    <row r="138" spans="1:18" s="1" customFormat="1">
      <c r="A138" s="58"/>
      <c r="B138" s="58"/>
      <c r="C138" s="58"/>
      <c r="D138" s="58"/>
      <c r="E138" s="58"/>
      <c r="F138" s="58"/>
      <c r="G138" s="58"/>
      <c r="H138" s="58"/>
      <c r="I138" s="58"/>
      <c r="J138" s="58"/>
      <c r="K138" s="58"/>
      <c r="L138" s="58"/>
      <c r="M138" s="58"/>
      <c r="N138" s="58"/>
      <c r="O138" s="58"/>
      <c r="P138" s="58"/>
      <c r="Q138" s="58"/>
      <c r="R138" s="58"/>
    </row>
    <row r="139" spans="1:18" s="1" customFormat="1">
      <c r="A139" s="58"/>
      <c r="B139" s="58"/>
      <c r="C139" s="58"/>
      <c r="D139" s="58"/>
      <c r="E139" s="58"/>
      <c r="F139" s="58"/>
      <c r="G139" s="58"/>
      <c r="H139" s="58"/>
      <c r="I139" s="58"/>
      <c r="J139" s="58"/>
      <c r="K139" s="58"/>
      <c r="L139" s="58"/>
      <c r="M139" s="58"/>
      <c r="N139" s="58"/>
      <c r="O139" s="58"/>
      <c r="P139" s="58"/>
      <c r="Q139" s="58"/>
      <c r="R139" s="58"/>
    </row>
    <row r="140" spans="1:18" s="1" customFormat="1">
      <c r="A140" s="58"/>
      <c r="B140" s="58"/>
      <c r="C140" s="58"/>
      <c r="D140" s="58"/>
      <c r="E140" s="58"/>
      <c r="F140" s="58"/>
      <c r="G140" s="58"/>
      <c r="H140" s="58"/>
      <c r="I140" s="58"/>
      <c r="J140" s="58"/>
      <c r="K140" s="58"/>
      <c r="L140" s="58"/>
      <c r="M140" s="58"/>
      <c r="N140" s="58"/>
      <c r="O140" s="58"/>
      <c r="P140" s="58"/>
      <c r="Q140" s="58"/>
      <c r="R140" s="58"/>
    </row>
    <row r="141" spans="1:18" s="1" customFormat="1">
      <c r="A141" s="58"/>
      <c r="B141" s="58"/>
      <c r="C141" s="58"/>
      <c r="D141" s="58"/>
      <c r="E141" s="58"/>
      <c r="F141" s="58"/>
      <c r="G141" s="58"/>
      <c r="H141" s="58"/>
      <c r="I141" s="58"/>
      <c r="J141" s="58"/>
      <c r="K141" s="58"/>
      <c r="L141" s="58"/>
      <c r="M141" s="58"/>
      <c r="N141" s="58"/>
      <c r="O141" s="58"/>
      <c r="P141" s="58"/>
      <c r="Q141" s="58"/>
      <c r="R141" s="58"/>
    </row>
    <row r="142" spans="1:18" s="1" customFormat="1">
      <c r="A142" s="58"/>
      <c r="B142" s="58"/>
      <c r="C142" s="58"/>
      <c r="D142" s="58"/>
      <c r="E142" s="58"/>
      <c r="F142" s="58"/>
      <c r="G142" s="58"/>
      <c r="H142" s="58"/>
      <c r="I142" s="58"/>
      <c r="J142" s="58"/>
      <c r="K142" s="58"/>
      <c r="L142" s="58"/>
      <c r="M142" s="58"/>
      <c r="N142" s="58"/>
      <c r="O142" s="58"/>
      <c r="P142" s="58"/>
      <c r="Q142" s="58"/>
      <c r="R142" s="58"/>
    </row>
    <row r="143" spans="1:18" s="1" customFormat="1">
      <c r="A143" s="58"/>
      <c r="B143" s="58"/>
      <c r="C143" s="58"/>
      <c r="D143" s="58"/>
      <c r="E143" s="58"/>
      <c r="F143" s="58"/>
      <c r="G143" s="58"/>
      <c r="H143" s="58"/>
      <c r="I143" s="58"/>
      <c r="J143" s="58"/>
      <c r="K143" s="58"/>
      <c r="L143" s="58"/>
      <c r="M143" s="58"/>
      <c r="N143" s="58"/>
      <c r="O143" s="58"/>
      <c r="P143" s="58"/>
      <c r="Q143" s="58"/>
      <c r="R143" s="58"/>
    </row>
    <row r="144" spans="1:18" s="1" customFormat="1">
      <c r="A144" s="58"/>
      <c r="B144" s="58"/>
      <c r="C144" s="58"/>
      <c r="D144" s="58"/>
      <c r="E144" s="58"/>
      <c r="F144" s="58"/>
      <c r="G144" s="58"/>
      <c r="H144" s="58"/>
      <c r="I144" s="58"/>
      <c r="J144" s="58"/>
      <c r="K144" s="58"/>
      <c r="L144" s="58"/>
      <c r="M144" s="58"/>
      <c r="N144" s="58"/>
      <c r="O144" s="58"/>
      <c r="P144" s="58"/>
      <c r="Q144" s="58"/>
      <c r="R144" s="58"/>
    </row>
    <row r="145" spans="1:18" s="1" customFormat="1">
      <c r="A145" s="58"/>
      <c r="B145" s="58"/>
      <c r="C145" s="58"/>
      <c r="D145" s="58"/>
      <c r="E145" s="58"/>
      <c r="F145" s="58"/>
      <c r="G145" s="58"/>
      <c r="H145" s="58"/>
      <c r="I145" s="58"/>
      <c r="J145" s="58"/>
      <c r="K145" s="58"/>
      <c r="L145" s="58"/>
      <c r="M145" s="58"/>
      <c r="N145" s="58"/>
      <c r="O145" s="58"/>
      <c r="P145" s="58"/>
      <c r="Q145" s="58"/>
      <c r="R145" s="58"/>
    </row>
    <row r="146" spans="1:18" s="1" customFormat="1">
      <c r="A146" s="58"/>
      <c r="B146" s="58"/>
      <c r="C146" s="58"/>
      <c r="D146" s="58"/>
      <c r="E146" s="58"/>
      <c r="F146" s="58"/>
      <c r="G146" s="58"/>
      <c r="H146" s="58"/>
      <c r="I146" s="58"/>
      <c r="J146" s="58"/>
      <c r="K146" s="58"/>
      <c r="L146" s="58"/>
      <c r="M146" s="58"/>
      <c r="N146" s="58"/>
      <c r="O146" s="58"/>
      <c r="P146" s="58"/>
      <c r="Q146" s="58"/>
      <c r="R146" s="58"/>
    </row>
    <row r="147" spans="1:18" s="1" customFormat="1">
      <c r="A147" s="58"/>
      <c r="B147" s="58"/>
      <c r="C147" s="58"/>
      <c r="D147" s="58"/>
      <c r="E147" s="58"/>
      <c r="F147" s="58"/>
      <c r="G147" s="58"/>
      <c r="H147" s="58"/>
      <c r="I147" s="58"/>
      <c r="J147" s="58"/>
      <c r="K147" s="58"/>
      <c r="L147" s="58"/>
      <c r="M147" s="58"/>
      <c r="N147" s="58"/>
      <c r="O147" s="58"/>
      <c r="P147" s="58"/>
      <c r="Q147" s="58"/>
      <c r="R147" s="58"/>
    </row>
    <row r="148" spans="1:18" s="1" customFormat="1">
      <c r="A148" s="58"/>
      <c r="B148" s="58"/>
      <c r="C148" s="58"/>
      <c r="D148" s="58"/>
      <c r="E148" s="58"/>
      <c r="F148" s="58"/>
      <c r="G148" s="58"/>
      <c r="H148" s="58"/>
      <c r="I148" s="58"/>
      <c r="J148" s="58"/>
      <c r="K148" s="58"/>
      <c r="L148" s="58"/>
      <c r="M148" s="58"/>
      <c r="N148" s="58"/>
      <c r="O148" s="58"/>
      <c r="P148" s="58"/>
      <c r="Q148" s="58"/>
      <c r="R148" s="58"/>
    </row>
    <row r="149" spans="1:18" s="1" customFormat="1">
      <c r="A149" s="58"/>
      <c r="B149" s="58"/>
      <c r="C149" s="58"/>
      <c r="D149" s="58"/>
      <c r="E149" s="58"/>
      <c r="F149" s="58"/>
      <c r="G149" s="58"/>
      <c r="H149" s="58"/>
      <c r="I149" s="58"/>
      <c r="J149" s="58"/>
      <c r="K149" s="58"/>
      <c r="L149" s="58"/>
      <c r="M149" s="58"/>
      <c r="N149" s="58"/>
      <c r="O149" s="58"/>
      <c r="P149" s="58"/>
      <c r="Q149" s="58"/>
      <c r="R149" s="58"/>
    </row>
    <row r="150" spans="1:18" s="1" customFormat="1">
      <c r="A150" s="58"/>
      <c r="B150" s="58"/>
      <c r="C150" s="58"/>
      <c r="D150" s="58"/>
      <c r="E150" s="58"/>
      <c r="F150" s="58"/>
      <c r="G150" s="58"/>
      <c r="H150" s="58"/>
      <c r="I150" s="58"/>
      <c r="J150" s="58"/>
      <c r="K150" s="58"/>
      <c r="L150" s="58"/>
      <c r="M150" s="58"/>
      <c r="N150" s="58"/>
      <c r="O150" s="58"/>
      <c r="P150" s="58"/>
      <c r="Q150" s="58"/>
      <c r="R150" s="58"/>
    </row>
    <row r="151" spans="1:18" s="1" customFormat="1">
      <c r="A151" s="58"/>
      <c r="B151" s="58"/>
      <c r="C151" s="58"/>
      <c r="D151" s="58"/>
      <c r="E151" s="58"/>
      <c r="F151" s="58"/>
      <c r="G151" s="58"/>
      <c r="H151" s="58"/>
      <c r="I151" s="58"/>
      <c r="J151" s="58"/>
      <c r="K151" s="58"/>
      <c r="L151" s="58"/>
      <c r="M151" s="58"/>
      <c r="N151" s="58"/>
      <c r="O151" s="58"/>
      <c r="P151" s="58"/>
      <c r="Q151" s="58"/>
      <c r="R151" s="58"/>
    </row>
    <row r="152" spans="1:18" s="1" customFormat="1">
      <c r="A152" s="58"/>
      <c r="B152" s="58"/>
      <c r="C152" s="58"/>
      <c r="D152" s="58"/>
      <c r="E152" s="58"/>
      <c r="F152" s="58"/>
      <c r="G152" s="58"/>
      <c r="H152" s="58"/>
      <c r="I152" s="58"/>
      <c r="J152" s="58"/>
      <c r="K152" s="58"/>
      <c r="L152" s="58"/>
      <c r="M152" s="58"/>
      <c r="N152" s="58"/>
      <c r="O152" s="58"/>
      <c r="P152" s="58"/>
      <c r="Q152" s="58"/>
      <c r="R152" s="58"/>
    </row>
    <row r="153" spans="1:18" s="1" customFormat="1">
      <c r="A153" s="58"/>
      <c r="B153" s="58"/>
      <c r="C153" s="58"/>
      <c r="D153" s="58"/>
      <c r="E153" s="58"/>
      <c r="F153" s="58"/>
      <c r="G153" s="58"/>
      <c r="H153" s="58"/>
      <c r="I153" s="58"/>
      <c r="J153" s="58"/>
      <c r="K153" s="58"/>
      <c r="L153" s="58"/>
      <c r="M153" s="58"/>
      <c r="N153" s="58"/>
      <c r="O153" s="58"/>
      <c r="P153" s="58"/>
      <c r="Q153" s="58"/>
      <c r="R153" s="58"/>
    </row>
    <row r="154" spans="1:18" s="1" customFormat="1">
      <c r="A154" s="58"/>
      <c r="B154" s="58"/>
      <c r="C154" s="58"/>
      <c r="D154" s="58"/>
      <c r="E154" s="58"/>
      <c r="F154" s="58"/>
      <c r="G154" s="58"/>
      <c r="H154" s="58"/>
      <c r="I154" s="58"/>
      <c r="J154" s="58"/>
      <c r="K154" s="58"/>
      <c r="L154" s="58"/>
      <c r="M154" s="58"/>
      <c r="N154" s="58"/>
      <c r="O154" s="58"/>
      <c r="P154" s="58"/>
      <c r="Q154" s="58"/>
      <c r="R154" s="58"/>
    </row>
    <row r="155" spans="1:18" s="1" customFormat="1">
      <c r="A155" s="58"/>
      <c r="B155" s="58"/>
      <c r="C155" s="58"/>
      <c r="D155" s="58"/>
      <c r="E155" s="58"/>
      <c r="F155" s="58"/>
      <c r="G155" s="58"/>
      <c r="H155" s="58"/>
      <c r="I155" s="58"/>
      <c r="J155" s="58"/>
      <c r="K155" s="58"/>
      <c r="L155" s="58"/>
      <c r="M155" s="58"/>
      <c r="N155" s="58"/>
      <c r="O155" s="58"/>
      <c r="P155" s="58"/>
      <c r="Q155" s="58"/>
      <c r="R155" s="58"/>
    </row>
    <row r="156" spans="1:18" s="1" customFormat="1">
      <c r="A156" s="58"/>
      <c r="B156" s="58"/>
      <c r="C156" s="58"/>
      <c r="D156" s="58"/>
      <c r="E156" s="58"/>
      <c r="F156" s="58"/>
      <c r="G156" s="58"/>
      <c r="H156" s="58"/>
      <c r="I156" s="58"/>
      <c r="J156" s="58"/>
      <c r="K156" s="58"/>
      <c r="L156" s="58"/>
      <c r="M156" s="58"/>
      <c r="N156" s="58"/>
      <c r="O156" s="58"/>
      <c r="P156" s="58"/>
      <c r="Q156" s="58"/>
      <c r="R156" s="58"/>
    </row>
    <row r="157" spans="1:18" s="1" customFormat="1">
      <c r="A157" s="58"/>
      <c r="B157" s="58"/>
      <c r="C157" s="58"/>
      <c r="D157" s="58"/>
      <c r="E157" s="58"/>
      <c r="F157" s="58"/>
      <c r="G157" s="58"/>
      <c r="H157" s="58"/>
      <c r="I157" s="58"/>
      <c r="J157" s="58"/>
      <c r="K157" s="58"/>
      <c r="L157" s="58"/>
      <c r="M157" s="58"/>
      <c r="N157" s="58"/>
      <c r="O157" s="58"/>
      <c r="P157" s="58"/>
      <c r="Q157" s="58"/>
      <c r="R157" s="58"/>
    </row>
    <row r="158" spans="1:18" s="1" customFormat="1">
      <c r="A158" s="58"/>
      <c r="B158" s="58"/>
      <c r="C158" s="58"/>
      <c r="D158" s="58"/>
      <c r="E158" s="58"/>
      <c r="F158" s="58"/>
      <c r="G158" s="58"/>
      <c r="H158" s="58"/>
      <c r="I158" s="58"/>
      <c r="J158" s="58"/>
      <c r="K158" s="58"/>
      <c r="L158" s="58"/>
      <c r="M158" s="58"/>
      <c r="N158" s="58"/>
      <c r="O158" s="58"/>
      <c r="P158" s="58"/>
      <c r="Q158" s="58"/>
      <c r="R158" s="58"/>
    </row>
    <row r="159" spans="1:18" s="1" customFormat="1">
      <c r="A159" s="58"/>
      <c r="B159" s="58"/>
      <c r="C159" s="58"/>
      <c r="D159" s="58"/>
      <c r="E159" s="58"/>
      <c r="F159" s="58"/>
      <c r="G159" s="58"/>
      <c r="H159" s="58"/>
      <c r="I159" s="58"/>
      <c r="J159" s="58"/>
      <c r="K159" s="58"/>
      <c r="L159" s="58"/>
      <c r="M159" s="58"/>
      <c r="N159" s="58"/>
      <c r="O159" s="58"/>
      <c r="P159" s="58"/>
      <c r="Q159" s="58"/>
      <c r="R159" s="58"/>
    </row>
    <row r="160" spans="1:18" s="1" customFormat="1">
      <c r="A160" s="58"/>
      <c r="B160" s="58"/>
      <c r="C160" s="58"/>
      <c r="D160" s="58"/>
      <c r="E160" s="58"/>
      <c r="F160" s="58"/>
      <c r="G160" s="58"/>
      <c r="H160" s="58"/>
      <c r="I160" s="58"/>
      <c r="J160" s="58"/>
      <c r="K160" s="58"/>
      <c r="L160" s="58"/>
      <c r="M160" s="58"/>
      <c r="N160" s="58"/>
      <c r="O160" s="58"/>
      <c r="P160" s="58"/>
      <c r="Q160" s="58"/>
      <c r="R160" s="58"/>
    </row>
    <row r="161" spans="1:18" s="1" customFormat="1">
      <c r="A161" s="58"/>
      <c r="B161" s="58"/>
      <c r="C161" s="58"/>
      <c r="D161" s="58"/>
      <c r="E161" s="58"/>
      <c r="F161" s="58"/>
      <c r="G161" s="58"/>
      <c r="H161" s="58"/>
      <c r="I161" s="58"/>
      <c r="J161" s="58"/>
      <c r="K161" s="58"/>
      <c r="L161" s="58"/>
      <c r="M161" s="58"/>
      <c r="N161" s="58"/>
      <c r="O161" s="58"/>
      <c r="P161" s="58"/>
      <c r="Q161" s="58"/>
      <c r="R161" s="58"/>
    </row>
    <row r="162" spans="1:18" s="1" customFormat="1">
      <c r="A162" s="58"/>
      <c r="B162" s="58"/>
      <c r="C162" s="58"/>
      <c r="D162" s="58"/>
      <c r="E162" s="58"/>
      <c r="F162" s="58"/>
      <c r="G162" s="58"/>
      <c r="H162" s="58"/>
      <c r="I162" s="58"/>
      <c r="J162" s="58"/>
      <c r="K162" s="58"/>
      <c r="L162" s="58"/>
      <c r="M162" s="58"/>
      <c r="N162" s="58"/>
      <c r="O162" s="58"/>
      <c r="P162" s="58"/>
      <c r="Q162" s="58"/>
      <c r="R162" s="58"/>
    </row>
    <row r="163" spans="1:18" s="1" customFormat="1">
      <c r="A163" s="58"/>
      <c r="B163" s="58"/>
      <c r="C163" s="58"/>
      <c r="D163" s="58"/>
      <c r="E163" s="58"/>
      <c r="F163" s="58"/>
      <c r="G163" s="58"/>
      <c r="H163" s="58"/>
      <c r="I163" s="58"/>
      <c r="J163" s="58"/>
      <c r="K163" s="58"/>
      <c r="L163" s="58"/>
      <c r="M163" s="58"/>
      <c r="N163" s="58"/>
      <c r="O163" s="58"/>
      <c r="P163" s="58"/>
      <c r="Q163" s="58"/>
      <c r="R163" s="58"/>
    </row>
    <row r="164" spans="1:18" s="1" customFormat="1">
      <c r="A164" s="58"/>
      <c r="B164" s="58"/>
      <c r="C164" s="58"/>
      <c r="D164" s="58"/>
      <c r="E164" s="58"/>
      <c r="F164" s="58"/>
      <c r="G164" s="58"/>
      <c r="H164" s="58"/>
      <c r="I164" s="58"/>
      <c r="J164" s="58"/>
      <c r="K164" s="58"/>
      <c r="L164" s="58"/>
      <c r="M164" s="58"/>
      <c r="N164" s="58"/>
      <c r="O164" s="58"/>
      <c r="P164" s="58"/>
      <c r="Q164" s="58"/>
      <c r="R164" s="58"/>
    </row>
    <row r="165" spans="1:18" s="1" customFormat="1">
      <c r="A165" s="58"/>
      <c r="B165" s="58"/>
      <c r="C165" s="58"/>
      <c r="D165" s="58"/>
      <c r="E165" s="58"/>
      <c r="F165" s="58"/>
      <c r="G165" s="58"/>
      <c r="H165" s="58"/>
      <c r="I165" s="58"/>
      <c r="J165" s="58"/>
      <c r="K165" s="58"/>
      <c r="L165" s="58"/>
      <c r="M165" s="58"/>
      <c r="N165" s="58"/>
      <c r="O165" s="58"/>
      <c r="P165" s="58"/>
      <c r="Q165" s="58"/>
      <c r="R165" s="58"/>
    </row>
    <row r="166" spans="1:18" s="1" customFormat="1">
      <c r="A166" s="58"/>
      <c r="B166" s="58"/>
      <c r="C166" s="58"/>
      <c r="D166" s="58"/>
      <c r="E166" s="58"/>
      <c r="F166" s="58"/>
      <c r="G166" s="58"/>
      <c r="H166" s="58"/>
      <c r="I166" s="58"/>
      <c r="J166" s="58"/>
      <c r="K166" s="58"/>
      <c r="L166" s="58"/>
      <c r="M166" s="58"/>
      <c r="N166" s="58"/>
      <c r="O166" s="58"/>
      <c r="P166" s="58"/>
      <c r="Q166" s="58"/>
      <c r="R166" s="58"/>
    </row>
    <row r="167" spans="1:18" s="1" customFormat="1">
      <c r="A167" s="58"/>
      <c r="B167" s="58"/>
      <c r="C167" s="58"/>
      <c r="D167" s="58"/>
      <c r="E167" s="58"/>
      <c r="F167" s="58"/>
      <c r="G167" s="58"/>
      <c r="H167" s="58"/>
      <c r="I167" s="58"/>
      <c r="J167" s="58"/>
      <c r="K167" s="58"/>
      <c r="L167" s="58"/>
      <c r="M167" s="58"/>
      <c r="N167" s="58"/>
      <c r="O167" s="58"/>
      <c r="P167" s="58"/>
      <c r="Q167" s="58"/>
      <c r="R167" s="58"/>
    </row>
    <row r="168" spans="1:18" s="1" customFormat="1">
      <c r="A168" s="58"/>
      <c r="B168" s="58"/>
      <c r="C168" s="58"/>
      <c r="D168" s="58"/>
      <c r="E168" s="58"/>
      <c r="F168" s="58"/>
      <c r="G168" s="58"/>
      <c r="H168" s="58"/>
      <c r="I168" s="58"/>
      <c r="J168" s="58"/>
      <c r="K168" s="58"/>
      <c r="L168" s="58"/>
      <c r="M168" s="58"/>
      <c r="N168" s="58"/>
      <c r="O168" s="58"/>
      <c r="P168" s="58"/>
      <c r="Q168" s="58"/>
      <c r="R168" s="58"/>
    </row>
    <row r="169" spans="1:18" s="1" customFormat="1">
      <c r="A169" s="58"/>
      <c r="B169" s="58"/>
      <c r="C169" s="58"/>
      <c r="D169" s="58"/>
      <c r="E169" s="58"/>
      <c r="F169" s="58"/>
      <c r="G169" s="58"/>
      <c r="H169" s="58"/>
      <c r="I169" s="58"/>
      <c r="J169" s="58"/>
      <c r="K169" s="58"/>
      <c r="L169" s="58"/>
      <c r="M169" s="58"/>
      <c r="N169" s="58"/>
      <c r="O169" s="58"/>
      <c r="P169" s="58"/>
      <c r="Q169" s="58"/>
      <c r="R169" s="58"/>
    </row>
    <row r="170" spans="1:18" s="1" customFormat="1">
      <c r="A170" s="58"/>
      <c r="B170" s="58"/>
      <c r="C170" s="58"/>
      <c r="D170" s="58"/>
      <c r="E170" s="58"/>
      <c r="F170" s="58"/>
      <c r="G170" s="58"/>
      <c r="H170" s="58"/>
      <c r="I170" s="58"/>
      <c r="J170" s="58"/>
      <c r="K170" s="58"/>
      <c r="L170" s="58"/>
      <c r="M170" s="58"/>
      <c r="N170" s="58"/>
      <c r="O170" s="58"/>
      <c r="P170" s="58"/>
      <c r="Q170" s="58"/>
      <c r="R170" s="58"/>
    </row>
    <row r="171" spans="1:18" s="1" customFormat="1">
      <c r="A171" s="58"/>
      <c r="B171" s="58"/>
      <c r="C171" s="58"/>
      <c r="D171" s="58"/>
      <c r="E171" s="58"/>
      <c r="F171" s="58"/>
      <c r="G171" s="58"/>
      <c r="H171" s="58"/>
      <c r="I171" s="58"/>
      <c r="J171" s="58"/>
      <c r="K171" s="58"/>
      <c r="L171" s="58"/>
      <c r="M171" s="58"/>
      <c r="N171" s="58"/>
      <c r="O171" s="58"/>
      <c r="P171" s="58"/>
      <c r="Q171" s="58"/>
      <c r="R171" s="58"/>
    </row>
    <row r="172" spans="1:18" s="1" customFormat="1">
      <c r="A172" s="58"/>
      <c r="B172" s="58"/>
      <c r="C172" s="58"/>
      <c r="D172" s="58"/>
      <c r="E172" s="58"/>
      <c r="F172" s="58"/>
      <c r="G172" s="58"/>
      <c r="H172" s="58"/>
      <c r="I172" s="58"/>
      <c r="J172" s="58"/>
      <c r="K172" s="58"/>
      <c r="L172" s="58"/>
      <c r="M172" s="58"/>
      <c r="N172" s="58"/>
      <c r="O172" s="58"/>
      <c r="P172" s="58"/>
      <c r="Q172" s="58"/>
      <c r="R172" s="58"/>
    </row>
    <row r="173" spans="1:18" s="1" customFormat="1">
      <c r="A173" s="58"/>
      <c r="B173" s="58"/>
      <c r="C173" s="58"/>
      <c r="D173" s="58"/>
      <c r="E173" s="58"/>
      <c r="F173" s="58"/>
      <c r="G173" s="58"/>
      <c r="H173" s="58"/>
      <c r="I173" s="58"/>
      <c r="J173" s="58"/>
      <c r="K173" s="58"/>
      <c r="L173" s="58"/>
      <c r="M173" s="58"/>
      <c r="N173" s="58"/>
      <c r="O173" s="58"/>
      <c r="P173" s="58"/>
      <c r="Q173" s="58"/>
      <c r="R173" s="58"/>
    </row>
    <row r="174" spans="1:18" s="1" customFormat="1">
      <c r="A174" s="58"/>
      <c r="B174" s="58"/>
      <c r="C174" s="58"/>
      <c r="D174" s="58"/>
      <c r="E174" s="58"/>
      <c r="F174" s="58"/>
      <c r="G174" s="58"/>
      <c r="H174" s="58"/>
      <c r="I174" s="58"/>
      <c r="J174" s="58"/>
      <c r="K174" s="58"/>
      <c r="L174" s="58"/>
      <c r="M174" s="58"/>
      <c r="N174" s="58"/>
      <c r="O174" s="58"/>
      <c r="P174" s="58"/>
      <c r="Q174" s="58"/>
      <c r="R174" s="58"/>
    </row>
    <row r="175" spans="1:18" s="1" customFormat="1">
      <c r="A175" s="58"/>
      <c r="B175" s="58"/>
      <c r="C175" s="58"/>
      <c r="D175" s="58"/>
      <c r="E175" s="58"/>
      <c r="F175" s="58"/>
      <c r="G175" s="58"/>
      <c r="H175" s="58"/>
      <c r="I175" s="58"/>
      <c r="J175" s="58"/>
      <c r="K175" s="58"/>
      <c r="L175" s="58"/>
      <c r="M175" s="58"/>
      <c r="N175" s="58"/>
      <c r="O175" s="58"/>
      <c r="P175" s="58"/>
      <c r="Q175" s="58"/>
      <c r="R175" s="58"/>
    </row>
    <row r="176" spans="1:18" s="1" customFormat="1">
      <c r="A176" s="58"/>
      <c r="B176" s="58"/>
      <c r="C176" s="58"/>
      <c r="D176" s="58"/>
      <c r="E176" s="58"/>
      <c r="F176" s="58"/>
      <c r="G176" s="58"/>
      <c r="H176" s="58"/>
      <c r="I176" s="58"/>
      <c r="J176" s="58"/>
      <c r="K176" s="58"/>
      <c r="L176" s="58"/>
      <c r="M176" s="58"/>
      <c r="N176" s="58"/>
      <c r="O176" s="58"/>
      <c r="P176" s="58"/>
      <c r="Q176" s="58"/>
      <c r="R176" s="58"/>
    </row>
    <row r="177" spans="1:18" s="1" customFormat="1">
      <c r="A177" s="58"/>
      <c r="B177" s="58"/>
      <c r="C177" s="58"/>
      <c r="D177" s="58"/>
      <c r="E177" s="58"/>
      <c r="F177" s="58"/>
      <c r="G177" s="58"/>
      <c r="H177" s="58"/>
      <c r="I177" s="58"/>
      <c r="J177" s="58"/>
      <c r="K177" s="58"/>
      <c r="L177" s="58"/>
      <c r="M177" s="58"/>
      <c r="N177" s="58"/>
      <c r="O177" s="58"/>
      <c r="P177" s="58"/>
      <c r="Q177" s="58"/>
      <c r="R177" s="58"/>
    </row>
    <row r="178" spans="1:18" s="1" customFormat="1">
      <c r="A178" s="58"/>
      <c r="B178" s="58"/>
      <c r="C178" s="58"/>
      <c r="D178" s="58"/>
      <c r="E178" s="58"/>
      <c r="F178" s="58"/>
      <c r="G178" s="58"/>
      <c r="H178" s="58"/>
      <c r="I178" s="58"/>
      <c r="J178" s="58"/>
      <c r="K178" s="58"/>
      <c r="L178" s="58"/>
      <c r="M178" s="58"/>
      <c r="N178" s="58"/>
      <c r="O178" s="58"/>
      <c r="P178" s="58"/>
      <c r="Q178" s="58"/>
      <c r="R178" s="58"/>
    </row>
    <row r="179" spans="1:18" s="1" customFormat="1">
      <c r="A179" s="58"/>
      <c r="B179" s="58"/>
      <c r="C179" s="58"/>
      <c r="D179" s="58"/>
      <c r="E179" s="58"/>
      <c r="F179" s="58"/>
      <c r="G179" s="58"/>
      <c r="H179" s="58"/>
      <c r="I179" s="58"/>
      <c r="J179" s="58"/>
      <c r="K179" s="58"/>
      <c r="L179" s="58"/>
      <c r="M179" s="58"/>
      <c r="N179" s="58"/>
      <c r="O179" s="58"/>
      <c r="P179" s="58"/>
      <c r="Q179" s="58"/>
      <c r="R179" s="58"/>
    </row>
    <row r="180" spans="1:18" s="1" customFormat="1">
      <c r="A180" s="58"/>
      <c r="B180" s="58"/>
      <c r="C180" s="58"/>
      <c r="D180" s="58"/>
      <c r="E180" s="58"/>
      <c r="F180" s="58"/>
      <c r="G180" s="58"/>
      <c r="H180" s="58"/>
      <c r="I180" s="58"/>
      <c r="J180" s="58"/>
      <c r="K180" s="58"/>
      <c r="L180" s="58"/>
      <c r="M180" s="58"/>
      <c r="N180" s="58"/>
      <c r="O180" s="58"/>
      <c r="P180" s="58"/>
      <c r="Q180" s="58"/>
      <c r="R180" s="58"/>
    </row>
    <row r="181" spans="1:18" s="1" customFormat="1">
      <c r="A181" s="58"/>
      <c r="B181" s="58"/>
      <c r="C181" s="58"/>
      <c r="D181" s="58"/>
      <c r="E181" s="58"/>
      <c r="F181" s="58"/>
      <c r="G181" s="58"/>
      <c r="H181" s="58"/>
      <c r="I181" s="58"/>
      <c r="J181" s="58"/>
      <c r="K181" s="58"/>
      <c r="L181" s="58"/>
      <c r="M181" s="58"/>
      <c r="N181" s="58"/>
      <c r="O181" s="58"/>
      <c r="P181" s="58"/>
      <c r="Q181" s="58"/>
      <c r="R181" s="58"/>
    </row>
    <row r="182" spans="1:18" s="1" customFormat="1">
      <c r="A182" s="58"/>
      <c r="B182" s="58"/>
      <c r="C182" s="58"/>
      <c r="D182" s="58"/>
      <c r="E182" s="58"/>
      <c r="F182" s="58"/>
      <c r="G182" s="58"/>
      <c r="H182" s="58"/>
      <c r="I182" s="58"/>
      <c r="J182" s="58"/>
      <c r="K182" s="58"/>
      <c r="L182" s="58"/>
      <c r="M182" s="58"/>
      <c r="N182" s="58"/>
      <c r="O182" s="58"/>
      <c r="P182" s="58"/>
      <c r="Q182" s="58"/>
      <c r="R182" s="58"/>
    </row>
    <row r="183" spans="1:18" s="1" customFormat="1">
      <c r="A183" s="58"/>
      <c r="B183" s="58"/>
      <c r="C183" s="58"/>
      <c r="D183" s="58"/>
      <c r="E183" s="58"/>
      <c r="F183" s="58"/>
      <c r="G183" s="58"/>
      <c r="H183" s="58"/>
      <c r="I183" s="58"/>
      <c r="J183" s="58"/>
      <c r="K183" s="58"/>
      <c r="L183" s="58"/>
      <c r="M183" s="58"/>
      <c r="N183" s="58"/>
      <c r="O183" s="58"/>
      <c r="P183" s="58"/>
      <c r="Q183" s="58"/>
      <c r="R183" s="58"/>
    </row>
    <row r="184" spans="1:18" s="1" customFormat="1">
      <c r="A184" s="58"/>
      <c r="B184" s="58"/>
      <c r="C184" s="58"/>
      <c r="D184" s="58"/>
      <c r="E184" s="58"/>
      <c r="F184" s="58"/>
      <c r="G184" s="58"/>
      <c r="H184" s="58"/>
      <c r="I184" s="58"/>
      <c r="J184" s="58"/>
      <c r="K184" s="58"/>
      <c r="L184" s="58"/>
      <c r="M184" s="58"/>
      <c r="N184" s="58"/>
      <c r="O184" s="58"/>
      <c r="P184" s="58"/>
      <c r="Q184" s="58"/>
      <c r="R184" s="58"/>
    </row>
    <row r="185" spans="1:18" s="1" customFormat="1">
      <c r="A185" s="58"/>
      <c r="B185" s="58"/>
      <c r="C185" s="58"/>
      <c r="D185" s="58"/>
      <c r="E185" s="58"/>
      <c r="F185" s="58"/>
      <c r="G185" s="58"/>
      <c r="H185" s="58"/>
      <c r="I185" s="58"/>
      <c r="J185" s="58"/>
      <c r="K185" s="58"/>
      <c r="L185" s="58"/>
      <c r="M185" s="58"/>
      <c r="N185" s="58"/>
      <c r="O185" s="58"/>
      <c r="P185" s="58"/>
      <c r="Q185" s="58"/>
      <c r="R185" s="58"/>
    </row>
    <row r="186" spans="1:18" s="1" customFormat="1">
      <c r="A186" s="58"/>
      <c r="B186" s="58"/>
      <c r="C186" s="58"/>
      <c r="D186" s="58"/>
      <c r="E186" s="58"/>
      <c r="F186" s="58"/>
      <c r="G186" s="58"/>
      <c r="H186" s="58"/>
      <c r="I186" s="58"/>
      <c r="J186" s="58"/>
      <c r="K186" s="58"/>
      <c r="L186" s="58"/>
      <c r="M186" s="58"/>
      <c r="N186" s="58"/>
      <c r="O186" s="58"/>
      <c r="P186" s="58"/>
      <c r="Q186" s="58"/>
      <c r="R186" s="58"/>
    </row>
    <row r="187" spans="1:18" s="1" customFormat="1">
      <c r="A187" s="58"/>
      <c r="B187" s="58"/>
      <c r="C187" s="58"/>
      <c r="D187" s="58"/>
      <c r="E187" s="58"/>
      <c r="F187" s="58"/>
      <c r="G187" s="58"/>
      <c r="H187" s="58"/>
      <c r="I187" s="58"/>
      <c r="J187" s="58"/>
      <c r="K187" s="58"/>
      <c r="L187" s="58"/>
      <c r="M187" s="58"/>
      <c r="N187" s="58"/>
      <c r="O187" s="58"/>
      <c r="P187" s="58"/>
      <c r="Q187" s="58"/>
      <c r="R187" s="58"/>
    </row>
    <row r="188" spans="1:18" s="1" customFormat="1">
      <c r="A188" s="58"/>
      <c r="B188" s="58"/>
      <c r="C188" s="58"/>
      <c r="D188" s="58"/>
      <c r="E188" s="58"/>
      <c r="F188" s="58"/>
      <c r="G188" s="58"/>
      <c r="H188" s="58"/>
      <c r="I188" s="58"/>
      <c r="J188" s="58"/>
      <c r="K188" s="58"/>
      <c r="L188" s="58"/>
      <c r="M188" s="58"/>
      <c r="N188" s="58"/>
      <c r="O188" s="58"/>
      <c r="P188" s="58"/>
      <c r="Q188" s="58"/>
      <c r="R188" s="58"/>
    </row>
    <row r="189" spans="1:18" s="1" customFormat="1">
      <c r="A189" s="58"/>
      <c r="B189" s="58"/>
      <c r="C189" s="58"/>
      <c r="D189" s="58"/>
      <c r="E189" s="58"/>
      <c r="F189" s="58"/>
      <c r="G189" s="58"/>
      <c r="H189" s="58"/>
      <c r="I189" s="58"/>
      <c r="J189" s="58"/>
      <c r="K189" s="58"/>
      <c r="L189" s="58"/>
      <c r="M189" s="58"/>
      <c r="N189" s="58"/>
      <c r="O189" s="58"/>
      <c r="P189" s="58"/>
      <c r="Q189" s="58"/>
      <c r="R189" s="58"/>
    </row>
    <row r="190" spans="1:18" s="1" customFormat="1">
      <c r="A190" s="58"/>
      <c r="B190" s="58"/>
      <c r="C190" s="58"/>
      <c r="D190" s="58"/>
      <c r="E190" s="58"/>
      <c r="F190" s="58"/>
      <c r="G190" s="58"/>
      <c r="H190" s="58"/>
      <c r="I190" s="58"/>
      <c r="J190" s="58"/>
      <c r="K190" s="58"/>
      <c r="L190" s="58"/>
      <c r="M190" s="58"/>
      <c r="N190" s="58"/>
      <c r="O190" s="58"/>
      <c r="P190" s="58"/>
      <c r="Q190" s="58"/>
      <c r="R190" s="58"/>
    </row>
    <row r="191" spans="1:18" s="1" customFormat="1">
      <c r="A191" s="58"/>
      <c r="B191" s="58"/>
      <c r="C191" s="58"/>
      <c r="D191" s="58"/>
      <c r="E191" s="58"/>
      <c r="F191" s="58"/>
      <c r="G191" s="58"/>
      <c r="H191" s="58"/>
      <c r="I191" s="58"/>
      <c r="J191" s="58"/>
      <c r="K191" s="58"/>
      <c r="L191" s="58"/>
      <c r="M191" s="58"/>
      <c r="N191" s="58"/>
      <c r="O191" s="58"/>
      <c r="P191" s="58"/>
      <c r="Q191" s="58"/>
      <c r="R191" s="58"/>
    </row>
    <row r="192" spans="1:18" s="1" customFormat="1">
      <c r="A192" s="58"/>
      <c r="B192" s="58"/>
      <c r="C192" s="58"/>
      <c r="D192" s="58"/>
      <c r="E192" s="58"/>
      <c r="F192" s="58"/>
      <c r="G192" s="58"/>
      <c r="H192" s="58"/>
      <c r="I192" s="58"/>
      <c r="J192" s="58"/>
      <c r="K192" s="58"/>
      <c r="L192" s="58"/>
      <c r="M192" s="58"/>
      <c r="N192" s="58"/>
      <c r="O192" s="58"/>
      <c r="P192" s="58"/>
      <c r="Q192" s="58"/>
      <c r="R192" s="58"/>
    </row>
    <row r="193" spans="1:18" s="1" customFormat="1">
      <c r="A193" s="58"/>
      <c r="B193" s="58"/>
      <c r="C193" s="58"/>
      <c r="D193" s="58"/>
      <c r="E193" s="58"/>
      <c r="F193" s="58"/>
      <c r="G193" s="58"/>
      <c r="H193" s="58"/>
      <c r="I193" s="58"/>
      <c r="J193" s="58"/>
      <c r="K193" s="58"/>
      <c r="L193" s="58"/>
      <c r="M193" s="58"/>
      <c r="N193" s="58"/>
      <c r="O193" s="58"/>
      <c r="P193" s="58"/>
      <c r="Q193" s="58"/>
      <c r="R193" s="58"/>
    </row>
    <row r="194" spans="1:18" s="1" customFormat="1">
      <c r="A194" s="58"/>
      <c r="B194" s="58"/>
      <c r="C194" s="58"/>
      <c r="D194" s="58"/>
      <c r="E194" s="58"/>
      <c r="F194" s="58"/>
      <c r="G194" s="58"/>
      <c r="H194" s="58"/>
      <c r="I194" s="58"/>
      <c r="J194" s="58"/>
      <c r="K194" s="58"/>
      <c r="L194" s="58"/>
      <c r="M194" s="58"/>
      <c r="N194" s="58"/>
      <c r="O194" s="58"/>
      <c r="P194" s="58"/>
      <c r="Q194" s="58"/>
      <c r="R194" s="58"/>
    </row>
    <row r="195" spans="1:18" s="1" customFormat="1">
      <c r="A195" s="58"/>
      <c r="B195" s="58"/>
      <c r="C195" s="58"/>
      <c r="D195" s="58"/>
      <c r="E195" s="58"/>
      <c r="F195" s="58"/>
      <c r="G195" s="58"/>
      <c r="H195" s="58"/>
      <c r="I195" s="58"/>
      <c r="J195" s="58"/>
      <c r="K195" s="58"/>
      <c r="L195" s="58"/>
      <c r="M195" s="58"/>
      <c r="N195" s="58"/>
      <c r="O195" s="58"/>
      <c r="P195" s="58"/>
      <c r="Q195" s="58"/>
      <c r="R195" s="58"/>
    </row>
    <row r="196" spans="1:18" s="1" customFormat="1">
      <c r="A196" s="58"/>
      <c r="B196" s="58"/>
      <c r="C196" s="58"/>
      <c r="D196" s="58"/>
      <c r="E196" s="58"/>
      <c r="F196" s="58"/>
      <c r="G196" s="58"/>
      <c r="H196" s="58"/>
      <c r="I196" s="58"/>
      <c r="J196" s="58"/>
      <c r="K196" s="58"/>
      <c r="L196" s="58"/>
      <c r="M196" s="58"/>
      <c r="N196" s="58"/>
      <c r="O196" s="58"/>
      <c r="P196" s="58"/>
      <c r="Q196" s="58"/>
      <c r="R196" s="58"/>
    </row>
    <row r="197" spans="1:18" s="1" customFormat="1">
      <c r="A197" s="58"/>
      <c r="B197" s="58"/>
      <c r="C197" s="58"/>
      <c r="D197" s="58"/>
      <c r="E197" s="58"/>
      <c r="F197" s="58"/>
      <c r="G197" s="58"/>
      <c r="H197" s="58"/>
      <c r="I197" s="58"/>
      <c r="J197" s="58"/>
      <c r="K197" s="58"/>
      <c r="L197" s="58"/>
      <c r="M197" s="58"/>
      <c r="N197" s="58"/>
      <c r="O197" s="58"/>
      <c r="P197" s="58"/>
      <c r="Q197" s="58"/>
      <c r="R197" s="58"/>
    </row>
    <row r="198" spans="1:18" s="1" customFormat="1">
      <c r="A198" s="58"/>
      <c r="B198" s="58"/>
      <c r="C198" s="58"/>
      <c r="D198" s="58"/>
      <c r="E198" s="58"/>
      <c r="F198" s="58"/>
      <c r="G198" s="58"/>
      <c r="H198" s="58"/>
      <c r="I198" s="58"/>
      <c r="J198" s="58"/>
      <c r="K198" s="58"/>
      <c r="L198" s="58"/>
      <c r="M198" s="58"/>
      <c r="N198" s="58"/>
      <c r="O198" s="58"/>
      <c r="P198" s="58"/>
      <c r="Q198" s="58"/>
      <c r="R198" s="58"/>
    </row>
    <row r="199" spans="1:18" s="1" customFormat="1">
      <c r="A199" s="58"/>
      <c r="B199" s="58"/>
      <c r="C199" s="58"/>
      <c r="D199" s="58"/>
      <c r="E199" s="58"/>
      <c r="F199" s="58"/>
      <c r="G199" s="58"/>
      <c r="H199" s="58"/>
      <c r="I199" s="58"/>
      <c r="J199" s="58"/>
      <c r="K199" s="58"/>
      <c r="L199" s="58"/>
      <c r="M199" s="58"/>
      <c r="N199" s="58"/>
      <c r="O199" s="58"/>
      <c r="P199" s="58"/>
      <c r="Q199" s="58"/>
      <c r="R199" s="58"/>
    </row>
    <row r="200" spans="1:18" s="1" customFormat="1">
      <c r="A200" s="58"/>
      <c r="B200" s="58"/>
      <c r="C200" s="58"/>
      <c r="D200" s="58"/>
      <c r="E200" s="58"/>
      <c r="F200" s="58"/>
      <c r="G200" s="58"/>
      <c r="H200" s="58"/>
      <c r="I200" s="58"/>
      <c r="J200" s="58"/>
      <c r="K200" s="58"/>
      <c r="L200" s="58"/>
      <c r="M200" s="58"/>
      <c r="N200" s="58"/>
      <c r="O200" s="58"/>
      <c r="P200" s="58"/>
      <c r="Q200" s="58"/>
      <c r="R200" s="58"/>
    </row>
    <row r="201" spans="1:18" s="1" customFormat="1">
      <c r="A201" s="58"/>
      <c r="B201" s="58"/>
      <c r="C201" s="58"/>
      <c r="D201" s="58"/>
      <c r="E201" s="58"/>
      <c r="F201" s="58"/>
      <c r="G201" s="58"/>
      <c r="H201" s="58"/>
      <c r="I201" s="58"/>
      <c r="J201" s="58"/>
      <c r="K201" s="58"/>
      <c r="L201" s="58"/>
      <c r="M201" s="58"/>
      <c r="N201" s="58"/>
      <c r="O201" s="58"/>
      <c r="P201" s="58"/>
      <c r="Q201" s="58"/>
      <c r="R201" s="58"/>
    </row>
    <row r="202" spans="1:18" s="1" customFormat="1">
      <c r="A202" s="58"/>
      <c r="B202" s="58"/>
      <c r="C202" s="58"/>
      <c r="D202" s="58"/>
      <c r="E202" s="58"/>
      <c r="F202" s="58"/>
      <c r="G202" s="58"/>
      <c r="H202" s="58"/>
      <c r="I202" s="58"/>
      <c r="J202" s="58"/>
      <c r="K202" s="58"/>
      <c r="L202" s="58"/>
      <c r="M202" s="58"/>
      <c r="N202" s="58"/>
      <c r="O202" s="58"/>
      <c r="P202" s="58"/>
      <c r="Q202" s="58"/>
      <c r="R202" s="58"/>
    </row>
    <row r="203" spans="1:18" s="1" customFormat="1">
      <c r="A203" s="58"/>
      <c r="B203" s="58"/>
      <c r="C203" s="58"/>
      <c r="D203" s="58"/>
      <c r="E203" s="58"/>
      <c r="F203" s="58"/>
      <c r="G203" s="58"/>
      <c r="H203" s="58"/>
      <c r="I203" s="58"/>
      <c r="J203" s="58"/>
      <c r="K203" s="58"/>
      <c r="L203" s="58"/>
      <c r="M203" s="58"/>
      <c r="N203" s="58"/>
      <c r="O203" s="58"/>
      <c r="P203" s="58"/>
      <c r="Q203" s="58"/>
      <c r="R203" s="58"/>
    </row>
    <row r="204" spans="1:18" s="1" customFormat="1">
      <c r="A204" s="58"/>
      <c r="B204" s="58"/>
      <c r="C204" s="58"/>
      <c r="D204" s="58"/>
      <c r="E204" s="58"/>
      <c r="F204" s="58"/>
      <c r="G204" s="58"/>
      <c r="H204" s="58"/>
      <c r="I204" s="58"/>
      <c r="J204" s="58"/>
      <c r="K204" s="58"/>
      <c r="L204" s="58"/>
      <c r="M204" s="58"/>
      <c r="N204" s="58"/>
      <c r="O204" s="58"/>
      <c r="P204" s="58"/>
      <c r="Q204" s="58"/>
      <c r="R204" s="58"/>
    </row>
    <row r="205" spans="1:18" s="1" customFormat="1">
      <c r="A205" s="58"/>
      <c r="B205" s="58"/>
      <c r="C205" s="58"/>
      <c r="D205" s="58"/>
      <c r="E205" s="58"/>
      <c r="F205" s="58"/>
      <c r="G205" s="58"/>
      <c r="H205" s="58"/>
      <c r="I205" s="58"/>
      <c r="J205" s="58"/>
      <c r="K205" s="58"/>
      <c r="L205" s="58"/>
      <c r="M205" s="58"/>
      <c r="N205" s="58"/>
      <c r="O205" s="58"/>
      <c r="P205" s="58"/>
      <c r="Q205" s="58"/>
      <c r="R205" s="58"/>
    </row>
    <row r="206" spans="1:18" s="1" customFormat="1">
      <c r="A206" s="58"/>
      <c r="B206" s="58"/>
      <c r="C206" s="58"/>
      <c r="D206" s="58"/>
      <c r="E206" s="58"/>
      <c r="F206" s="58"/>
      <c r="G206" s="58"/>
      <c r="H206" s="58"/>
      <c r="I206" s="58"/>
      <c r="J206" s="58"/>
      <c r="K206" s="58"/>
      <c r="L206" s="58"/>
      <c r="M206" s="58"/>
      <c r="N206" s="58"/>
      <c r="O206" s="58"/>
      <c r="P206" s="58"/>
      <c r="Q206" s="58"/>
      <c r="R206" s="58"/>
    </row>
    <row r="207" spans="1:18" s="1" customFormat="1">
      <c r="A207" s="58"/>
      <c r="B207" s="58"/>
      <c r="C207" s="58"/>
      <c r="D207" s="58"/>
      <c r="E207" s="58"/>
      <c r="F207" s="58"/>
      <c r="G207" s="58"/>
      <c r="H207" s="58"/>
      <c r="I207" s="58"/>
      <c r="J207" s="58"/>
      <c r="K207" s="58"/>
      <c r="L207" s="58"/>
      <c r="M207" s="58"/>
      <c r="N207" s="58"/>
      <c r="O207" s="58"/>
      <c r="P207" s="58"/>
      <c r="Q207" s="58"/>
      <c r="R207" s="58"/>
    </row>
    <row r="208" spans="1:18" s="1" customFormat="1">
      <c r="A208" s="58"/>
      <c r="B208" s="58"/>
      <c r="C208" s="58"/>
      <c r="D208" s="58"/>
      <c r="E208" s="58"/>
      <c r="F208" s="58"/>
      <c r="G208" s="58"/>
      <c r="H208" s="58"/>
      <c r="I208" s="58"/>
      <c r="J208" s="58"/>
      <c r="K208" s="58"/>
      <c r="L208" s="58"/>
      <c r="M208" s="58"/>
      <c r="N208" s="58"/>
      <c r="O208" s="58"/>
      <c r="P208" s="58"/>
      <c r="Q208" s="58"/>
      <c r="R208" s="58"/>
    </row>
    <row r="209" spans="1:18" s="1" customFormat="1">
      <c r="A209" s="58"/>
      <c r="B209" s="58"/>
      <c r="C209" s="58"/>
      <c r="D209" s="58"/>
      <c r="E209" s="58"/>
      <c r="F209" s="58"/>
      <c r="G209" s="58"/>
      <c r="H209" s="58"/>
      <c r="I209" s="58"/>
      <c r="J209" s="58"/>
      <c r="K209" s="58"/>
      <c r="L209" s="58"/>
      <c r="M209" s="58"/>
      <c r="N209" s="58"/>
      <c r="O209" s="58"/>
      <c r="P209" s="58"/>
      <c r="Q209" s="58"/>
      <c r="R209" s="58"/>
    </row>
    <row r="210" spans="1:18" s="1" customFormat="1">
      <c r="A210" s="58"/>
      <c r="B210" s="58"/>
      <c r="C210" s="58"/>
      <c r="D210" s="58"/>
      <c r="E210" s="58"/>
      <c r="F210" s="58"/>
      <c r="G210" s="58"/>
      <c r="H210" s="58"/>
      <c r="I210" s="58"/>
      <c r="J210" s="58"/>
      <c r="K210" s="58"/>
      <c r="L210" s="58"/>
      <c r="M210" s="58"/>
      <c r="N210" s="58"/>
      <c r="O210" s="58"/>
      <c r="P210" s="58"/>
      <c r="Q210" s="58"/>
      <c r="R210" s="58"/>
    </row>
    <row r="211" spans="1:18" s="1" customFormat="1">
      <c r="A211" s="58"/>
      <c r="B211" s="58"/>
      <c r="C211" s="58"/>
      <c r="D211" s="58"/>
      <c r="E211" s="58"/>
      <c r="F211" s="58"/>
      <c r="G211" s="58"/>
      <c r="H211" s="58"/>
      <c r="I211" s="58"/>
      <c r="J211" s="58"/>
      <c r="K211" s="58"/>
      <c r="L211" s="58"/>
      <c r="M211" s="58"/>
      <c r="N211" s="58"/>
      <c r="O211" s="58"/>
      <c r="P211" s="58"/>
      <c r="Q211" s="58"/>
      <c r="R211" s="58"/>
    </row>
    <row r="212" spans="1:18" s="1" customFormat="1">
      <c r="A212" s="58"/>
      <c r="B212" s="58"/>
      <c r="C212" s="58"/>
      <c r="D212" s="58"/>
      <c r="E212" s="58"/>
      <c r="F212" s="58"/>
      <c r="G212" s="58"/>
      <c r="H212" s="58"/>
      <c r="I212" s="58"/>
      <c r="J212" s="58"/>
      <c r="K212" s="58"/>
      <c r="L212" s="58"/>
      <c r="M212" s="58"/>
      <c r="N212" s="58"/>
      <c r="O212" s="58"/>
      <c r="P212" s="58"/>
      <c r="Q212" s="58"/>
      <c r="R212" s="58"/>
    </row>
    <row r="213" spans="1:18" s="1" customFormat="1">
      <c r="A213" s="58"/>
      <c r="B213" s="58"/>
      <c r="C213" s="58"/>
      <c r="D213" s="58"/>
      <c r="E213" s="58"/>
      <c r="F213" s="58"/>
      <c r="G213" s="58"/>
      <c r="H213" s="58"/>
      <c r="I213" s="58"/>
      <c r="J213" s="58"/>
      <c r="K213" s="58"/>
      <c r="L213" s="58"/>
      <c r="M213" s="58"/>
      <c r="N213" s="58"/>
      <c r="O213" s="58"/>
      <c r="P213" s="58"/>
      <c r="Q213" s="58"/>
      <c r="R213" s="58"/>
    </row>
    <row r="214" spans="1:18" s="1" customFormat="1">
      <c r="A214" s="58"/>
      <c r="B214" s="58"/>
      <c r="C214" s="58"/>
      <c r="D214" s="58"/>
      <c r="E214" s="58"/>
      <c r="F214" s="58"/>
      <c r="G214" s="58"/>
      <c r="H214" s="58"/>
      <c r="I214" s="58"/>
      <c r="J214" s="58"/>
      <c r="K214" s="58"/>
      <c r="L214" s="58"/>
      <c r="M214" s="58"/>
      <c r="N214" s="58"/>
      <c r="O214" s="58"/>
      <c r="P214" s="58"/>
      <c r="Q214" s="58"/>
      <c r="R214" s="58"/>
    </row>
    <row r="215" spans="1:18" s="1" customFormat="1">
      <c r="A215" s="58"/>
      <c r="B215" s="58"/>
      <c r="C215" s="58"/>
      <c r="D215" s="58"/>
      <c r="E215" s="58"/>
      <c r="F215" s="58"/>
      <c r="G215" s="58"/>
      <c r="H215" s="58"/>
      <c r="I215" s="58"/>
      <c r="J215" s="58"/>
      <c r="K215" s="58"/>
      <c r="L215" s="58"/>
      <c r="M215" s="58"/>
      <c r="N215" s="58"/>
      <c r="O215" s="58"/>
      <c r="P215" s="58"/>
      <c r="Q215" s="58"/>
      <c r="R215" s="58"/>
    </row>
    <row r="216" spans="1:18" s="1" customFormat="1">
      <c r="A216" s="58"/>
      <c r="B216" s="58"/>
      <c r="C216" s="58"/>
      <c r="D216" s="58"/>
      <c r="E216" s="58"/>
      <c r="F216" s="58"/>
      <c r="G216" s="58"/>
      <c r="H216" s="58"/>
      <c r="I216" s="58"/>
      <c r="J216" s="58"/>
      <c r="K216" s="58"/>
      <c r="L216" s="58"/>
      <c r="M216" s="58"/>
      <c r="N216" s="58"/>
      <c r="O216" s="58"/>
      <c r="P216" s="58"/>
      <c r="Q216" s="58"/>
      <c r="R216" s="58"/>
    </row>
    <row r="217" spans="1:18" s="1" customFormat="1">
      <c r="A217" s="58"/>
      <c r="B217" s="58"/>
      <c r="C217" s="58"/>
      <c r="D217" s="58"/>
      <c r="E217" s="58"/>
      <c r="F217" s="58"/>
      <c r="G217" s="58"/>
      <c r="H217" s="58"/>
      <c r="I217" s="58"/>
      <c r="J217" s="58"/>
      <c r="K217" s="58"/>
      <c r="L217" s="58"/>
      <c r="M217" s="58"/>
      <c r="N217" s="58"/>
      <c r="O217" s="58"/>
      <c r="P217" s="58"/>
      <c r="Q217" s="58"/>
      <c r="R217" s="58"/>
    </row>
    <row r="218" spans="1:18" s="1" customFormat="1">
      <c r="A218" s="58"/>
      <c r="B218" s="58"/>
      <c r="C218" s="58"/>
      <c r="D218" s="58"/>
      <c r="E218" s="58"/>
      <c r="F218" s="58"/>
      <c r="G218" s="58"/>
      <c r="H218" s="58"/>
      <c r="I218" s="58"/>
      <c r="J218" s="58"/>
      <c r="K218" s="58"/>
      <c r="L218" s="58"/>
      <c r="M218" s="58"/>
      <c r="N218" s="58"/>
      <c r="O218" s="58"/>
      <c r="P218" s="58"/>
      <c r="Q218" s="58"/>
      <c r="R218" s="58"/>
    </row>
    <row r="219" spans="1:18" s="1" customFormat="1">
      <c r="A219" s="58"/>
      <c r="B219" s="58"/>
      <c r="C219" s="58"/>
      <c r="D219" s="58"/>
      <c r="E219" s="58"/>
      <c r="F219" s="58"/>
      <c r="G219" s="58"/>
      <c r="H219" s="58"/>
      <c r="I219" s="58"/>
      <c r="J219" s="58"/>
      <c r="K219" s="58"/>
      <c r="L219" s="58"/>
      <c r="M219" s="58"/>
      <c r="N219" s="58"/>
      <c r="O219" s="58"/>
      <c r="P219" s="58"/>
      <c r="Q219" s="58"/>
      <c r="R219" s="58"/>
    </row>
    <row r="220" spans="1:18" s="1" customFormat="1">
      <c r="A220" s="58"/>
      <c r="B220" s="58"/>
      <c r="C220" s="58"/>
      <c r="D220" s="58"/>
      <c r="E220" s="58"/>
      <c r="F220" s="58"/>
      <c r="G220" s="58"/>
      <c r="H220" s="58"/>
      <c r="I220" s="58"/>
      <c r="J220" s="58"/>
      <c r="K220" s="58"/>
      <c r="L220" s="58"/>
      <c r="M220" s="58"/>
      <c r="N220" s="58"/>
      <c r="O220" s="58"/>
      <c r="P220" s="58"/>
      <c r="Q220" s="58"/>
      <c r="R220" s="58"/>
    </row>
    <row r="221" spans="1:18" s="1" customFormat="1">
      <c r="A221" s="58"/>
      <c r="B221" s="58"/>
      <c r="C221" s="58"/>
      <c r="D221" s="58"/>
      <c r="E221" s="58"/>
      <c r="F221" s="58"/>
      <c r="G221" s="58"/>
      <c r="H221" s="58"/>
      <c r="I221" s="58"/>
      <c r="J221" s="58"/>
      <c r="K221" s="58"/>
      <c r="L221" s="58"/>
      <c r="M221" s="58"/>
      <c r="N221" s="58"/>
      <c r="O221" s="58"/>
      <c r="P221" s="58"/>
      <c r="Q221" s="58"/>
      <c r="R221" s="58"/>
    </row>
    <row r="222" spans="1:18" s="1" customFormat="1">
      <c r="A222" s="58"/>
      <c r="B222" s="58"/>
      <c r="C222" s="58"/>
      <c r="D222" s="58"/>
      <c r="E222" s="58"/>
      <c r="F222" s="58"/>
      <c r="G222" s="58"/>
      <c r="H222" s="58"/>
      <c r="I222" s="58"/>
      <c r="J222" s="58"/>
      <c r="K222" s="58"/>
      <c r="L222" s="58"/>
      <c r="M222" s="58"/>
      <c r="N222" s="58"/>
      <c r="O222" s="58"/>
      <c r="P222" s="58"/>
      <c r="Q222" s="58"/>
      <c r="R222" s="58"/>
    </row>
    <row r="223" spans="1:18" s="1" customFormat="1">
      <c r="A223" s="58"/>
      <c r="B223" s="58"/>
      <c r="C223" s="58"/>
      <c r="D223" s="58"/>
      <c r="E223" s="58"/>
      <c r="F223" s="58"/>
      <c r="G223" s="58"/>
      <c r="H223" s="58"/>
      <c r="I223" s="58"/>
      <c r="J223" s="58"/>
      <c r="K223" s="58"/>
      <c r="L223" s="58"/>
      <c r="M223" s="58"/>
      <c r="N223" s="58"/>
      <c r="O223" s="58"/>
      <c r="P223" s="58"/>
      <c r="Q223" s="58"/>
      <c r="R223" s="58"/>
    </row>
    <row r="224" spans="1:18" s="1" customFormat="1">
      <c r="A224" s="58"/>
      <c r="B224" s="58"/>
      <c r="C224" s="58"/>
      <c r="D224" s="58"/>
      <c r="E224" s="58"/>
      <c r="F224" s="58"/>
      <c r="G224" s="58"/>
      <c r="H224" s="58"/>
      <c r="I224" s="58"/>
      <c r="J224" s="58"/>
      <c r="K224" s="58"/>
      <c r="L224" s="58"/>
      <c r="M224" s="58"/>
      <c r="N224" s="58"/>
      <c r="O224" s="58"/>
      <c r="P224" s="58"/>
      <c r="Q224" s="58"/>
      <c r="R224" s="58"/>
    </row>
    <row r="225" spans="1:18" s="1" customFormat="1">
      <c r="A225" s="58"/>
      <c r="B225" s="58"/>
      <c r="C225" s="58"/>
      <c r="D225" s="58"/>
      <c r="E225" s="58"/>
      <c r="F225" s="58"/>
      <c r="G225" s="58"/>
      <c r="H225" s="58"/>
      <c r="I225" s="58"/>
      <c r="J225" s="58"/>
      <c r="K225" s="58"/>
      <c r="L225" s="58"/>
      <c r="M225" s="58"/>
      <c r="N225" s="58"/>
      <c r="O225" s="58"/>
      <c r="P225" s="58"/>
      <c r="Q225" s="58"/>
      <c r="R225" s="58"/>
    </row>
    <row r="226" spans="1:18" s="1" customFormat="1">
      <c r="A226" s="58"/>
      <c r="B226" s="58"/>
      <c r="C226" s="58"/>
      <c r="D226" s="58"/>
      <c r="E226" s="58"/>
      <c r="F226" s="58"/>
      <c r="G226" s="58"/>
      <c r="H226" s="58"/>
      <c r="I226" s="58"/>
      <c r="J226" s="58"/>
      <c r="K226" s="58"/>
      <c r="L226" s="58"/>
      <c r="M226" s="58"/>
      <c r="N226" s="58"/>
      <c r="O226" s="58"/>
      <c r="P226" s="58"/>
      <c r="Q226" s="58"/>
      <c r="R226" s="58"/>
    </row>
    <row r="227" spans="1:18" s="1" customFormat="1">
      <c r="A227" s="58"/>
      <c r="B227" s="58"/>
      <c r="C227" s="58"/>
      <c r="D227" s="58"/>
      <c r="E227" s="58"/>
      <c r="F227" s="58"/>
      <c r="G227" s="58"/>
      <c r="H227" s="58"/>
      <c r="I227" s="58"/>
      <c r="J227" s="58"/>
      <c r="K227" s="58"/>
      <c r="L227" s="58"/>
      <c r="M227" s="58"/>
      <c r="N227" s="58"/>
      <c r="O227" s="58"/>
      <c r="P227" s="58"/>
      <c r="Q227" s="58"/>
      <c r="R227" s="58"/>
    </row>
    <row r="228" spans="1:18" s="1" customFormat="1">
      <c r="A228" s="58"/>
      <c r="B228" s="58"/>
      <c r="C228" s="58"/>
      <c r="D228" s="58"/>
      <c r="E228" s="58"/>
      <c r="F228" s="58"/>
      <c r="G228" s="58"/>
      <c r="H228" s="58"/>
      <c r="I228" s="58"/>
      <c r="J228" s="58"/>
      <c r="K228" s="58"/>
      <c r="L228" s="58"/>
      <c r="M228" s="58"/>
      <c r="N228" s="58"/>
      <c r="O228" s="58"/>
      <c r="P228" s="58"/>
      <c r="Q228" s="58"/>
      <c r="R228" s="58"/>
    </row>
    <row r="229" spans="1:18" s="1" customFormat="1">
      <c r="A229" s="58"/>
      <c r="B229" s="58"/>
      <c r="C229" s="58"/>
      <c r="D229" s="58"/>
      <c r="E229" s="58"/>
      <c r="F229" s="58"/>
      <c r="G229" s="58"/>
      <c r="H229" s="58"/>
      <c r="I229" s="58"/>
      <c r="J229" s="58"/>
      <c r="K229" s="58"/>
      <c r="L229" s="58"/>
      <c r="M229" s="58"/>
      <c r="N229" s="58"/>
      <c r="O229" s="58"/>
      <c r="P229" s="58"/>
      <c r="Q229" s="58"/>
      <c r="R229" s="58"/>
    </row>
    <row r="230" spans="1:18" s="1" customFormat="1">
      <c r="A230" s="58"/>
      <c r="B230" s="58"/>
      <c r="C230" s="58"/>
      <c r="D230" s="58"/>
      <c r="E230" s="58"/>
      <c r="F230" s="58"/>
      <c r="G230" s="58"/>
      <c r="H230" s="58"/>
      <c r="I230" s="58"/>
      <c r="J230" s="58"/>
      <c r="K230" s="58"/>
      <c r="L230" s="58"/>
      <c r="M230" s="58"/>
      <c r="N230" s="58"/>
      <c r="O230" s="58"/>
      <c r="P230" s="58"/>
      <c r="Q230" s="58"/>
      <c r="R230" s="58"/>
    </row>
    <row r="231" spans="1:18" s="1" customFormat="1">
      <c r="A231" s="58"/>
      <c r="B231" s="58"/>
      <c r="C231" s="58"/>
      <c r="D231" s="58"/>
      <c r="E231" s="58"/>
      <c r="F231" s="58"/>
      <c r="G231" s="58"/>
      <c r="H231" s="58"/>
      <c r="I231" s="58"/>
      <c r="J231" s="58"/>
      <c r="K231" s="58"/>
      <c r="L231" s="58"/>
      <c r="M231" s="58"/>
      <c r="N231" s="58"/>
      <c r="O231" s="58"/>
      <c r="P231" s="58"/>
      <c r="Q231" s="58"/>
      <c r="R231" s="58"/>
    </row>
    <row r="232" spans="1:18" s="1" customFormat="1">
      <c r="A232" s="58"/>
      <c r="B232" s="58"/>
      <c r="C232" s="58"/>
      <c r="D232" s="58"/>
      <c r="E232" s="58"/>
      <c r="F232" s="58"/>
      <c r="G232" s="58"/>
      <c r="H232" s="58"/>
      <c r="I232" s="58"/>
      <c r="J232" s="58"/>
      <c r="K232" s="58"/>
      <c r="L232" s="58"/>
      <c r="M232" s="58"/>
      <c r="N232" s="58"/>
      <c r="O232" s="58"/>
      <c r="P232" s="58"/>
      <c r="Q232" s="58"/>
      <c r="R232" s="58"/>
    </row>
    <row r="233" spans="1:18" s="1" customFormat="1">
      <c r="A233" s="58"/>
      <c r="B233" s="58"/>
      <c r="C233" s="58"/>
      <c r="D233" s="58"/>
      <c r="E233" s="58"/>
      <c r="F233" s="58"/>
      <c r="G233" s="58"/>
      <c r="H233" s="58"/>
      <c r="I233" s="58"/>
      <c r="J233" s="58"/>
      <c r="K233" s="58"/>
      <c r="L233" s="58"/>
      <c r="M233" s="58"/>
      <c r="N233" s="58"/>
      <c r="O233" s="58"/>
      <c r="P233" s="58"/>
      <c r="Q233" s="58"/>
      <c r="R233" s="58"/>
    </row>
    <row r="234" spans="1:18" s="1" customFormat="1">
      <c r="A234" s="58"/>
      <c r="B234" s="58"/>
      <c r="C234" s="58"/>
      <c r="D234" s="58"/>
      <c r="E234" s="58"/>
      <c r="F234" s="58"/>
      <c r="G234" s="58"/>
      <c r="H234" s="58"/>
      <c r="I234" s="58"/>
      <c r="J234" s="58"/>
      <c r="K234" s="58"/>
      <c r="L234" s="58"/>
      <c r="M234" s="58"/>
      <c r="N234" s="58"/>
      <c r="O234" s="58"/>
      <c r="P234" s="58"/>
      <c r="Q234" s="58"/>
      <c r="R234" s="58"/>
    </row>
    <row r="235" spans="1:18" s="1" customFormat="1">
      <c r="A235" s="58"/>
      <c r="B235" s="58"/>
      <c r="C235" s="58"/>
      <c r="D235" s="58"/>
      <c r="E235" s="58"/>
      <c r="F235" s="58"/>
      <c r="G235" s="58"/>
      <c r="H235" s="58"/>
      <c r="I235" s="58"/>
      <c r="J235" s="58"/>
      <c r="K235" s="58"/>
      <c r="L235" s="58"/>
      <c r="M235" s="58"/>
      <c r="N235" s="58"/>
      <c r="O235" s="58"/>
      <c r="P235" s="58"/>
      <c r="Q235" s="58"/>
      <c r="R235" s="58"/>
    </row>
    <row r="236" spans="1:18" s="1" customFormat="1">
      <c r="A236" s="58"/>
      <c r="B236" s="58"/>
      <c r="C236" s="58"/>
      <c r="D236" s="58"/>
      <c r="E236" s="58"/>
      <c r="F236" s="58"/>
      <c r="G236" s="58"/>
      <c r="H236" s="58"/>
      <c r="I236" s="58"/>
      <c r="J236" s="58"/>
      <c r="K236" s="58"/>
      <c r="L236" s="58"/>
      <c r="M236" s="58"/>
      <c r="N236" s="58"/>
      <c r="O236" s="58"/>
      <c r="P236" s="58"/>
      <c r="Q236" s="58"/>
      <c r="R236" s="58"/>
    </row>
    <row r="237" spans="1:18" s="1" customFormat="1">
      <c r="A237" s="58"/>
      <c r="B237" s="58"/>
      <c r="C237" s="58"/>
      <c r="D237" s="58"/>
      <c r="E237" s="58"/>
      <c r="F237" s="58"/>
      <c r="G237" s="58"/>
      <c r="H237" s="58"/>
      <c r="I237" s="58"/>
      <c r="J237" s="58"/>
      <c r="K237" s="58"/>
      <c r="L237" s="58"/>
      <c r="M237" s="58"/>
      <c r="N237" s="58"/>
      <c r="O237" s="58"/>
      <c r="P237" s="58"/>
      <c r="Q237" s="58"/>
      <c r="R237" s="58"/>
    </row>
    <row r="238" spans="1:18" s="1" customFormat="1">
      <c r="A238" s="58"/>
      <c r="B238" s="58"/>
      <c r="C238" s="58"/>
      <c r="D238" s="58"/>
      <c r="E238" s="58"/>
      <c r="F238" s="58"/>
      <c r="G238" s="58"/>
      <c r="H238" s="58"/>
      <c r="I238" s="58"/>
      <c r="J238" s="58"/>
      <c r="K238" s="58"/>
      <c r="L238" s="58"/>
      <c r="M238" s="58"/>
      <c r="N238" s="58"/>
      <c r="O238" s="58"/>
      <c r="P238" s="58"/>
      <c r="Q238" s="58"/>
      <c r="R238" s="58"/>
    </row>
    <row r="239" spans="1:18" s="1" customFormat="1">
      <c r="A239" s="58"/>
      <c r="B239" s="58"/>
      <c r="C239" s="58"/>
      <c r="D239" s="58"/>
      <c r="E239" s="58"/>
      <c r="F239" s="58"/>
      <c r="G239" s="58"/>
      <c r="H239" s="58"/>
      <c r="I239" s="58"/>
      <c r="J239" s="58"/>
      <c r="K239" s="58"/>
      <c r="L239" s="58"/>
      <c r="M239" s="58"/>
      <c r="N239" s="58"/>
      <c r="O239" s="58"/>
      <c r="P239" s="58"/>
      <c r="Q239" s="58"/>
      <c r="R239" s="58"/>
    </row>
    <row r="240" spans="1:18" s="1" customFormat="1">
      <c r="A240" s="58"/>
      <c r="B240" s="58"/>
      <c r="C240" s="58"/>
      <c r="D240" s="58"/>
      <c r="E240" s="58"/>
      <c r="F240" s="58"/>
      <c r="G240" s="58"/>
      <c r="H240" s="58"/>
      <c r="I240" s="58"/>
      <c r="J240" s="58"/>
      <c r="K240" s="58"/>
      <c r="L240" s="58"/>
      <c r="M240" s="58"/>
      <c r="N240" s="58"/>
      <c r="O240" s="58"/>
      <c r="P240" s="58"/>
      <c r="Q240" s="58"/>
      <c r="R240" s="58"/>
    </row>
    <row r="241" spans="1:18" s="1" customFormat="1">
      <c r="A241" s="58"/>
      <c r="B241" s="58"/>
      <c r="C241" s="58"/>
      <c r="D241" s="58"/>
      <c r="E241" s="58"/>
      <c r="F241" s="58"/>
      <c r="G241" s="58"/>
      <c r="H241" s="58"/>
      <c r="I241" s="58"/>
      <c r="J241" s="58"/>
      <c r="K241" s="58"/>
      <c r="L241" s="58"/>
      <c r="M241" s="58"/>
      <c r="N241" s="58"/>
      <c r="O241" s="58"/>
      <c r="P241" s="58"/>
      <c r="Q241" s="58"/>
      <c r="R241" s="58"/>
    </row>
    <row r="242" spans="1:18" s="1" customFormat="1">
      <c r="A242" s="58"/>
      <c r="B242" s="58"/>
      <c r="C242" s="58"/>
      <c r="D242" s="58"/>
      <c r="E242" s="58"/>
      <c r="F242" s="58"/>
      <c r="G242" s="58"/>
      <c r="H242" s="58"/>
      <c r="I242" s="58"/>
      <c r="J242" s="58"/>
      <c r="K242" s="58"/>
      <c r="L242" s="58"/>
      <c r="M242" s="58"/>
      <c r="N242" s="58"/>
      <c r="O242" s="58"/>
      <c r="P242" s="58"/>
      <c r="Q242" s="58"/>
      <c r="R242" s="58"/>
    </row>
    <row r="243" spans="1:18" s="1" customFormat="1">
      <c r="A243" s="58"/>
      <c r="B243" s="58"/>
      <c r="C243" s="58"/>
      <c r="D243" s="58"/>
      <c r="E243" s="58"/>
      <c r="F243" s="58"/>
      <c r="G243" s="58"/>
      <c r="H243" s="58"/>
      <c r="I243" s="58"/>
      <c r="J243" s="58"/>
      <c r="K243" s="58"/>
      <c r="L243" s="58"/>
      <c r="M243" s="58"/>
      <c r="N243" s="58"/>
      <c r="O243" s="58"/>
      <c r="P243" s="58"/>
      <c r="Q243" s="58"/>
      <c r="R243" s="58"/>
    </row>
    <row r="244" spans="1:18" s="1" customFormat="1">
      <c r="A244" s="58"/>
      <c r="B244" s="58"/>
      <c r="C244" s="58"/>
      <c r="D244" s="58"/>
      <c r="E244" s="58"/>
      <c r="F244" s="58"/>
      <c r="G244" s="58"/>
      <c r="H244" s="58"/>
      <c r="I244" s="58"/>
      <c r="J244" s="58"/>
      <c r="K244" s="58"/>
      <c r="L244" s="58"/>
      <c r="M244" s="58"/>
      <c r="N244" s="58"/>
      <c r="O244" s="58"/>
      <c r="P244" s="58"/>
      <c r="Q244" s="58"/>
      <c r="R244" s="58"/>
    </row>
    <row r="245" spans="1:18" s="1" customFormat="1">
      <c r="A245" s="58"/>
      <c r="B245" s="58"/>
      <c r="C245" s="58"/>
      <c r="D245" s="58"/>
      <c r="E245" s="58"/>
      <c r="F245" s="58"/>
      <c r="G245" s="58"/>
      <c r="H245" s="58"/>
      <c r="I245" s="58"/>
      <c r="J245" s="58"/>
      <c r="K245" s="58"/>
      <c r="L245" s="58"/>
      <c r="M245" s="58"/>
      <c r="N245" s="58"/>
      <c r="O245" s="58"/>
      <c r="P245" s="58"/>
      <c r="Q245" s="58"/>
      <c r="R245" s="58"/>
    </row>
    <row r="246" spans="1:18" s="1" customFormat="1">
      <c r="A246" s="58"/>
      <c r="B246" s="58"/>
      <c r="C246" s="58"/>
      <c r="D246" s="58"/>
      <c r="E246" s="58"/>
      <c r="F246" s="58"/>
      <c r="G246" s="58"/>
      <c r="H246" s="58"/>
      <c r="I246" s="58"/>
      <c r="J246" s="58"/>
      <c r="K246" s="58"/>
      <c r="L246" s="58"/>
      <c r="M246" s="58"/>
      <c r="N246" s="58"/>
      <c r="O246" s="58"/>
      <c r="P246" s="58"/>
      <c r="Q246" s="58"/>
      <c r="R246" s="58"/>
    </row>
    <row r="247" spans="1:18" s="1" customFormat="1">
      <c r="A247" s="58"/>
      <c r="B247" s="58"/>
      <c r="C247" s="58"/>
      <c r="D247" s="58"/>
      <c r="E247" s="58"/>
      <c r="F247" s="58"/>
      <c r="G247" s="58"/>
      <c r="H247" s="58"/>
      <c r="I247" s="58"/>
      <c r="J247" s="58"/>
      <c r="K247" s="58"/>
      <c r="L247" s="58"/>
      <c r="M247" s="58"/>
      <c r="N247" s="58"/>
      <c r="O247" s="58"/>
      <c r="P247" s="58"/>
      <c r="Q247" s="58"/>
      <c r="R247" s="58"/>
    </row>
    <row r="248" spans="1:18" s="1" customFormat="1">
      <c r="A248" s="58"/>
      <c r="B248" s="58"/>
      <c r="C248" s="58"/>
      <c r="D248" s="58"/>
      <c r="E248" s="58"/>
      <c r="F248" s="58"/>
      <c r="G248" s="58"/>
      <c r="H248" s="58"/>
      <c r="I248" s="58"/>
      <c r="J248" s="58"/>
      <c r="K248" s="58"/>
      <c r="L248" s="58"/>
      <c r="M248" s="58"/>
      <c r="N248" s="58"/>
      <c r="O248" s="58"/>
      <c r="P248" s="58"/>
      <c r="Q248" s="58"/>
      <c r="R248" s="58"/>
    </row>
    <row r="249" spans="1:18" s="1" customFormat="1">
      <c r="A249" s="58"/>
      <c r="B249" s="58"/>
      <c r="C249" s="58"/>
      <c r="D249" s="58"/>
      <c r="E249" s="58"/>
      <c r="F249" s="58"/>
      <c r="G249" s="58"/>
      <c r="H249" s="58"/>
      <c r="I249" s="58"/>
      <c r="J249" s="58"/>
      <c r="K249" s="58"/>
      <c r="L249" s="58"/>
      <c r="M249" s="58"/>
      <c r="N249" s="58"/>
      <c r="O249" s="58"/>
      <c r="P249" s="58"/>
      <c r="Q249" s="58"/>
      <c r="R249" s="58"/>
    </row>
    <row r="250" spans="1:18" s="1" customFormat="1">
      <c r="A250" s="58"/>
      <c r="B250" s="58"/>
      <c r="C250" s="58"/>
      <c r="D250" s="58"/>
      <c r="E250" s="58"/>
      <c r="F250" s="58"/>
      <c r="G250" s="58"/>
      <c r="H250" s="58"/>
      <c r="I250" s="58"/>
      <c r="J250" s="58"/>
      <c r="K250" s="58"/>
      <c r="L250" s="58"/>
      <c r="M250" s="58"/>
      <c r="N250" s="58"/>
      <c r="O250" s="58"/>
      <c r="P250" s="58"/>
      <c r="Q250" s="58"/>
      <c r="R250" s="58"/>
    </row>
    <row r="251" spans="1:18" s="1" customFormat="1">
      <c r="A251" s="58"/>
      <c r="B251" s="58"/>
      <c r="C251" s="58"/>
      <c r="D251" s="58"/>
      <c r="E251" s="58"/>
      <c r="F251" s="58"/>
      <c r="G251" s="58"/>
      <c r="H251" s="58"/>
      <c r="I251" s="58"/>
      <c r="J251" s="58"/>
      <c r="K251" s="58"/>
      <c r="L251" s="58"/>
      <c r="M251" s="58"/>
      <c r="N251" s="58"/>
      <c r="O251" s="58"/>
      <c r="P251" s="58"/>
      <c r="Q251" s="58"/>
      <c r="R251" s="58"/>
    </row>
    <row r="252" spans="1:18" s="1" customFormat="1">
      <c r="A252" s="58"/>
      <c r="B252" s="58"/>
      <c r="C252" s="58"/>
      <c r="D252" s="58"/>
      <c r="E252" s="58"/>
      <c r="F252" s="58"/>
      <c r="G252" s="58"/>
      <c r="H252" s="58"/>
      <c r="I252" s="58"/>
      <c r="J252" s="58"/>
      <c r="K252" s="58"/>
      <c r="L252" s="58"/>
      <c r="M252" s="58"/>
      <c r="N252" s="58"/>
      <c r="O252" s="58"/>
      <c r="P252" s="58"/>
      <c r="Q252" s="58"/>
      <c r="R252" s="58"/>
    </row>
    <row r="253" spans="1:18" s="1" customFormat="1">
      <c r="A253" s="58"/>
      <c r="B253" s="58"/>
      <c r="C253" s="58"/>
      <c r="D253" s="58"/>
      <c r="E253" s="58"/>
      <c r="F253" s="58"/>
      <c r="G253" s="58"/>
      <c r="H253" s="58"/>
      <c r="I253" s="58"/>
      <c r="J253" s="58"/>
      <c r="K253" s="58"/>
      <c r="L253" s="58"/>
      <c r="M253" s="58"/>
      <c r="N253" s="58"/>
      <c r="O253" s="58"/>
      <c r="P253" s="58"/>
      <c r="Q253" s="58"/>
      <c r="R253" s="58"/>
    </row>
    <row r="254" spans="1:18" s="1" customFormat="1">
      <c r="A254" s="58"/>
      <c r="B254" s="58"/>
      <c r="C254" s="58"/>
      <c r="D254" s="58"/>
      <c r="E254" s="58"/>
      <c r="F254" s="58"/>
      <c r="G254" s="58"/>
      <c r="H254" s="58"/>
      <c r="I254" s="58"/>
      <c r="J254" s="58"/>
      <c r="K254" s="58"/>
      <c r="L254" s="58"/>
      <c r="M254" s="58"/>
      <c r="N254" s="58"/>
      <c r="O254" s="58"/>
      <c r="P254" s="58"/>
      <c r="Q254" s="58"/>
      <c r="R254" s="58"/>
    </row>
    <row r="255" spans="1:18" s="1" customFormat="1">
      <c r="A255" s="58"/>
      <c r="B255" s="58"/>
      <c r="C255" s="58"/>
      <c r="D255" s="58"/>
      <c r="E255" s="58"/>
      <c r="F255" s="58"/>
      <c r="G255" s="58"/>
      <c r="H255" s="58"/>
      <c r="I255" s="58"/>
      <c r="J255" s="58"/>
      <c r="K255" s="58"/>
      <c r="L255" s="58"/>
      <c r="M255" s="58"/>
      <c r="N255" s="58"/>
      <c r="O255" s="58"/>
      <c r="P255" s="58"/>
      <c r="Q255" s="58"/>
      <c r="R255" s="58"/>
    </row>
    <row r="256" spans="1:18" s="1" customFormat="1">
      <c r="A256" s="58"/>
      <c r="B256" s="58"/>
      <c r="C256" s="58"/>
      <c r="D256" s="58"/>
      <c r="E256" s="58"/>
      <c r="F256" s="58"/>
      <c r="G256" s="58"/>
      <c r="H256" s="58"/>
      <c r="I256" s="58"/>
      <c r="J256" s="58"/>
      <c r="K256" s="58"/>
      <c r="L256" s="58"/>
      <c r="M256" s="58"/>
      <c r="N256" s="58"/>
      <c r="O256" s="58"/>
      <c r="P256" s="58"/>
      <c r="Q256" s="58"/>
      <c r="R256" s="58"/>
    </row>
    <row r="257" spans="1:18" s="1" customFormat="1">
      <c r="A257" s="58"/>
      <c r="B257" s="58"/>
      <c r="C257" s="58"/>
      <c r="D257" s="58"/>
      <c r="E257" s="58"/>
      <c r="F257" s="58"/>
      <c r="G257" s="58"/>
      <c r="H257" s="58"/>
      <c r="I257" s="58"/>
      <c r="J257" s="58"/>
      <c r="K257" s="58"/>
      <c r="L257" s="58"/>
      <c r="M257" s="58"/>
      <c r="N257" s="58"/>
      <c r="O257" s="58"/>
      <c r="P257" s="58"/>
      <c r="Q257" s="58"/>
      <c r="R257" s="58"/>
    </row>
    <row r="258" spans="1:18" s="1" customFormat="1">
      <c r="A258" s="58"/>
      <c r="B258" s="58"/>
      <c r="C258" s="58"/>
      <c r="D258" s="58"/>
      <c r="E258" s="58"/>
      <c r="F258" s="58"/>
      <c r="G258" s="58"/>
      <c r="H258" s="58"/>
      <c r="I258" s="58"/>
      <c r="J258" s="58"/>
      <c r="K258" s="58"/>
      <c r="L258" s="58"/>
      <c r="M258" s="58"/>
      <c r="N258" s="58"/>
      <c r="O258" s="58"/>
      <c r="P258" s="58"/>
      <c r="Q258" s="58"/>
      <c r="R258" s="58"/>
    </row>
    <row r="259" spans="1:18" s="1" customFormat="1">
      <c r="A259" s="58"/>
      <c r="B259" s="58"/>
      <c r="C259" s="58"/>
      <c r="D259" s="58"/>
      <c r="E259" s="58"/>
      <c r="F259" s="58"/>
      <c r="G259" s="58"/>
      <c r="H259" s="58"/>
      <c r="I259" s="58"/>
      <c r="J259" s="58"/>
      <c r="K259" s="58"/>
      <c r="L259" s="58"/>
      <c r="M259" s="58"/>
      <c r="N259" s="58"/>
      <c r="O259" s="58"/>
      <c r="P259" s="58"/>
      <c r="Q259" s="58"/>
      <c r="R259" s="58"/>
    </row>
    <row r="260" spans="1:18" s="1" customFormat="1">
      <c r="A260" s="58"/>
      <c r="B260" s="58"/>
      <c r="C260" s="58"/>
      <c r="D260" s="58"/>
      <c r="E260" s="58"/>
      <c r="F260" s="58"/>
      <c r="G260" s="58"/>
      <c r="H260" s="58"/>
      <c r="I260" s="58"/>
      <c r="J260" s="58"/>
      <c r="K260" s="58"/>
      <c r="L260" s="58"/>
      <c r="M260" s="58"/>
      <c r="N260" s="58"/>
      <c r="O260" s="58"/>
      <c r="P260" s="58"/>
      <c r="Q260" s="58"/>
      <c r="R260" s="58"/>
    </row>
    <row r="261" spans="1:18" s="1" customFormat="1">
      <c r="A261" s="58"/>
      <c r="B261" s="58"/>
      <c r="C261" s="58"/>
      <c r="D261" s="58"/>
      <c r="E261" s="58"/>
      <c r="F261" s="58"/>
      <c r="G261" s="58"/>
      <c r="H261" s="58"/>
      <c r="I261" s="58"/>
      <c r="J261" s="58"/>
      <c r="K261" s="58"/>
      <c r="L261" s="58"/>
      <c r="M261" s="58"/>
      <c r="N261" s="58"/>
      <c r="O261" s="58"/>
      <c r="P261" s="58"/>
      <c r="Q261" s="58"/>
      <c r="R261" s="58"/>
    </row>
    <row r="262" spans="1:18" s="1" customFormat="1">
      <c r="A262" s="58"/>
      <c r="B262" s="58"/>
      <c r="C262" s="58"/>
      <c r="D262" s="58"/>
      <c r="E262" s="58"/>
      <c r="F262" s="58"/>
      <c r="G262" s="58"/>
      <c r="H262" s="58"/>
      <c r="I262" s="58"/>
      <c r="J262" s="58"/>
      <c r="K262" s="58"/>
      <c r="L262" s="58"/>
      <c r="M262" s="58"/>
      <c r="N262" s="58"/>
      <c r="O262" s="58"/>
      <c r="P262" s="58"/>
      <c r="Q262" s="58"/>
      <c r="R262" s="58"/>
    </row>
    <row r="263" spans="1:18" s="1" customFormat="1">
      <c r="A263" s="58"/>
      <c r="B263" s="58"/>
      <c r="C263" s="58"/>
      <c r="D263" s="58"/>
      <c r="E263" s="58"/>
      <c r="F263" s="58"/>
      <c r="G263" s="58"/>
      <c r="H263" s="58"/>
      <c r="I263" s="58"/>
      <c r="J263" s="58"/>
      <c r="K263" s="58"/>
      <c r="L263" s="58"/>
      <c r="M263" s="58"/>
      <c r="N263" s="58"/>
      <c r="O263" s="58"/>
      <c r="P263" s="58"/>
      <c r="Q263" s="58"/>
      <c r="R263" s="58"/>
    </row>
    <row r="264" spans="1:18" s="1" customFormat="1">
      <c r="A264" s="58"/>
      <c r="B264" s="58"/>
      <c r="C264" s="58"/>
      <c r="D264" s="58"/>
      <c r="E264" s="58"/>
      <c r="F264" s="58"/>
      <c r="G264" s="58"/>
      <c r="H264" s="58"/>
      <c r="I264" s="58"/>
      <c r="J264" s="58"/>
      <c r="K264" s="58"/>
      <c r="L264" s="58"/>
      <c r="M264" s="58"/>
      <c r="N264" s="58"/>
      <c r="O264" s="58"/>
      <c r="P264" s="58"/>
      <c r="Q264" s="58"/>
      <c r="R264" s="58"/>
    </row>
    <row r="265" spans="1:18" s="1" customFormat="1">
      <c r="A265" s="58"/>
      <c r="B265" s="58"/>
      <c r="C265" s="58"/>
      <c r="D265" s="58"/>
      <c r="E265" s="58"/>
      <c r="F265" s="58"/>
      <c r="G265" s="58"/>
      <c r="H265" s="58"/>
      <c r="I265" s="58"/>
      <c r="J265" s="58"/>
      <c r="K265" s="58"/>
      <c r="L265" s="58"/>
      <c r="M265" s="58"/>
      <c r="N265" s="58"/>
      <c r="O265" s="58"/>
      <c r="P265" s="58"/>
      <c r="Q265" s="58"/>
      <c r="R265" s="58"/>
    </row>
    <row r="266" spans="1:18" s="1" customFormat="1">
      <c r="A266" s="58"/>
      <c r="B266" s="58"/>
      <c r="C266" s="58"/>
      <c r="D266" s="58"/>
      <c r="E266" s="58"/>
      <c r="F266" s="58"/>
      <c r="G266" s="58"/>
      <c r="H266" s="58"/>
      <c r="I266" s="58"/>
      <c r="J266" s="58"/>
      <c r="K266" s="58"/>
      <c r="L266" s="58"/>
      <c r="M266" s="58"/>
      <c r="N266" s="58"/>
      <c r="O266" s="58"/>
      <c r="P266" s="58"/>
      <c r="Q266" s="58"/>
      <c r="R266" s="58"/>
    </row>
    <row r="267" spans="1:18" s="1" customFormat="1">
      <c r="A267" s="58"/>
      <c r="B267" s="58"/>
      <c r="C267" s="58"/>
      <c r="D267" s="58"/>
      <c r="E267" s="58"/>
      <c r="F267" s="58"/>
      <c r="G267" s="58"/>
      <c r="H267" s="58"/>
      <c r="I267" s="58"/>
      <c r="J267" s="58"/>
      <c r="K267" s="58"/>
      <c r="L267" s="58"/>
      <c r="M267" s="58"/>
      <c r="N267" s="58"/>
      <c r="O267" s="58"/>
      <c r="P267" s="58"/>
      <c r="Q267" s="58"/>
      <c r="R267" s="58"/>
    </row>
    <row r="268" spans="1:18" s="1" customFormat="1">
      <c r="A268" s="58"/>
      <c r="B268" s="58"/>
      <c r="C268" s="58"/>
      <c r="D268" s="58"/>
      <c r="E268" s="58"/>
      <c r="F268" s="58"/>
      <c r="G268" s="58"/>
      <c r="H268" s="58"/>
      <c r="I268" s="58"/>
      <c r="J268" s="58"/>
      <c r="K268" s="58"/>
      <c r="L268" s="58"/>
      <c r="M268" s="58"/>
      <c r="N268" s="58"/>
      <c r="O268" s="58"/>
      <c r="P268" s="58"/>
      <c r="Q268" s="58"/>
      <c r="R268" s="58"/>
    </row>
    <row r="269" spans="1:18" s="1" customFormat="1">
      <c r="A269" s="58"/>
      <c r="B269" s="58"/>
      <c r="C269" s="58"/>
      <c r="D269" s="58"/>
      <c r="E269" s="58"/>
      <c r="F269" s="58"/>
      <c r="G269" s="58"/>
      <c r="H269" s="58"/>
      <c r="I269" s="58"/>
      <c r="J269" s="58"/>
      <c r="K269" s="58"/>
      <c r="L269" s="58"/>
      <c r="M269" s="58"/>
      <c r="N269" s="58"/>
      <c r="O269" s="58"/>
      <c r="P269" s="58"/>
      <c r="Q269" s="58"/>
      <c r="R269" s="58"/>
    </row>
    <row r="270" spans="1:18" s="1" customFormat="1">
      <c r="A270" s="58"/>
      <c r="B270" s="58"/>
      <c r="C270" s="58"/>
      <c r="D270" s="58"/>
      <c r="E270" s="58"/>
      <c r="F270" s="58"/>
      <c r="G270" s="58"/>
      <c r="H270" s="58"/>
      <c r="I270" s="58"/>
      <c r="J270" s="58"/>
      <c r="K270" s="58"/>
      <c r="L270" s="58"/>
      <c r="M270" s="58"/>
      <c r="N270" s="58"/>
      <c r="O270" s="58"/>
      <c r="P270" s="58"/>
      <c r="Q270" s="58"/>
      <c r="R270" s="58"/>
    </row>
    <row r="271" spans="1:18" s="1" customFormat="1">
      <c r="A271" s="58"/>
      <c r="B271" s="58"/>
      <c r="C271" s="58"/>
      <c r="D271" s="58"/>
      <c r="E271" s="58"/>
      <c r="F271" s="58"/>
      <c r="G271" s="58"/>
      <c r="H271" s="58"/>
      <c r="I271" s="58"/>
      <c r="J271" s="58"/>
      <c r="K271" s="58"/>
      <c r="L271" s="58"/>
      <c r="M271" s="58"/>
      <c r="N271" s="58"/>
      <c r="O271" s="58"/>
      <c r="P271" s="58"/>
      <c r="Q271" s="58"/>
      <c r="R271" s="58"/>
    </row>
    <row r="272" spans="1:18" s="1" customFormat="1">
      <c r="A272" s="58"/>
      <c r="B272" s="58"/>
      <c r="C272" s="58"/>
      <c r="D272" s="58"/>
      <c r="E272" s="58"/>
      <c r="F272" s="58"/>
      <c r="G272" s="58"/>
      <c r="H272" s="58"/>
      <c r="I272" s="58"/>
      <c r="J272" s="58"/>
      <c r="K272" s="58"/>
      <c r="L272" s="58"/>
      <c r="M272" s="58"/>
      <c r="N272" s="58"/>
      <c r="O272" s="58"/>
      <c r="P272" s="58"/>
      <c r="Q272" s="58"/>
      <c r="R272" s="58"/>
    </row>
    <row r="273" spans="1:18" s="1" customFormat="1">
      <c r="A273" s="58"/>
      <c r="B273" s="58"/>
      <c r="C273" s="58"/>
      <c r="D273" s="58"/>
      <c r="E273" s="58"/>
      <c r="F273" s="58"/>
      <c r="G273" s="58"/>
      <c r="H273" s="58"/>
      <c r="I273" s="58"/>
      <c r="J273" s="58"/>
      <c r="K273" s="58"/>
      <c r="L273" s="58"/>
      <c r="M273" s="58"/>
      <c r="N273" s="58"/>
      <c r="O273" s="58"/>
      <c r="P273" s="58"/>
      <c r="Q273" s="58"/>
      <c r="R273" s="58"/>
    </row>
    <row r="274" spans="1:18" s="1" customFormat="1">
      <c r="A274" s="58"/>
      <c r="B274" s="58"/>
      <c r="C274" s="58"/>
      <c r="D274" s="58"/>
      <c r="E274" s="58"/>
      <c r="F274" s="58"/>
      <c r="G274" s="58"/>
      <c r="H274" s="58"/>
      <c r="I274" s="58"/>
      <c r="J274" s="58"/>
      <c r="K274" s="58"/>
      <c r="L274" s="58"/>
      <c r="M274" s="58"/>
      <c r="N274" s="58"/>
      <c r="O274" s="58"/>
      <c r="P274" s="58"/>
      <c r="Q274" s="58"/>
      <c r="R274" s="58"/>
    </row>
    <row r="275" spans="1:18" s="1" customFormat="1">
      <c r="A275" s="58"/>
      <c r="B275" s="58"/>
      <c r="C275" s="58"/>
      <c r="D275" s="58"/>
      <c r="E275" s="58"/>
      <c r="F275" s="58"/>
      <c r="G275" s="58"/>
      <c r="H275" s="58"/>
      <c r="I275" s="58"/>
      <c r="J275" s="58"/>
      <c r="K275" s="58"/>
      <c r="L275" s="58"/>
      <c r="M275" s="58"/>
      <c r="N275" s="58"/>
      <c r="O275" s="58"/>
      <c r="P275" s="58"/>
      <c r="Q275" s="58"/>
      <c r="R275" s="58"/>
    </row>
    <row r="276" spans="1:18" s="1" customFormat="1">
      <c r="A276" s="58"/>
      <c r="B276" s="58"/>
      <c r="C276" s="58"/>
      <c r="D276" s="58"/>
      <c r="E276" s="58"/>
      <c r="F276" s="58"/>
      <c r="G276" s="58"/>
      <c r="H276" s="58"/>
      <c r="I276" s="58"/>
      <c r="J276" s="58"/>
      <c r="K276" s="58"/>
      <c r="L276" s="58"/>
      <c r="M276" s="58"/>
      <c r="N276" s="58"/>
      <c r="O276" s="58"/>
      <c r="P276" s="58"/>
      <c r="Q276" s="58"/>
      <c r="R276" s="58"/>
    </row>
    <row r="277" spans="1:18" s="1" customFormat="1">
      <c r="A277" s="58"/>
      <c r="B277" s="58"/>
      <c r="C277" s="58"/>
      <c r="D277" s="58"/>
      <c r="E277" s="58"/>
      <c r="F277" s="58"/>
      <c r="G277" s="58"/>
      <c r="H277" s="58"/>
      <c r="I277" s="58"/>
      <c r="J277" s="58"/>
      <c r="K277" s="58"/>
      <c r="L277" s="58"/>
      <c r="M277" s="58"/>
      <c r="N277" s="58"/>
      <c r="O277" s="58"/>
      <c r="P277" s="58"/>
      <c r="Q277" s="58"/>
      <c r="R277" s="58"/>
    </row>
    <row r="278" spans="1:18" s="1" customFormat="1">
      <c r="A278" s="58"/>
      <c r="B278" s="58"/>
      <c r="C278" s="58"/>
      <c r="D278" s="58"/>
      <c r="E278" s="58"/>
      <c r="F278" s="58"/>
      <c r="G278" s="58"/>
      <c r="H278" s="58"/>
      <c r="I278" s="58"/>
      <c r="J278" s="58"/>
      <c r="K278" s="58"/>
      <c r="L278" s="58"/>
      <c r="M278" s="58"/>
      <c r="N278" s="58"/>
      <c r="O278" s="58"/>
      <c r="P278" s="58"/>
      <c r="Q278" s="58"/>
      <c r="R278" s="58"/>
    </row>
    <row r="279" spans="1:18" s="1" customFormat="1">
      <c r="A279" s="58"/>
      <c r="B279" s="58"/>
      <c r="C279" s="58"/>
      <c r="D279" s="58"/>
      <c r="E279" s="58"/>
      <c r="F279" s="58"/>
      <c r="G279" s="58"/>
      <c r="H279" s="58"/>
      <c r="I279" s="58"/>
      <c r="J279" s="58"/>
      <c r="K279" s="58"/>
      <c r="L279" s="58"/>
      <c r="M279" s="58"/>
      <c r="N279" s="58"/>
      <c r="O279" s="58"/>
      <c r="P279" s="58"/>
      <c r="Q279" s="58"/>
      <c r="R279" s="58"/>
    </row>
    <row r="280" spans="1:18" s="1" customFormat="1">
      <c r="A280" s="58"/>
      <c r="B280" s="58"/>
      <c r="C280" s="58"/>
      <c r="D280" s="58"/>
      <c r="E280" s="58"/>
      <c r="F280" s="58"/>
      <c r="G280" s="58"/>
      <c r="H280" s="58"/>
      <c r="I280" s="58"/>
      <c r="J280" s="58"/>
      <c r="K280" s="58"/>
      <c r="L280" s="58"/>
      <c r="M280" s="58"/>
      <c r="N280" s="58"/>
      <c r="O280" s="58"/>
      <c r="P280" s="58"/>
      <c r="Q280" s="58"/>
      <c r="R280" s="58"/>
    </row>
    <row r="281" spans="1:18" s="1" customFormat="1">
      <c r="A281" s="58"/>
      <c r="B281" s="58"/>
      <c r="C281" s="58"/>
      <c r="D281" s="58"/>
      <c r="E281" s="58"/>
      <c r="F281" s="58"/>
      <c r="G281" s="58"/>
      <c r="H281" s="58"/>
      <c r="I281" s="58"/>
      <c r="J281" s="58"/>
      <c r="K281" s="58"/>
      <c r="L281" s="58"/>
      <c r="M281" s="58"/>
      <c r="N281" s="58"/>
      <c r="O281" s="58"/>
      <c r="P281" s="58"/>
      <c r="Q281" s="58"/>
      <c r="R281" s="58"/>
    </row>
    <row r="282" spans="1:18" s="1" customFormat="1">
      <c r="A282" s="58"/>
      <c r="B282" s="58"/>
      <c r="C282" s="58"/>
      <c r="D282" s="58"/>
      <c r="E282" s="58"/>
      <c r="F282" s="58"/>
      <c r="G282" s="58"/>
      <c r="H282" s="58"/>
      <c r="I282" s="58"/>
      <c r="J282" s="58"/>
      <c r="K282" s="58"/>
      <c r="L282" s="58"/>
      <c r="M282" s="58"/>
      <c r="N282" s="58"/>
      <c r="O282" s="58"/>
      <c r="P282" s="58"/>
      <c r="Q282" s="58"/>
      <c r="R282" s="58"/>
    </row>
    <row r="283" spans="1:18" s="1" customFormat="1">
      <c r="A283" s="58"/>
      <c r="B283" s="58"/>
      <c r="C283" s="58"/>
      <c r="D283" s="58"/>
      <c r="E283" s="58"/>
      <c r="F283" s="58"/>
      <c r="G283" s="58"/>
      <c r="H283" s="58"/>
      <c r="I283" s="58"/>
      <c r="J283" s="58"/>
      <c r="K283" s="58"/>
      <c r="L283" s="58"/>
      <c r="M283" s="58"/>
      <c r="N283" s="58"/>
      <c r="O283" s="58"/>
      <c r="P283" s="58"/>
      <c r="Q283" s="58"/>
      <c r="R283" s="58"/>
    </row>
    <row r="284" spans="1:18" s="1" customFormat="1">
      <c r="A284" s="58"/>
      <c r="B284" s="58"/>
      <c r="C284" s="58"/>
      <c r="D284" s="58"/>
      <c r="E284" s="58"/>
      <c r="F284" s="58"/>
      <c r="G284" s="58"/>
      <c r="H284" s="58"/>
      <c r="I284" s="58"/>
      <c r="J284" s="58"/>
      <c r="K284" s="58"/>
      <c r="L284" s="58"/>
      <c r="M284" s="58"/>
      <c r="N284" s="58"/>
      <c r="O284" s="58"/>
      <c r="P284" s="58"/>
      <c r="Q284" s="58"/>
      <c r="R284" s="58"/>
    </row>
    <row r="285" spans="1:18" s="1" customFormat="1">
      <c r="A285" s="58"/>
      <c r="B285" s="58"/>
      <c r="C285" s="58"/>
      <c r="D285" s="58"/>
      <c r="E285" s="58"/>
      <c r="F285" s="58"/>
      <c r="G285" s="58"/>
      <c r="H285" s="58"/>
      <c r="I285" s="58"/>
      <c r="J285" s="58"/>
      <c r="K285" s="58"/>
      <c r="L285" s="58"/>
      <c r="M285" s="58"/>
      <c r="N285" s="58"/>
      <c r="O285" s="58"/>
      <c r="P285" s="58"/>
      <c r="Q285" s="58"/>
      <c r="R285" s="58"/>
    </row>
    <row r="286" spans="1:18" s="1" customFormat="1">
      <c r="A286" s="58"/>
      <c r="B286" s="58"/>
      <c r="C286" s="58"/>
      <c r="D286" s="58"/>
      <c r="E286" s="58"/>
      <c r="F286" s="58"/>
      <c r="G286" s="58"/>
      <c r="H286" s="58"/>
      <c r="I286" s="58"/>
      <c r="J286" s="58"/>
      <c r="K286" s="58"/>
      <c r="L286" s="58"/>
      <c r="M286" s="58"/>
      <c r="N286" s="58"/>
      <c r="O286" s="58"/>
      <c r="P286" s="58"/>
      <c r="Q286" s="58"/>
      <c r="R286" s="58"/>
    </row>
    <row r="287" spans="1:18" s="1" customFormat="1">
      <c r="A287" s="58"/>
      <c r="B287" s="58"/>
      <c r="C287" s="58"/>
      <c r="D287" s="58"/>
      <c r="E287" s="58"/>
      <c r="F287" s="58"/>
      <c r="G287" s="58"/>
      <c r="H287" s="58"/>
      <c r="I287" s="58"/>
      <c r="J287" s="58"/>
      <c r="K287" s="58"/>
      <c r="L287" s="58"/>
      <c r="M287" s="58"/>
      <c r="N287" s="58"/>
      <c r="O287" s="58"/>
      <c r="P287" s="58"/>
      <c r="Q287" s="58"/>
      <c r="R287" s="58"/>
    </row>
    <row r="288" spans="1:18" s="1" customFormat="1">
      <c r="A288" s="58"/>
      <c r="B288" s="58"/>
      <c r="C288" s="58"/>
      <c r="D288" s="58"/>
      <c r="E288" s="58"/>
      <c r="F288" s="58"/>
      <c r="G288" s="58"/>
      <c r="H288" s="58"/>
      <c r="I288" s="58"/>
      <c r="J288" s="58"/>
      <c r="K288" s="58"/>
      <c r="L288" s="58"/>
      <c r="M288" s="58"/>
      <c r="N288" s="58"/>
      <c r="O288" s="58"/>
      <c r="P288" s="58"/>
      <c r="Q288" s="58"/>
      <c r="R288" s="58"/>
    </row>
    <row r="289" spans="1:18" s="1" customFormat="1">
      <c r="A289" s="58"/>
      <c r="B289" s="58"/>
      <c r="C289" s="58"/>
      <c r="D289" s="58"/>
      <c r="E289" s="58"/>
      <c r="F289" s="58"/>
      <c r="G289" s="58"/>
      <c r="H289" s="58"/>
      <c r="I289" s="58"/>
      <c r="J289" s="58"/>
      <c r="K289" s="58"/>
      <c r="L289" s="58"/>
      <c r="M289" s="58"/>
      <c r="N289" s="58"/>
      <c r="O289" s="58"/>
      <c r="P289" s="58"/>
      <c r="Q289" s="58"/>
      <c r="R289" s="58"/>
    </row>
    <row r="290" spans="1:18" s="1" customFormat="1">
      <c r="A290" s="58"/>
      <c r="B290" s="58"/>
      <c r="C290" s="58"/>
      <c r="D290" s="58"/>
      <c r="E290" s="58"/>
      <c r="F290" s="58"/>
      <c r="G290" s="58"/>
      <c r="H290" s="58"/>
      <c r="I290" s="58"/>
      <c r="J290" s="58"/>
      <c r="K290" s="58"/>
      <c r="L290" s="58"/>
      <c r="M290" s="58"/>
      <c r="N290" s="58"/>
      <c r="O290" s="58"/>
      <c r="P290" s="58"/>
      <c r="Q290" s="58"/>
      <c r="R290" s="58"/>
    </row>
    <row r="291" spans="1:18" s="1" customFormat="1">
      <c r="A291" s="58"/>
      <c r="B291" s="58"/>
      <c r="C291" s="58"/>
      <c r="D291" s="58"/>
      <c r="E291" s="58"/>
      <c r="F291" s="58"/>
      <c r="G291" s="58"/>
      <c r="H291" s="58"/>
      <c r="I291" s="58"/>
      <c r="J291" s="58"/>
      <c r="K291" s="58"/>
      <c r="L291" s="58"/>
      <c r="M291" s="58"/>
      <c r="N291" s="58"/>
      <c r="O291" s="58"/>
      <c r="P291" s="58"/>
      <c r="Q291" s="58"/>
      <c r="R291" s="58"/>
    </row>
    <row r="292" spans="1:18" s="1" customFormat="1">
      <c r="A292" s="58"/>
      <c r="B292" s="58"/>
      <c r="C292" s="58"/>
      <c r="D292" s="58"/>
      <c r="E292" s="58"/>
      <c r="F292" s="58"/>
      <c r="G292" s="58"/>
      <c r="H292" s="58"/>
      <c r="I292" s="58"/>
      <c r="J292" s="58"/>
      <c r="K292" s="58"/>
      <c r="L292" s="58"/>
      <c r="M292" s="58"/>
      <c r="N292" s="58"/>
      <c r="O292" s="58"/>
      <c r="P292" s="58"/>
      <c r="Q292" s="58"/>
      <c r="R292" s="58"/>
    </row>
    <row r="293" spans="1:18" s="1" customFormat="1">
      <c r="A293" s="58"/>
      <c r="B293" s="58"/>
      <c r="C293" s="58"/>
      <c r="D293" s="58"/>
      <c r="E293" s="58"/>
      <c r="F293" s="58"/>
      <c r="G293" s="58"/>
      <c r="H293" s="58"/>
      <c r="I293" s="58"/>
      <c r="J293" s="58"/>
      <c r="K293" s="58"/>
      <c r="L293" s="58"/>
      <c r="M293" s="58"/>
      <c r="N293" s="58"/>
      <c r="O293" s="58"/>
      <c r="P293" s="58"/>
      <c r="Q293" s="58"/>
      <c r="R293" s="58"/>
    </row>
    <row r="294" spans="1:18" s="1" customFormat="1">
      <c r="A294" s="58"/>
      <c r="B294" s="58"/>
      <c r="C294" s="58"/>
      <c r="D294" s="58"/>
      <c r="E294" s="58"/>
      <c r="F294" s="58"/>
      <c r="G294" s="58"/>
      <c r="H294" s="58"/>
      <c r="I294" s="58"/>
      <c r="J294" s="58"/>
      <c r="K294" s="58"/>
      <c r="L294" s="58"/>
      <c r="M294" s="58"/>
      <c r="N294" s="58"/>
      <c r="O294" s="58"/>
      <c r="P294" s="58"/>
      <c r="Q294" s="58"/>
      <c r="R294" s="58"/>
    </row>
    <row r="295" spans="1:18" s="1" customFormat="1">
      <c r="A295" s="58"/>
      <c r="B295" s="58"/>
      <c r="C295" s="58"/>
      <c r="D295" s="58"/>
      <c r="E295" s="58"/>
      <c r="F295" s="58"/>
      <c r="G295" s="58"/>
      <c r="H295" s="58"/>
      <c r="I295" s="58"/>
      <c r="J295" s="58"/>
      <c r="K295" s="58"/>
      <c r="L295" s="58"/>
      <c r="M295" s="58"/>
      <c r="N295" s="58"/>
      <c r="O295" s="58"/>
      <c r="P295" s="58"/>
      <c r="Q295" s="58"/>
      <c r="R295" s="58"/>
    </row>
    <row r="296" spans="1:18" s="1" customFormat="1">
      <c r="A296" s="58"/>
      <c r="B296" s="58"/>
      <c r="C296" s="58"/>
      <c r="D296" s="58"/>
      <c r="E296" s="58"/>
      <c r="F296" s="58"/>
      <c r="G296" s="58"/>
      <c r="H296" s="58"/>
      <c r="I296" s="58"/>
      <c r="J296" s="58"/>
      <c r="K296" s="58"/>
      <c r="L296" s="58"/>
      <c r="M296" s="58"/>
      <c r="N296" s="58"/>
      <c r="O296" s="58"/>
      <c r="P296" s="58"/>
      <c r="Q296" s="58"/>
      <c r="R296" s="58"/>
    </row>
    <row r="297" spans="1:18" s="1" customFormat="1">
      <c r="A297" s="58"/>
      <c r="B297" s="58"/>
      <c r="C297" s="58"/>
      <c r="D297" s="58"/>
      <c r="E297" s="58"/>
      <c r="F297" s="58"/>
      <c r="G297" s="58"/>
      <c r="H297" s="58"/>
      <c r="I297" s="58"/>
      <c r="J297" s="58"/>
      <c r="K297" s="58"/>
      <c r="L297" s="58"/>
      <c r="M297" s="58"/>
      <c r="N297" s="58"/>
      <c r="O297" s="58"/>
      <c r="P297" s="58"/>
      <c r="Q297" s="58"/>
      <c r="R297" s="58"/>
    </row>
    <row r="298" spans="1:18" s="1" customFormat="1">
      <c r="A298" s="58"/>
      <c r="B298" s="58"/>
      <c r="C298" s="58"/>
      <c r="D298" s="58"/>
      <c r="E298" s="58"/>
      <c r="F298" s="58"/>
      <c r="G298" s="58"/>
      <c r="H298" s="58"/>
      <c r="I298" s="58"/>
      <c r="J298" s="58"/>
      <c r="K298" s="58"/>
      <c r="L298" s="58"/>
      <c r="M298" s="58"/>
      <c r="N298" s="58"/>
      <c r="O298" s="58"/>
      <c r="P298" s="58"/>
      <c r="Q298" s="58"/>
      <c r="R298" s="58"/>
    </row>
    <row r="299" spans="1:18" s="1" customFormat="1">
      <c r="A299" s="58"/>
      <c r="B299" s="58"/>
      <c r="C299" s="58"/>
      <c r="D299" s="58"/>
      <c r="E299" s="58"/>
      <c r="F299" s="58"/>
      <c r="G299" s="58"/>
      <c r="H299" s="58"/>
      <c r="I299" s="58"/>
      <c r="J299" s="58"/>
      <c r="K299" s="58"/>
      <c r="L299" s="58"/>
      <c r="M299" s="58"/>
      <c r="N299" s="58"/>
      <c r="O299" s="58"/>
      <c r="P299" s="58"/>
      <c r="Q299" s="58"/>
      <c r="R299" s="58"/>
    </row>
    <row r="300" spans="1:18" s="1" customFormat="1">
      <c r="A300" s="58"/>
      <c r="B300" s="58"/>
      <c r="C300" s="58"/>
      <c r="D300" s="58"/>
      <c r="E300" s="58"/>
      <c r="F300" s="58"/>
      <c r="G300" s="58"/>
      <c r="H300" s="58"/>
      <c r="I300" s="58"/>
      <c r="J300" s="58"/>
      <c r="K300" s="58"/>
      <c r="L300" s="58"/>
      <c r="M300" s="58"/>
      <c r="N300" s="58"/>
      <c r="O300" s="58"/>
      <c r="P300" s="58"/>
      <c r="Q300" s="58"/>
      <c r="R300" s="58"/>
    </row>
    <row r="301" spans="1:18" s="1" customFormat="1">
      <c r="A301" s="58"/>
      <c r="B301" s="58"/>
      <c r="C301" s="58"/>
      <c r="D301" s="58"/>
      <c r="E301" s="58"/>
      <c r="F301" s="58"/>
      <c r="G301" s="58"/>
      <c r="H301" s="58"/>
      <c r="I301" s="58"/>
      <c r="J301" s="58"/>
      <c r="K301" s="58"/>
      <c r="L301" s="58"/>
      <c r="M301" s="58"/>
      <c r="N301" s="58"/>
      <c r="O301" s="58"/>
      <c r="P301" s="58"/>
      <c r="Q301" s="58"/>
      <c r="R301" s="58"/>
    </row>
    <row r="302" spans="1:18" s="1" customFormat="1">
      <c r="A302" s="58"/>
      <c r="B302" s="58"/>
      <c r="C302" s="58"/>
      <c r="D302" s="58"/>
      <c r="E302" s="58"/>
      <c r="F302" s="58"/>
      <c r="G302" s="58"/>
      <c r="H302" s="58"/>
      <c r="I302" s="58"/>
      <c r="J302" s="58"/>
      <c r="K302" s="58"/>
      <c r="L302" s="58"/>
      <c r="M302" s="58"/>
      <c r="N302" s="58"/>
      <c r="O302" s="58"/>
      <c r="P302" s="58"/>
      <c r="Q302" s="58"/>
      <c r="R302" s="58"/>
    </row>
    <row r="303" spans="1:18" s="1" customFormat="1">
      <c r="A303" s="58"/>
      <c r="B303" s="58"/>
      <c r="C303" s="58"/>
      <c r="D303" s="58"/>
      <c r="E303" s="58"/>
      <c r="F303" s="58"/>
      <c r="G303" s="58"/>
      <c r="H303" s="58"/>
      <c r="I303" s="58"/>
      <c r="J303" s="58"/>
      <c r="K303" s="58"/>
      <c r="L303" s="58"/>
      <c r="M303" s="58"/>
      <c r="N303" s="58"/>
      <c r="O303" s="58"/>
      <c r="P303" s="58"/>
      <c r="Q303" s="58"/>
      <c r="R303" s="58"/>
    </row>
    <row r="304" spans="1:18" s="1" customFormat="1">
      <c r="A304" s="58"/>
      <c r="B304" s="58"/>
      <c r="C304" s="58"/>
      <c r="D304" s="58"/>
      <c r="E304" s="58"/>
      <c r="F304" s="58"/>
      <c r="G304" s="58"/>
      <c r="H304" s="58"/>
      <c r="I304" s="58"/>
      <c r="J304" s="58"/>
      <c r="K304" s="58"/>
      <c r="L304" s="58"/>
      <c r="M304" s="58"/>
      <c r="N304" s="58"/>
      <c r="O304" s="58"/>
      <c r="P304" s="58"/>
      <c r="Q304" s="58"/>
      <c r="R304" s="58"/>
    </row>
    <row r="305" spans="1:18" s="1" customFormat="1">
      <c r="A305" s="58"/>
      <c r="B305" s="58"/>
      <c r="C305" s="58"/>
      <c r="D305" s="58"/>
      <c r="E305" s="58"/>
      <c r="F305" s="58"/>
      <c r="G305" s="58"/>
      <c r="H305" s="58"/>
      <c r="I305" s="58"/>
      <c r="J305" s="58"/>
      <c r="K305" s="58"/>
      <c r="L305" s="58"/>
      <c r="M305" s="58"/>
      <c r="N305" s="58"/>
      <c r="O305" s="58"/>
      <c r="P305" s="58"/>
      <c r="Q305" s="58"/>
      <c r="R305" s="58"/>
    </row>
    <row r="306" spans="1:18" s="1" customFormat="1">
      <c r="A306" s="58"/>
      <c r="B306" s="58"/>
      <c r="C306" s="58"/>
      <c r="D306" s="58"/>
      <c r="E306" s="58"/>
      <c r="F306" s="58"/>
      <c r="G306" s="58"/>
      <c r="H306" s="58"/>
      <c r="I306" s="58"/>
      <c r="J306" s="58"/>
      <c r="K306" s="58"/>
      <c r="L306" s="58"/>
      <c r="M306" s="58"/>
      <c r="N306" s="58"/>
      <c r="O306" s="58"/>
      <c r="P306" s="58"/>
      <c r="Q306" s="58"/>
      <c r="R306" s="58"/>
    </row>
    <row r="307" spans="1:18" s="1" customFormat="1">
      <c r="A307" s="58"/>
      <c r="B307" s="58"/>
      <c r="C307" s="58"/>
      <c r="D307" s="58"/>
      <c r="E307" s="58"/>
      <c r="F307" s="58"/>
      <c r="G307" s="58"/>
      <c r="H307" s="58"/>
      <c r="I307" s="58"/>
      <c r="J307" s="58"/>
      <c r="K307" s="58"/>
      <c r="L307" s="58"/>
      <c r="M307" s="58"/>
      <c r="N307" s="58"/>
      <c r="O307" s="58"/>
      <c r="P307" s="58"/>
      <c r="Q307" s="58"/>
      <c r="R307" s="58"/>
    </row>
    <row r="308" spans="1:18" s="1" customFormat="1">
      <c r="A308" s="58"/>
      <c r="B308" s="58"/>
      <c r="C308" s="58"/>
      <c r="D308" s="58"/>
      <c r="E308" s="58"/>
      <c r="F308" s="58"/>
      <c r="G308" s="58"/>
      <c r="H308" s="58"/>
      <c r="I308" s="58"/>
      <c r="J308" s="58"/>
      <c r="K308" s="58"/>
      <c r="L308" s="58"/>
      <c r="M308" s="58"/>
      <c r="N308" s="58"/>
      <c r="O308" s="58"/>
      <c r="P308" s="58"/>
      <c r="Q308" s="58"/>
      <c r="R308" s="58"/>
    </row>
    <row r="309" spans="1:18" s="1" customFormat="1">
      <c r="A309" s="58"/>
      <c r="B309" s="58"/>
      <c r="C309" s="58"/>
      <c r="D309" s="58"/>
      <c r="E309" s="58"/>
      <c r="F309" s="58"/>
      <c r="G309" s="58"/>
      <c r="H309" s="58"/>
      <c r="I309" s="58"/>
      <c r="J309" s="58"/>
      <c r="K309" s="58"/>
      <c r="L309" s="58"/>
      <c r="M309" s="58"/>
      <c r="N309" s="58"/>
      <c r="O309" s="58"/>
      <c r="P309" s="58"/>
      <c r="Q309" s="58"/>
      <c r="R309" s="58"/>
    </row>
    <row r="310" spans="1:18" s="1" customFormat="1">
      <c r="A310" s="58"/>
      <c r="B310" s="58"/>
      <c r="C310" s="58"/>
      <c r="D310" s="58"/>
      <c r="E310" s="58"/>
      <c r="F310" s="58"/>
      <c r="G310" s="58"/>
      <c r="H310" s="58"/>
      <c r="I310" s="58"/>
      <c r="J310" s="58"/>
      <c r="K310" s="58"/>
      <c r="L310" s="58"/>
      <c r="M310" s="58"/>
      <c r="N310" s="58"/>
      <c r="O310" s="58"/>
      <c r="P310" s="58"/>
      <c r="Q310" s="58"/>
      <c r="R310" s="58"/>
    </row>
    <row r="311" spans="1:18" s="1" customFormat="1">
      <c r="A311" s="58"/>
      <c r="B311" s="58"/>
      <c r="C311" s="58"/>
      <c r="D311" s="58"/>
      <c r="E311" s="58"/>
      <c r="F311" s="58"/>
      <c r="G311" s="58"/>
      <c r="H311" s="58"/>
      <c r="I311" s="58"/>
      <c r="J311" s="58"/>
      <c r="K311" s="58"/>
      <c r="L311" s="58"/>
      <c r="M311" s="58"/>
      <c r="N311" s="58"/>
      <c r="O311" s="58"/>
      <c r="P311" s="58"/>
      <c r="Q311" s="58"/>
      <c r="R311" s="58"/>
    </row>
    <row r="312" spans="1:18" s="1" customFormat="1">
      <c r="A312" s="58"/>
      <c r="B312" s="58"/>
      <c r="C312" s="58"/>
      <c r="D312" s="58"/>
      <c r="E312" s="58"/>
      <c r="F312" s="58"/>
      <c r="G312" s="58"/>
      <c r="H312" s="58"/>
      <c r="I312" s="58"/>
      <c r="J312" s="58"/>
      <c r="K312" s="58"/>
      <c r="L312" s="58"/>
      <c r="M312" s="58"/>
      <c r="N312" s="58"/>
      <c r="O312" s="58"/>
      <c r="P312" s="58"/>
      <c r="Q312" s="58"/>
      <c r="R312" s="58"/>
    </row>
    <row r="313" spans="1:18" s="1" customFormat="1">
      <c r="A313" s="58"/>
      <c r="B313" s="58"/>
      <c r="C313" s="58"/>
      <c r="D313" s="58"/>
      <c r="E313" s="58"/>
      <c r="F313" s="58"/>
      <c r="G313" s="58"/>
      <c r="H313" s="58"/>
      <c r="I313" s="58"/>
      <c r="J313" s="58"/>
      <c r="K313" s="58"/>
      <c r="L313" s="58"/>
      <c r="M313" s="58"/>
      <c r="N313" s="58"/>
      <c r="O313" s="58"/>
      <c r="P313" s="58"/>
      <c r="Q313" s="58"/>
      <c r="R313" s="58"/>
    </row>
    <row r="314" spans="1:18" s="1" customFormat="1">
      <c r="A314" s="58"/>
      <c r="B314" s="58"/>
      <c r="C314" s="58"/>
      <c r="D314" s="58"/>
      <c r="E314" s="58"/>
      <c r="F314" s="58"/>
      <c r="G314" s="58"/>
      <c r="H314" s="58"/>
      <c r="I314" s="58"/>
      <c r="J314" s="58"/>
      <c r="K314" s="58"/>
      <c r="L314" s="58"/>
      <c r="M314" s="58"/>
      <c r="N314" s="58"/>
      <c r="O314" s="58"/>
      <c r="P314" s="58"/>
      <c r="Q314" s="58"/>
      <c r="R314" s="58"/>
    </row>
    <row r="315" spans="1:18" s="1" customFormat="1">
      <c r="A315" s="58"/>
      <c r="B315" s="58"/>
      <c r="C315" s="58"/>
      <c r="D315" s="58"/>
      <c r="E315" s="58"/>
      <c r="F315" s="58"/>
      <c r="G315" s="58"/>
      <c r="H315" s="58"/>
      <c r="I315" s="58"/>
      <c r="J315" s="58"/>
      <c r="K315" s="58"/>
      <c r="L315" s="58"/>
      <c r="M315" s="58"/>
      <c r="N315" s="58"/>
      <c r="O315" s="58"/>
      <c r="P315" s="58"/>
      <c r="Q315" s="58"/>
      <c r="R315" s="58"/>
    </row>
    <row r="316" spans="1:18" s="1" customFormat="1">
      <c r="A316" s="58"/>
      <c r="B316" s="58"/>
      <c r="C316" s="58"/>
      <c r="D316" s="58"/>
      <c r="E316" s="58"/>
      <c r="F316" s="58"/>
      <c r="G316" s="58"/>
      <c r="H316" s="58"/>
      <c r="I316" s="58"/>
      <c r="J316" s="58"/>
      <c r="K316" s="58"/>
      <c r="L316" s="58"/>
      <c r="M316" s="58"/>
      <c r="N316" s="58"/>
      <c r="O316" s="58"/>
      <c r="P316" s="58"/>
      <c r="Q316" s="58"/>
      <c r="R316" s="58"/>
    </row>
    <row r="317" spans="1:18" s="1" customFormat="1">
      <c r="A317" s="58"/>
      <c r="B317" s="58"/>
      <c r="C317" s="58"/>
      <c r="D317" s="58"/>
      <c r="E317" s="58"/>
      <c r="F317" s="58"/>
      <c r="G317" s="58"/>
      <c r="H317" s="58"/>
      <c r="I317" s="58"/>
      <c r="J317" s="58"/>
      <c r="K317" s="58"/>
      <c r="L317" s="58"/>
      <c r="M317" s="58"/>
      <c r="N317" s="58"/>
      <c r="O317" s="58"/>
      <c r="P317" s="58"/>
      <c r="Q317" s="58"/>
      <c r="R317" s="58"/>
    </row>
    <row r="318" spans="1:18" s="1" customFormat="1">
      <c r="A318" s="58"/>
      <c r="B318" s="58"/>
      <c r="C318" s="58"/>
      <c r="D318" s="58"/>
      <c r="E318" s="58"/>
      <c r="F318" s="58"/>
      <c r="G318" s="58"/>
      <c r="H318" s="58"/>
      <c r="I318" s="58"/>
      <c r="J318" s="58"/>
      <c r="K318" s="58"/>
      <c r="L318" s="58"/>
      <c r="M318" s="58"/>
      <c r="N318" s="58"/>
      <c r="O318" s="58"/>
      <c r="P318" s="58"/>
      <c r="Q318" s="58"/>
      <c r="R318" s="58"/>
    </row>
    <row r="319" spans="1:18" s="1" customFormat="1">
      <c r="A319" s="58"/>
      <c r="B319" s="58"/>
      <c r="C319" s="58"/>
      <c r="D319" s="58"/>
      <c r="E319" s="58"/>
      <c r="F319" s="58"/>
      <c r="G319" s="58"/>
      <c r="H319" s="58"/>
      <c r="I319" s="58"/>
      <c r="J319" s="58"/>
      <c r="K319" s="58"/>
      <c r="L319" s="58"/>
      <c r="M319" s="58"/>
      <c r="N319" s="58"/>
      <c r="O319" s="58"/>
      <c r="P319" s="58"/>
      <c r="Q319" s="58"/>
      <c r="R319" s="58"/>
    </row>
    <row r="320" spans="1:18" s="1" customFormat="1">
      <c r="A320" s="58"/>
      <c r="B320" s="58"/>
      <c r="C320" s="58"/>
      <c r="D320" s="58"/>
      <c r="E320" s="58"/>
      <c r="F320" s="58"/>
      <c r="G320" s="58"/>
      <c r="H320" s="58"/>
      <c r="I320" s="58"/>
      <c r="J320" s="58"/>
      <c r="K320" s="58"/>
      <c r="L320" s="58"/>
      <c r="M320" s="58"/>
      <c r="N320" s="58"/>
      <c r="O320" s="58"/>
      <c r="P320" s="58"/>
      <c r="Q320" s="58"/>
      <c r="R320" s="58"/>
    </row>
    <row r="321" spans="1:18" s="1" customFormat="1">
      <c r="A321" s="58"/>
      <c r="B321" s="58"/>
      <c r="C321" s="58"/>
      <c r="D321" s="58"/>
      <c r="E321" s="58"/>
      <c r="F321" s="58"/>
      <c r="G321" s="58"/>
      <c r="H321" s="58"/>
      <c r="I321" s="58"/>
      <c r="J321" s="58"/>
      <c r="K321" s="58"/>
      <c r="L321" s="58"/>
      <c r="M321" s="58"/>
      <c r="N321" s="58"/>
      <c r="O321" s="58"/>
      <c r="P321" s="58"/>
      <c r="Q321" s="58"/>
      <c r="R321" s="58"/>
    </row>
    <row r="322" spans="1:18" s="1" customFormat="1">
      <c r="A322" s="58"/>
      <c r="B322" s="58"/>
      <c r="C322" s="58"/>
      <c r="D322" s="58"/>
      <c r="E322" s="58"/>
      <c r="F322" s="58"/>
      <c r="G322" s="58"/>
      <c r="H322" s="58"/>
      <c r="I322" s="58"/>
      <c r="J322" s="58"/>
      <c r="K322" s="58"/>
      <c r="L322" s="58"/>
      <c r="M322" s="58"/>
      <c r="N322" s="58"/>
      <c r="O322" s="58"/>
      <c r="P322" s="58"/>
      <c r="Q322" s="58"/>
      <c r="R322" s="58"/>
    </row>
    <row r="323" spans="1:18" s="1" customFormat="1">
      <c r="A323" s="58"/>
      <c r="B323" s="58"/>
      <c r="C323" s="58"/>
      <c r="D323" s="58"/>
      <c r="E323" s="58"/>
      <c r="F323" s="58"/>
      <c r="G323" s="58"/>
      <c r="H323" s="58"/>
      <c r="I323" s="58"/>
      <c r="J323" s="58"/>
      <c r="K323" s="58"/>
      <c r="L323" s="58"/>
      <c r="M323" s="58"/>
      <c r="N323" s="58"/>
      <c r="O323" s="58"/>
      <c r="P323" s="58"/>
      <c r="Q323" s="58"/>
      <c r="R323" s="58"/>
    </row>
    <row r="324" spans="1:18" s="1" customFormat="1">
      <c r="A324" s="58"/>
      <c r="B324" s="58"/>
      <c r="C324" s="58"/>
      <c r="D324" s="58"/>
      <c r="E324" s="58"/>
      <c r="F324" s="58"/>
      <c r="G324" s="58"/>
      <c r="H324" s="58"/>
      <c r="I324" s="58"/>
      <c r="J324" s="58"/>
      <c r="K324" s="58"/>
      <c r="L324" s="58"/>
      <c r="M324" s="58"/>
      <c r="N324" s="58"/>
      <c r="O324" s="58"/>
      <c r="P324" s="58"/>
      <c r="Q324" s="58"/>
      <c r="R324" s="58"/>
    </row>
    <row r="325" spans="1:18" s="1" customFormat="1">
      <c r="A325" s="58"/>
      <c r="B325" s="58"/>
      <c r="C325" s="58"/>
      <c r="D325" s="58"/>
      <c r="E325" s="58"/>
      <c r="F325" s="58"/>
      <c r="G325" s="58"/>
      <c r="H325" s="58"/>
      <c r="I325" s="58"/>
      <c r="J325" s="58"/>
      <c r="K325" s="58"/>
      <c r="L325" s="58"/>
      <c r="M325" s="58"/>
      <c r="N325" s="58"/>
      <c r="O325" s="58"/>
      <c r="P325" s="58"/>
      <c r="Q325" s="58"/>
      <c r="R325" s="58"/>
    </row>
    <row r="326" spans="1:18" s="1" customFormat="1">
      <c r="A326" s="58"/>
      <c r="B326" s="58"/>
      <c r="C326" s="58"/>
      <c r="D326" s="58"/>
      <c r="E326" s="58"/>
      <c r="F326" s="58"/>
      <c r="G326" s="58"/>
      <c r="H326" s="58"/>
      <c r="I326" s="58"/>
      <c r="J326" s="58"/>
      <c r="K326" s="58"/>
      <c r="L326" s="58"/>
      <c r="M326" s="58"/>
      <c r="N326" s="58"/>
      <c r="O326" s="58"/>
      <c r="P326" s="58"/>
      <c r="Q326" s="58"/>
      <c r="R326" s="58"/>
    </row>
    <row r="327" spans="1:18" s="1" customFormat="1">
      <c r="A327" s="58"/>
      <c r="B327" s="58"/>
      <c r="C327" s="58"/>
      <c r="D327" s="58"/>
      <c r="E327" s="58"/>
      <c r="F327" s="58"/>
      <c r="G327" s="58"/>
      <c r="H327" s="58"/>
      <c r="I327" s="58"/>
      <c r="J327" s="58"/>
      <c r="K327" s="58"/>
      <c r="L327" s="58"/>
      <c r="M327" s="58"/>
      <c r="N327" s="58"/>
      <c r="O327" s="58"/>
      <c r="P327" s="58"/>
      <c r="Q327" s="58"/>
      <c r="R327" s="58"/>
    </row>
    <row r="328" spans="1:18" s="1" customFormat="1">
      <c r="A328" s="58"/>
      <c r="B328" s="58"/>
      <c r="C328" s="58"/>
      <c r="D328" s="58"/>
      <c r="E328" s="58"/>
      <c r="F328" s="58"/>
      <c r="G328" s="58"/>
      <c r="H328" s="58"/>
      <c r="I328" s="58"/>
      <c r="J328" s="58"/>
      <c r="K328" s="58"/>
      <c r="L328" s="58"/>
      <c r="M328" s="58"/>
      <c r="N328" s="58"/>
      <c r="O328" s="58"/>
      <c r="P328" s="58"/>
      <c r="Q328" s="58"/>
      <c r="R328" s="58"/>
    </row>
    <row r="329" spans="1:18" s="1" customFormat="1">
      <c r="A329" s="58"/>
      <c r="B329" s="58"/>
      <c r="C329" s="58"/>
      <c r="D329" s="58"/>
      <c r="E329" s="58"/>
      <c r="F329" s="58"/>
      <c r="G329" s="58"/>
      <c r="H329" s="58"/>
      <c r="I329" s="58"/>
      <c r="J329" s="58"/>
      <c r="K329" s="58"/>
      <c r="L329" s="58"/>
      <c r="M329" s="58"/>
      <c r="N329" s="58"/>
      <c r="O329" s="58"/>
      <c r="P329" s="58"/>
      <c r="Q329" s="58"/>
      <c r="R329" s="58"/>
    </row>
    <row r="330" spans="1:18" s="1" customFormat="1">
      <c r="A330" s="58"/>
      <c r="B330" s="58"/>
      <c r="C330" s="58"/>
      <c r="D330" s="58"/>
      <c r="E330" s="58"/>
      <c r="F330" s="58"/>
      <c r="G330" s="58"/>
      <c r="H330" s="58"/>
      <c r="I330" s="58"/>
      <c r="J330" s="58"/>
      <c r="K330" s="58"/>
      <c r="L330" s="58"/>
      <c r="M330" s="58"/>
      <c r="N330" s="58"/>
      <c r="O330" s="58"/>
      <c r="P330" s="58"/>
      <c r="Q330" s="58"/>
      <c r="R330" s="58"/>
    </row>
    <row r="331" spans="1:18" s="1" customFormat="1">
      <c r="A331" s="58"/>
      <c r="B331" s="58"/>
      <c r="C331" s="58"/>
      <c r="D331" s="58"/>
      <c r="E331" s="58"/>
      <c r="F331" s="58"/>
      <c r="G331" s="58"/>
      <c r="H331" s="58"/>
      <c r="I331" s="58"/>
      <c r="J331" s="58"/>
      <c r="K331" s="58"/>
      <c r="L331" s="58"/>
      <c r="M331" s="58"/>
      <c r="N331" s="58"/>
      <c r="O331" s="58"/>
      <c r="P331" s="58"/>
      <c r="Q331" s="58"/>
      <c r="R331" s="58"/>
    </row>
    <row r="332" spans="1:18" s="1" customFormat="1">
      <c r="A332" s="58"/>
      <c r="B332" s="58"/>
      <c r="C332" s="58"/>
      <c r="D332" s="58"/>
      <c r="E332" s="58"/>
      <c r="F332" s="58"/>
      <c r="G332" s="58"/>
      <c r="H332" s="58"/>
      <c r="I332" s="58"/>
      <c r="J332" s="58"/>
      <c r="K332" s="58"/>
      <c r="L332" s="58"/>
      <c r="M332" s="58"/>
      <c r="N332" s="58"/>
      <c r="O332" s="58"/>
      <c r="P332" s="58"/>
      <c r="Q332" s="58"/>
      <c r="R332" s="58"/>
    </row>
    <row r="333" spans="1:18" s="1" customFormat="1">
      <c r="A333" s="58"/>
      <c r="B333" s="58"/>
      <c r="C333" s="58"/>
      <c r="D333" s="58"/>
      <c r="E333" s="58"/>
      <c r="F333" s="58"/>
      <c r="G333" s="58"/>
      <c r="H333" s="58"/>
      <c r="I333" s="58"/>
      <c r="J333" s="58"/>
      <c r="K333" s="58"/>
      <c r="L333" s="58"/>
      <c r="M333" s="58"/>
      <c r="N333" s="58"/>
      <c r="O333" s="58"/>
      <c r="P333" s="58"/>
      <c r="Q333" s="58"/>
      <c r="R333" s="58"/>
    </row>
    <row r="334" spans="1:18" s="1" customFormat="1">
      <c r="A334" s="58"/>
      <c r="B334" s="58"/>
      <c r="C334" s="58"/>
      <c r="D334" s="58"/>
      <c r="E334" s="58"/>
      <c r="F334" s="58"/>
      <c r="G334" s="58"/>
      <c r="H334" s="58"/>
      <c r="I334" s="58"/>
      <c r="J334" s="58"/>
      <c r="K334" s="58"/>
      <c r="L334" s="58"/>
      <c r="M334" s="58"/>
      <c r="N334" s="58"/>
      <c r="O334" s="58"/>
      <c r="P334" s="58"/>
      <c r="Q334" s="58"/>
      <c r="R334" s="58"/>
    </row>
    <row r="335" spans="1:18" s="1" customFormat="1">
      <c r="A335" s="58"/>
      <c r="B335" s="58"/>
      <c r="C335" s="58"/>
      <c r="D335" s="58"/>
      <c r="E335" s="58"/>
      <c r="F335" s="58"/>
      <c r="G335" s="58"/>
      <c r="H335" s="58"/>
      <c r="I335" s="58"/>
      <c r="J335" s="58"/>
      <c r="K335" s="58"/>
      <c r="L335" s="58"/>
      <c r="M335" s="58"/>
      <c r="N335" s="58"/>
      <c r="O335" s="58"/>
      <c r="P335" s="58"/>
      <c r="Q335" s="58"/>
      <c r="R335" s="58"/>
    </row>
    <row r="336" spans="1:18" s="1" customFormat="1">
      <c r="A336" s="58"/>
      <c r="B336" s="58"/>
      <c r="C336" s="58"/>
      <c r="D336" s="58"/>
      <c r="E336" s="58"/>
      <c r="F336" s="58"/>
      <c r="G336" s="58"/>
      <c r="H336" s="58"/>
      <c r="I336" s="58"/>
      <c r="J336" s="58"/>
      <c r="K336" s="58"/>
      <c r="L336" s="58"/>
      <c r="M336" s="58"/>
      <c r="N336" s="58"/>
      <c r="O336" s="58"/>
      <c r="P336" s="58"/>
      <c r="Q336" s="58"/>
      <c r="R336" s="58"/>
    </row>
    <row r="337" spans="1:18" s="1" customFormat="1">
      <c r="A337" s="58"/>
      <c r="B337" s="58"/>
      <c r="C337" s="58"/>
      <c r="D337" s="58"/>
      <c r="E337" s="58"/>
      <c r="F337" s="58"/>
      <c r="G337" s="58"/>
      <c r="H337" s="58"/>
      <c r="I337" s="58"/>
      <c r="J337" s="58"/>
      <c r="K337" s="58"/>
      <c r="L337" s="58"/>
      <c r="M337" s="58"/>
      <c r="N337" s="58"/>
      <c r="O337" s="58"/>
      <c r="P337" s="58"/>
      <c r="Q337" s="58"/>
      <c r="R337" s="58"/>
    </row>
    <row r="338" spans="1:18" s="1" customFormat="1">
      <c r="A338" s="58"/>
      <c r="B338" s="58"/>
      <c r="C338" s="58"/>
      <c r="D338" s="58"/>
      <c r="E338" s="58"/>
      <c r="F338" s="58"/>
      <c r="G338" s="58"/>
      <c r="H338" s="58"/>
      <c r="I338" s="58"/>
      <c r="J338" s="58"/>
      <c r="K338" s="58"/>
      <c r="L338" s="58"/>
      <c r="M338" s="58"/>
      <c r="N338" s="58"/>
      <c r="O338" s="58"/>
      <c r="P338" s="58"/>
      <c r="Q338" s="58"/>
      <c r="R338" s="58"/>
    </row>
    <row r="339" spans="1:18" s="1" customFormat="1">
      <c r="A339" s="58"/>
      <c r="B339" s="58"/>
      <c r="C339" s="58"/>
      <c r="D339" s="58"/>
      <c r="E339" s="58"/>
      <c r="F339" s="58"/>
      <c r="G339" s="58"/>
      <c r="H339" s="58"/>
      <c r="I339" s="58"/>
      <c r="J339" s="58"/>
      <c r="K339" s="58"/>
      <c r="L339" s="58"/>
      <c r="M339" s="58"/>
      <c r="N339" s="58"/>
      <c r="O339" s="58"/>
      <c r="P339" s="58"/>
      <c r="Q339" s="58"/>
      <c r="R339" s="58"/>
    </row>
    <row r="340" spans="1:18" s="1" customFormat="1">
      <c r="A340" s="58"/>
      <c r="B340" s="58"/>
      <c r="C340" s="58"/>
      <c r="D340" s="58"/>
      <c r="E340" s="58"/>
      <c r="F340" s="58"/>
      <c r="G340" s="58"/>
      <c r="H340" s="58"/>
      <c r="I340" s="58"/>
      <c r="J340" s="58"/>
      <c r="K340" s="58"/>
      <c r="L340" s="58"/>
      <c r="M340" s="58"/>
      <c r="N340" s="58"/>
      <c r="O340" s="58"/>
      <c r="P340" s="58"/>
      <c r="Q340" s="58"/>
      <c r="R340" s="58"/>
    </row>
    <row r="341" spans="1:18" s="1" customFormat="1">
      <c r="A341" s="58"/>
      <c r="B341" s="58"/>
      <c r="C341" s="58"/>
      <c r="D341" s="58"/>
      <c r="E341" s="58"/>
      <c r="F341" s="58"/>
      <c r="G341" s="58"/>
      <c r="H341" s="58"/>
      <c r="I341" s="58"/>
      <c r="J341" s="58"/>
      <c r="K341" s="58"/>
      <c r="L341" s="58"/>
      <c r="M341" s="58"/>
      <c r="N341" s="58"/>
      <c r="O341" s="58"/>
      <c r="P341" s="58"/>
      <c r="Q341" s="58"/>
      <c r="R341" s="58"/>
    </row>
    <row r="342" spans="1:18" s="1" customFormat="1">
      <c r="A342" s="58"/>
      <c r="B342" s="58"/>
      <c r="C342" s="58"/>
      <c r="D342" s="58"/>
      <c r="E342" s="58"/>
      <c r="F342" s="58"/>
      <c r="G342" s="58"/>
      <c r="H342" s="58"/>
      <c r="I342" s="58"/>
      <c r="J342" s="58"/>
      <c r="K342" s="58"/>
      <c r="L342" s="58"/>
      <c r="M342" s="58"/>
      <c r="N342" s="58"/>
      <c r="O342" s="58"/>
      <c r="P342" s="58"/>
      <c r="Q342" s="58"/>
      <c r="R342" s="58"/>
    </row>
    <row r="343" spans="1:18" s="1" customFormat="1">
      <c r="A343" s="58"/>
      <c r="B343" s="58"/>
      <c r="C343" s="58"/>
      <c r="D343" s="58"/>
      <c r="E343" s="58"/>
      <c r="F343" s="58"/>
      <c r="G343" s="58"/>
      <c r="H343" s="58"/>
      <c r="I343" s="58"/>
      <c r="J343" s="58"/>
      <c r="K343" s="58"/>
      <c r="L343" s="58"/>
      <c r="M343" s="58"/>
      <c r="N343" s="58"/>
      <c r="O343" s="58"/>
      <c r="P343" s="58"/>
      <c r="Q343" s="58"/>
      <c r="R343" s="58"/>
    </row>
    <row r="344" spans="1:18" s="1" customFormat="1">
      <c r="A344" s="58"/>
      <c r="B344" s="58"/>
      <c r="C344" s="58"/>
      <c r="D344" s="58"/>
      <c r="E344" s="58"/>
      <c r="F344" s="58"/>
      <c r="G344" s="58"/>
      <c r="H344" s="58"/>
      <c r="I344" s="58"/>
      <c r="J344" s="58"/>
      <c r="K344" s="58"/>
      <c r="L344" s="58"/>
      <c r="M344" s="58"/>
      <c r="N344" s="58"/>
      <c r="O344" s="58"/>
      <c r="P344" s="58"/>
      <c r="Q344" s="58"/>
      <c r="R344" s="58"/>
    </row>
    <row r="345" spans="1:18" s="1" customFormat="1">
      <c r="A345" s="58"/>
      <c r="B345" s="58"/>
      <c r="C345" s="58"/>
      <c r="D345" s="58"/>
      <c r="E345" s="58"/>
      <c r="F345" s="58"/>
      <c r="G345" s="58"/>
      <c r="H345" s="58"/>
      <c r="I345" s="58"/>
      <c r="J345" s="58"/>
      <c r="K345" s="58"/>
      <c r="L345" s="58"/>
      <c r="M345" s="58"/>
      <c r="N345" s="58"/>
      <c r="O345" s="58"/>
      <c r="P345" s="58"/>
      <c r="Q345" s="58"/>
      <c r="R345" s="58"/>
    </row>
    <row r="346" spans="1:18" s="1" customFormat="1">
      <c r="A346" s="58"/>
      <c r="B346" s="58"/>
      <c r="C346" s="58"/>
      <c r="D346" s="58"/>
      <c r="E346" s="58"/>
      <c r="F346" s="58"/>
      <c r="G346" s="58"/>
      <c r="H346" s="58"/>
      <c r="I346" s="58"/>
      <c r="J346" s="58"/>
      <c r="K346" s="58"/>
      <c r="L346" s="58"/>
      <c r="M346" s="58"/>
      <c r="N346" s="58"/>
      <c r="O346" s="58"/>
      <c r="P346" s="58"/>
      <c r="Q346" s="58"/>
      <c r="R346" s="58"/>
    </row>
    <row r="347" spans="1:18" s="1" customFormat="1">
      <c r="A347" s="58"/>
      <c r="B347" s="58"/>
      <c r="C347" s="58"/>
      <c r="D347" s="58"/>
      <c r="E347" s="58"/>
      <c r="F347" s="58"/>
      <c r="G347" s="58"/>
      <c r="H347" s="58"/>
      <c r="I347" s="58"/>
      <c r="J347" s="58"/>
      <c r="K347" s="58"/>
      <c r="L347" s="58"/>
      <c r="M347" s="58"/>
      <c r="N347" s="58"/>
      <c r="O347" s="58"/>
      <c r="P347" s="58"/>
      <c r="Q347" s="58"/>
      <c r="R347" s="58"/>
    </row>
    <row r="348" spans="1:18" s="1" customFormat="1">
      <c r="A348" s="58"/>
      <c r="B348" s="58"/>
      <c r="C348" s="58"/>
      <c r="D348" s="58"/>
      <c r="E348" s="58"/>
      <c r="F348" s="58"/>
      <c r="G348" s="58"/>
      <c r="H348" s="58"/>
      <c r="I348" s="58"/>
      <c r="J348" s="58"/>
      <c r="K348" s="58"/>
      <c r="L348" s="58"/>
      <c r="M348" s="58"/>
      <c r="N348" s="58"/>
      <c r="O348" s="58"/>
      <c r="P348" s="58"/>
      <c r="Q348" s="58"/>
      <c r="R348" s="58"/>
    </row>
    <row r="349" spans="1:18" s="1" customFormat="1">
      <c r="A349" s="58"/>
      <c r="B349" s="58"/>
      <c r="C349" s="58"/>
      <c r="D349" s="58"/>
      <c r="E349" s="58"/>
      <c r="F349" s="58"/>
      <c r="G349" s="58"/>
      <c r="H349" s="58"/>
      <c r="I349" s="58"/>
      <c r="J349" s="58"/>
      <c r="K349" s="58"/>
      <c r="L349" s="58"/>
      <c r="M349" s="58"/>
      <c r="N349" s="58"/>
      <c r="O349" s="58"/>
      <c r="P349" s="58"/>
      <c r="Q349" s="58"/>
      <c r="R349" s="58"/>
    </row>
    <row r="350" spans="1:18" s="1" customFormat="1">
      <c r="A350" s="58"/>
      <c r="B350" s="58"/>
      <c r="C350" s="58"/>
      <c r="D350" s="58"/>
      <c r="E350" s="58"/>
      <c r="F350" s="58"/>
      <c r="G350" s="58"/>
      <c r="H350" s="58"/>
      <c r="I350" s="58"/>
      <c r="J350" s="58"/>
      <c r="K350" s="58"/>
      <c r="L350" s="58"/>
      <c r="M350" s="58"/>
      <c r="N350" s="58"/>
      <c r="O350" s="58"/>
      <c r="P350" s="58"/>
      <c r="Q350" s="58"/>
      <c r="R350" s="58"/>
    </row>
    <row r="351" spans="1:18" s="1" customFormat="1">
      <c r="A351" s="58"/>
      <c r="B351" s="58"/>
      <c r="C351" s="58"/>
      <c r="D351" s="58"/>
      <c r="E351" s="58"/>
      <c r="F351" s="58"/>
      <c r="G351" s="58"/>
      <c r="H351" s="58"/>
      <c r="I351" s="58"/>
      <c r="J351" s="58"/>
      <c r="K351" s="58"/>
      <c r="L351" s="58"/>
      <c r="M351" s="58"/>
      <c r="N351" s="58"/>
      <c r="O351" s="58"/>
      <c r="P351" s="58"/>
      <c r="Q351" s="58"/>
      <c r="R351" s="58"/>
    </row>
    <row r="352" spans="1:18" s="1" customFormat="1">
      <c r="A352" s="58"/>
      <c r="B352" s="58"/>
      <c r="C352" s="58"/>
      <c r="D352" s="58"/>
      <c r="E352" s="58"/>
      <c r="F352" s="58"/>
      <c r="G352" s="58"/>
      <c r="H352" s="58"/>
      <c r="I352" s="58"/>
      <c r="J352" s="58"/>
      <c r="K352" s="58"/>
      <c r="L352" s="58"/>
      <c r="M352" s="58"/>
      <c r="N352" s="58"/>
      <c r="O352" s="58"/>
      <c r="P352" s="58"/>
      <c r="Q352" s="58"/>
      <c r="R352" s="58"/>
    </row>
    <row r="353" spans="1:18" s="1" customFormat="1">
      <c r="A353" s="58"/>
      <c r="B353" s="58"/>
      <c r="C353" s="58"/>
      <c r="D353" s="58"/>
      <c r="E353" s="58"/>
      <c r="F353" s="58"/>
      <c r="G353" s="58"/>
      <c r="H353" s="58"/>
      <c r="I353" s="58"/>
      <c r="J353" s="58"/>
      <c r="K353" s="58"/>
      <c r="L353" s="58"/>
      <c r="M353" s="58"/>
      <c r="N353" s="58"/>
      <c r="O353" s="58"/>
      <c r="P353" s="58"/>
      <c r="Q353" s="58"/>
      <c r="R353" s="58"/>
    </row>
    <row r="354" spans="1:18" s="1" customFormat="1">
      <c r="A354" s="58"/>
      <c r="B354" s="58"/>
      <c r="C354" s="58"/>
      <c r="D354" s="58"/>
      <c r="E354" s="58"/>
      <c r="F354" s="58"/>
      <c r="G354" s="58"/>
      <c r="H354" s="58"/>
      <c r="I354" s="58"/>
      <c r="J354" s="58"/>
      <c r="K354" s="58"/>
      <c r="L354" s="58"/>
      <c r="M354" s="58"/>
      <c r="N354" s="58"/>
      <c r="O354" s="58"/>
      <c r="P354" s="58"/>
      <c r="Q354" s="58"/>
      <c r="R354" s="58"/>
    </row>
    <row r="355" spans="1:18" s="1" customFormat="1">
      <c r="A355" s="58"/>
      <c r="B355" s="58"/>
      <c r="C355" s="58"/>
      <c r="D355" s="58"/>
      <c r="E355" s="58"/>
      <c r="F355" s="58"/>
      <c r="G355" s="58"/>
      <c r="H355" s="58"/>
      <c r="I355" s="58"/>
      <c r="J355" s="58"/>
      <c r="K355" s="58"/>
      <c r="L355" s="58"/>
      <c r="M355" s="58"/>
      <c r="N355" s="58"/>
      <c r="O355" s="58"/>
      <c r="P355" s="58"/>
      <c r="Q355" s="58"/>
      <c r="R355" s="58"/>
    </row>
    <row r="356" spans="1:18" s="1" customFormat="1">
      <c r="A356" s="58"/>
      <c r="B356" s="58"/>
      <c r="C356" s="58"/>
      <c r="D356" s="58"/>
      <c r="E356" s="58"/>
      <c r="F356" s="58"/>
      <c r="G356" s="58"/>
      <c r="H356" s="58"/>
      <c r="I356" s="58"/>
      <c r="J356" s="58"/>
      <c r="K356" s="58"/>
      <c r="L356" s="58"/>
      <c r="M356" s="58"/>
      <c r="N356" s="58"/>
      <c r="O356" s="58"/>
      <c r="P356" s="58"/>
      <c r="Q356" s="58"/>
      <c r="R356" s="58"/>
    </row>
    <row r="357" spans="1:18" s="1" customFormat="1">
      <c r="A357" s="58"/>
      <c r="B357" s="58"/>
      <c r="C357" s="58"/>
      <c r="D357" s="58"/>
      <c r="E357" s="58"/>
      <c r="F357" s="58"/>
      <c r="G357" s="58"/>
      <c r="H357" s="58"/>
      <c r="I357" s="58"/>
      <c r="J357" s="58"/>
      <c r="K357" s="58"/>
      <c r="L357" s="58"/>
      <c r="M357" s="58"/>
      <c r="N357" s="58"/>
      <c r="O357" s="58"/>
      <c r="P357" s="58"/>
      <c r="Q357" s="58"/>
      <c r="R357" s="58"/>
    </row>
    <row r="358" spans="1:18" s="1" customFormat="1">
      <c r="A358" s="58"/>
      <c r="B358" s="58"/>
      <c r="C358" s="58"/>
      <c r="D358" s="58"/>
      <c r="E358" s="58"/>
      <c r="F358" s="58"/>
      <c r="G358" s="58"/>
      <c r="H358" s="58"/>
      <c r="I358" s="58"/>
      <c r="J358" s="58"/>
      <c r="K358" s="58"/>
      <c r="L358" s="58"/>
      <c r="M358" s="58"/>
      <c r="N358" s="58"/>
      <c r="O358" s="58"/>
      <c r="P358" s="58"/>
      <c r="Q358" s="58"/>
      <c r="R358" s="58"/>
    </row>
    <row r="359" spans="1:18" s="1" customFormat="1">
      <c r="A359" s="58"/>
      <c r="B359" s="58"/>
      <c r="C359" s="58"/>
      <c r="D359" s="58"/>
      <c r="E359" s="58"/>
      <c r="F359" s="58"/>
      <c r="G359" s="58"/>
      <c r="H359" s="58"/>
      <c r="I359" s="58"/>
      <c r="J359" s="58"/>
      <c r="K359" s="58"/>
      <c r="L359" s="58"/>
      <c r="M359" s="58"/>
      <c r="N359" s="58"/>
      <c r="O359" s="58"/>
      <c r="P359" s="58"/>
      <c r="Q359" s="58"/>
      <c r="R359" s="58"/>
    </row>
    <row r="360" spans="1:18" s="1" customFormat="1">
      <c r="A360" s="58"/>
      <c r="B360" s="58"/>
      <c r="C360" s="58"/>
      <c r="D360" s="58"/>
      <c r="E360" s="58"/>
      <c r="F360" s="58"/>
      <c r="G360" s="58"/>
      <c r="H360" s="58"/>
      <c r="I360" s="58"/>
      <c r="J360" s="58"/>
      <c r="K360" s="58"/>
      <c r="L360" s="58"/>
      <c r="M360" s="58"/>
      <c r="N360" s="58"/>
      <c r="O360" s="58"/>
      <c r="P360" s="58"/>
      <c r="Q360" s="58"/>
      <c r="R360" s="58"/>
    </row>
    <row r="361" spans="1:18" s="1" customFormat="1">
      <c r="A361" s="58"/>
      <c r="B361" s="58"/>
      <c r="C361" s="58"/>
      <c r="D361" s="58"/>
      <c r="E361" s="58"/>
      <c r="F361" s="58"/>
      <c r="G361" s="58"/>
      <c r="H361" s="58"/>
      <c r="I361" s="58"/>
      <c r="J361" s="58"/>
      <c r="K361" s="58"/>
      <c r="L361" s="58"/>
      <c r="M361" s="58"/>
      <c r="N361" s="58"/>
      <c r="O361" s="58"/>
      <c r="P361" s="58"/>
      <c r="Q361" s="58"/>
      <c r="R361" s="58"/>
    </row>
    <row r="362" spans="1:18" s="1" customFormat="1">
      <c r="A362" s="58"/>
      <c r="B362" s="58"/>
      <c r="C362" s="58"/>
      <c r="D362" s="58"/>
      <c r="E362" s="58"/>
      <c r="F362" s="58"/>
      <c r="G362" s="58"/>
      <c r="H362" s="58"/>
      <c r="I362" s="58"/>
      <c r="J362" s="58"/>
      <c r="K362" s="58"/>
      <c r="L362" s="58"/>
      <c r="M362" s="58"/>
      <c r="N362" s="58"/>
      <c r="O362" s="58"/>
      <c r="P362" s="58"/>
      <c r="Q362" s="58"/>
      <c r="R362" s="58"/>
    </row>
    <row r="363" spans="1:18" s="1" customFormat="1">
      <c r="A363" s="58"/>
      <c r="B363" s="58"/>
      <c r="C363" s="58"/>
      <c r="D363" s="58"/>
      <c r="E363" s="58"/>
      <c r="F363" s="58"/>
      <c r="G363" s="58"/>
      <c r="H363" s="58"/>
      <c r="I363" s="58"/>
      <c r="J363" s="58"/>
      <c r="K363" s="58"/>
      <c r="L363" s="58"/>
      <c r="M363" s="58"/>
      <c r="N363" s="58"/>
      <c r="O363" s="58"/>
      <c r="P363" s="58"/>
      <c r="Q363" s="58"/>
      <c r="R363" s="58"/>
    </row>
    <row r="364" spans="1:18" s="1" customFormat="1">
      <c r="A364" s="58"/>
      <c r="B364" s="58"/>
      <c r="C364" s="58"/>
      <c r="D364" s="58"/>
      <c r="E364" s="58"/>
      <c r="F364" s="58"/>
      <c r="G364" s="58"/>
      <c r="H364" s="58"/>
      <c r="I364" s="58"/>
      <c r="J364" s="58"/>
      <c r="K364" s="58"/>
      <c r="L364" s="58"/>
      <c r="M364" s="58"/>
      <c r="N364" s="58"/>
      <c r="O364" s="58"/>
      <c r="P364" s="58"/>
      <c r="Q364" s="58"/>
      <c r="R364" s="58"/>
    </row>
    <row r="365" spans="1:18" s="1" customFormat="1">
      <c r="A365" s="58"/>
      <c r="B365" s="58"/>
      <c r="C365" s="58"/>
      <c r="D365" s="58"/>
      <c r="E365" s="58"/>
      <c r="F365" s="58"/>
      <c r="G365" s="58"/>
      <c r="H365" s="58"/>
      <c r="I365" s="58"/>
      <c r="J365" s="58"/>
      <c r="K365" s="58"/>
      <c r="L365" s="58"/>
      <c r="M365" s="58"/>
      <c r="N365" s="58"/>
      <c r="O365" s="58"/>
      <c r="P365" s="58"/>
      <c r="Q365" s="58"/>
      <c r="R365" s="58"/>
    </row>
    <row r="366" spans="1:18" s="1" customFormat="1">
      <c r="A366" s="58"/>
      <c r="B366" s="58"/>
      <c r="C366" s="58"/>
      <c r="D366" s="58"/>
      <c r="E366" s="58"/>
      <c r="F366" s="58"/>
      <c r="G366" s="58"/>
      <c r="H366" s="58"/>
      <c r="I366" s="58"/>
      <c r="J366" s="58"/>
      <c r="K366" s="58"/>
      <c r="L366" s="58"/>
      <c r="M366" s="58"/>
      <c r="N366" s="58"/>
      <c r="O366" s="58"/>
      <c r="P366" s="58"/>
      <c r="Q366" s="58"/>
      <c r="R366" s="58"/>
    </row>
    <row r="367" spans="1:18" s="1" customFormat="1">
      <c r="A367" s="58"/>
      <c r="B367" s="58"/>
      <c r="C367" s="58"/>
      <c r="D367" s="58"/>
      <c r="E367" s="58"/>
      <c r="F367" s="58"/>
      <c r="G367" s="58"/>
      <c r="H367" s="58"/>
      <c r="I367" s="58"/>
      <c r="J367" s="58"/>
      <c r="K367" s="58"/>
      <c r="L367" s="58"/>
      <c r="M367" s="58"/>
      <c r="N367" s="58"/>
      <c r="O367" s="58"/>
      <c r="P367" s="58"/>
      <c r="Q367" s="58"/>
      <c r="R367" s="58"/>
    </row>
    <row r="368" spans="1:18" s="1" customFormat="1">
      <c r="A368" s="58"/>
      <c r="B368" s="58"/>
      <c r="C368" s="58"/>
      <c r="D368" s="58"/>
      <c r="E368" s="58"/>
      <c r="F368" s="58"/>
      <c r="G368" s="58"/>
      <c r="H368" s="58"/>
      <c r="I368" s="58"/>
      <c r="J368" s="58"/>
      <c r="K368" s="58"/>
      <c r="L368" s="58"/>
      <c r="M368" s="58"/>
      <c r="N368" s="58"/>
      <c r="O368" s="58"/>
      <c r="P368" s="58"/>
      <c r="Q368" s="58"/>
      <c r="R368" s="58"/>
    </row>
    <row r="369" spans="1:18" s="1" customFormat="1">
      <c r="A369" s="58"/>
      <c r="B369" s="58"/>
      <c r="C369" s="58"/>
      <c r="D369" s="58"/>
      <c r="E369" s="58"/>
      <c r="F369" s="58"/>
      <c r="G369" s="58"/>
      <c r="H369" s="58"/>
      <c r="I369" s="58"/>
      <c r="J369" s="58"/>
      <c r="K369" s="58"/>
      <c r="L369" s="58"/>
      <c r="M369" s="58"/>
      <c r="N369" s="58"/>
      <c r="O369" s="58"/>
      <c r="P369" s="58"/>
      <c r="Q369" s="58"/>
      <c r="R369" s="58"/>
    </row>
    <row r="370" spans="1:18" s="1" customFormat="1">
      <c r="A370" s="58"/>
      <c r="B370" s="58"/>
      <c r="C370" s="58"/>
      <c r="D370" s="58"/>
      <c r="E370" s="58"/>
      <c r="F370" s="58"/>
      <c r="G370" s="58"/>
      <c r="H370" s="58"/>
      <c r="I370" s="58"/>
      <c r="J370" s="58"/>
      <c r="K370" s="58"/>
      <c r="L370" s="58"/>
      <c r="M370" s="58"/>
      <c r="N370" s="58"/>
      <c r="O370" s="58"/>
      <c r="P370" s="58"/>
      <c r="Q370" s="58"/>
      <c r="R370" s="58"/>
    </row>
    <row r="371" spans="1:18" s="1" customFormat="1">
      <c r="A371" s="58"/>
      <c r="B371" s="58"/>
      <c r="C371" s="58"/>
      <c r="D371" s="58"/>
      <c r="E371" s="58"/>
      <c r="F371" s="58"/>
      <c r="G371" s="58"/>
      <c r="H371" s="58"/>
      <c r="I371" s="58"/>
      <c r="J371" s="58"/>
      <c r="K371" s="58"/>
      <c r="L371" s="58"/>
      <c r="M371" s="58"/>
      <c r="N371" s="58"/>
      <c r="O371" s="58"/>
      <c r="P371" s="58"/>
      <c r="Q371" s="58"/>
      <c r="R371" s="58"/>
    </row>
    <row r="372" spans="1:18" s="1" customFormat="1">
      <c r="A372" s="58"/>
      <c r="B372" s="58"/>
      <c r="C372" s="58"/>
      <c r="D372" s="58"/>
      <c r="E372" s="58"/>
      <c r="F372" s="58"/>
      <c r="G372" s="58"/>
      <c r="H372" s="58"/>
      <c r="I372" s="58"/>
      <c r="J372" s="58"/>
      <c r="K372" s="58"/>
      <c r="L372" s="58"/>
      <c r="M372" s="58"/>
      <c r="N372" s="58"/>
      <c r="O372" s="58"/>
      <c r="P372" s="58"/>
      <c r="Q372" s="58"/>
      <c r="R372" s="58"/>
    </row>
    <row r="373" spans="1:18" s="1" customFormat="1">
      <c r="A373" s="58"/>
      <c r="B373" s="58"/>
      <c r="C373" s="58"/>
      <c r="D373" s="58"/>
      <c r="E373" s="58"/>
      <c r="F373" s="58"/>
      <c r="G373" s="58"/>
      <c r="H373" s="58"/>
      <c r="I373" s="58"/>
      <c r="J373" s="58"/>
      <c r="K373" s="58"/>
      <c r="L373" s="58"/>
      <c r="M373" s="58"/>
      <c r="N373" s="58"/>
      <c r="O373" s="58"/>
      <c r="P373" s="58"/>
      <c r="Q373" s="58"/>
      <c r="R373" s="58"/>
    </row>
    <row r="374" spans="1:18" s="1" customFormat="1">
      <c r="A374" s="58"/>
      <c r="B374" s="58"/>
      <c r="C374" s="58"/>
      <c r="D374" s="58"/>
      <c r="E374" s="58"/>
      <c r="F374" s="58"/>
      <c r="G374" s="58"/>
      <c r="H374" s="58"/>
      <c r="I374" s="58"/>
      <c r="J374" s="58"/>
      <c r="K374" s="58"/>
      <c r="L374" s="58"/>
      <c r="M374" s="58"/>
      <c r="N374" s="58"/>
      <c r="O374" s="58"/>
      <c r="P374" s="58"/>
      <c r="Q374" s="58"/>
      <c r="R374" s="58"/>
    </row>
    <row r="375" spans="1:18" s="1" customFormat="1">
      <c r="A375" s="58"/>
      <c r="B375" s="58"/>
      <c r="C375" s="58"/>
      <c r="D375" s="58"/>
      <c r="E375" s="58"/>
      <c r="F375" s="58"/>
      <c r="G375" s="58"/>
      <c r="H375" s="58"/>
      <c r="I375" s="58"/>
      <c r="J375" s="58"/>
      <c r="K375" s="58"/>
      <c r="L375" s="58"/>
      <c r="M375" s="58"/>
      <c r="N375" s="58"/>
      <c r="O375" s="58"/>
      <c r="P375" s="58"/>
      <c r="Q375" s="58"/>
      <c r="R375" s="58"/>
    </row>
    <row r="376" spans="1:18" s="1" customFormat="1">
      <c r="A376" s="58"/>
      <c r="B376" s="58"/>
      <c r="C376" s="58"/>
      <c r="D376" s="58"/>
      <c r="E376" s="58"/>
      <c r="F376" s="58"/>
      <c r="G376" s="58"/>
      <c r="H376" s="58"/>
      <c r="I376" s="58"/>
      <c r="J376" s="58"/>
      <c r="K376" s="58"/>
      <c r="L376" s="58"/>
      <c r="M376" s="58"/>
      <c r="N376" s="58"/>
      <c r="O376" s="58"/>
      <c r="P376" s="58"/>
      <c r="Q376" s="58"/>
      <c r="R376" s="58"/>
    </row>
    <row r="377" spans="1:18" s="1" customFormat="1">
      <c r="A377" s="58"/>
      <c r="B377" s="58"/>
      <c r="C377" s="58"/>
      <c r="D377" s="58"/>
      <c r="E377" s="58"/>
      <c r="F377" s="58"/>
      <c r="G377" s="58"/>
      <c r="H377" s="58"/>
      <c r="I377" s="58"/>
      <c r="J377" s="58"/>
      <c r="K377" s="58"/>
      <c r="L377" s="58"/>
      <c r="M377" s="58"/>
      <c r="N377" s="58"/>
      <c r="O377" s="58"/>
      <c r="P377" s="58"/>
      <c r="Q377" s="58"/>
      <c r="R377" s="58"/>
    </row>
    <row r="378" spans="1:18" s="1" customFormat="1">
      <c r="A378" s="58"/>
      <c r="B378" s="58"/>
      <c r="C378" s="58"/>
      <c r="D378" s="58"/>
      <c r="E378" s="58"/>
      <c r="F378" s="58"/>
      <c r="G378" s="58"/>
      <c r="H378" s="58"/>
      <c r="I378" s="58"/>
      <c r="J378" s="58"/>
      <c r="K378" s="58"/>
      <c r="L378" s="58"/>
      <c r="M378" s="58"/>
      <c r="N378" s="58"/>
      <c r="O378" s="58"/>
      <c r="P378" s="58"/>
      <c r="Q378" s="58"/>
      <c r="R378" s="58"/>
    </row>
    <row r="379" spans="1:18" s="1" customFormat="1">
      <c r="A379" s="58"/>
      <c r="B379" s="58"/>
      <c r="C379" s="58"/>
      <c r="D379" s="58"/>
      <c r="E379" s="58"/>
      <c r="F379" s="58"/>
      <c r="G379" s="58"/>
      <c r="H379" s="58"/>
      <c r="I379" s="58"/>
      <c r="J379" s="58"/>
      <c r="K379" s="58"/>
      <c r="L379" s="58"/>
      <c r="M379" s="58"/>
      <c r="N379" s="58"/>
      <c r="O379" s="58"/>
      <c r="P379" s="58"/>
      <c r="Q379" s="58"/>
      <c r="R379" s="58"/>
    </row>
    <row r="380" spans="1:18" s="1" customFormat="1">
      <c r="A380" s="58"/>
      <c r="B380" s="58"/>
      <c r="C380" s="58"/>
      <c r="D380" s="58"/>
      <c r="E380" s="58"/>
      <c r="F380" s="58"/>
      <c r="G380" s="58"/>
      <c r="H380" s="58"/>
      <c r="I380" s="58"/>
      <c r="J380" s="58"/>
      <c r="K380" s="58"/>
      <c r="L380" s="58"/>
      <c r="M380" s="58"/>
      <c r="N380" s="58"/>
      <c r="O380" s="58"/>
      <c r="P380" s="58"/>
      <c r="Q380" s="58"/>
      <c r="R380" s="58"/>
    </row>
    <row r="381" spans="1:18" s="1" customFormat="1">
      <c r="A381" s="58"/>
      <c r="B381" s="58"/>
      <c r="C381" s="58"/>
      <c r="D381" s="58"/>
      <c r="E381" s="58"/>
      <c r="F381" s="58"/>
      <c r="G381" s="58"/>
      <c r="H381" s="58"/>
      <c r="I381" s="58"/>
      <c r="J381" s="58"/>
      <c r="K381" s="58"/>
      <c r="L381" s="58"/>
      <c r="M381" s="58"/>
      <c r="N381" s="58"/>
      <c r="O381" s="58"/>
      <c r="P381" s="58"/>
      <c r="Q381" s="58"/>
      <c r="R381" s="58"/>
    </row>
    <row r="382" spans="1:18" s="1" customFormat="1">
      <c r="A382" s="58"/>
      <c r="B382" s="58"/>
      <c r="C382" s="58"/>
      <c r="D382" s="58"/>
      <c r="E382" s="58"/>
      <c r="F382" s="58"/>
      <c r="G382" s="58"/>
      <c r="H382" s="58"/>
      <c r="I382" s="58"/>
      <c r="J382" s="58"/>
      <c r="K382" s="58"/>
      <c r="L382" s="58"/>
      <c r="M382" s="58"/>
      <c r="N382" s="58"/>
      <c r="O382" s="58"/>
      <c r="P382" s="58"/>
      <c r="Q382" s="58"/>
      <c r="R382" s="58"/>
    </row>
    <row r="383" spans="1:18" s="1" customFormat="1">
      <c r="A383" s="58"/>
      <c r="B383" s="58"/>
      <c r="C383" s="58"/>
      <c r="D383" s="58"/>
      <c r="E383" s="58"/>
      <c r="F383" s="58"/>
      <c r="G383" s="58"/>
      <c r="H383" s="58"/>
      <c r="I383" s="58"/>
      <c r="J383" s="58"/>
      <c r="K383" s="58"/>
      <c r="L383" s="58"/>
      <c r="M383" s="58"/>
      <c r="N383" s="58"/>
      <c r="O383" s="58"/>
      <c r="P383" s="58"/>
      <c r="Q383" s="58"/>
      <c r="R383" s="58"/>
    </row>
    <row r="384" spans="1:18" s="1" customFormat="1">
      <c r="A384" s="58"/>
      <c r="B384" s="58"/>
      <c r="C384" s="58"/>
      <c r="D384" s="58"/>
      <c r="E384" s="58"/>
      <c r="F384" s="58"/>
      <c r="G384" s="58"/>
      <c r="H384" s="58"/>
      <c r="I384" s="58"/>
      <c r="J384" s="58"/>
      <c r="K384" s="58"/>
      <c r="L384" s="58"/>
      <c r="M384" s="58"/>
      <c r="N384" s="58"/>
      <c r="O384" s="58"/>
      <c r="P384" s="58"/>
      <c r="Q384" s="58"/>
      <c r="R384" s="58"/>
    </row>
    <row r="385" spans="1:18" s="1" customFormat="1">
      <c r="A385" s="58"/>
      <c r="B385" s="58"/>
      <c r="C385" s="58"/>
      <c r="D385" s="58"/>
      <c r="E385" s="58"/>
      <c r="F385" s="58"/>
      <c r="G385" s="58"/>
      <c r="H385" s="58"/>
      <c r="I385" s="58"/>
      <c r="J385" s="58"/>
      <c r="K385" s="58"/>
      <c r="L385" s="58"/>
      <c r="M385" s="58"/>
      <c r="N385" s="58"/>
      <c r="O385" s="58"/>
      <c r="P385" s="58"/>
      <c r="Q385" s="58"/>
      <c r="R385" s="58"/>
    </row>
    <row r="386" spans="1:18" s="1" customFormat="1">
      <c r="A386" s="58"/>
      <c r="B386" s="58"/>
      <c r="C386" s="58"/>
      <c r="D386" s="58"/>
      <c r="E386" s="58"/>
      <c r="F386" s="58"/>
      <c r="G386" s="58"/>
      <c r="H386" s="58"/>
      <c r="I386" s="58"/>
      <c r="J386" s="58"/>
      <c r="K386" s="58"/>
      <c r="L386" s="58"/>
      <c r="M386" s="58"/>
      <c r="N386" s="58"/>
      <c r="O386" s="58"/>
      <c r="P386" s="58"/>
      <c r="Q386" s="58"/>
      <c r="R386" s="58"/>
    </row>
    <row r="387" spans="1:18" s="1" customFormat="1">
      <c r="A387" s="58"/>
      <c r="B387" s="58"/>
      <c r="C387" s="58"/>
      <c r="D387" s="58"/>
      <c r="E387" s="58"/>
      <c r="F387" s="58"/>
      <c r="G387" s="58"/>
      <c r="H387" s="58"/>
      <c r="I387" s="58"/>
      <c r="J387" s="58"/>
      <c r="K387" s="58"/>
      <c r="L387" s="58"/>
      <c r="M387" s="58"/>
      <c r="N387" s="58"/>
      <c r="O387" s="58"/>
      <c r="P387" s="58"/>
      <c r="Q387" s="58"/>
      <c r="R387" s="58"/>
    </row>
    <row r="388" spans="1:18" s="1" customFormat="1">
      <c r="A388" s="58"/>
      <c r="B388" s="58"/>
      <c r="C388" s="58"/>
      <c r="D388" s="58"/>
      <c r="E388" s="58"/>
      <c r="F388" s="58"/>
      <c r="G388" s="58"/>
      <c r="H388" s="58"/>
      <c r="I388" s="58"/>
      <c r="J388" s="58"/>
      <c r="K388" s="58"/>
      <c r="L388" s="58"/>
      <c r="M388" s="58"/>
      <c r="N388" s="58"/>
      <c r="O388" s="58"/>
      <c r="P388" s="58"/>
      <c r="Q388" s="58"/>
      <c r="R388" s="58"/>
    </row>
    <row r="389" spans="1:18" s="1" customFormat="1">
      <c r="A389" s="58"/>
      <c r="B389" s="58"/>
      <c r="C389" s="58"/>
      <c r="D389" s="58"/>
      <c r="E389" s="58"/>
      <c r="F389" s="58"/>
      <c r="G389" s="58"/>
      <c r="H389" s="58"/>
      <c r="I389" s="58"/>
      <c r="J389" s="58"/>
      <c r="K389" s="58"/>
      <c r="L389" s="58"/>
      <c r="M389" s="58"/>
      <c r="N389" s="58"/>
      <c r="O389" s="58"/>
      <c r="P389" s="58"/>
      <c r="Q389" s="58"/>
      <c r="R389" s="58"/>
    </row>
    <row r="390" spans="1:18" s="1" customFormat="1">
      <c r="A390" s="58"/>
      <c r="B390" s="58"/>
      <c r="C390" s="58"/>
      <c r="D390" s="58"/>
      <c r="E390" s="58"/>
      <c r="F390" s="58"/>
      <c r="G390" s="58"/>
      <c r="H390" s="58"/>
      <c r="I390" s="58"/>
      <c r="J390" s="58"/>
      <c r="K390" s="58"/>
      <c r="L390" s="58"/>
      <c r="M390" s="58"/>
      <c r="N390" s="58"/>
      <c r="O390" s="58"/>
      <c r="P390" s="58"/>
      <c r="Q390" s="58"/>
      <c r="R390" s="58"/>
    </row>
    <row r="391" spans="1:18" s="1" customFormat="1">
      <c r="A391" s="58"/>
      <c r="B391" s="58"/>
      <c r="C391" s="58"/>
      <c r="D391" s="58"/>
      <c r="E391" s="58"/>
      <c r="F391" s="58"/>
      <c r="G391" s="58"/>
      <c r="H391" s="58"/>
      <c r="I391" s="58"/>
      <c r="J391" s="58"/>
      <c r="K391" s="58"/>
      <c r="L391" s="58"/>
      <c r="M391" s="58"/>
      <c r="N391" s="58"/>
      <c r="O391" s="58"/>
      <c r="P391" s="58"/>
      <c r="Q391" s="58"/>
      <c r="R391" s="58"/>
    </row>
    <row r="392" spans="1:18" s="1" customFormat="1">
      <c r="A392" s="58"/>
      <c r="B392" s="58"/>
      <c r="C392" s="58"/>
      <c r="D392" s="58"/>
      <c r="E392" s="58"/>
      <c r="F392" s="58"/>
      <c r="G392" s="58"/>
      <c r="H392" s="58"/>
      <c r="I392" s="58"/>
      <c r="J392" s="58"/>
      <c r="K392" s="58"/>
      <c r="L392" s="58"/>
      <c r="M392" s="58"/>
      <c r="N392" s="58"/>
      <c r="O392" s="58"/>
      <c r="P392" s="58"/>
      <c r="Q392" s="58"/>
      <c r="R392" s="58"/>
    </row>
    <row r="393" spans="1:18" s="1" customFormat="1">
      <c r="A393" s="58"/>
      <c r="B393" s="58"/>
      <c r="C393" s="58"/>
      <c r="D393" s="58"/>
      <c r="E393" s="58"/>
      <c r="F393" s="58"/>
      <c r="G393" s="58"/>
      <c r="H393" s="58"/>
      <c r="I393" s="58"/>
      <c r="J393" s="58"/>
      <c r="K393" s="58"/>
      <c r="L393" s="58"/>
      <c r="M393" s="58"/>
      <c r="N393" s="58"/>
      <c r="O393" s="58"/>
      <c r="P393" s="58"/>
      <c r="Q393" s="58"/>
      <c r="R393" s="58"/>
    </row>
    <row r="394" spans="1:18" s="1" customFormat="1">
      <c r="A394" s="58"/>
      <c r="B394" s="58"/>
      <c r="C394" s="58"/>
      <c r="D394" s="58"/>
      <c r="E394" s="58"/>
      <c r="F394" s="58"/>
      <c r="G394" s="58"/>
      <c r="H394" s="58"/>
      <c r="I394" s="58"/>
      <c r="J394" s="58"/>
      <c r="K394" s="58"/>
      <c r="L394" s="58"/>
      <c r="M394" s="58"/>
      <c r="N394" s="58"/>
      <c r="O394" s="58"/>
      <c r="P394" s="58"/>
      <c r="Q394" s="58"/>
      <c r="R394" s="58"/>
    </row>
    <row r="395" spans="1:18" s="1" customFormat="1">
      <c r="A395" s="58"/>
      <c r="B395" s="58"/>
      <c r="C395" s="58"/>
      <c r="D395" s="58"/>
      <c r="E395" s="58"/>
      <c r="F395" s="58"/>
      <c r="G395" s="58"/>
      <c r="H395" s="58"/>
      <c r="I395" s="58"/>
      <c r="J395" s="58"/>
      <c r="K395" s="58"/>
      <c r="L395" s="58"/>
      <c r="M395" s="58"/>
      <c r="N395" s="58"/>
      <c r="O395" s="58"/>
      <c r="P395" s="58"/>
      <c r="Q395" s="58"/>
      <c r="R395" s="58"/>
    </row>
    <row r="396" spans="1:18" s="1" customFormat="1">
      <c r="A396" s="58"/>
      <c r="B396" s="58"/>
      <c r="C396" s="58"/>
      <c r="D396" s="58"/>
      <c r="E396" s="58"/>
      <c r="F396" s="58"/>
      <c r="G396" s="58"/>
      <c r="H396" s="58"/>
      <c r="I396" s="58"/>
      <c r="J396" s="58"/>
      <c r="K396" s="58"/>
      <c r="L396" s="58"/>
      <c r="M396" s="58"/>
      <c r="N396" s="58"/>
      <c r="O396" s="58"/>
      <c r="P396" s="58"/>
      <c r="Q396" s="58"/>
      <c r="R396" s="58"/>
    </row>
    <row r="397" spans="1:18" s="1" customFormat="1">
      <c r="A397" s="58"/>
      <c r="B397" s="58"/>
      <c r="C397" s="58"/>
      <c r="D397" s="58"/>
      <c r="E397" s="58"/>
      <c r="F397" s="58"/>
      <c r="G397" s="58"/>
      <c r="H397" s="58"/>
      <c r="I397" s="58"/>
      <c r="J397" s="58"/>
      <c r="K397" s="58"/>
      <c r="L397" s="58"/>
      <c r="M397" s="58"/>
      <c r="N397" s="58"/>
      <c r="O397" s="58"/>
      <c r="P397" s="58"/>
      <c r="Q397" s="58"/>
      <c r="R397" s="58"/>
    </row>
    <row r="398" spans="1:18" s="1" customFormat="1">
      <c r="A398" s="58"/>
      <c r="B398" s="58"/>
      <c r="C398" s="58"/>
      <c r="D398" s="58"/>
      <c r="E398" s="58"/>
      <c r="F398" s="58"/>
      <c r="G398" s="58"/>
      <c r="H398" s="58"/>
      <c r="I398" s="58"/>
      <c r="J398" s="58"/>
      <c r="K398" s="58"/>
      <c r="L398" s="58"/>
      <c r="M398" s="58"/>
      <c r="N398" s="58"/>
      <c r="O398" s="58"/>
      <c r="P398" s="58"/>
      <c r="Q398" s="58"/>
      <c r="R398" s="58"/>
    </row>
    <row r="399" spans="1:18" s="1" customFormat="1">
      <c r="A399" s="58"/>
      <c r="B399" s="58"/>
      <c r="C399" s="58"/>
      <c r="D399" s="58"/>
      <c r="E399" s="58"/>
      <c r="F399" s="58"/>
      <c r="G399" s="58"/>
      <c r="H399" s="58"/>
      <c r="I399" s="58"/>
      <c r="J399" s="58"/>
      <c r="K399" s="58"/>
      <c r="L399" s="58"/>
      <c r="M399" s="58"/>
      <c r="N399" s="58"/>
      <c r="O399" s="58"/>
      <c r="P399" s="58"/>
      <c r="Q399" s="58"/>
      <c r="R399" s="58"/>
    </row>
    <row r="400" spans="1:18" s="1" customFormat="1">
      <c r="A400" s="58"/>
      <c r="B400" s="58"/>
      <c r="C400" s="58"/>
      <c r="D400" s="58"/>
      <c r="E400" s="58"/>
      <c r="F400" s="58"/>
      <c r="G400" s="58"/>
      <c r="H400" s="58"/>
      <c r="I400" s="58"/>
      <c r="J400" s="58"/>
      <c r="K400" s="58"/>
      <c r="L400" s="58"/>
      <c r="M400" s="58"/>
      <c r="N400" s="58"/>
      <c r="O400" s="58"/>
      <c r="P400" s="58"/>
      <c r="Q400" s="58"/>
      <c r="R400" s="58"/>
    </row>
    <row r="401" spans="1:18" s="1" customFormat="1">
      <c r="A401" s="58"/>
      <c r="B401" s="58"/>
      <c r="C401" s="58"/>
      <c r="D401" s="58"/>
      <c r="E401" s="58"/>
      <c r="F401" s="58"/>
      <c r="G401" s="58"/>
      <c r="H401" s="58"/>
      <c r="I401" s="58"/>
      <c r="J401" s="58"/>
      <c r="K401" s="58"/>
      <c r="L401" s="58"/>
      <c r="M401" s="58"/>
      <c r="N401" s="58"/>
      <c r="O401" s="58"/>
      <c r="P401" s="58"/>
      <c r="Q401" s="58"/>
      <c r="R401" s="58"/>
    </row>
    <row r="402" spans="1:18" s="1" customFormat="1">
      <c r="A402" s="58"/>
      <c r="B402" s="58"/>
      <c r="C402" s="58"/>
      <c r="D402" s="58"/>
      <c r="E402" s="58"/>
      <c r="F402" s="58"/>
      <c r="G402" s="58"/>
      <c r="H402" s="58"/>
      <c r="I402" s="58"/>
      <c r="J402" s="58"/>
      <c r="K402" s="58"/>
      <c r="L402" s="58"/>
      <c r="M402" s="58"/>
      <c r="N402" s="58"/>
      <c r="O402" s="58"/>
      <c r="P402" s="58"/>
      <c r="Q402" s="58"/>
      <c r="R402" s="58"/>
    </row>
    <row r="403" spans="1:18" s="1" customFormat="1">
      <c r="A403" s="58"/>
      <c r="B403" s="58"/>
      <c r="C403" s="58"/>
      <c r="D403" s="58"/>
      <c r="E403" s="58"/>
      <c r="F403" s="58"/>
      <c r="G403" s="58"/>
      <c r="H403" s="58"/>
      <c r="I403" s="58"/>
      <c r="J403" s="58"/>
      <c r="K403" s="58"/>
      <c r="L403" s="58"/>
      <c r="M403" s="58"/>
      <c r="N403" s="58"/>
      <c r="O403" s="58"/>
      <c r="P403" s="58"/>
      <c r="Q403" s="58"/>
      <c r="R403" s="58"/>
    </row>
    <row r="404" spans="1:18" s="1" customFormat="1">
      <c r="A404" s="58"/>
      <c r="B404" s="58"/>
      <c r="C404" s="58"/>
      <c r="D404" s="58"/>
      <c r="E404" s="58"/>
      <c r="F404" s="58"/>
      <c r="G404" s="58"/>
      <c r="H404" s="58"/>
      <c r="I404" s="58"/>
      <c r="J404" s="58"/>
      <c r="K404" s="58"/>
      <c r="L404" s="58"/>
      <c r="M404" s="58"/>
      <c r="N404" s="58"/>
      <c r="O404" s="58"/>
      <c r="P404" s="58"/>
      <c r="Q404" s="58"/>
      <c r="R404" s="58"/>
    </row>
    <row r="405" spans="1:18" s="1" customFormat="1">
      <c r="A405" s="58"/>
      <c r="B405" s="58"/>
      <c r="C405" s="58"/>
      <c r="D405" s="58"/>
      <c r="E405" s="58"/>
      <c r="F405" s="58"/>
      <c r="G405" s="58"/>
      <c r="H405" s="58"/>
      <c r="I405" s="58"/>
      <c r="J405" s="58"/>
      <c r="K405" s="58"/>
      <c r="L405" s="58"/>
      <c r="M405" s="58"/>
      <c r="N405" s="58"/>
      <c r="O405" s="58"/>
      <c r="P405" s="58"/>
      <c r="Q405" s="58"/>
      <c r="R405" s="58"/>
    </row>
    <row r="406" spans="1:18" s="1" customFormat="1">
      <c r="A406" s="58"/>
      <c r="B406" s="58"/>
      <c r="C406" s="58"/>
      <c r="D406" s="58"/>
      <c r="E406" s="58"/>
      <c r="F406" s="58"/>
      <c r="G406" s="58"/>
      <c r="H406" s="58"/>
      <c r="I406" s="58"/>
      <c r="J406" s="58"/>
      <c r="K406" s="58"/>
      <c r="L406" s="58"/>
      <c r="M406" s="58"/>
      <c r="N406" s="58"/>
      <c r="O406" s="58"/>
      <c r="P406" s="58"/>
      <c r="Q406" s="58"/>
      <c r="R406" s="58"/>
    </row>
    <row r="407" spans="1:18" s="1" customFormat="1">
      <c r="A407" s="58"/>
      <c r="B407" s="58"/>
      <c r="C407" s="58"/>
      <c r="D407" s="58"/>
      <c r="E407" s="58"/>
      <c r="F407" s="58"/>
      <c r="G407" s="58"/>
      <c r="H407" s="58"/>
      <c r="I407" s="58"/>
      <c r="J407" s="58"/>
      <c r="K407" s="58"/>
      <c r="L407" s="58"/>
      <c r="M407" s="58"/>
      <c r="N407" s="58"/>
      <c r="O407" s="58"/>
      <c r="P407" s="58"/>
      <c r="Q407" s="58"/>
      <c r="R407" s="58"/>
    </row>
    <row r="408" spans="1:18" s="1" customFormat="1">
      <c r="A408" s="58"/>
      <c r="B408" s="58"/>
      <c r="C408" s="58"/>
      <c r="D408" s="58"/>
      <c r="E408" s="58"/>
      <c r="F408" s="58"/>
      <c r="G408" s="58"/>
      <c r="H408" s="58"/>
      <c r="I408" s="58"/>
      <c r="J408" s="58"/>
      <c r="K408" s="58"/>
      <c r="L408" s="58"/>
      <c r="M408" s="58"/>
      <c r="N408" s="58"/>
      <c r="O408" s="58"/>
      <c r="P408" s="58"/>
      <c r="Q408" s="58"/>
      <c r="R408" s="58"/>
    </row>
    <row r="409" spans="1:18" s="1" customFormat="1">
      <c r="A409" s="58"/>
      <c r="B409" s="58"/>
      <c r="C409" s="58"/>
      <c r="D409" s="58"/>
      <c r="E409" s="58"/>
      <c r="F409" s="58"/>
      <c r="G409" s="58"/>
      <c r="H409" s="58"/>
      <c r="I409" s="58"/>
      <c r="J409" s="58"/>
      <c r="K409" s="58"/>
      <c r="L409" s="58"/>
      <c r="M409" s="58"/>
      <c r="N409" s="58"/>
      <c r="O409" s="58"/>
      <c r="P409" s="58"/>
      <c r="Q409" s="58"/>
      <c r="R409" s="58"/>
    </row>
    <row r="410" spans="1:18" s="1" customFormat="1">
      <c r="A410" s="58"/>
      <c r="B410" s="58"/>
      <c r="C410" s="58"/>
      <c r="D410" s="58"/>
      <c r="E410" s="58"/>
      <c r="F410" s="58"/>
      <c r="G410" s="58"/>
      <c r="H410" s="58"/>
      <c r="I410" s="58"/>
      <c r="J410" s="58"/>
      <c r="K410" s="58"/>
      <c r="L410" s="58"/>
      <c r="M410" s="58"/>
      <c r="N410" s="58"/>
      <c r="O410" s="58"/>
      <c r="P410" s="58"/>
      <c r="Q410" s="58"/>
      <c r="R410" s="58"/>
    </row>
    <row r="411" spans="1:18" s="1" customFormat="1">
      <c r="A411" s="58"/>
      <c r="B411" s="58"/>
      <c r="C411" s="58"/>
      <c r="D411" s="58"/>
      <c r="E411" s="58"/>
      <c r="F411" s="58"/>
      <c r="G411" s="58"/>
      <c r="H411" s="58"/>
      <c r="I411" s="58"/>
      <c r="J411" s="58"/>
      <c r="K411" s="58"/>
      <c r="L411" s="58"/>
      <c r="M411" s="58"/>
      <c r="N411" s="58"/>
      <c r="O411" s="58"/>
      <c r="P411" s="58"/>
      <c r="Q411" s="58"/>
      <c r="R411" s="58"/>
    </row>
    <row r="412" spans="1:18" s="1" customFormat="1">
      <c r="A412" s="58"/>
      <c r="B412" s="58"/>
      <c r="C412" s="58"/>
      <c r="D412" s="58"/>
      <c r="E412" s="58"/>
      <c r="F412" s="58"/>
      <c r="G412" s="58"/>
      <c r="H412" s="58"/>
      <c r="I412" s="58"/>
      <c r="J412" s="58"/>
      <c r="K412" s="58"/>
      <c r="L412" s="58"/>
      <c r="M412" s="58"/>
      <c r="N412" s="58"/>
      <c r="O412" s="58"/>
      <c r="P412" s="58"/>
      <c r="Q412" s="58"/>
      <c r="R412" s="58"/>
    </row>
    <row r="413" spans="1:18" s="1" customFormat="1">
      <c r="A413" s="58"/>
      <c r="B413" s="58"/>
      <c r="C413" s="58"/>
      <c r="D413" s="58"/>
      <c r="E413" s="58"/>
      <c r="F413" s="58"/>
      <c r="G413" s="58"/>
      <c r="H413" s="58"/>
      <c r="I413" s="58"/>
      <c r="J413" s="58"/>
      <c r="K413" s="58"/>
      <c r="L413" s="58"/>
      <c r="M413" s="58"/>
      <c r="N413" s="58"/>
      <c r="O413" s="58"/>
      <c r="P413" s="58"/>
      <c r="Q413" s="58"/>
      <c r="R413" s="58"/>
    </row>
    <row r="414" spans="1:18" s="1" customFormat="1">
      <c r="A414" s="58"/>
      <c r="B414" s="58"/>
      <c r="C414" s="58"/>
      <c r="D414" s="58"/>
      <c r="E414" s="58"/>
      <c r="F414" s="58"/>
      <c r="G414" s="58"/>
      <c r="H414" s="58"/>
      <c r="I414" s="58"/>
      <c r="J414" s="58"/>
      <c r="K414" s="58"/>
      <c r="L414" s="58"/>
      <c r="M414" s="58"/>
      <c r="N414" s="58"/>
      <c r="O414" s="58"/>
      <c r="P414" s="58"/>
      <c r="Q414" s="58"/>
      <c r="R414" s="58"/>
    </row>
    <row r="415" spans="1:18" s="1" customFormat="1">
      <c r="A415" s="58"/>
      <c r="B415" s="58"/>
      <c r="C415" s="58"/>
      <c r="D415" s="58"/>
      <c r="E415" s="58"/>
      <c r="F415" s="58"/>
      <c r="G415" s="58"/>
      <c r="H415" s="58"/>
      <c r="I415" s="58"/>
      <c r="J415" s="58"/>
      <c r="K415" s="58"/>
      <c r="L415" s="58"/>
      <c r="M415" s="58"/>
      <c r="N415" s="58"/>
      <c r="O415" s="58"/>
      <c r="P415" s="58"/>
      <c r="Q415" s="58"/>
      <c r="R415" s="58"/>
    </row>
    <row r="416" spans="1:18" s="1" customFormat="1">
      <c r="A416" s="58"/>
      <c r="B416" s="58"/>
      <c r="C416" s="58"/>
      <c r="D416" s="58"/>
      <c r="E416" s="58"/>
      <c r="F416" s="58"/>
      <c r="G416" s="58"/>
      <c r="H416" s="58"/>
      <c r="I416" s="58"/>
      <c r="J416" s="58"/>
      <c r="K416" s="58"/>
      <c r="L416" s="58"/>
      <c r="M416" s="58"/>
      <c r="N416" s="58"/>
      <c r="O416" s="58"/>
      <c r="P416" s="58"/>
      <c r="Q416" s="58"/>
      <c r="R416" s="58"/>
    </row>
    <row r="417" spans="1:18" s="1" customFormat="1">
      <c r="A417" s="58"/>
      <c r="B417" s="58"/>
      <c r="C417" s="58"/>
      <c r="D417" s="58"/>
      <c r="E417" s="58"/>
      <c r="F417" s="58"/>
      <c r="G417" s="58"/>
      <c r="H417" s="58"/>
      <c r="I417" s="58"/>
      <c r="J417" s="58"/>
      <c r="K417" s="58"/>
      <c r="L417" s="58"/>
      <c r="M417" s="58"/>
      <c r="N417" s="58"/>
      <c r="O417" s="58"/>
      <c r="P417" s="58"/>
      <c r="Q417" s="58"/>
      <c r="R417" s="58"/>
    </row>
    <row r="418" spans="1:18" s="1" customFormat="1">
      <c r="A418" s="58"/>
      <c r="B418" s="58"/>
      <c r="C418" s="58"/>
      <c r="D418" s="58"/>
      <c r="E418" s="58"/>
      <c r="F418" s="58"/>
      <c r="G418" s="58"/>
      <c r="H418" s="58"/>
      <c r="I418" s="58"/>
      <c r="J418" s="58"/>
      <c r="K418" s="58"/>
      <c r="L418" s="58"/>
      <c r="M418" s="58"/>
      <c r="N418" s="58"/>
      <c r="O418" s="58"/>
      <c r="P418" s="58"/>
      <c r="Q418" s="58"/>
      <c r="R418" s="58"/>
    </row>
    <row r="419" spans="1:18" s="1" customFormat="1">
      <c r="A419" s="58"/>
      <c r="B419" s="58"/>
      <c r="C419" s="58"/>
      <c r="D419" s="58"/>
      <c r="E419" s="58"/>
      <c r="F419" s="58"/>
      <c r="G419" s="58"/>
      <c r="H419" s="58"/>
      <c r="I419" s="58"/>
      <c r="J419" s="58"/>
      <c r="K419" s="58"/>
      <c r="L419" s="58"/>
      <c r="M419" s="58"/>
      <c r="N419" s="58"/>
      <c r="O419" s="58"/>
      <c r="P419" s="58"/>
      <c r="Q419" s="58"/>
      <c r="R419" s="58"/>
    </row>
    <row r="420" spans="1:18" s="1" customFormat="1">
      <c r="A420" s="58"/>
      <c r="B420" s="58"/>
      <c r="C420" s="58"/>
      <c r="D420" s="58"/>
      <c r="E420" s="58"/>
      <c r="F420" s="58"/>
      <c r="G420" s="58"/>
      <c r="H420" s="58"/>
      <c r="I420" s="58"/>
      <c r="J420" s="58"/>
      <c r="K420" s="58"/>
      <c r="L420" s="58"/>
      <c r="M420" s="58"/>
      <c r="N420" s="58"/>
      <c r="O420" s="58"/>
      <c r="P420" s="58"/>
      <c r="Q420" s="58"/>
      <c r="R420" s="58"/>
    </row>
    <row r="421" spans="1:18" s="1" customFormat="1">
      <c r="A421" s="58"/>
      <c r="B421" s="58"/>
      <c r="C421" s="58"/>
      <c r="D421" s="58"/>
      <c r="E421" s="58"/>
      <c r="F421" s="58"/>
      <c r="G421" s="58"/>
      <c r="H421" s="58"/>
      <c r="I421" s="58"/>
      <c r="J421" s="58"/>
      <c r="K421" s="58"/>
      <c r="L421" s="58"/>
      <c r="M421" s="58"/>
      <c r="N421" s="58"/>
      <c r="O421" s="58"/>
      <c r="P421" s="58"/>
      <c r="Q421" s="58"/>
      <c r="R421" s="58"/>
    </row>
    <row r="422" spans="1:18" s="1" customFormat="1">
      <c r="A422" s="58"/>
      <c r="B422" s="58"/>
      <c r="C422" s="58"/>
      <c r="D422" s="58"/>
      <c r="E422" s="58"/>
      <c r="F422" s="58"/>
      <c r="G422" s="58"/>
      <c r="H422" s="58"/>
      <c r="I422" s="58"/>
      <c r="J422" s="58"/>
      <c r="K422" s="58"/>
      <c r="L422" s="58"/>
      <c r="M422" s="58"/>
      <c r="N422" s="58"/>
      <c r="O422" s="58"/>
      <c r="P422" s="58"/>
      <c r="Q422" s="58"/>
      <c r="R422" s="58"/>
    </row>
    <row r="423" spans="1:18" s="1" customFormat="1">
      <c r="A423" s="58"/>
      <c r="B423" s="58"/>
      <c r="C423" s="58"/>
      <c r="D423" s="58"/>
      <c r="E423" s="58"/>
      <c r="F423" s="58"/>
      <c r="G423" s="58"/>
      <c r="H423" s="58"/>
      <c r="I423" s="58"/>
      <c r="J423" s="58"/>
      <c r="K423" s="58"/>
      <c r="L423" s="58"/>
      <c r="M423" s="58"/>
      <c r="N423" s="58"/>
      <c r="O423" s="58"/>
      <c r="P423" s="58"/>
      <c r="Q423" s="58"/>
      <c r="R423" s="58"/>
    </row>
    <row r="424" spans="1:18" s="1" customFormat="1">
      <c r="A424" s="58"/>
      <c r="B424" s="58"/>
      <c r="C424" s="58"/>
      <c r="D424" s="58"/>
      <c r="E424" s="58"/>
      <c r="F424" s="58"/>
      <c r="G424" s="58"/>
      <c r="H424" s="58"/>
      <c r="I424" s="58"/>
      <c r="J424" s="58"/>
      <c r="K424" s="58"/>
      <c r="L424" s="58"/>
      <c r="M424" s="58"/>
      <c r="N424" s="58"/>
      <c r="O424" s="58"/>
      <c r="P424" s="58"/>
      <c r="Q424" s="58"/>
      <c r="R424" s="58"/>
    </row>
    <row r="425" spans="1:18" s="1" customFormat="1">
      <c r="A425" s="58"/>
      <c r="B425" s="58"/>
      <c r="C425" s="58"/>
      <c r="D425" s="58"/>
      <c r="E425" s="58"/>
      <c r="F425" s="58"/>
      <c r="G425" s="58"/>
      <c r="H425" s="58"/>
      <c r="I425" s="58"/>
      <c r="J425" s="58"/>
      <c r="K425" s="58"/>
      <c r="L425" s="58"/>
      <c r="M425" s="58"/>
      <c r="N425" s="58"/>
      <c r="O425" s="58"/>
      <c r="P425" s="58"/>
      <c r="Q425" s="58"/>
      <c r="R425" s="58"/>
    </row>
    <row r="426" spans="1:18" s="1" customFormat="1">
      <c r="A426" s="58"/>
      <c r="B426" s="58"/>
      <c r="C426" s="58"/>
      <c r="D426" s="58"/>
      <c r="E426" s="58"/>
      <c r="F426" s="58"/>
      <c r="G426" s="58"/>
      <c r="H426" s="58"/>
      <c r="I426" s="58"/>
      <c r="J426" s="58"/>
      <c r="K426" s="58"/>
      <c r="L426" s="58"/>
      <c r="M426" s="58"/>
      <c r="N426" s="58"/>
      <c r="O426" s="58"/>
      <c r="P426" s="58"/>
      <c r="Q426" s="58"/>
      <c r="R426" s="58"/>
    </row>
    <row r="427" spans="1:18" s="1" customFormat="1">
      <c r="A427" s="58"/>
      <c r="B427" s="58"/>
      <c r="C427" s="58"/>
      <c r="D427" s="58"/>
      <c r="E427" s="58"/>
      <c r="F427" s="58"/>
      <c r="G427" s="58"/>
      <c r="H427" s="58"/>
      <c r="I427" s="58"/>
      <c r="J427" s="58"/>
      <c r="K427" s="58"/>
      <c r="L427" s="58"/>
      <c r="M427" s="58"/>
      <c r="N427" s="58"/>
      <c r="O427" s="58"/>
      <c r="P427" s="58"/>
      <c r="Q427" s="58"/>
      <c r="R427" s="58"/>
    </row>
    <row r="428" spans="1:18" s="1" customFormat="1">
      <c r="A428" s="58"/>
      <c r="B428" s="58"/>
      <c r="C428" s="58"/>
      <c r="D428" s="58"/>
      <c r="E428" s="58"/>
      <c r="F428" s="58"/>
      <c r="G428" s="58"/>
      <c r="H428" s="58"/>
      <c r="I428" s="58"/>
      <c r="J428" s="58"/>
      <c r="K428" s="58"/>
      <c r="L428" s="58"/>
      <c r="M428" s="58"/>
      <c r="N428" s="58"/>
      <c r="O428" s="58"/>
      <c r="P428" s="58"/>
      <c r="Q428" s="58"/>
      <c r="R428" s="58"/>
    </row>
    <row r="429" spans="1:18" s="1" customFormat="1">
      <c r="A429" s="58"/>
      <c r="B429" s="58"/>
      <c r="C429" s="58"/>
      <c r="D429" s="58"/>
      <c r="E429" s="58"/>
      <c r="F429" s="58"/>
      <c r="G429" s="58"/>
      <c r="H429" s="58"/>
      <c r="I429" s="58"/>
      <c r="J429" s="58"/>
      <c r="K429" s="58"/>
      <c r="L429" s="58"/>
      <c r="M429" s="58"/>
      <c r="N429" s="58"/>
      <c r="O429" s="58"/>
      <c r="P429" s="58"/>
      <c r="Q429" s="58"/>
      <c r="R429" s="58"/>
    </row>
    <row r="430" spans="1:18" s="1" customFormat="1">
      <c r="A430" s="58"/>
      <c r="B430" s="58"/>
      <c r="C430" s="58"/>
      <c r="D430" s="58"/>
      <c r="E430" s="58"/>
      <c r="F430" s="58"/>
      <c r="G430" s="58"/>
      <c r="H430" s="58"/>
      <c r="I430" s="58"/>
      <c r="J430" s="58"/>
      <c r="K430" s="58"/>
      <c r="L430" s="58"/>
      <c r="M430" s="58"/>
      <c r="N430" s="58"/>
      <c r="O430" s="58"/>
      <c r="P430" s="58"/>
      <c r="Q430" s="58"/>
      <c r="R430" s="58"/>
    </row>
    <row r="431" spans="1:18" s="1" customFormat="1">
      <c r="A431" s="58"/>
      <c r="B431" s="58"/>
      <c r="C431" s="58"/>
      <c r="D431" s="58"/>
      <c r="E431" s="58"/>
      <c r="F431" s="58"/>
      <c r="G431" s="58"/>
      <c r="H431" s="58"/>
      <c r="I431" s="58"/>
      <c r="J431" s="58"/>
      <c r="K431" s="58"/>
      <c r="L431" s="58"/>
      <c r="M431" s="58"/>
      <c r="N431" s="58"/>
      <c r="O431" s="58"/>
      <c r="P431" s="58"/>
      <c r="Q431" s="58"/>
      <c r="R431" s="58"/>
    </row>
    <row r="432" spans="1:18" s="1" customFormat="1">
      <c r="A432" s="58"/>
      <c r="B432" s="58"/>
      <c r="C432" s="58"/>
      <c r="D432" s="58"/>
      <c r="E432" s="58"/>
      <c r="F432" s="58"/>
      <c r="G432" s="58"/>
      <c r="H432" s="58"/>
      <c r="I432" s="58"/>
      <c r="J432" s="58"/>
      <c r="K432" s="58"/>
      <c r="L432" s="58"/>
      <c r="M432" s="58"/>
      <c r="N432" s="58"/>
      <c r="O432" s="58"/>
      <c r="P432" s="58"/>
      <c r="Q432" s="58"/>
      <c r="R432" s="58"/>
    </row>
    <row r="433" spans="1:18" s="1" customFormat="1">
      <c r="A433" s="58"/>
      <c r="B433" s="58"/>
      <c r="C433" s="58"/>
      <c r="D433" s="58"/>
      <c r="E433" s="58"/>
      <c r="F433" s="58"/>
      <c r="G433" s="58"/>
      <c r="H433" s="58"/>
      <c r="I433" s="58"/>
      <c r="J433" s="58"/>
      <c r="K433" s="58"/>
      <c r="L433" s="58"/>
      <c r="M433" s="58"/>
      <c r="N433" s="58"/>
      <c r="O433" s="58"/>
      <c r="P433" s="58"/>
      <c r="Q433" s="58"/>
      <c r="R433" s="58"/>
    </row>
    <row r="434" spans="1:18" s="1" customFormat="1">
      <c r="A434" s="58"/>
      <c r="B434" s="58"/>
      <c r="C434" s="58"/>
      <c r="D434" s="58"/>
      <c r="E434" s="58"/>
      <c r="F434" s="58"/>
      <c r="G434" s="58"/>
      <c r="H434" s="58"/>
      <c r="I434" s="58"/>
      <c r="J434" s="58"/>
      <c r="K434" s="58"/>
      <c r="L434" s="58"/>
      <c r="M434" s="58"/>
      <c r="N434" s="58"/>
      <c r="O434" s="58"/>
      <c r="P434" s="58"/>
      <c r="Q434" s="58"/>
      <c r="R434" s="58"/>
    </row>
    <row r="435" spans="1:18" s="1" customFormat="1">
      <c r="A435" s="58"/>
      <c r="B435" s="58"/>
      <c r="C435" s="58"/>
      <c r="D435" s="58"/>
      <c r="E435" s="58"/>
      <c r="F435" s="58"/>
      <c r="G435" s="58"/>
      <c r="H435" s="58"/>
      <c r="I435" s="58"/>
      <c r="J435" s="58"/>
      <c r="K435" s="58"/>
      <c r="L435" s="58"/>
      <c r="M435" s="58"/>
      <c r="N435" s="58"/>
      <c r="O435" s="58"/>
      <c r="P435" s="58"/>
      <c r="Q435" s="58"/>
      <c r="R435" s="58"/>
    </row>
    <row r="436" spans="1:18" s="1" customFormat="1">
      <c r="A436" s="58"/>
      <c r="B436" s="58"/>
      <c r="C436" s="58"/>
      <c r="D436" s="58"/>
      <c r="E436" s="58"/>
      <c r="F436" s="58"/>
      <c r="G436" s="58"/>
      <c r="H436" s="58"/>
      <c r="I436" s="58"/>
      <c r="J436" s="58"/>
      <c r="K436" s="58"/>
      <c r="L436" s="58"/>
      <c r="M436" s="58"/>
      <c r="N436" s="58"/>
      <c r="O436" s="58"/>
      <c r="P436" s="58"/>
      <c r="Q436" s="58"/>
      <c r="R436" s="58"/>
    </row>
    <row r="437" spans="1:18" s="1" customFormat="1">
      <c r="A437" s="58"/>
      <c r="B437" s="58"/>
      <c r="C437" s="58"/>
      <c r="D437" s="58"/>
      <c r="E437" s="58"/>
      <c r="F437" s="58"/>
      <c r="G437" s="58"/>
      <c r="H437" s="58"/>
      <c r="I437" s="58"/>
      <c r="J437" s="58"/>
      <c r="K437" s="58"/>
      <c r="L437" s="58"/>
      <c r="M437" s="58"/>
      <c r="N437" s="58"/>
      <c r="O437" s="58"/>
      <c r="P437" s="58"/>
      <c r="Q437" s="58"/>
      <c r="R437" s="58"/>
    </row>
    <row r="438" spans="1:18" s="1" customFormat="1">
      <c r="A438" s="58"/>
      <c r="B438" s="58"/>
      <c r="C438" s="58"/>
      <c r="D438" s="58"/>
      <c r="E438" s="58"/>
      <c r="F438" s="58"/>
      <c r="G438" s="58"/>
      <c r="H438" s="58"/>
      <c r="I438" s="58"/>
      <c r="J438" s="58"/>
      <c r="K438" s="58"/>
      <c r="L438" s="58"/>
      <c r="M438" s="58"/>
      <c r="N438" s="58"/>
      <c r="O438" s="58"/>
      <c r="P438" s="58"/>
      <c r="Q438" s="58"/>
      <c r="R438" s="58"/>
    </row>
    <row r="439" spans="1:18" s="1" customFormat="1">
      <c r="A439" s="58"/>
      <c r="B439" s="58"/>
      <c r="C439" s="58"/>
      <c r="D439" s="58"/>
      <c r="E439" s="58"/>
      <c r="F439" s="58"/>
      <c r="G439" s="58"/>
      <c r="H439" s="58"/>
      <c r="I439" s="58"/>
      <c r="J439" s="58"/>
      <c r="K439" s="58"/>
      <c r="L439" s="58"/>
      <c r="M439" s="58"/>
      <c r="N439" s="58"/>
      <c r="O439" s="58"/>
      <c r="P439" s="58"/>
      <c r="Q439" s="58"/>
      <c r="R439" s="58"/>
    </row>
    <row r="440" spans="1:18" s="1" customFormat="1">
      <c r="A440" s="58"/>
      <c r="B440" s="58"/>
      <c r="C440" s="58"/>
      <c r="D440" s="58"/>
      <c r="E440" s="58"/>
      <c r="F440" s="58"/>
      <c r="G440" s="58"/>
      <c r="H440" s="58"/>
      <c r="I440" s="58"/>
      <c r="J440" s="58"/>
      <c r="K440" s="58"/>
      <c r="L440" s="58"/>
      <c r="M440" s="58"/>
      <c r="N440" s="58"/>
      <c r="O440" s="58"/>
      <c r="P440" s="58"/>
      <c r="Q440" s="58"/>
      <c r="R440" s="58"/>
    </row>
    <row r="441" spans="1:18" s="1" customFormat="1">
      <c r="A441" s="58"/>
      <c r="B441" s="58"/>
      <c r="C441" s="58"/>
      <c r="D441" s="58"/>
      <c r="E441" s="58"/>
      <c r="F441" s="58"/>
      <c r="G441" s="58"/>
      <c r="H441" s="58"/>
      <c r="I441" s="58"/>
      <c r="J441" s="58"/>
      <c r="K441" s="58"/>
      <c r="L441" s="58"/>
      <c r="M441" s="58"/>
      <c r="N441" s="58"/>
      <c r="O441" s="58"/>
      <c r="P441" s="58"/>
      <c r="Q441" s="58"/>
      <c r="R441" s="58"/>
    </row>
    <row r="442" spans="1:18" s="1" customFormat="1">
      <c r="A442" s="58"/>
      <c r="B442" s="58"/>
      <c r="C442" s="58"/>
      <c r="D442" s="58"/>
      <c r="E442" s="58"/>
      <c r="F442" s="58"/>
      <c r="G442" s="58"/>
      <c r="H442" s="58"/>
      <c r="I442" s="58"/>
      <c r="J442" s="58"/>
      <c r="K442" s="58"/>
      <c r="L442" s="58"/>
      <c r="M442" s="58"/>
      <c r="N442" s="58"/>
      <c r="O442" s="58"/>
      <c r="P442" s="58"/>
      <c r="Q442" s="58"/>
      <c r="R442" s="58"/>
    </row>
    <row r="443" spans="1:18" s="1" customFormat="1">
      <c r="A443" s="58"/>
      <c r="B443" s="58"/>
      <c r="C443" s="58"/>
      <c r="D443" s="58"/>
      <c r="E443" s="58"/>
      <c r="F443" s="58"/>
      <c r="G443" s="58"/>
      <c r="H443" s="58"/>
      <c r="I443" s="58"/>
      <c r="J443" s="58"/>
      <c r="K443" s="58"/>
      <c r="L443" s="58"/>
      <c r="M443" s="58"/>
      <c r="N443" s="58"/>
      <c r="O443" s="58"/>
      <c r="P443" s="58"/>
      <c r="Q443" s="58"/>
      <c r="R443" s="58"/>
    </row>
    <row r="444" spans="1:18" s="1" customFormat="1">
      <c r="A444" s="58"/>
      <c r="B444" s="58"/>
      <c r="C444" s="58"/>
      <c r="D444" s="58"/>
      <c r="E444" s="58"/>
      <c r="F444" s="58"/>
      <c r="G444" s="58"/>
      <c r="H444" s="58"/>
      <c r="I444" s="58"/>
      <c r="J444" s="58"/>
      <c r="K444" s="58"/>
      <c r="L444" s="58"/>
      <c r="M444" s="58"/>
      <c r="N444" s="58"/>
      <c r="O444" s="58"/>
      <c r="P444" s="58"/>
      <c r="Q444" s="58"/>
      <c r="R444" s="58"/>
    </row>
    <row r="445" spans="1:18" s="1" customFormat="1">
      <c r="A445" s="58"/>
      <c r="B445" s="58"/>
      <c r="C445" s="58"/>
      <c r="D445" s="58"/>
      <c r="E445" s="58"/>
      <c r="F445" s="58"/>
      <c r="G445" s="58"/>
      <c r="H445" s="58"/>
      <c r="I445" s="58"/>
      <c r="J445" s="58"/>
      <c r="K445" s="58"/>
      <c r="L445" s="58"/>
      <c r="M445" s="58"/>
      <c r="N445" s="58"/>
      <c r="O445" s="58"/>
      <c r="P445" s="58"/>
      <c r="Q445" s="58"/>
      <c r="R445" s="58"/>
    </row>
    <row r="446" spans="1:18" s="1" customFormat="1">
      <c r="A446" s="58"/>
      <c r="B446" s="58"/>
      <c r="C446" s="58"/>
      <c r="D446" s="58"/>
      <c r="E446" s="58"/>
      <c r="F446" s="58"/>
      <c r="G446" s="58"/>
      <c r="H446" s="58"/>
      <c r="I446" s="58"/>
      <c r="J446" s="58"/>
      <c r="K446" s="58"/>
      <c r="L446" s="58"/>
      <c r="M446" s="58"/>
      <c r="N446" s="58"/>
      <c r="O446" s="58"/>
      <c r="P446" s="58"/>
      <c r="Q446" s="58"/>
      <c r="R446" s="58"/>
    </row>
    <row r="447" spans="1:18" s="1" customFormat="1">
      <c r="A447" s="58"/>
      <c r="B447" s="58"/>
      <c r="C447" s="58"/>
      <c r="D447" s="58"/>
      <c r="E447" s="58"/>
      <c r="F447" s="58"/>
      <c r="G447" s="58"/>
      <c r="H447" s="58"/>
      <c r="I447" s="58"/>
      <c r="J447" s="58"/>
      <c r="K447" s="58"/>
      <c r="L447" s="58"/>
      <c r="M447" s="58"/>
      <c r="N447" s="58"/>
      <c r="O447" s="58"/>
      <c r="P447" s="58"/>
      <c r="Q447" s="58"/>
      <c r="R447" s="58"/>
    </row>
    <row r="448" spans="1:18" s="1" customFormat="1">
      <c r="A448" s="58"/>
      <c r="B448" s="58"/>
      <c r="C448" s="58"/>
      <c r="D448" s="58"/>
      <c r="E448" s="58"/>
      <c r="F448" s="58"/>
      <c r="G448" s="58"/>
      <c r="H448" s="58"/>
      <c r="I448" s="58"/>
      <c r="J448" s="58"/>
      <c r="K448" s="58"/>
      <c r="L448" s="58"/>
      <c r="M448" s="58"/>
      <c r="N448" s="58"/>
      <c r="O448" s="58"/>
      <c r="P448" s="58"/>
      <c r="Q448" s="58"/>
      <c r="R448" s="58"/>
    </row>
    <row r="449" spans="1:18" s="1" customFormat="1">
      <c r="A449" s="58"/>
      <c r="B449" s="58"/>
      <c r="C449" s="58"/>
      <c r="D449" s="58"/>
      <c r="E449" s="58"/>
      <c r="F449" s="58"/>
      <c r="G449" s="58"/>
      <c r="H449" s="58"/>
      <c r="I449" s="58"/>
      <c r="J449" s="58"/>
      <c r="K449" s="58"/>
      <c r="L449" s="58"/>
      <c r="M449" s="58"/>
      <c r="N449" s="58"/>
      <c r="O449" s="58"/>
      <c r="P449" s="58"/>
      <c r="Q449" s="58"/>
      <c r="R449" s="58"/>
    </row>
    <row r="450" spans="1:18" s="1" customFormat="1">
      <c r="A450" s="58"/>
      <c r="B450" s="58"/>
      <c r="C450" s="58"/>
      <c r="D450" s="58"/>
      <c r="E450" s="58"/>
      <c r="F450" s="58"/>
      <c r="G450" s="58"/>
      <c r="H450" s="58"/>
      <c r="I450" s="58"/>
      <c r="J450" s="58"/>
      <c r="K450" s="58"/>
      <c r="L450" s="58"/>
      <c r="M450" s="58"/>
      <c r="N450" s="58"/>
      <c r="O450" s="58"/>
      <c r="P450" s="58"/>
      <c r="Q450" s="58"/>
      <c r="R450" s="58"/>
    </row>
    <row r="451" spans="1:18" s="1" customFormat="1">
      <c r="A451" s="58"/>
      <c r="B451" s="58"/>
      <c r="C451" s="58"/>
      <c r="D451" s="58"/>
      <c r="E451" s="58"/>
      <c r="F451" s="58"/>
      <c r="G451" s="58"/>
      <c r="H451" s="58"/>
      <c r="I451" s="58"/>
      <c r="J451" s="58"/>
      <c r="K451" s="58"/>
      <c r="L451" s="58"/>
      <c r="M451" s="58"/>
      <c r="N451" s="58"/>
      <c r="O451" s="58"/>
      <c r="P451" s="58"/>
      <c r="Q451" s="58"/>
      <c r="R451" s="58"/>
    </row>
    <row r="452" spans="1:18" s="1" customFormat="1">
      <c r="A452" s="58"/>
      <c r="B452" s="58"/>
      <c r="C452" s="58"/>
      <c r="D452" s="58"/>
      <c r="E452" s="58"/>
      <c r="F452" s="58"/>
      <c r="G452" s="58"/>
      <c r="H452" s="58"/>
      <c r="I452" s="58"/>
      <c r="J452" s="58"/>
      <c r="K452" s="58"/>
      <c r="L452" s="58"/>
      <c r="M452" s="58"/>
      <c r="N452" s="58"/>
      <c r="O452" s="58"/>
      <c r="P452" s="58"/>
      <c r="Q452" s="58"/>
      <c r="R452" s="58"/>
    </row>
    <row r="453" spans="1:18" s="1" customFormat="1">
      <c r="A453" s="58"/>
      <c r="B453" s="58"/>
      <c r="C453" s="58"/>
      <c r="D453" s="58"/>
      <c r="E453" s="58"/>
      <c r="F453" s="58"/>
      <c r="G453" s="58"/>
      <c r="H453" s="58"/>
      <c r="I453" s="58"/>
      <c r="J453" s="58"/>
      <c r="K453" s="58"/>
      <c r="L453" s="58"/>
      <c r="M453" s="58"/>
      <c r="N453" s="58"/>
      <c r="O453" s="58"/>
      <c r="P453" s="58"/>
      <c r="Q453" s="58"/>
      <c r="R453" s="58"/>
    </row>
    <row r="454" spans="1:18" s="1" customFormat="1">
      <c r="A454" s="58"/>
      <c r="B454" s="58"/>
      <c r="C454" s="58"/>
      <c r="D454" s="58"/>
      <c r="E454" s="58"/>
      <c r="F454" s="58"/>
      <c r="G454" s="58"/>
      <c r="H454" s="58"/>
      <c r="I454" s="58"/>
      <c r="J454" s="58"/>
      <c r="K454" s="58"/>
      <c r="L454" s="58"/>
      <c r="M454" s="58"/>
      <c r="N454" s="58"/>
      <c r="O454" s="58"/>
      <c r="P454" s="58"/>
      <c r="Q454" s="58"/>
      <c r="R454" s="58"/>
    </row>
    <row r="455" spans="1:18" s="1" customFormat="1">
      <c r="A455" s="58"/>
      <c r="B455" s="58"/>
      <c r="C455" s="58"/>
      <c r="D455" s="58"/>
      <c r="E455" s="58"/>
      <c r="F455" s="58"/>
      <c r="G455" s="58"/>
      <c r="H455" s="58"/>
      <c r="I455" s="58"/>
      <c r="J455" s="58"/>
      <c r="K455" s="58"/>
      <c r="L455" s="58"/>
      <c r="M455" s="58"/>
      <c r="N455" s="58"/>
      <c r="O455" s="58"/>
      <c r="P455" s="58"/>
      <c r="Q455" s="58"/>
      <c r="R455" s="58"/>
    </row>
    <row r="456" spans="1:18" s="1" customFormat="1">
      <c r="A456" s="58"/>
      <c r="B456" s="58"/>
      <c r="C456" s="58"/>
      <c r="D456" s="58"/>
      <c r="E456" s="58"/>
      <c r="F456" s="58"/>
      <c r="G456" s="58"/>
      <c r="H456" s="58"/>
      <c r="I456" s="58"/>
      <c r="J456" s="58"/>
      <c r="K456" s="58"/>
      <c r="L456" s="58"/>
      <c r="M456" s="58"/>
      <c r="N456" s="58"/>
      <c r="O456" s="58"/>
      <c r="P456" s="58"/>
      <c r="Q456" s="58"/>
      <c r="R456" s="58"/>
    </row>
    <row r="457" spans="1:18" s="1" customFormat="1">
      <c r="A457" s="58"/>
      <c r="B457" s="58"/>
      <c r="C457" s="58"/>
      <c r="D457" s="58"/>
      <c r="E457" s="58"/>
      <c r="F457" s="58"/>
      <c r="G457" s="58"/>
      <c r="H457" s="58"/>
      <c r="I457" s="58"/>
      <c r="J457" s="58"/>
      <c r="K457" s="58"/>
      <c r="L457" s="58"/>
      <c r="M457" s="58"/>
      <c r="N457" s="58"/>
      <c r="O457" s="58"/>
      <c r="P457" s="58"/>
      <c r="Q457" s="58"/>
      <c r="R457" s="58"/>
    </row>
    <row r="458" spans="1:18" s="1" customFormat="1">
      <c r="A458" s="58"/>
      <c r="B458" s="58"/>
      <c r="C458" s="58"/>
      <c r="D458" s="58"/>
      <c r="E458" s="58"/>
      <c r="F458" s="58"/>
      <c r="G458" s="58"/>
      <c r="H458" s="58"/>
      <c r="I458" s="58"/>
      <c r="J458" s="58"/>
      <c r="K458" s="58"/>
      <c r="L458" s="58"/>
      <c r="M458" s="58"/>
      <c r="N458" s="58"/>
      <c r="O458" s="58"/>
      <c r="P458" s="58"/>
      <c r="Q458" s="58"/>
      <c r="R458" s="58"/>
    </row>
    <row r="459" spans="1:18" s="1" customFormat="1">
      <c r="A459" s="58"/>
      <c r="B459" s="58"/>
      <c r="C459" s="58"/>
      <c r="D459" s="58"/>
      <c r="E459" s="58"/>
      <c r="F459" s="58"/>
      <c r="G459" s="58"/>
      <c r="H459" s="58"/>
      <c r="I459" s="58"/>
      <c r="J459" s="58"/>
      <c r="K459" s="58"/>
      <c r="L459" s="58"/>
      <c r="M459" s="58"/>
      <c r="N459" s="58"/>
      <c r="O459" s="58"/>
      <c r="P459" s="58"/>
      <c r="Q459" s="58"/>
      <c r="R459" s="58"/>
    </row>
    <row r="460" spans="1:18" s="1" customFormat="1">
      <c r="A460" s="58"/>
      <c r="B460" s="58"/>
      <c r="C460" s="58"/>
      <c r="D460" s="58"/>
      <c r="E460" s="58"/>
      <c r="F460" s="58"/>
      <c r="G460" s="58"/>
      <c r="H460" s="58"/>
      <c r="I460" s="58"/>
      <c r="J460" s="58"/>
      <c r="K460" s="58"/>
      <c r="L460" s="58"/>
      <c r="M460" s="58"/>
      <c r="N460" s="58"/>
      <c r="O460" s="58"/>
      <c r="P460" s="58"/>
      <c r="Q460" s="58"/>
      <c r="R460" s="58"/>
    </row>
    <row r="461" spans="1:18" s="1" customFormat="1">
      <c r="A461" s="58"/>
      <c r="B461" s="58"/>
      <c r="C461" s="58"/>
      <c r="D461" s="58"/>
      <c r="E461" s="58"/>
      <c r="F461" s="58"/>
      <c r="G461" s="58"/>
      <c r="H461" s="58"/>
      <c r="I461" s="58"/>
      <c r="J461" s="58"/>
      <c r="K461" s="58"/>
      <c r="L461" s="58"/>
      <c r="M461" s="58"/>
      <c r="N461" s="58"/>
      <c r="O461" s="58"/>
      <c r="P461" s="58"/>
      <c r="Q461" s="58"/>
      <c r="R461" s="58"/>
    </row>
    <row r="462" spans="1:18" s="1" customFormat="1">
      <c r="A462" s="58"/>
      <c r="B462" s="58"/>
      <c r="C462" s="58"/>
      <c r="D462" s="58"/>
      <c r="E462" s="58"/>
      <c r="F462" s="58"/>
      <c r="G462" s="58"/>
      <c r="H462" s="58"/>
      <c r="I462" s="58"/>
      <c r="J462" s="58"/>
      <c r="K462" s="58"/>
      <c r="L462" s="58"/>
      <c r="M462" s="58"/>
      <c r="N462" s="58"/>
      <c r="O462" s="58"/>
      <c r="P462" s="58"/>
      <c r="Q462" s="58"/>
      <c r="R462" s="58"/>
    </row>
    <row r="463" spans="1:18" s="1" customFormat="1">
      <c r="A463" s="58"/>
      <c r="B463" s="58"/>
      <c r="C463" s="58"/>
      <c r="D463" s="58"/>
      <c r="E463" s="58"/>
      <c r="F463" s="58"/>
      <c r="G463" s="58"/>
      <c r="H463" s="58"/>
      <c r="I463" s="58"/>
      <c r="J463" s="58"/>
      <c r="K463" s="58"/>
      <c r="L463" s="58"/>
      <c r="M463" s="58"/>
      <c r="N463" s="58"/>
      <c r="O463" s="58"/>
      <c r="P463" s="58"/>
      <c r="Q463" s="58"/>
      <c r="R463" s="58"/>
    </row>
    <row r="464" spans="1:18" s="1" customFormat="1">
      <c r="A464" s="58"/>
      <c r="B464" s="58"/>
      <c r="C464" s="58"/>
      <c r="D464" s="58"/>
      <c r="E464" s="58"/>
      <c r="F464" s="58"/>
      <c r="G464" s="58"/>
      <c r="H464" s="58"/>
      <c r="I464" s="58"/>
      <c r="J464" s="58"/>
      <c r="K464" s="58"/>
      <c r="L464" s="58"/>
      <c r="M464" s="58"/>
      <c r="N464" s="58"/>
      <c r="O464" s="58"/>
      <c r="P464" s="58"/>
      <c r="Q464" s="58"/>
      <c r="R464" s="58"/>
    </row>
    <row r="465" spans="1:18" s="1" customFormat="1">
      <c r="A465" s="58"/>
      <c r="B465" s="58"/>
      <c r="C465" s="58"/>
      <c r="D465" s="58"/>
      <c r="E465" s="58"/>
      <c r="F465" s="58"/>
      <c r="G465" s="58"/>
      <c r="H465" s="58"/>
      <c r="I465" s="58"/>
      <c r="J465" s="58"/>
      <c r="K465" s="58"/>
      <c r="L465" s="58"/>
      <c r="M465" s="58"/>
      <c r="N465" s="58"/>
      <c r="O465" s="58"/>
      <c r="P465" s="58"/>
      <c r="Q465" s="58"/>
      <c r="R465" s="58"/>
    </row>
    <row r="466" spans="1:18" s="1" customFormat="1">
      <c r="A466" s="58"/>
      <c r="B466" s="58"/>
      <c r="C466" s="58"/>
      <c r="D466" s="58"/>
      <c r="E466" s="58"/>
      <c r="F466" s="58"/>
      <c r="G466" s="58"/>
      <c r="H466" s="58"/>
      <c r="I466" s="58"/>
      <c r="J466" s="58"/>
      <c r="K466" s="58"/>
      <c r="L466" s="58"/>
      <c r="M466" s="58"/>
      <c r="N466" s="58"/>
      <c r="O466" s="58"/>
      <c r="P466" s="58"/>
      <c r="Q466" s="58"/>
      <c r="R466" s="58"/>
    </row>
    <row r="467" spans="1:18" s="1" customFormat="1">
      <c r="A467" s="58"/>
      <c r="B467" s="58"/>
      <c r="C467" s="58"/>
      <c r="D467" s="58"/>
      <c r="E467" s="58"/>
      <c r="F467" s="58"/>
      <c r="G467" s="58"/>
      <c r="H467" s="58"/>
      <c r="I467" s="58"/>
      <c r="J467" s="58"/>
      <c r="K467" s="58"/>
      <c r="L467" s="58"/>
      <c r="M467" s="58"/>
      <c r="N467" s="58"/>
      <c r="O467" s="58"/>
      <c r="P467" s="58"/>
      <c r="Q467" s="58"/>
      <c r="R467" s="58"/>
    </row>
    <row r="468" spans="1:18" s="1" customFormat="1">
      <c r="A468" s="58"/>
      <c r="B468" s="58"/>
      <c r="C468" s="58"/>
      <c r="D468" s="58"/>
      <c r="E468" s="58"/>
      <c r="F468" s="58"/>
      <c r="G468" s="58"/>
      <c r="H468" s="58"/>
      <c r="I468" s="58"/>
      <c r="J468" s="58"/>
      <c r="K468" s="58"/>
      <c r="L468" s="58"/>
      <c r="M468" s="58"/>
      <c r="N468" s="58"/>
      <c r="O468" s="58"/>
      <c r="P468" s="58"/>
      <c r="Q468" s="58"/>
      <c r="R468" s="58"/>
    </row>
    <row r="469" spans="1:18" s="1" customFormat="1">
      <c r="A469" s="58"/>
      <c r="B469" s="58"/>
      <c r="C469" s="58"/>
      <c r="D469" s="58"/>
      <c r="E469" s="58"/>
      <c r="F469" s="58"/>
      <c r="G469" s="58"/>
      <c r="H469" s="58"/>
      <c r="I469" s="58"/>
      <c r="J469" s="58"/>
      <c r="K469" s="58"/>
      <c r="L469" s="58"/>
      <c r="M469" s="58"/>
      <c r="N469" s="58"/>
      <c r="O469" s="58"/>
      <c r="P469" s="58"/>
      <c r="Q469" s="58"/>
      <c r="R469" s="58"/>
    </row>
    <row r="470" spans="1:18" s="1" customFormat="1">
      <c r="A470" s="58"/>
      <c r="B470" s="58"/>
      <c r="C470" s="58"/>
      <c r="D470" s="58"/>
      <c r="E470" s="58"/>
      <c r="F470" s="58"/>
      <c r="G470" s="58"/>
      <c r="H470" s="58"/>
      <c r="I470" s="58"/>
      <c r="J470" s="58"/>
      <c r="K470" s="58"/>
      <c r="L470" s="58"/>
      <c r="M470" s="58"/>
      <c r="N470" s="58"/>
      <c r="O470" s="58"/>
      <c r="P470" s="58"/>
      <c r="Q470" s="58"/>
      <c r="R470" s="58"/>
    </row>
    <row r="471" spans="1:18" s="1" customFormat="1">
      <c r="A471" s="58"/>
      <c r="B471" s="58"/>
      <c r="C471" s="58"/>
      <c r="D471" s="58"/>
      <c r="E471" s="58"/>
      <c r="F471" s="58"/>
      <c r="G471" s="58"/>
      <c r="H471" s="58"/>
      <c r="I471" s="58"/>
      <c r="J471" s="58"/>
      <c r="K471" s="58"/>
      <c r="L471" s="58"/>
      <c r="M471" s="58"/>
      <c r="N471" s="58"/>
      <c r="O471" s="58"/>
      <c r="P471" s="58"/>
      <c r="Q471" s="58"/>
      <c r="R471" s="58"/>
    </row>
    <row r="472" spans="1:18" s="1" customFormat="1">
      <c r="A472" s="58"/>
      <c r="B472" s="58"/>
      <c r="C472" s="58"/>
      <c r="D472" s="58"/>
      <c r="E472" s="58"/>
      <c r="F472" s="58"/>
      <c r="G472" s="58"/>
      <c r="H472" s="58"/>
      <c r="I472" s="58"/>
      <c r="J472" s="58"/>
      <c r="K472" s="58"/>
      <c r="L472" s="58"/>
      <c r="M472" s="58"/>
      <c r="N472" s="58"/>
      <c r="O472" s="58"/>
      <c r="P472" s="58"/>
      <c r="Q472" s="58"/>
      <c r="R472" s="58"/>
    </row>
    <row r="473" spans="1:18" s="1" customFormat="1">
      <c r="A473" s="58"/>
      <c r="B473" s="58"/>
      <c r="C473" s="58"/>
      <c r="D473" s="58"/>
      <c r="E473" s="58"/>
      <c r="F473" s="58"/>
      <c r="G473" s="58"/>
      <c r="H473" s="58"/>
      <c r="I473" s="58"/>
      <c r="J473" s="58"/>
      <c r="K473" s="58"/>
      <c r="L473" s="58"/>
      <c r="M473" s="58"/>
      <c r="N473" s="58"/>
      <c r="O473" s="58"/>
      <c r="P473" s="58"/>
      <c r="Q473" s="58"/>
      <c r="R473" s="58"/>
    </row>
    <row r="474" spans="1:18" s="1" customFormat="1">
      <c r="A474" s="58"/>
      <c r="B474" s="58"/>
      <c r="C474" s="58"/>
      <c r="D474" s="58"/>
      <c r="E474" s="58"/>
      <c r="F474" s="58"/>
      <c r="G474" s="58"/>
      <c r="H474" s="58"/>
      <c r="I474" s="58"/>
      <c r="J474" s="58"/>
      <c r="K474" s="58"/>
      <c r="L474" s="58"/>
      <c r="M474" s="58"/>
      <c r="N474" s="58"/>
      <c r="O474" s="58"/>
      <c r="P474" s="58"/>
      <c r="Q474" s="58"/>
      <c r="R474" s="58"/>
    </row>
    <row r="475" spans="1:18" s="1" customFormat="1">
      <c r="A475" s="58"/>
      <c r="B475" s="58"/>
      <c r="C475" s="58"/>
      <c r="D475" s="58"/>
      <c r="E475" s="58"/>
      <c r="F475" s="58"/>
      <c r="G475" s="58"/>
      <c r="H475" s="58"/>
      <c r="I475" s="58"/>
      <c r="J475" s="58"/>
      <c r="K475" s="58"/>
      <c r="L475" s="58"/>
      <c r="M475" s="58"/>
      <c r="N475" s="58"/>
      <c r="O475" s="58"/>
      <c r="P475" s="58"/>
      <c r="Q475" s="58"/>
      <c r="R475" s="58"/>
    </row>
    <row r="476" spans="1:18" s="1" customFormat="1">
      <c r="A476" s="58"/>
      <c r="B476" s="58"/>
      <c r="C476" s="58"/>
      <c r="D476" s="58"/>
      <c r="E476" s="58"/>
      <c r="F476" s="58"/>
      <c r="G476" s="58"/>
      <c r="H476" s="58"/>
      <c r="I476" s="58"/>
      <c r="J476" s="58"/>
      <c r="K476" s="58"/>
      <c r="L476" s="58"/>
      <c r="M476" s="58"/>
      <c r="N476" s="58"/>
      <c r="O476" s="58"/>
      <c r="P476" s="58"/>
      <c r="Q476" s="58"/>
      <c r="R476" s="58"/>
    </row>
    <row r="477" spans="1:18" s="1" customFormat="1">
      <c r="A477" s="58"/>
      <c r="B477" s="58"/>
      <c r="C477" s="58"/>
      <c r="D477" s="58"/>
      <c r="E477" s="58"/>
      <c r="F477" s="58"/>
      <c r="G477" s="58"/>
      <c r="H477" s="58"/>
      <c r="I477" s="58"/>
      <c r="J477" s="58"/>
      <c r="K477" s="58"/>
      <c r="L477" s="58"/>
      <c r="M477" s="58"/>
      <c r="N477" s="58"/>
      <c r="O477" s="58"/>
      <c r="P477" s="58"/>
      <c r="Q477" s="58"/>
      <c r="R477" s="58"/>
    </row>
    <row r="478" spans="1:18" s="1" customFormat="1">
      <c r="A478" s="58"/>
      <c r="B478" s="58"/>
      <c r="C478" s="58"/>
      <c r="D478" s="58"/>
      <c r="E478" s="58"/>
      <c r="F478" s="58"/>
      <c r="G478" s="58"/>
      <c r="H478" s="58"/>
      <c r="I478" s="58"/>
      <c r="J478" s="58"/>
      <c r="K478" s="58"/>
      <c r="L478" s="58"/>
      <c r="M478" s="58"/>
      <c r="N478" s="58"/>
      <c r="O478" s="58"/>
      <c r="P478" s="58"/>
      <c r="Q478" s="58"/>
      <c r="R478" s="58"/>
    </row>
    <row r="479" spans="1:18" s="1" customFormat="1">
      <c r="A479" s="58"/>
      <c r="B479" s="58"/>
      <c r="C479" s="58"/>
      <c r="D479" s="58"/>
      <c r="E479" s="58"/>
      <c r="F479" s="58"/>
      <c r="G479" s="58"/>
      <c r="H479" s="58"/>
      <c r="I479" s="58"/>
      <c r="J479" s="58"/>
      <c r="K479" s="58"/>
      <c r="L479" s="58"/>
      <c r="M479" s="58"/>
      <c r="N479" s="58"/>
      <c r="O479" s="58"/>
      <c r="P479" s="58"/>
      <c r="Q479" s="58"/>
      <c r="R479" s="58"/>
    </row>
    <row r="480" spans="1:18" s="1" customFormat="1">
      <c r="A480" s="58"/>
      <c r="B480" s="58"/>
      <c r="C480" s="58"/>
      <c r="D480" s="58"/>
      <c r="E480" s="58"/>
      <c r="F480" s="58"/>
      <c r="G480" s="58"/>
      <c r="H480" s="58"/>
      <c r="I480" s="58"/>
      <c r="J480" s="58"/>
      <c r="K480" s="58"/>
      <c r="L480" s="58"/>
      <c r="M480" s="58"/>
      <c r="N480" s="58"/>
      <c r="O480" s="58"/>
      <c r="P480" s="58"/>
      <c r="Q480" s="58"/>
      <c r="R480" s="58"/>
    </row>
    <row r="481" spans="1:18" s="1" customFormat="1">
      <c r="A481" s="58"/>
      <c r="B481" s="58"/>
      <c r="C481" s="58"/>
      <c r="D481" s="58"/>
      <c r="E481" s="58"/>
      <c r="F481" s="58"/>
      <c r="G481" s="58"/>
      <c r="H481" s="58"/>
      <c r="I481" s="58"/>
      <c r="J481" s="58"/>
      <c r="K481" s="58"/>
      <c r="L481" s="58"/>
      <c r="M481" s="58"/>
      <c r="N481" s="58"/>
      <c r="O481" s="58"/>
      <c r="P481" s="58"/>
      <c r="Q481" s="58"/>
      <c r="R481" s="58"/>
    </row>
    <row r="482" spans="1:18" s="1" customFormat="1">
      <c r="A482" s="58"/>
      <c r="B482" s="58"/>
      <c r="C482" s="58"/>
      <c r="D482" s="58"/>
      <c r="E482" s="58"/>
      <c r="F482" s="58"/>
      <c r="G482" s="58"/>
      <c r="H482" s="58"/>
      <c r="I482" s="58"/>
      <c r="J482" s="58"/>
      <c r="K482" s="58"/>
      <c r="L482" s="58"/>
      <c r="M482" s="58"/>
      <c r="N482" s="58"/>
      <c r="O482" s="58"/>
      <c r="P482" s="58"/>
      <c r="Q482" s="58"/>
      <c r="R482" s="58"/>
    </row>
    <row r="483" spans="1:18" s="1" customFormat="1">
      <c r="A483" s="58"/>
      <c r="B483" s="58"/>
      <c r="C483" s="58"/>
      <c r="D483" s="58"/>
      <c r="E483" s="58"/>
      <c r="F483" s="58"/>
      <c r="G483" s="58"/>
      <c r="H483" s="58"/>
      <c r="I483" s="58"/>
      <c r="J483" s="58"/>
      <c r="K483" s="58"/>
      <c r="L483" s="58"/>
      <c r="M483" s="58"/>
      <c r="N483" s="58"/>
      <c r="O483" s="58"/>
      <c r="P483" s="58"/>
      <c r="Q483" s="58"/>
      <c r="R483" s="58"/>
    </row>
    <row r="484" spans="1:18" s="1" customFormat="1">
      <c r="A484" s="58"/>
      <c r="B484" s="58"/>
      <c r="C484" s="58"/>
      <c r="D484" s="58"/>
      <c r="E484" s="58"/>
      <c r="F484" s="58"/>
      <c r="G484" s="58"/>
      <c r="H484" s="58"/>
      <c r="I484" s="58"/>
      <c r="J484" s="58"/>
      <c r="K484" s="58"/>
      <c r="L484" s="58"/>
      <c r="M484" s="58"/>
      <c r="N484" s="58"/>
      <c r="O484" s="58"/>
      <c r="P484" s="58"/>
      <c r="Q484" s="58"/>
      <c r="R484" s="58"/>
    </row>
    <row r="485" spans="1:18" s="1" customFormat="1">
      <c r="A485" s="58"/>
      <c r="B485" s="58"/>
      <c r="C485" s="58"/>
      <c r="D485" s="58"/>
      <c r="E485" s="58"/>
      <c r="F485" s="58"/>
      <c r="G485" s="58"/>
      <c r="H485" s="58"/>
      <c r="I485" s="58"/>
      <c r="J485" s="58"/>
      <c r="K485" s="58"/>
      <c r="L485" s="58"/>
      <c r="M485" s="58"/>
      <c r="N485" s="58"/>
      <c r="O485" s="58"/>
      <c r="P485" s="58"/>
      <c r="Q485" s="58"/>
      <c r="R485" s="58"/>
    </row>
    <row r="486" spans="1:18" s="1" customFormat="1">
      <c r="A486" s="58"/>
      <c r="B486" s="58"/>
      <c r="C486" s="58"/>
      <c r="D486" s="58"/>
      <c r="E486" s="58"/>
      <c r="F486" s="58"/>
      <c r="G486" s="58"/>
      <c r="H486" s="58"/>
      <c r="I486" s="58"/>
      <c r="J486" s="58"/>
      <c r="K486" s="58"/>
      <c r="L486" s="58"/>
      <c r="M486" s="58"/>
      <c r="N486" s="58"/>
      <c r="O486" s="58"/>
      <c r="P486" s="58"/>
      <c r="Q486" s="58"/>
      <c r="R486" s="58"/>
    </row>
    <row r="487" spans="1:18" s="1" customFormat="1">
      <c r="A487" s="58"/>
      <c r="B487" s="58"/>
      <c r="C487" s="58"/>
      <c r="D487" s="58"/>
      <c r="E487" s="58"/>
      <c r="F487" s="58"/>
      <c r="G487" s="58"/>
      <c r="H487" s="58"/>
      <c r="I487" s="58"/>
      <c r="J487" s="58"/>
      <c r="K487" s="58"/>
      <c r="L487" s="58"/>
      <c r="M487" s="58"/>
      <c r="N487" s="58"/>
      <c r="O487" s="58"/>
      <c r="P487" s="58"/>
      <c r="Q487" s="58"/>
      <c r="R487" s="58"/>
    </row>
    <row r="488" spans="1:18" s="1" customFormat="1">
      <c r="A488" s="58"/>
      <c r="B488" s="58"/>
      <c r="C488" s="58"/>
      <c r="D488" s="58"/>
      <c r="E488" s="58"/>
      <c r="F488" s="58"/>
      <c r="G488" s="58"/>
      <c r="H488" s="58"/>
      <c r="I488" s="58"/>
      <c r="J488" s="58"/>
      <c r="K488" s="58"/>
      <c r="L488" s="58"/>
      <c r="M488" s="58"/>
      <c r="N488" s="58"/>
      <c r="O488" s="58"/>
      <c r="P488" s="58"/>
      <c r="Q488" s="58"/>
      <c r="R488" s="58"/>
    </row>
    <row r="489" spans="1:18" s="1" customFormat="1">
      <c r="A489" s="58"/>
      <c r="B489" s="58"/>
      <c r="C489" s="58"/>
      <c r="D489" s="58"/>
      <c r="E489" s="58"/>
      <c r="F489" s="58"/>
      <c r="G489" s="58"/>
      <c r="H489" s="58"/>
      <c r="I489" s="58"/>
      <c r="J489" s="58"/>
      <c r="K489" s="58"/>
      <c r="L489" s="58"/>
      <c r="M489" s="58"/>
      <c r="N489" s="58"/>
      <c r="O489" s="58"/>
      <c r="P489" s="58"/>
      <c r="Q489" s="58"/>
      <c r="R489" s="58"/>
    </row>
    <row r="490" spans="1:18" s="1" customFormat="1">
      <c r="A490" s="58"/>
      <c r="B490" s="58"/>
      <c r="C490" s="58"/>
      <c r="D490" s="58"/>
      <c r="E490" s="58"/>
      <c r="F490" s="58"/>
      <c r="G490" s="58"/>
      <c r="H490" s="58"/>
      <c r="I490" s="58"/>
      <c r="J490" s="58"/>
      <c r="K490" s="58"/>
      <c r="L490" s="58"/>
      <c r="M490" s="58"/>
      <c r="N490" s="58"/>
      <c r="O490" s="58"/>
      <c r="P490" s="58"/>
      <c r="Q490" s="58"/>
      <c r="R490" s="58"/>
    </row>
    <row r="491" spans="1:18" s="1" customFormat="1">
      <c r="A491" s="58"/>
      <c r="B491" s="58"/>
      <c r="C491" s="58"/>
      <c r="D491" s="58"/>
      <c r="E491" s="58"/>
      <c r="F491" s="58"/>
      <c r="G491" s="58"/>
      <c r="H491" s="58"/>
      <c r="I491" s="58"/>
      <c r="J491" s="58"/>
      <c r="K491" s="58"/>
      <c r="L491" s="58"/>
      <c r="M491" s="58"/>
      <c r="N491" s="58"/>
      <c r="O491" s="58"/>
      <c r="P491" s="58"/>
      <c r="Q491" s="58"/>
      <c r="R491" s="58"/>
    </row>
    <row r="492" spans="1:18" s="1" customFormat="1">
      <c r="A492" s="58"/>
      <c r="B492" s="58"/>
      <c r="C492" s="58"/>
      <c r="D492" s="58"/>
      <c r="E492" s="58"/>
      <c r="F492" s="58"/>
      <c r="G492" s="58"/>
      <c r="H492" s="58"/>
      <c r="I492" s="58"/>
      <c r="J492" s="58"/>
      <c r="K492" s="58"/>
      <c r="L492" s="58"/>
      <c r="M492" s="58"/>
      <c r="N492" s="58"/>
      <c r="O492" s="58"/>
      <c r="P492" s="58"/>
      <c r="Q492" s="58"/>
      <c r="R492" s="58"/>
    </row>
    <row r="493" spans="1:18" s="1" customFormat="1">
      <c r="A493" s="58"/>
      <c r="B493" s="58"/>
      <c r="C493" s="58"/>
      <c r="D493" s="58"/>
      <c r="E493" s="58"/>
      <c r="F493" s="58"/>
      <c r="G493" s="58"/>
      <c r="H493" s="58"/>
      <c r="I493" s="58"/>
      <c r="J493" s="58"/>
      <c r="K493" s="58"/>
      <c r="L493" s="58"/>
      <c r="M493" s="58"/>
      <c r="N493" s="58"/>
      <c r="O493" s="58"/>
      <c r="P493" s="58"/>
      <c r="Q493" s="58"/>
      <c r="R493" s="58"/>
    </row>
    <row r="494" spans="1:18" s="1" customFormat="1">
      <c r="A494" s="58"/>
      <c r="B494" s="58"/>
      <c r="C494" s="58"/>
      <c r="D494" s="58"/>
      <c r="E494" s="58"/>
      <c r="F494" s="58"/>
      <c r="G494" s="58"/>
      <c r="H494" s="58"/>
      <c r="I494" s="58"/>
      <c r="J494" s="58"/>
      <c r="K494" s="58"/>
      <c r="L494" s="58"/>
      <c r="M494" s="58"/>
      <c r="N494" s="58"/>
      <c r="O494" s="58"/>
      <c r="P494" s="58"/>
      <c r="Q494" s="58"/>
      <c r="R494" s="58"/>
    </row>
    <row r="495" spans="1:18" s="1" customFormat="1">
      <c r="A495" s="58"/>
      <c r="B495" s="58"/>
      <c r="C495" s="58"/>
      <c r="D495" s="58"/>
      <c r="E495" s="58"/>
      <c r="F495" s="58"/>
      <c r="G495" s="58"/>
      <c r="H495" s="58"/>
      <c r="I495" s="58"/>
      <c r="J495" s="58"/>
      <c r="K495" s="58"/>
      <c r="L495" s="58"/>
      <c r="M495" s="58"/>
      <c r="N495" s="58"/>
      <c r="O495" s="58"/>
      <c r="P495" s="58"/>
      <c r="Q495" s="58"/>
      <c r="R495" s="58"/>
    </row>
    <row r="496" spans="1:18" s="1" customFormat="1">
      <c r="A496" s="58"/>
      <c r="B496" s="58"/>
      <c r="C496" s="58"/>
      <c r="D496" s="58"/>
      <c r="E496" s="58"/>
      <c r="F496" s="58"/>
      <c r="G496" s="58"/>
      <c r="H496" s="58"/>
      <c r="I496" s="58"/>
      <c r="J496" s="58"/>
      <c r="K496" s="58"/>
      <c r="L496" s="58"/>
      <c r="M496" s="58"/>
      <c r="N496" s="58"/>
      <c r="O496" s="58"/>
      <c r="P496" s="58"/>
      <c r="Q496" s="58"/>
      <c r="R496" s="58"/>
    </row>
    <row r="497" spans="1:18" s="1" customFormat="1">
      <c r="A497" s="58"/>
      <c r="B497" s="58"/>
      <c r="C497" s="58"/>
      <c r="D497" s="58"/>
      <c r="E497" s="58"/>
      <c r="F497" s="58"/>
      <c r="G497" s="58"/>
      <c r="H497" s="58"/>
      <c r="I497" s="58"/>
      <c r="J497" s="58"/>
      <c r="K497" s="58"/>
      <c r="L497" s="58"/>
      <c r="M497" s="58"/>
      <c r="N497" s="58"/>
      <c r="O497" s="58"/>
      <c r="P497" s="58"/>
      <c r="Q497" s="58"/>
      <c r="R497" s="58"/>
    </row>
    <row r="498" spans="1:18" s="1" customFormat="1">
      <c r="A498" s="58"/>
      <c r="B498" s="58"/>
      <c r="C498" s="58"/>
      <c r="D498" s="58"/>
      <c r="E498" s="58"/>
      <c r="F498" s="58"/>
      <c r="G498" s="58"/>
      <c r="H498" s="58"/>
      <c r="I498" s="58"/>
      <c r="J498" s="58"/>
      <c r="K498" s="58"/>
      <c r="L498" s="58"/>
      <c r="M498" s="58"/>
      <c r="N498" s="58"/>
      <c r="O498" s="58"/>
      <c r="P498" s="58"/>
      <c r="Q498" s="58"/>
      <c r="R498" s="58"/>
    </row>
    <row r="499" spans="1:18" s="1" customFormat="1">
      <c r="A499" s="58"/>
      <c r="B499" s="58"/>
      <c r="C499" s="58"/>
      <c r="D499" s="58"/>
      <c r="E499" s="58"/>
      <c r="F499" s="58"/>
      <c r="G499" s="58"/>
      <c r="H499" s="58"/>
      <c r="I499" s="58"/>
      <c r="J499" s="58"/>
      <c r="K499" s="58"/>
      <c r="L499" s="58"/>
      <c r="M499" s="58"/>
      <c r="N499" s="58"/>
      <c r="O499" s="58"/>
      <c r="P499" s="58"/>
      <c r="Q499" s="58"/>
      <c r="R499" s="58"/>
    </row>
    <row r="500" spans="1:18" s="1" customFormat="1">
      <c r="A500" s="58"/>
      <c r="B500" s="58"/>
      <c r="C500" s="58"/>
      <c r="D500" s="58"/>
      <c r="E500" s="58"/>
      <c r="F500" s="58"/>
      <c r="G500" s="58"/>
      <c r="H500" s="58"/>
      <c r="I500" s="58"/>
      <c r="J500" s="58"/>
      <c r="K500" s="58"/>
      <c r="L500" s="58"/>
      <c r="M500" s="58"/>
      <c r="N500" s="58"/>
      <c r="O500" s="58"/>
      <c r="P500" s="58"/>
      <c r="Q500" s="58"/>
      <c r="R500" s="58"/>
    </row>
    <row r="501" spans="1:18" s="1" customFormat="1">
      <c r="A501" s="58"/>
      <c r="B501" s="58"/>
      <c r="C501" s="58"/>
      <c r="D501" s="58"/>
      <c r="E501" s="58"/>
      <c r="F501" s="58"/>
      <c r="G501" s="58"/>
      <c r="H501" s="58"/>
      <c r="I501" s="58"/>
      <c r="J501" s="58"/>
      <c r="K501" s="58"/>
      <c r="L501" s="58"/>
      <c r="M501" s="58"/>
      <c r="N501" s="58"/>
      <c r="O501" s="58"/>
      <c r="P501" s="58"/>
      <c r="Q501" s="58"/>
      <c r="R501" s="58"/>
    </row>
    <row r="502" spans="1:18" s="1" customFormat="1">
      <c r="A502" s="58"/>
      <c r="B502" s="58"/>
      <c r="C502" s="58"/>
      <c r="D502" s="58"/>
      <c r="E502" s="58"/>
      <c r="F502" s="58"/>
      <c r="G502" s="58"/>
      <c r="H502" s="58"/>
      <c r="I502" s="58"/>
      <c r="J502" s="58"/>
      <c r="K502" s="58"/>
      <c r="L502" s="58"/>
      <c r="M502" s="58"/>
      <c r="N502" s="58"/>
      <c r="O502" s="58"/>
      <c r="P502" s="58"/>
      <c r="Q502" s="58"/>
      <c r="R502" s="58"/>
    </row>
    <row r="503" spans="1:18" s="1" customFormat="1">
      <c r="A503" s="58"/>
      <c r="B503" s="58"/>
      <c r="C503" s="58"/>
      <c r="D503" s="58"/>
      <c r="E503" s="58"/>
      <c r="F503" s="58"/>
      <c r="G503" s="58"/>
      <c r="H503" s="58"/>
      <c r="I503" s="58"/>
      <c r="J503" s="58"/>
      <c r="K503" s="58"/>
      <c r="L503" s="58"/>
      <c r="M503" s="58"/>
      <c r="N503" s="58"/>
      <c r="O503" s="58"/>
      <c r="P503" s="58"/>
      <c r="Q503" s="58"/>
      <c r="R503" s="58"/>
    </row>
    <row r="504" spans="1:18" s="1" customFormat="1">
      <c r="A504" s="58"/>
      <c r="B504" s="58"/>
      <c r="C504" s="58"/>
      <c r="D504" s="58"/>
      <c r="E504" s="58"/>
      <c r="F504" s="58"/>
      <c r="G504" s="58"/>
      <c r="H504" s="58"/>
      <c r="I504" s="58"/>
      <c r="J504" s="58"/>
      <c r="K504" s="58"/>
      <c r="L504" s="58"/>
      <c r="M504" s="58"/>
      <c r="N504" s="58"/>
      <c r="O504" s="58"/>
      <c r="P504" s="58"/>
      <c r="Q504" s="58"/>
      <c r="R504" s="58"/>
    </row>
    <row r="505" spans="1:18" s="1" customFormat="1">
      <c r="A505" s="58"/>
      <c r="B505" s="58"/>
      <c r="C505" s="58"/>
      <c r="D505" s="58"/>
      <c r="E505" s="58"/>
      <c r="F505" s="58"/>
      <c r="G505" s="58"/>
      <c r="H505" s="58"/>
      <c r="I505" s="58"/>
      <c r="J505" s="58"/>
      <c r="K505" s="58"/>
      <c r="L505" s="58"/>
      <c r="M505" s="58"/>
      <c r="N505" s="58"/>
      <c r="O505" s="58"/>
      <c r="P505" s="58"/>
      <c r="Q505" s="58"/>
      <c r="R505" s="58"/>
    </row>
    <row r="506" spans="1:18" s="1" customFormat="1">
      <c r="A506" s="58"/>
      <c r="B506" s="58"/>
      <c r="C506" s="58"/>
      <c r="D506" s="58"/>
      <c r="E506" s="58"/>
      <c r="F506" s="58"/>
      <c r="G506" s="58"/>
      <c r="H506" s="58"/>
      <c r="I506" s="58"/>
      <c r="J506" s="58"/>
      <c r="K506" s="58"/>
      <c r="L506" s="58"/>
      <c r="M506" s="58"/>
      <c r="N506" s="58"/>
      <c r="O506" s="58"/>
      <c r="P506" s="58"/>
      <c r="Q506" s="58"/>
      <c r="R506" s="58"/>
    </row>
    <row r="507" spans="1:18" s="1" customFormat="1">
      <c r="A507" s="58"/>
      <c r="B507" s="58"/>
      <c r="C507" s="58"/>
      <c r="D507" s="58"/>
      <c r="E507" s="58"/>
      <c r="F507" s="58"/>
      <c r="G507" s="58"/>
      <c r="H507" s="58"/>
      <c r="I507" s="58"/>
      <c r="J507" s="58"/>
      <c r="K507" s="58"/>
      <c r="L507" s="58"/>
      <c r="M507" s="58"/>
      <c r="N507" s="58"/>
      <c r="O507" s="58"/>
      <c r="P507" s="58"/>
      <c r="Q507" s="58"/>
      <c r="R507" s="58"/>
    </row>
    <row r="508" spans="1:18" s="1" customFormat="1">
      <c r="A508" s="58"/>
      <c r="B508" s="58"/>
      <c r="C508" s="58"/>
      <c r="D508" s="58"/>
      <c r="E508" s="58"/>
      <c r="F508" s="58"/>
      <c r="G508" s="58"/>
      <c r="H508" s="58"/>
      <c r="I508" s="58"/>
      <c r="J508" s="58"/>
      <c r="K508" s="58"/>
      <c r="L508" s="58"/>
      <c r="M508" s="58"/>
      <c r="N508" s="58"/>
      <c r="O508" s="58"/>
      <c r="P508" s="58"/>
      <c r="Q508" s="58"/>
      <c r="R508" s="58"/>
    </row>
    <row r="509" spans="1:18" s="1" customFormat="1">
      <c r="A509" s="58"/>
      <c r="B509" s="58"/>
      <c r="C509" s="58"/>
      <c r="D509" s="58"/>
      <c r="E509" s="58"/>
      <c r="F509" s="58"/>
      <c r="G509" s="58"/>
      <c r="H509" s="58"/>
      <c r="I509" s="58"/>
      <c r="J509" s="58"/>
      <c r="K509" s="58"/>
      <c r="L509" s="58"/>
      <c r="M509" s="58"/>
      <c r="N509" s="58"/>
      <c r="O509" s="58"/>
      <c r="P509" s="58"/>
      <c r="Q509" s="58"/>
      <c r="R509" s="58"/>
    </row>
    <row r="510" spans="1:18" s="1" customFormat="1">
      <c r="A510" s="58"/>
      <c r="B510" s="58"/>
      <c r="C510" s="58"/>
      <c r="D510" s="58"/>
      <c r="E510" s="58"/>
      <c r="F510" s="58"/>
      <c r="G510" s="58"/>
      <c r="H510" s="58"/>
      <c r="I510" s="58"/>
      <c r="J510" s="58"/>
      <c r="K510" s="58"/>
      <c r="L510" s="58"/>
      <c r="M510" s="58"/>
      <c r="N510" s="58"/>
      <c r="O510" s="58"/>
      <c r="P510" s="58"/>
      <c r="Q510" s="58"/>
      <c r="R510" s="58"/>
    </row>
    <row r="511" spans="1:18" s="1" customFormat="1">
      <c r="A511" s="58"/>
      <c r="B511" s="58"/>
      <c r="C511" s="58"/>
      <c r="D511" s="58"/>
      <c r="E511" s="58"/>
      <c r="F511" s="58"/>
      <c r="G511" s="58"/>
      <c r="H511" s="58"/>
      <c r="I511" s="58"/>
      <c r="J511" s="58"/>
      <c r="K511" s="58"/>
      <c r="L511" s="58"/>
      <c r="M511" s="58"/>
      <c r="N511" s="58"/>
      <c r="O511" s="58"/>
      <c r="P511" s="58"/>
      <c r="Q511" s="58"/>
      <c r="R511" s="58"/>
    </row>
    <row r="512" spans="1:18" s="1" customFormat="1">
      <c r="A512" s="58"/>
      <c r="B512" s="58"/>
      <c r="C512" s="58"/>
      <c r="D512" s="58"/>
      <c r="E512" s="58"/>
      <c r="F512" s="58"/>
      <c r="G512" s="58"/>
      <c r="H512" s="58"/>
      <c r="I512" s="58"/>
      <c r="J512" s="58"/>
      <c r="K512" s="58"/>
      <c r="L512" s="58"/>
      <c r="M512" s="58"/>
      <c r="N512" s="58"/>
      <c r="O512" s="58"/>
      <c r="P512" s="58"/>
      <c r="Q512" s="58"/>
      <c r="R512" s="58"/>
    </row>
    <row r="513" spans="1:18" s="1" customFormat="1">
      <c r="A513" s="58"/>
      <c r="B513" s="58"/>
      <c r="C513" s="58"/>
      <c r="D513" s="58"/>
      <c r="E513" s="58"/>
      <c r="F513" s="58"/>
      <c r="G513" s="58"/>
      <c r="H513" s="58"/>
      <c r="I513" s="58"/>
      <c r="J513" s="58"/>
      <c r="K513" s="58"/>
      <c r="L513" s="58"/>
      <c r="M513" s="58"/>
      <c r="N513" s="58"/>
      <c r="O513" s="58"/>
      <c r="P513" s="58"/>
      <c r="Q513" s="58"/>
      <c r="R513" s="58"/>
    </row>
    <row r="514" spans="1:18" s="1" customFormat="1">
      <c r="A514" s="58"/>
      <c r="B514" s="58"/>
      <c r="C514" s="58"/>
      <c r="D514" s="58"/>
      <c r="E514" s="58"/>
      <c r="F514" s="58"/>
      <c r="G514" s="58"/>
      <c r="H514" s="58"/>
      <c r="I514" s="58"/>
      <c r="J514" s="58"/>
      <c r="K514" s="58"/>
      <c r="L514" s="58"/>
      <c r="M514" s="58"/>
      <c r="N514" s="58"/>
      <c r="O514" s="58"/>
      <c r="P514" s="58"/>
      <c r="Q514" s="58"/>
      <c r="R514" s="58"/>
    </row>
    <row r="515" spans="1:18" s="1" customFormat="1">
      <c r="A515" s="58"/>
      <c r="B515" s="58"/>
      <c r="C515" s="58"/>
      <c r="D515" s="58"/>
      <c r="E515" s="58"/>
      <c r="F515" s="58"/>
      <c r="G515" s="58"/>
      <c r="H515" s="58"/>
      <c r="I515" s="58"/>
      <c r="J515" s="58"/>
      <c r="K515" s="58"/>
      <c r="L515" s="58"/>
      <c r="M515" s="58"/>
      <c r="N515" s="58"/>
      <c r="O515" s="58"/>
      <c r="P515" s="58"/>
      <c r="Q515" s="58"/>
      <c r="R515" s="58"/>
    </row>
    <row r="516" spans="1:18" s="1" customFormat="1">
      <c r="A516" s="58"/>
      <c r="B516" s="58"/>
      <c r="C516" s="58"/>
      <c r="D516" s="58"/>
      <c r="E516" s="58"/>
      <c r="F516" s="58"/>
      <c r="G516" s="58"/>
      <c r="H516" s="58"/>
      <c r="I516" s="58"/>
      <c r="J516" s="58"/>
      <c r="K516" s="58"/>
      <c r="L516" s="58"/>
      <c r="M516" s="58"/>
      <c r="N516" s="58"/>
      <c r="O516" s="58"/>
      <c r="P516" s="58"/>
      <c r="Q516" s="58"/>
      <c r="R516" s="58"/>
    </row>
    <row r="517" spans="1:18" s="1" customFormat="1">
      <c r="A517" s="58"/>
      <c r="B517" s="58"/>
      <c r="C517" s="58"/>
      <c r="D517" s="58"/>
      <c r="E517" s="58"/>
      <c r="F517" s="58"/>
      <c r="G517" s="58"/>
      <c r="H517" s="58"/>
      <c r="I517" s="58"/>
      <c r="J517" s="58"/>
      <c r="K517" s="58"/>
      <c r="L517" s="58"/>
      <c r="M517" s="58"/>
      <c r="N517" s="58"/>
      <c r="O517" s="58"/>
      <c r="P517" s="58"/>
      <c r="Q517" s="58"/>
      <c r="R517" s="58"/>
    </row>
    <row r="518" spans="1:18" s="1" customFormat="1">
      <c r="A518" s="58"/>
      <c r="B518" s="58"/>
      <c r="C518" s="58"/>
      <c r="D518" s="58"/>
      <c r="E518" s="58"/>
      <c r="F518" s="58"/>
      <c r="G518" s="58"/>
      <c r="H518" s="58"/>
      <c r="I518" s="58"/>
      <c r="J518" s="58"/>
      <c r="K518" s="58"/>
      <c r="L518" s="58"/>
      <c r="M518" s="58"/>
      <c r="N518" s="58"/>
      <c r="O518" s="58"/>
      <c r="P518" s="58"/>
      <c r="Q518" s="58"/>
      <c r="R518" s="58"/>
    </row>
    <row r="519" spans="1:18" s="1" customFormat="1">
      <c r="A519" s="58"/>
      <c r="B519" s="58"/>
      <c r="C519" s="58"/>
      <c r="D519" s="58"/>
      <c r="E519" s="58"/>
      <c r="F519" s="58"/>
      <c r="G519" s="58"/>
      <c r="H519" s="58"/>
      <c r="I519" s="58"/>
      <c r="J519" s="58"/>
      <c r="K519" s="58"/>
      <c r="L519" s="58"/>
      <c r="M519" s="58"/>
      <c r="N519" s="58"/>
      <c r="O519" s="58"/>
      <c r="P519" s="58"/>
      <c r="Q519" s="58"/>
      <c r="R519" s="58"/>
    </row>
    <row r="520" spans="1:18" s="1" customFormat="1">
      <c r="A520" s="58"/>
      <c r="B520" s="58"/>
      <c r="C520" s="58"/>
      <c r="D520" s="58"/>
      <c r="E520" s="58"/>
      <c r="F520" s="58"/>
      <c r="G520" s="58"/>
      <c r="H520" s="58"/>
      <c r="I520" s="58"/>
      <c r="J520" s="58"/>
      <c r="K520" s="58"/>
      <c r="L520" s="58"/>
      <c r="M520" s="58"/>
      <c r="N520" s="58"/>
      <c r="O520" s="58"/>
      <c r="P520" s="58"/>
      <c r="Q520" s="58"/>
      <c r="R520" s="58"/>
    </row>
    <row r="521" spans="1:18" s="1" customFormat="1">
      <c r="A521" s="58"/>
      <c r="B521" s="58"/>
      <c r="C521" s="58"/>
      <c r="D521" s="58"/>
      <c r="E521" s="58"/>
      <c r="F521" s="58"/>
      <c r="G521" s="58"/>
      <c r="H521" s="58"/>
      <c r="I521" s="58"/>
      <c r="J521" s="58"/>
      <c r="K521" s="58"/>
      <c r="L521" s="58"/>
      <c r="M521" s="58"/>
      <c r="N521" s="58"/>
      <c r="O521" s="58"/>
      <c r="P521" s="58"/>
      <c r="Q521" s="58"/>
      <c r="R521" s="58"/>
    </row>
    <row r="522" spans="1:18" s="1" customFormat="1">
      <c r="A522" s="58"/>
      <c r="B522" s="58"/>
      <c r="C522" s="58"/>
      <c r="D522" s="58"/>
      <c r="E522" s="58"/>
      <c r="F522" s="58"/>
      <c r="G522" s="58"/>
      <c r="H522" s="58"/>
      <c r="I522" s="58"/>
      <c r="J522" s="58"/>
      <c r="K522" s="58"/>
      <c r="L522" s="58"/>
      <c r="M522" s="58"/>
      <c r="N522" s="58"/>
      <c r="O522" s="58"/>
      <c r="P522" s="58"/>
      <c r="Q522" s="58"/>
      <c r="R522" s="58"/>
    </row>
    <row r="523" spans="1:18" s="1" customFormat="1">
      <c r="A523" s="58"/>
      <c r="B523" s="58"/>
      <c r="C523" s="58"/>
      <c r="D523" s="58"/>
      <c r="E523" s="58"/>
      <c r="F523" s="58"/>
      <c r="G523" s="58"/>
      <c r="H523" s="58"/>
      <c r="I523" s="58"/>
      <c r="J523" s="58"/>
      <c r="K523" s="58"/>
      <c r="L523" s="58"/>
      <c r="M523" s="58"/>
      <c r="N523" s="58"/>
      <c r="O523" s="58"/>
      <c r="P523" s="58"/>
      <c r="Q523" s="58"/>
      <c r="R523" s="58"/>
    </row>
    <row r="524" spans="1:18" s="1" customFormat="1">
      <c r="A524" s="58"/>
      <c r="B524" s="58"/>
      <c r="C524" s="58"/>
      <c r="D524" s="58"/>
      <c r="E524" s="58"/>
      <c r="F524" s="58"/>
      <c r="G524" s="58"/>
      <c r="H524" s="58"/>
      <c r="I524" s="58"/>
      <c r="J524" s="58"/>
      <c r="K524" s="58"/>
      <c r="L524" s="58"/>
      <c r="M524" s="58"/>
      <c r="N524" s="58"/>
      <c r="O524" s="58"/>
      <c r="P524" s="58"/>
      <c r="Q524" s="58"/>
      <c r="R524" s="58"/>
    </row>
    <row r="525" spans="1:18" s="1" customFormat="1">
      <c r="A525" s="58"/>
      <c r="B525" s="58"/>
      <c r="C525" s="58"/>
      <c r="D525" s="58"/>
      <c r="E525" s="58"/>
      <c r="F525" s="58"/>
      <c r="G525" s="58"/>
      <c r="H525" s="58"/>
      <c r="I525" s="58"/>
      <c r="J525" s="58"/>
      <c r="K525" s="58"/>
      <c r="L525" s="58"/>
      <c r="M525" s="58"/>
      <c r="N525" s="58"/>
      <c r="O525" s="58"/>
      <c r="P525" s="58"/>
      <c r="Q525" s="58"/>
      <c r="R525" s="58"/>
    </row>
    <row r="526" spans="1:18" s="1" customFormat="1">
      <c r="A526" s="58"/>
      <c r="B526" s="58"/>
      <c r="C526" s="58"/>
      <c r="D526" s="58"/>
      <c r="E526" s="58"/>
      <c r="F526" s="58"/>
      <c r="G526" s="58"/>
      <c r="H526" s="58"/>
      <c r="I526" s="58"/>
      <c r="J526" s="58"/>
      <c r="K526" s="58"/>
      <c r="L526" s="58"/>
      <c r="M526" s="58"/>
      <c r="N526" s="58"/>
      <c r="O526" s="58"/>
      <c r="P526" s="58"/>
      <c r="Q526" s="58"/>
      <c r="R526" s="58"/>
    </row>
    <row r="527" spans="1:18" s="1" customFormat="1">
      <c r="A527" s="58"/>
      <c r="B527" s="58"/>
      <c r="C527" s="58"/>
      <c r="D527" s="58"/>
      <c r="E527" s="58"/>
      <c r="F527" s="58"/>
      <c r="G527" s="58"/>
      <c r="H527" s="58"/>
      <c r="I527" s="58"/>
      <c r="J527" s="58"/>
      <c r="K527" s="58"/>
      <c r="L527" s="58"/>
      <c r="M527" s="58"/>
      <c r="N527" s="58"/>
      <c r="O527" s="58"/>
      <c r="P527" s="58"/>
      <c r="Q527" s="58"/>
      <c r="R527" s="58"/>
    </row>
    <row r="528" spans="1:18" s="1" customFormat="1">
      <c r="A528" s="58"/>
      <c r="B528" s="58"/>
      <c r="C528" s="58"/>
      <c r="D528" s="58"/>
      <c r="E528" s="58"/>
      <c r="F528" s="58"/>
      <c r="G528" s="58"/>
      <c r="H528" s="58"/>
      <c r="I528" s="58"/>
      <c r="J528" s="58"/>
      <c r="K528" s="58"/>
      <c r="L528" s="58"/>
      <c r="M528" s="58"/>
      <c r="N528" s="58"/>
      <c r="O528" s="58"/>
      <c r="P528" s="58"/>
      <c r="Q528" s="58"/>
      <c r="R528" s="58"/>
    </row>
    <row r="529" spans="1:18" s="1" customFormat="1">
      <c r="A529" s="58"/>
      <c r="B529" s="58"/>
      <c r="C529" s="58"/>
      <c r="D529" s="58"/>
      <c r="E529" s="58"/>
      <c r="F529" s="58"/>
      <c r="G529" s="58"/>
      <c r="H529" s="58"/>
      <c r="I529" s="58"/>
      <c r="J529" s="58"/>
      <c r="K529" s="58"/>
      <c r="L529" s="58"/>
      <c r="M529" s="58"/>
      <c r="N529" s="58"/>
      <c r="O529" s="58"/>
      <c r="P529" s="58"/>
      <c r="Q529" s="58"/>
      <c r="R529" s="58"/>
    </row>
    <row r="530" spans="1:18" s="1" customFormat="1">
      <c r="A530" s="58"/>
      <c r="B530" s="58"/>
      <c r="C530" s="58"/>
      <c r="D530" s="58"/>
      <c r="E530" s="58"/>
      <c r="F530" s="58"/>
      <c r="G530" s="58"/>
      <c r="H530" s="58"/>
      <c r="I530" s="58"/>
      <c r="J530" s="58"/>
      <c r="K530" s="58"/>
      <c r="L530" s="58"/>
      <c r="M530" s="58"/>
      <c r="N530" s="58"/>
      <c r="O530" s="58"/>
      <c r="P530" s="58"/>
      <c r="Q530" s="58"/>
      <c r="R530" s="58"/>
    </row>
    <row r="531" spans="1:18" s="1" customFormat="1">
      <c r="A531" s="58"/>
      <c r="B531" s="58"/>
      <c r="C531" s="58"/>
      <c r="D531" s="58"/>
      <c r="E531" s="58"/>
      <c r="F531" s="58"/>
      <c r="G531" s="58"/>
      <c r="H531" s="58"/>
      <c r="I531" s="58"/>
      <c r="J531" s="58"/>
      <c r="K531" s="58"/>
      <c r="L531" s="58"/>
      <c r="M531" s="58"/>
      <c r="N531" s="58"/>
      <c r="O531" s="58"/>
      <c r="P531" s="58"/>
      <c r="Q531" s="58"/>
      <c r="R531" s="58"/>
    </row>
    <row r="532" spans="1:18" s="1" customFormat="1">
      <c r="A532" s="58"/>
      <c r="B532" s="58"/>
      <c r="C532" s="58"/>
      <c r="D532" s="58"/>
      <c r="E532" s="58"/>
      <c r="F532" s="58"/>
      <c r="G532" s="58"/>
      <c r="H532" s="58"/>
      <c r="I532" s="58"/>
      <c r="J532" s="58"/>
      <c r="K532" s="58"/>
      <c r="L532" s="58"/>
      <c r="M532" s="58"/>
      <c r="N532" s="58"/>
      <c r="O532" s="58"/>
      <c r="P532" s="58"/>
      <c r="Q532" s="58"/>
      <c r="R532" s="58"/>
    </row>
    <row r="533" spans="1:18" s="1" customFormat="1">
      <c r="A533" s="58"/>
      <c r="B533" s="58"/>
      <c r="C533" s="58"/>
      <c r="D533" s="58"/>
      <c r="E533" s="58"/>
      <c r="F533" s="58"/>
      <c r="G533" s="58"/>
      <c r="H533" s="58"/>
      <c r="I533" s="58"/>
      <c r="J533" s="58"/>
      <c r="K533" s="58"/>
      <c r="L533" s="58"/>
      <c r="M533" s="58"/>
      <c r="N533" s="58"/>
      <c r="O533" s="58"/>
      <c r="P533" s="58"/>
      <c r="Q533" s="58"/>
      <c r="R533" s="58"/>
    </row>
    <row r="534" spans="1:18" s="1" customFormat="1">
      <c r="A534" s="58"/>
      <c r="B534" s="58"/>
      <c r="C534" s="58"/>
      <c r="D534" s="58"/>
      <c r="E534" s="58"/>
      <c r="F534" s="58"/>
      <c r="G534" s="58"/>
      <c r="H534" s="58"/>
      <c r="I534" s="58"/>
      <c r="J534" s="58"/>
      <c r="K534" s="58"/>
      <c r="L534" s="58"/>
      <c r="M534" s="58"/>
      <c r="N534" s="58"/>
      <c r="O534" s="58"/>
      <c r="P534" s="58"/>
      <c r="Q534" s="58"/>
      <c r="R534" s="58"/>
    </row>
    <row r="535" spans="1:18" s="1" customFormat="1">
      <c r="A535" s="58"/>
      <c r="B535" s="58"/>
      <c r="C535" s="58"/>
      <c r="D535" s="58"/>
      <c r="E535" s="58"/>
      <c r="F535" s="58"/>
      <c r="G535" s="58"/>
      <c r="H535" s="58"/>
      <c r="I535" s="58"/>
      <c r="J535" s="58"/>
      <c r="K535" s="58"/>
      <c r="L535" s="58"/>
      <c r="M535" s="58"/>
      <c r="N535" s="58"/>
      <c r="O535" s="58"/>
      <c r="P535" s="58"/>
      <c r="Q535" s="58"/>
      <c r="R535" s="58"/>
    </row>
    <row r="536" spans="1:18" s="1" customFormat="1">
      <c r="A536" s="58"/>
      <c r="B536" s="58"/>
      <c r="C536" s="58"/>
      <c r="D536" s="58"/>
      <c r="E536" s="58"/>
      <c r="F536" s="58"/>
      <c r="G536" s="58"/>
      <c r="H536" s="58"/>
      <c r="I536" s="58"/>
      <c r="J536" s="58"/>
      <c r="K536" s="58"/>
      <c r="L536" s="58"/>
      <c r="M536" s="58"/>
      <c r="N536" s="58"/>
      <c r="O536" s="58"/>
      <c r="P536" s="58"/>
      <c r="Q536" s="58"/>
      <c r="R536" s="58"/>
    </row>
    <row r="537" spans="1:18" s="1" customFormat="1">
      <c r="A537" s="58"/>
      <c r="B537" s="58"/>
      <c r="C537" s="58"/>
      <c r="D537" s="58"/>
      <c r="E537" s="58"/>
      <c r="F537" s="58"/>
      <c r="G537" s="58"/>
      <c r="H537" s="58"/>
      <c r="I537" s="58"/>
      <c r="J537" s="58"/>
      <c r="K537" s="58"/>
      <c r="L537" s="58"/>
      <c r="M537" s="58"/>
      <c r="N537" s="58"/>
      <c r="O537" s="58"/>
      <c r="P537" s="58"/>
      <c r="Q537" s="58"/>
      <c r="R537" s="58"/>
    </row>
    <row r="538" spans="1:18" s="1" customFormat="1">
      <c r="A538" s="58"/>
      <c r="B538" s="58"/>
      <c r="C538" s="58"/>
      <c r="D538" s="58"/>
      <c r="E538" s="58"/>
      <c r="F538" s="58"/>
      <c r="G538" s="58"/>
      <c r="H538" s="58"/>
      <c r="I538" s="58"/>
      <c r="J538" s="58"/>
      <c r="K538" s="58"/>
      <c r="L538" s="58"/>
      <c r="M538" s="58"/>
      <c r="N538" s="58"/>
      <c r="O538" s="58"/>
      <c r="P538" s="58"/>
      <c r="Q538" s="58"/>
      <c r="R538" s="58"/>
    </row>
    <row r="539" spans="1:18" s="1" customFormat="1">
      <c r="A539" s="58"/>
      <c r="B539" s="58"/>
      <c r="C539" s="58"/>
      <c r="D539" s="58"/>
      <c r="E539" s="58"/>
      <c r="F539" s="58"/>
      <c r="G539" s="58"/>
      <c r="H539" s="58"/>
      <c r="I539" s="58"/>
      <c r="J539" s="58"/>
      <c r="K539" s="58"/>
      <c r="L539" s="58"/>
      <c r="M539" s="58"/>
      <c r="N539" s="58"/>
      <c r="O539" s="58"/>
      <c r="P539" s="58"/>
      <c r="Q539" s="58"/>
      <c r="R539" s="58"/>
    </row>
    <row r="540" spans="1:18" s="1" customFormat="1">
      <c r="A540" s="58"/>
      <c r="B540" s="58"/>
      <c r="C540" s="58"/>
      <c r="D540" s="58"/>
      <c r="E540" s="58"/>
      <c r="F540" s="58"/>
      <c r="G540" s="58"/>
      <c r="H540" s="58"/>
      <c r="I540" s="58"/>
      <c r="J540" s="58"/>
      <c r="K540" s="58"/>
      <c r="L540" s="58"/>
      <c r="M540" s="58"/>
      <c r="N540" s="58"/>
      <c r="O540" s="58"/>
      <c r="P540" s="58"/>
      <c r="Q540" s="58"/>
      <c r="R540" s="58"/>
    </row>
    <row r="541" spans="1:18" s="1" customFormat="1">
      <c r="A541" s="58"/>
      <c r="B541" s="58"/>
      <c r="C541" s="58"/>
      <c r="D541" s="58"/>
      <c r="E541" s="58"/>
      <c r="F541" s="58"/>
      <c r="G541" s="58"/>
      <c r="H541" s="58"/>
      <c r="I541" s="58"/>
      <c r="J541" s="58"/>
      <c r="K541" s="58"/>
      <c r="L541" s="58"/>
      <c r="M541" s="58"/>
      <c r="N541" s="58"/>
      <c r="O541" s="58"/>
      <c r="P541" s="58"/>
      <c r="Q541" s="58"/>
      <c r="R541" s="58"/>
    </row>
    <row r="542" spans="1:18" s="1" customFormat="1">
      <c r="A542" s="58"/>
      <c r="B542" s="58"/>
      <c r="C542" s="58"/>
      <c r="D542" s="58"/>
      <c r="E542" s="58"/>
      <c r="F542" s="58"/>
      <c r="G542" s="58"/>
      <c r="H542" s="58"/>
      <c r="I542" s="58"/>
      <c r="J542" s="58"/>
      <c r="K542" s="58"/>
      <c r="L542" s="58"/>
      <c r="M542" s="58"/>
      <c r="N542" s="58"/>
      <c r="O542" s="58"/>
      <c r="P542" s="58"/>
      <c r="Q542" s="58"/>
      <c r="R542" s="58"/>
    </row>
    <row r="543" spans="1:18" s="1" customFormat="1">
      <c r="A543" s="58"/>
      <c r="B543" s="58"/>
      <c r="C543" s="58"/>
      <c r="D543" s="58"/>
      <c r="E543" s="58"/>
      <c r="F543" s="58"/>
      <c r="G543" s="58"/>
      <c r="H543" s="58"/>
      <c r="I543" s="58"/>
      <c r="J543" s="58"/>
      <c r="K543" s="58"/>
      <c r="L543" s="58"/>
      <c r="M543" s="58"/>
      <c r="N543" s="58"/>
      <c r="O543" s="58"/>
      <c r="P543" s="58"/>
      <c r="Q543" s="58"/>
      <c r="R543" s="58"/>
    </row>
    <row r="544" spans="1:18" s="1" customFormat="1">
      <c r="A544" s="58"/>
      <c r="B544" s="58"/>
      <c r="C544" s="58"/>
      <c r="D544" s="58"/>
      <c r="E544" s="58"/>
      <c r="F544" s="58"/>
      <c r="G544" s="58"/>
      <c r="H544" s="58"/>
      <c r="I544" s="58"/>
      <c r="J544" s="58"/>
      <c r="K544" s="58"/>
      <c r="L544" s="58"/>
      <c r="M544" s="58"/>
      <c r="N544" s="58"/>
      <c r="O544" s="58"/>
      <c r="P544" s="58"/>
      <c r="Q544" s="58"/>
      <c r="R544" s="58"/>
    </row>
    <row r="545" spans="1:18" s="1" customFormat="1">
      <c r="A545" s="58"/>
      <c r="B545" s="58"/>
      <c r="C545" s="58"/>
      <c r="D545" s="58"/>
      <c r="E545" s="58"/>
      <c r="F545" s="58"/>
      <c r="G545" s="58"/>
      <c r="H545" s="58"/>
      <c r="I545" s="58"/>
      <c r="J545" s="58"/>
      <c r="K545" s="58"/>
      <c r="L545" s="58"/>
      <c r="M545" s="58"/>
      <c r="N545" s="58"/>
      <c r="O545" s="58"/>
      <c r="P545" s="58"/>
      <c r="Q545" s="58"/>
      <c r="R545" s="58"/>
    </row>
    <row r="546" spans="1:18" s="1" customFormat="1">
      <c r="A546" s="58"/>
      <c r="B546" s="58"/>
      <c r="C546" s="58"/>
      <c r="D546" s="58"/>
      <c r="E546" s="58"/>
      <c r="F546" s="58"/>
      <c r="G546" s="58"/>
      <c r="H546" s="58"/>
      <c r="I546" s="58"/>
      <c r="J546" s="58"/>
      <c r="K546" s="58"/>
      <c r="L546" s="58"/>
      <c r="M546" s="58"/>
      <c r="N546" s="58"/>
      <c r="O546" s="58"/>
      <c r="P546" s="58"/>
      <c r="Q546" s="58"/>
      <c r="R546" s="58"/>
    </row>
    <row r="547" spans="1:18" s="1" customFormat="1">
      <c r="A547" s="58"/>
      <c r="B547" s="58"/>
      <c r="C547" s="58"/>
      <c r="D547" s="58"/>
      <c r="E547" s="58"/>
      <c r="F547" s="58"/>
      <c r="G547" s="58"/>
      <c r="H547" s="58"/>
      <c r="I547" s="58"/>
      <c r="J547" s="58"/>
      <c r="K547" s="58"/>
      <c r="L547" s="58"/>
      <c r="M547" s="58"/>
      <c r="N547" s="58"/>
      <c r="O547" s="58"/>
      <c r="P547" s="58"/>
      <c r="Q547" s="58"/>
      <c r="R547" s="58"/>
    </row>
    <row r="548" spans="1:18" s="1" customFormat="1">
      <c r="A548" s="58"/>
      <c r="B548" s="58"/>
      <c r="C548" s="58"/>
      <c r="D548" s="58"/>
      <c r="E548" s="58"/>
      <c r="F548" s="58"/>
      <c r="G548" s="58"/>
      <c r="H548" s="58"/>
      <c r="I548" s="58"/>
      <c r="J548" s="58"/>
      <c r="K548" s="58"/>
      <c r="L548" s="58"/>
      <c r="M548" s="58"/>
      <c r="N548" s="58"/>
      <c r="O548" s="58"/>
      <c r="P548" s="58"/>
      <c r="Q548" s="58"/>
      <c r="R548" s="58"/>
    </row>
    <row r="549" spans="1:18" s="1" customFormat="1">
      <c r="A549" s="58"/>
      <c r="B549" s="58"/>
      <c r="C549" s="58"/>
      <c r="D549" s="58"/>
      <c r="E549" s="58"/>
      <c r="F549" s="58"/>
      <c r="G549" s="58"/>
      <c r="H549" s="58"/>
      <c r="I549" s="58"/>
      <c r="J549" s="58"/>
      <c r="K549" s="58"/>
      <c r="L549" s="58"/>
      <c r="M549" s="58"/>
      <c r="N549" s="58"/>
      <c r="O549" s="58"/>
      <c r="P549" s="58"/>
      <c r="Q549" s="58"/>
      <c r="R549" s="58"/>
    </row>
    <row r="550" spans="1:18" s="1" customFormat="1">
      <c r="A550" s="58"/>
      <c r="B550" s="58"/>
      <c r="C550" s="58"/>
      <c r="D550" s="58"/>
      <c r="E550" s="58"/>
      <c r="F550" s="58"/>
      <c r="G550" s="58"/>
      <c r="H550" s="58"/>
      <c r="I550" s="58"/>
      <c r="J550" s="58"/>
      <c r="K550" s="58"/>
      <c r="L550" s="58"/>
      <c r="M550" s="58"/>
      <c r="N550" s="58"/>
      <c r="O550" s="58"/>
      <c r="P550" s="58"/>
      <c r="Q550" s="58"/>
      <c r="R550" s="58"/>
    </row>
    <row r="551" spans="1:18" s="1" customFormat="1">
      <c r="A551" s="58"/>
      <c r="B551" s="58"/>
      <c r="C551" s="58"/>
      <c r="D551" s="58"/>
      <c r="E551" s="58"/>
      <c r="F551" s="58"/>
      <c r="G551" s="58"/>
      <c r="H551" s="58"/>
      <c r="I551" s="58"/>
      <c r="J551" s="58"/>
      <c r="K551" s="58"/>
      <c r="L551" s="58"/>
      <c r="M551" s="58"/>
      <c r="N551" s="58"/>
      <c r="O551" s="58"/>
      <c r="P551" s="58"/>
      <c r="Q551" s="58"/>
      <c r="R551" s="58"/>
    </row>
    <row r="552" spans="1:18" s="1" customFormat="1">
      <c r="A552" s="58"/>
      <c r="B552" s="58"/>
      <c r="C552" s="58"/>
      <c r="D552" s="58"/>
      <c r="E552" s="58"/>
      <c r="F552" s="58"/>
      <c r="G552" s="58"/>
      <c r="H552" s="58"/>
      <c r="I552" s="58"/>
      <c r="J552" s="58"/>
      <c r="K552" s="58"/>
      <c r="L552" s="58"/>
      <c r="M552" s="58"/>
      <c r="N552" s="58"/>
      <c r="O552" s="58"/>
      <c r="P552" s="58"/>
      <c r="Q552" s="58"/>
      <c r="R552" s="58"/>
    </row>
    <row r="553" spans="1:18" s="1" customFormat="1">
      <c r="A553" s="58"/>
      <c r="B553" s="58"/>
      <c r="C553" s="58"/>
      <c r="D553" s="58"/>
      <c r="E553" s="58"/>
      <c r="F553" s="58"/>
      <c r="G553" s="58"/>
      <c r="H553" s="58"/>
      <c r="I553" s="58"/>
      <c r="J553" s="58"/>
      <c r="K553" s="58"/>
      <c r="L553" s="58"/>
      <c r="M553" s="58"/>
      <c r="N553" s="58"/>
      <c r="O553" s="58"/>
      <c r="P553" s="58"/>
      <c r="Q553" s="58"/>
      <c r="R553" s="58"/>
    </row>
    <row r="554" spans="1:18" s="1" customFormat="1">
      <c r="A554" s="58"/>
      <c r="B554" s="58"/>
      <c r="C554" s="58"/>
      <c r="D554" s="58"/>
      <c r="E554" s="58"/>
      <c r="F554" s="58"/>
      <c r="G554" s="58"/>
      <c r="H554" s="58"/>
      <c r="I554" s="58"/>
      <c r="J554" s="58"/>
      <c r="K554" s="58"/>
      <c r="L554" s="58"/>
      <c r="M554" s="58"/>
      <c r="N554" s="58"/>
      <c r="O554" s="58"/>
      <c r="P554" s="58"/>
      <c r="Q554" s="58"/>
      <c r="R554" s="58"/>
    </row>
    <row r="555" spans="1:18" s="1" customFormat="1">
      <c r="A555" s="58"/>
      <c r="B555" s="58"/>
      <c r="C555" s="58"/>
      <c r="D555" s="58"/>
      <c r="E555" s="58"/>
      <c r="F555" s="58"/>
      <c r="G555" s="58"/>
      <c r="H555" s="58"/>
      <c r="I555" s="58"/>
      <c r="J555" s="58"/>
      <c r="K555" s="58"/>
      <c r="L555" s="58"/>
      <c r="M555" s="58"/>
      <c r="N555" s="58"/>
      <c r="O555" s="58"/>
      <c r="P555" s="58"/>
      <c r="Q555" s="58"/>
      <c r="R555" s="58"/>
    </row>
    <row r="556" spans="1:18" s="1" customFormat="1">
      <c r="A556" s="58"/>
      <c r="B556" s="58"/>
      <c r="C556" s="58"/>
      <c r="D556" s="58"/>
      <c r="E556" s="58"/>
      <c r="F556" s="58"/>
      <c r="G556" s="58"/>
      <c r="H556" s="58"/>
      <c r="I556" s="58"/>
      <c r="J556" s="58"/>
      <c r="K556" s="58"/>
      <c r="L556" s="58"/>
      <c r="M556" s="58"/>
      <c r="N556" s="58"/>
      <c r="O556" s="58"/>
      <c r="P556" s="58"/>
      <c r="Q556" s="58"/>
      <c r="R556" s="58"/>
    </row>
    <row r="557" spans="1:18" s="1" customFormat="1">
      <c r="A557" s="58"/>
      <c r="B557" s="58"/>
      <c r="C557" s="58"/>
      <c r="D557" s="58"/>
      <c r="E557" s="58"/>
      <c r="F557" s="58"/>
      <c r="G557" s="58"/>
      <c r="H557" s="58"/>
      <c r="I557" s="58"/>
      <c r="J557" s="58"/>
      <c r="K557" s="58"/>
      <c r="L557" s="58"/>
      <c r="M557" s="58"/>
      <c r="N557" s="58"/>
      <c r="O557" s="58"/>
      <c r="P557" s="58"/>
      <c r="Q557" s="58"/>
      <c r="R557" s="58"/>
    </row>
    <row r="558" spans="1:18" s="1" customFormat="1">
      <c r="A558" s="58"/>
      <c r="B558" s="58"/>
      <c r="C558" s="58"/>
      <c r="D558" s="58"/>
      <c r="E558" s="58"/>
      <c r="F558" s="58"/>
      <c r="G558" s="58"/>
      <c r="H558" s="58"/>
      <c r="I558" s="58"/>
      <c r="J558" s="58"/>
      <c r="K558" s="58"/>
      <c r="L558" s="58"/>
      <c r="M558" s="58"/>
      <c r="N558" s="58"/>
      <c r="O558" s="58"/>
      <c r="P558" s="58"/>
      <c r="Q558" s="58"/>
      <c r="R558" s="58"/>
    </row>
    <row r="559" spans="1:18" s="1" customFormat="1">
      <c r="A559" s="58"/>
      <c r="B559" s="58"/>
      <c r="C559" s="58"/>
      <c r="D559" s="58"/>
      <c r="E559" s="58"/>
      <c r="F559" s="58"/>
      <c r="G559" s="58"/>
      <c r="H559" s="58"/>
      <c r="I559" s="58"/>
      <c r="J559" s="58"/>
      <c r="K559" s="58"/>
      <c r="L559" s="58"/>
      <c r="M559" s="58"/>
      <c r="N559" s="58"/>
      <c r="O559" s="58"/>
      <c r="P559" s="58"/>
      <c r="Q559" s="58"/>
      <c r="R559" s="58"/>
    </row>
    <row r="560" spans="1:18" s="1" customFormat="1">
      <c r="A560" s="58"/>
      <c r="B560" s="58"/>
      <c r="C560" s="58"/>
      <c r="D560" s="58"/>
      <c r="E560" s="58"/>
      <c r="F560" s="58"/>
      <c r="G560" s="58"/>
      <c r="H560" s="58"/>
      <c r="I560" s="58"/>
      <c r="J560" s="58"/>
      <c r="K560" s="58"/>
      <c r="L560" s="58"/>
      <c r="M560" s="58"/>
      <c r="N560" s="58"/>
      <c r="O560" s="58"/>
      <c r="P560" s="58"/>
      <c r="Q560" s="58"/>
      <c r="R560" s="58"/>
    </row>
    <row r="561" spans="1:18" s="1" customFormat="1">
      <c r="A561" s="58"/>
      <c r="B561" s="58"/>
      <c r="C561" s="58"/>
      <c r="D561" s="58"/>
      <c r="E561" s="58"/>
      <c r="F561" s="58"/>
      <c r="G561" s="58"/>
      <c r="H561" s="58"/>
      <c r="I561" s="58"/>
      <c r="J561" s="58"/>
      <c r="K561" s="58"/>
      <c r="L561" s="58"/>
      <c r="M561" s="58"/>
      <c r="N561" s="58"/>
      <c r="O561" s="58"/>
      <c r="P561" s="58"/>
      <c r="Q561" s="58"/>
      <c r="R561" s="58"/>
    </row>
    <row r="562" spans="1:18" s="1" customFormat="1">
      <c r="A562" s="58"/>
      <c r="B562" s="58"/>
      <c r="C562" s="58"/>
      <c r="D562" s="58"/>
      <c r="E562" s="58"/>
      <c r="F562" s="58"/>
      <c r="G562" s="58"/>
      <c r="H562" s="58"/>
      <c r="I562" s="58"/>
      <c r="J562" s="58"/>
      <c r="K562" s="58"/>
      <c r="L562" s="58"/>
      <c r="M562" s="58"/>
      <c r="N562" s="58"/>
      <c r="O562" s="58"/>
      <c r="P562" s="58"/>
      <c r="Q562" s="58"/>
      <c r="R562" s="58"/>
    </row>
    <row r="563" spans="1:18" s="1" customFormat="1">
      <c r="A563" s="58"/>
      <c r="B563" s="58"/>
      <c r="C563" s="58"/>
      <c r="D563" s="58"/>
      <c r="E563" s="58"/>
      <c r="F563" s="58"/>
      <c r="G563" s="58"/>
      <c r="H563" s="58"/>
      <c r="I563" s="58"/>
      <c r="J563" s="58"/>
      <c r="K563" s="58"/>
      <c r="L563" s="58"/>
      <c r="M563" s="58"/>
      <c r="N563" s="58"/>
      <c r="O563" s="58"/>
      <c r="P563" s="58"/>
      <c r="Q563" s="58"/>
      <c r="R563" s="58"/>
    </row>
    <row r="564" spans="1:18" s="1" customFormat="1">
      <c r="A564" s="58"/>
      <c r="B564" s="58"/>
      <c r="C564" s="58"/>
      <c r="D564" s="58"/>
      <c r="E564" s="58"/>
      <c r="F564" s="58"/>
      <c r="G564" s="58"/>
      <c r="H564" s="58"/>
      <c r="I564" s="58"/>
      <c r="J564" s="58"/>
      <c r="K564" s="58"/>
      <c r="L564" s="58"/>
      <c r="M564" s="58"/>
      <c r="N564" s="58"/>
      <c r="O564" s="58"/>
      <c r="P564" s="58"/>
      <c r="Q564" s="58"/>
      <c r="R564" s="58"/>
    </row>
    <row r="565" spans="1:18" s="1" customFormat="1">
      <c r="A565" s="58"/>
      <c r="B565" s="58"/>
      <c r="C565" s="58"/>
      <c r="D565" s="58"/>
      <c r="E565" s="58"/>
      <c r="F565" s="58"/>
      <c r="G565" s="58"/>
      <c r="H565" s="58"/>
      <c r="I565" s="58"/>
      <c r="J565" s="58"/>
      <c r="K565" s="58"/>
      <c r="L565" s="58"/>
      <c r="M565" s="58"/>
      <c r="N565" s="58"/>
      <c r="O565" s="58"/>
      <c r="P565" s="58"/>
      <c r="Q565" s="58"/>
      <c r="R565" s="58"/>
    </row>
    <row r="566" spans="1:18" s="1" customFormat="1">
      <c r="A566" s="58"/>
      <c r="B566" s="58"/>
      <c r="C566" s="58"/>
      <c r="D566" s="58"/>
      <c r="E566" s="58"/>
      <c r="F566" s="58"/>
      <c r="G566" s="58"/>
      <c r="H566" s="58"/>
      <c r="I566" s="58"/>
      <c r="J566" s="58"/>
      <c r="K566" s="58"/>
      <c r="L566" s="58"/>
      <c r="M566" s="58"/>
      <c r="N566" s="58"/>
      <c r="O566" s="58"/>
      <c r="P566" s="58"/>
      <c r="Q566" s="58"/>
      <c r="R566" s="58"/>
    </row>
    <row r="567" spans="1:18" s="1" customFormat="1">
      <c r="A567" s="58"/>
      <c r="B567" s="58"/>
      <c r="C567" s="58"/>
      <c r="D567" s="58"/>
      <c r="E567" s="58"/>
      <c r="F567" s="58"/>
      <c r="G567" s="58"/>
      <c r="H567" s="58"/>
      <c r="I567" s="58"/>
      <c r="J567" s="58"/>
      <c r="K567" s="58"/>
      <c r="L567" s="58"/>
      <c r="M567" s="58"/>
      <c r="N567" s="58"/>
      <c r="O567" s="58"/>
      <c r="P567" s="58"/>
      <c r="Q567" s="58"/>
      <c r="R567" s="58"/>
    </row>
    <row r="568" spans="1:18" s="1" customFormat="1">
      <c r="A568" s="58"/>
      <c r="B568" s="58"/>
      <c r="C568" s="58"/>
      <c r="D568" s="58"/>
      <c r="E568" s="58"/>
      <c r="F568" s="58"/>
      <c r="G568" s="58"/>
      <c r="H568" s="58"/>
      <c r="I568" s="58"/>
      <c r="J568" s="58"/>
      <c r="K568" s="58"/>
      <c r="L568" s="58"/>
      <c r="M568" s="58"/>
      <c r="N568" s="58"/>
      <c r="O568" s="58"/>
      <c r="P568" s="58"/>
      <c r="Q568" s="58"/>
      <c r="R568" s="58"/>
    </row>
    <row r="569" spans="1:18" s="1" customFormat="1">
      <c r="A569" s="58"/>
      <c r="B569" s="58"/>
      <c r="C569" s="58"/>
      <c r="D569" s="58"/>
      <c r="E569" s="58"/>
      <c r="F569" s="58"/>
      <c r="G569" s="58"/>
      <c r="H569" s="58"/>
      <c r="I569" s="58"/>
      <c r="J569" s="58"/>
      <c r="K569" s="58"/>
      <c r="L569" s="58"/>
      <c r="M569" s="58"/>
      <c r="N569" s="58"/>
      <c r="O569" s="58"/>
      <c r="P569" s="58"/>
      <c r="Q569" s="58"/>
      <c r="R569" s="58"/>
    </row>
    <row r="570" spans="1:18" s="1" customFormat="1">
      <c r="A570" s="58"/>
      <c r="B570" s="58"/>
      <c r="C570" s="58"/>
      <c r="D570" s="58"/>
      <c r="E570" s="58"/>
      <c r="F570" s="58"/>
      <c r="G570" s="58"/>
      <c r="H570" s="58"/>
      <c r="I570" s="58"/>
      <c r="J570" s="58"/>
      <c r="K570" s="58"/>
      <c r="L570" s="58"/>
      <c r="M570" s="58"/>
      <c r="N570" s="58"/>
      <c r="O570" s="58"/>
      <c r="P570" s="58"/>
      <c r="Q570" s="58"/>
      <c r="R570" s="58"/>
    </row>
    <row r="571" spans="1:18" s="1" customFormat="1">
      <c r="A571" s="58"/>
      <c r="B571" s="58"/>
      <c r="C571" s="58"/>
      <c r="D571" s="58"/>
      <c r="E571" s="58"/>
      <c r="F571" s="58"/>
      <c r="G571" s="58"/>
      <c r="H571" s="58"/>
      <c r="I571" s="58"/>
      <c r="J571" s="58"/>
      <c r="K571" s="58"/>
      <c r="L571" s="58"/>
      <c r="M571" s="58"/>
      <c r="N571" s="58"/>
      <c r="O571" s="58"/>
      <c r="P571" s="58"/>
      <c r="Q571" s="58"/>
      <c r="R571" s="58"/>
    </row>
    <row r="572" spans="1:18" s="1" customFormat="1">
      <c r="A572" s="58"/>
      <c r="B572" s="58"/>
      <c r="C572" s="58"/>
      <c r="D572" s="58"/>
      <c r="E572" s="58"/>
      <c r="F572" s="58"/>
      <c r="G572" s="58"/>
      <c r="H572" s="58"/>
      <c r="I572" s="58"/>
      <c r="J572" s="58"/>
      <c r="K572" s="58"/>
      <c r="L572" s="58"/>
      <c r="M572" s="58"/>
      <c r="N572" s="58"/>
      <c r="O572" s="58"/>
      <c r="P572" s="58"/>
      <c r="Q572" s="58"/>
      <c r="R572" s="58"/>
    </row>
    <row r="573" spans="1:18" s="1" customFormat="1">
      <c r="A573" s="58"/>
      <c r="B573" s="58"/>
      <c r="C573" s="58"/>
      <c r="D573" s="58"/>
      <c r="E573" s="58"/>
      <c r="F573" s="58"/>
      <c r="G573" s="58"/>
      <c r="H573" s="58"/>
      <c r="I573" s="58"/>
      <c r="J573" s="58"/>
      <c r="K573" s="58"/>
      <c r="L573" s="58"/>
      <c r="M573" s="58"/>
      <c r="N573" s="58"/>
      <c r="O573" s="58"/>
      <c r="P573" s="58"/>
      <c r="Q573" s="58"/>
      <c r="R573" s="58"/>
    </row>
    <row r="574" spans="1:18" s="1" customFormat="1">
      <c r="A574" s="58"/>
      <c r="B574" s="58"/>
      <c r="C574" s="58"/>
      <c r="D574" s="58"/>
      <c r="E574" s="58"/>
      <c r="F574" s="58"/>
      <c r="G574" s="58"/>
      <c r="H574" s="58"/>
      <c r="I574" s="58"/>
      <c r="J574" s="58"/>
      <c r="K574" s="58"/>
      <c r="L574" s="58"/>
      <c r="M574" s="58"/>
      <c r="N574" s="58"/>
      <c r="O574" s="58"/>
      <c r="P574" s="58"/>
      <c r="Q574" s="58"/>
      <c r="R574" s="58"/>
    </row>
    <row r="575" spans="1:18" s="1" customFormat="1">
      <c r="A575" s="58"/>
      <c r="B575" s="58"/>
      <c r="C575" s="58"/>
      <c r="D575" s="58"/>
      <c r="E575" s="58"/>
      <c r="F575" s="58"/>
      <c r="G575" s="58"/>
      <c r="H575" s="58"/>
      <c r="I575" s="58"/>
      <c r="J575" s="58"/>
      <c r="K575" s="58"/>
      <c r="L575" s="58"/>
      <c r="M575" s="58"/>
      <c r="N575" s="58"/>
      <c r="O575" s="58"/>
      <c r="P575" s="58"/>
      <c r="Q575" s="58"/>
      <c r="R575" s="58"/>
    </row>
    <row r="576" spans="1:18" s="1" customFormat="1">
      <c r="A576" s="58"/>
      <c r="B576" s="58"/>
      <c r="C576" s="58"/>
      <c r="D576" s="58"/>
      <c r="E576" s="58"/>
      <c r="F576" s="58"/>
      <c r="G576" s="58"/>
      <c r="H576" s="58"/>
      <c r="I576" s="58"/>
      <c r="J576" s="58"/>
      <c r="K576" s="58"/>
      <c r="L576" s="58"/>
      <c r="M576" s="58"/>
      <c r="N576" s="58"/>
      <c r="O576" s="58"/>
      <c r="P576" s="58"/>
      <c r="Q576" s="58"/>
      <c r="R576" s="58"/>
    </row>
    <row r="577" spans="1:18" s="1" customFormat="1">
      <c r="A577" s="58"/>
      <c r="B577" s="58"/>
      <c r="C577" s="58"/>
      <c r="D577" s="58"/>
      <c r="E577" s="58"/>
      <c r="F577" s="58"/>
      <c r="G577" s="58"/>
      <c r="H577" s="58"/>
      <c r="I577" s="58"/>
      <c r="J577" s="58"/>
      <c r="K577" s="58"/>
      <c r="L577" s="58"/>
      <c r="M577" s="58"/>
      <c r="N577" s="58"/>
      <c r="O577" s="58"/>
      <c r="P577" s="58"/>
      <c r="Q577" s="58"/>
      <c r="R577" s="58"/>
    </row>
    <row r="578" spans="1:18" s="1" customFormat="1">
      <c r="A578" s="58"/>
      <c r="B578" s="58"/>
      <c r="C578" s="58"/>
      <c r="D578" s="58"/>
      <c r="E578" s="58"/>
      <c r="F578" s="58"/>
      <c r="G578" s="58"/>
      <c r="H578" s="58"/>
      <c r="I578" s="58"/>
      <c r="J578" s="58"/>
      <c r="K578" s="58"/>
      <c r="L578" s="58"/>
      <c r="M578" s="58"/>
      <c r="N578" s="58"/>
      <c r="O578" s="58"/>
      <c r="P578" s="58"/>
      <c r="Q578" s="58"/>
      <c r="R578" s="58"/>
    </row>
    <row r="579" spans="1:18" s="1" customFormat="1">
      <c r="A579" s="58"/>
      <c r="B579" s="58"/>
      <c r="C579" s="58"/>
      <c r="D579" s="58"/>
      <c r="E579" s="58"/>
      <c r="F579" s="58"/>
      <c r="G579" s="58"/>
      <c r="H579" s="58"/>
      <c r="I579" s="58"/>
      <c r="J579" s="58"/>
      <c r="K579" s="58"/>
      <c r="L579" s="58"/>
      <c r="M579" s="58"/>
      <c r="N579" s="58"/>
      <c r="O579" s="58"/>
      <c r="P579" s="58"/>
      <c r="Q579" s="58"/>
      <c r="R579" s="58"/>
    </row>
    <row r="580" spans="1:18" s="1" customFormat="1">
      <c r="A580" s="58"/>
      <c r="B580" s="58"/>
      <c r="C580" s="58"/>
      <c r="D580" s="58"/>
      <c r="E580" s="58"/>
      <c r="F580" s="58"/>
      <c r="G580" s="58"/>
      <c r="H580" s="58"/>
      <c r="I580" s="58"/>
      <c r="J580" s="58"/>
      <c r="K580" s="58"/>
      <c r="L580" s="58"/>
      <c r="M580" s="58"/>
      <c r="N580" s="58"/>
      <c r="O580" s="58"/>
      <c r="P580" s="58"/>
      <c r="Q580" s="58"/>
      <c r="R580" s="58"/>
    </row>
    <row r="581" spans="1:18" s="1" customFormat="1">
      <c r="A581" s="58"/>
      <c r="B581" s="58"/>
      <c r="C581" s="58"/>
      <c r="D581" s="58"/>
      <c r="E581" s="58"/>
      <c r="F581" s="58"/>
      <c r="G581" s="58"/>
      <c r="H581" s="58"/>
      <c r="I581" s="58"/>
      <c r="J581" s="58"/>
      <c r="K581" s="58"/>
      <c r="L581" s="58"/>
      <c r="M581" s="58"/>
      <c r="N581" s="58"/>
      <c r="O581" s="58"/>
      <c r="P581" s="58"/>
      <c r="Q581" s="58"/>
      <c r="R581" s="58"/>
    </row>
    <row r="582" spans="1:18" s="1" customFormat="1">
      <c r="A582" s="58"/>
      <c r="B582" s="58"/>
      <c r="C582" s="58"/>
      <c r="D582" s="58"/>
      <c r="E582" s="58"/>
      <c r="F582" s="58"/>
      <c r="G582" s="58"/>
      <c r="H582" s="58"/>
      <c r="I582" s="58"/>
      <c r="J582" s="58"/>
      <c r="K582" s="58"/>
      <c r="L582" s="58"/>
      <c r="M582" s="58"/>
      <c r="N582" s="58"/>
      <c r="O582" s="58"/>
      <c r="P582" s="58"/>
      <c r="Q582" s="58"/>
      <c r="R582" s="58"/>
    </row>
    <row r="583" spans="1:18" s="1" customFormat="1">
      <c r="A583" s="58"/>
      <c r="B583" s="58"/>
      <c r="C583" s="58"/>
      <c r="D583" s="58"/>
      <c r="E583" s="58"/>
      <c r="F583" s="58"/>
      <c r="G583" s="58"/>
      <c r="H583" s="58"/>
      <c r="I583" s="58"/>
      <c r="J583" s="58"/>
      <c r="K583" s="58"/>
      <c r="L583" s="58"/>
      <c r="M583" s="58"/>
      <c r="N583" s="58"/>
      <c r="O583" s="58"/>
      <c r="P583" s="58"/>
      <c r="Q583" s="58"/>
      <c r="R583" s="58"/>
    </row>
    <row r="584" spans="1:18" s="1" customFormat="1">
      <c r="A584" s="58"/>
      <c r="B584" s="58"/>
      <c r="C584" s="58"/>
      <c r="D584" s="58"/>
      <c r="E584" s="58"/>
      <c r="F584" s="58"/>
      <c r="G584" s="58"/>
      <c r="H584" s="58"/>
      <c r="I584" s="58"/>
      <c r="J584" s="58"/>
      <c r="K584" s="58"/>
      <c r="L584" s="58"/>
      <c r="M584" s="58"/>
      <c r="N584" s="58"/>
      <c r="O584" s="58"/>
      <c r="P584" s="58"/>
      <c r="Q584" s="58"/>
      <c r="R584" s="58"/>
    </row>
    <row r="585" spans="1:18" s="1" customFormat="1">
      <c r="A585" s="58"/>
      <c r="B585" s="58"/>
      <c r="C585" s="58"/>
      <c r="D585" s="58"/>
      <c r="E585" s="58"/>
      <c r="F585" s="58"/>
      <c r="G585" s="58"/>
      <c r="H585" s="58"/>
      <c r="I585" s="58"/>
      <c r="J585" s="58"/>
      <c r="K585" s="58"/>
      <c r="L585" s="58"/>
      <c r="M585" s="58"/>
      <c r="N585" s="58"/>
      <c r="O585" s="58"/>
      <c r="P585" s="58"/>
      <c r="Q585" s="58"/>
      <c r="R585" s="58"/>
    </row>
    <row r="586" spans="1:18" s="1" customFormat="1">
      <c r="A586" s="58"/>
      <c r="B586" s="58"/>
      <c r="C586" s="58"/>
      <c r="D586" s="58"/>
      <c r="E586" s="58"/>
      <c r="F586" s="58"/>
      <c r="G586" s="58"/>
      <c r="H586" s="58"/>
      <c r="I586" s="58"/>
      <c r="J586" s="58"/>
      <c r="K586" s="58"/>
      <c r="L586" s="58"/>
      <c r="M586" s="58"/>
      <c r="N586" s="58"/>
      <c r="O586" s="58"/>
      <c r="P586" s="58"/>
      <c r="Q586" s="58"/>
      <c r="R586" s="58"/>
    </row>
    <row r="587" spans="1:18" s="1" customFormat="1">
      <c r="A587" s="58"/>
      <c r="B587" s="58"/>
      <c r="C587" s="58"/>
      <c r="D587" s="58"/>
      <c r="E587" s="58"/>
      <c r="F587" s="58"/>
      <c r="G587" s="58"/>
      <c r="H587" s="58"/>
      <c r="I587" s="58"/>
      <c r="J587" s="58"/>
      <c r="K587" s="58"/>
      <c r="L587" s="58"/>
      <c r="M587" s="58"/>
      <c r="N587" s="58"/>
      <c r="O587" s="58"/>
      <c r="P587" s="58"/>
      <c r="Q587" s="58"/>
      <c r="R587" s="58"/>
    </row>
    <row r="588" spans="1:18" s="1" customFormat="1">
      <c r="A588" s="58"/>
      <c r="B588" s="58"/>
      <c r="C588" s="58"/>
      <c r="D588" s="58"/>
      <c r="E588" s="58"/>
      <c r="F588" s="58"/>
      <c r="G588" s="58"/>
      <c r="H588" s="58"/>
      <c r="I588" s="58"/>
      <c r="J588" s="58"/>
      <c r="K588" s="58"/>
      <c r="L588" s="58"/>
      <c r="M588" s="58"/>
      <c r="N588" s="58"/>
      <c r="O588" s="58"/>
      <c r="P588" s="58"/>
      <c r="Q588" s="58"/>
      <c r="R588" s="58"/>
    </row>
    <row r="589" spans="1:18" s="1" customFormat="1">
      <c r="A589" s="58"/>
      <c r="B589" s="58"/>
      <c r="C589" s="58"/>
      <c r="D589" s="58"/>
      <c r="E589" s="58"/>
      <c r="F589" s="58"/>
      <c r="G589" s="58"/>
      <c r="H589" s="58"/>
      <c r="I589" s="58"/>
      <c r="J589" s="58"/>
      <c r="K589" s="58"/>
      <c r="L589" s="58"/>
      <c r="M589" s="58"/>
      <c r="N589" s="58"/>
      <c r="O589" s="58"/>
      <c r="P589" s="58"/>
      <c r="Q589" s="58"/>
      <c r="R589" s="58"/>
    </row>
    <row r="590" spans="1:18" s="1" customFormat="1">
      <c r="A590" s="58"/>
      <c r="B590" s="58"/>
      <c r="C590" s="58"/>
      <c r="D590" s="58"/>
      <c r="E590" s="58"/>
      <c r="F590" s="58"/>
      <c r="G590" s="58"/>
      <c r="H590" s="58"/>
      <c r="I590" s="58"/>
      <c r="J590" s="58"/>
      <c r="K590" s="58"/>
      <c r="L590" s="58"/>
      <c r="M590" s="58"/>
      <c r="N590" s="58"/>
      <c r="O590" s="58"/>
      <c r="P590" s="58"/>
      <c r="Q590" s="58"/>
      <c r="R590" s="58"/>
    </row>
    <row r="591" spans="1:18" s="1" customFormat="1">
      <c r="A591" s="58"/>
      <c r="B591" s="58"/>
      <c r="C591" s="58"/>
      <c r="D591" s="58"/>
      <c r="E591" s="58"/>
      <c r="F591" s="58"/>
      <c r="G591" s="58"/>
      <c r="H591" s="58"/>
      <c r="I591" s="58"/>
      <c r="J591" s="58"/>
      <c r="K591" s="58"/>
      <c r="L591" s="58"/>
      <c r="M591" s="58"/>
      <c r="N591" s="58"/>
      <c r="O591" s="58"/>
      <c r="P591" s="58"/>
      <c r="Q591" s="58"/>
      <c r="R591" s="58"/>
    </row>
    <row r="592" spans="1:18" s="1" customFormat="1">
      <c r="A592" s="58"/>
      <c r="B592" s="58"/>
      <c r="C592" s="58"/>
      <c r="D592" s="58"/>
      <c r="E592" s="58"/>
      <c r="F592" s="58"/>
      <c r="G592" s="58"/>
      <c r="H592" s="58"/>
      <c r="I592" s="58"/>
      <c r="J592" s="58"/>
      <c r="K592" s="58"/>
      <c r="L592" s="58"/>
      <c r="M592" s="58"/>
      <c r="N592" s="58"/>
      <c r="O592" s="58"/>
      <c r="P592" s="58"/>
      <c r="Q592" s="58"/>
      <c r="R592" s="58"/>
    </row>
    <row r="593" spans="1:18" s="1" customFormat="1">
      <c r="A593" s="58"/>
      <c r="B593" s="58"/>
      <c r="C593" s="58"/>
      <c r="D593" s="58"/>
      <c r="E593" s="58"/>
      <c r="F593" s="58"/>
      <c r="G593" s="58"/>
      <c r="H593" s="58"/>
      <c r="I593" s="58"/>
      <c r="J593" s="58"/>
      <c r="K593" s="58"/>
      <c r="L593" s="58"/>
      <c r="M593" s="58"/>
      <c r="N593" s="58"/>
      <c r="O593" s="58"/>
      <c r="P593" s="58"/>
      <c r="Q593" s="58"/>
      <c r="R593" s="58"/>
    </row>
    <row r="594" spans="1:18" s="1" customFormat="1">
      <c r="A594" s="58"/>
      <c r="B594" s="58"/>
      <c r="C594" s="58"/>
      <c r="D594" s="58"/>
      <c r="E594" s="58"/>
      <c r="F594" s="58"/>
      <c r="G594" s="58"/>
      <c r="H594" s="58"/>
      <c r="I594" s="58"/>
      <c r="J594" s="58"/>
      <c r="K594" s="58"/>
      <c r="L594" s="58"/>
      <c r="M594" s="58"/>
      <c r="N594" s="58"/>
      <c r="O594" s="58"/>
      <c r="P594" s="58"/>
      <c r="Q594" s="58"/>
      <c r="R594" s="58"/>
    </row>
    <row r="595" spans="1:18" s="1" customFormat="1">
      <c r="A595" s="58"/>
      <c r="B595" s="58"/>
      <c r="C595" s="58"/>
      <c r="D595" s="58"/>
      <c r="E595" s="58"/>
      <c r="F595" s="58"/>
      <c r="G595" s="58"/>
      <c r="H595" s="58"/>
      <c r="I595" s="58"/>
      <c r="J595" s="58"/>
      <c r="K595" s="58"/>
      <c r="L595" s="58"/>
      <c r="M595" s="58"/>
      <c r="N595" s="58"/>
      <c r="O595" s="58"/>
      <c r="P595" s="58"/>
      <c r="Q595" s="58"/>
      <c r="R595" s="58"/>
    </row>
    <row r="596" spans="1:18" s="1" customFormat="1">
      <c r="A596" s="58"/>
      <c r="B596" s="58"/>
      <c r="C596" s="58"/>
      <c r="D596" s="58"/>
      <c r="E596" s="58"/>
      <c r="F596" s="58"/>
      <c r="G596" s="58"/>
      <c r="H596" s="58"/>
      <c r="I596" s="58"/>
      <c r="J596" s="58"/>
      <c r="K596" s="58"/>
      <c r="L596" s="58"/>
      <c r="M596" s="58"/>
      <c r="N596" s="58"/>
      <c r="O596" s="58"/>
      <c r="P596" s="58"/>
      <c r="Q596" s="58"/>
      <c r="R596" s="58"/>
    </row>
    <row r="597" spans="1:18" s="1" customFormat="1">
      <c r="A597" s="58"/>
      <c r="B597" s="58"/>
      <c r="C597" s="58"/>
      <c r="D597" s="58"/>
      <c r="E597" s="58"/>
      <c r="F597" s="58"/>
      <c r="G597" s="58"/>
      <c r="H597" s="58"/>
      <c r="I597" s="58"/>
      <c r="J597" s="58"/>
      <c r="K597" s="58"/>
      <c r="L597" s="58"/>
      <c r="M597" s="58"/>
      <c r="N597" s="58"/>
      <c r="O597" s="58"/>
      <c r="P597" s="58"/>
      <c r="Q597" s="58"/>
      <c r="R597" s="58"/>
    </row>
    <row r="598" spans="1:18" s="1" customFormat="1">
      <c r="A598" s="58"/>
      <c r="B598" s="58"/>
      <c r="C598" s="58"/>
      <c r="D598" s="58"/>
      <c r="E598" s="58"/>
      <c r="F598" s="58"/>
      <c r="G598" s="58"/>
      <c r="H598" s="58"/>
      <c r="I598" s="58"/>
      <c r="J598" s="58"/>
      <c r="K598" s="58"/>
      <c r="L598" s="58"/>
      <c r="M598" s="58"/>
      <c r="N598" s="58"/>
      <c r="O598" s="58"/>
      <c r="P598" s="58"/>
      <c r="Q598" s="58"/>
      <c r="R598" s="58"/>
    </row>
    <row r="599" spans="1:18" s="1" customFormat="1">
      <c r="A599" s="58"/>
      <c r="B599" s="58"/>
      <c r="C599" s="58"/>
      <c r="D599" s="58"/>
      <c r="E599" s="58"/>
      <c r="F599" s="58"/>
      <c r="G599" s="58"/>
      <c r="H599" s="58"/>
      <c r="I599" s="58"/>
      <c r="J599" s="58"/>
      <c r="K599" s="58"/>
      <c r="L599" s="58"/>
      <c r="M599" s="58"/>
      <c r="N599" s="58"/>
      <c r="O599" s="58"/>
      <c r="P599" s="58"/>
      <c r="Q599" s="58"/>
      <c r="R599" s="58"/>
    </row>
    <row r="600" spans="1:18" s="1" customFormat="1">
      <c r="A600" s="58"/>
      <c r="B600" s="58"/>
      <c r="C600" s="58"/>
      <c r="D600" s="58"/>
      <c r="E600" s="58"/>
      <c r="F600" s="58"/>
      <c r="G600" s="58"/>
      <c r="H600" s="58"/>
      <c r="I600" s="58"/>
      <c r="J600" s="58"/>
      <c r="K600" s="58"/>
      <c r="L600" s="58"/>
      <c r="M600" s="58"/>
      <c r="N600" s="58"/>
      <c r="O600" s="58"/>
      <c r="P600" s="58"/>
      <c r="Q600" s="58"/>
      <c r="R600" s="58"/>
    </row>
    <row r="601" spans="1:18" s="1" customFormat="1">
      <c r="A601" s="58"/>
      <c r="B601" s="58"/>
      <c r="C601" s="58"/>
      <c r="D601" s="58"/>
      <c r="E601" s="58"/>
      <c r="F601" s="58"/>
      <c r="G601" s="58"/>
      <c r="H601" s="58"/>
      <c r="I601" s="58"/>
      <c r="J601" s="58"/>
      <c r="K601" s="58"/>
      <c r="L601" s="58"/>
      <c r="M601" s="58"/>
      <c r="N601" s="58"/>
      <c r="O601" s="58"/>
      <c r="P601" s="58"/>
      <c r="Q601" s="58"/>
      <c r="R601" s="58"/>
    </row>
    <row r="602" spans="1:18" s="1" customFormat="1">
      <c r="A602" s="58"/>
      <c r="B602" s="58"/>
      <c r="C602" s="58"/>
      <c r="D602" s="58"/>
      <c r="E602" s="58"/>
      <c r="F602" s="58"/>
      <c r="G602" s="58"/>
      <c r="H602" s="58"/>
      <c r="I602" s="58"/>
      <c r="J602" s="58"/>
      <c r="K602" s="58"/>
      <c r="L602" s="58"/>
      <c r="M602" s="58"/>
      <c r="N602" s="58"/>
      <c r="O602" s="58"/>
      <c r="P602" s="58"/>
      <c r="Q602" s="58"/>
      <c r="R602" s="58"/>
    </row>
    <row r="603" spans="1:18" s="1" customFormat="1">
      <c r="A603" s="58"/>
      <c r="B603" s="58"/>
      <c r="C603" s="58"/>
      <c r="D603" s="58"/>
      <c r="E603" s="58"/>
      <c r="F603" s="58"/>
      <c r="G603" s="58"/>
      <c r="H603" s="58"/>
      <c r="I603" s="58"/>
      <c r="J603" s="58"/>
      <c r="K603" s="58"/>
      <c r="L603" s="58"/>
      <c r="M603" s="58"/>
      <c r="N603" s="58"/>
      <c r="O603" s="58"/>
      <c r="P603" s="58"/>
      <c r="Q603" s="58"/>
      <c r="R603" s="58"/>
    </row>
    <row r="604" spans="1:18" s="1" customFormat="1">
      <c r="A604" s="58"/>
      <c r="B604" s="58"/>
      <c r="C604" s="58"/>
      <c r="D604" s="58"/>
      <c r="E604" s="58"/>
      <c r="F604" s="58"/>
      <c r="G604" s="58"/>
      <c r="H604" s="58"/>
      <c r="I604" s="58"/>
      <c r="J604" s="58"/>
      <c r="K604" s="58"/>
      <c r="L604" s="58"/>
      <c r="M604" s="58"/>
      <c r="N604" s="58"/>
      <c r="O604" s="58"/>
      <c r="P604" s="58"/>
      <c r="Q604" s="58"/>
      <c r="R604" s="58"/>
    </row>
    <row r="605" spans="1:18" s="1" customFormat="1">
      <c r="A605" s="58"/>
      <c r="B605" s="58"/>
      <c r="C605" s="58"/>
      <c r="D605" s="58"/>
      <c r="E605" s="58"/>
      <c r="F605" s="58"/>
      <c r="G605" s="58"/>
      <c r="H605" s="58"/>
      <c r="I605" s="58"/>
      <c r="J605" s="58"/>
      <c r="K605" s="58"/>
      <c r="L605" s="58"/>
      <c r="M605" s="58"/>
      <c r="N605" s="58"/>
      <c r="O605" s="58"/>
      <c r="P605" s="58"/>
      <c r="Q605" s="58"/>
      <c r="R605" s="58"/>
    </row>
    <row r="606" spans="1:18" s="1" customFormat="1">
      <c r="A606" s="58"/>
      <c r="B606" s="58"/>
      <c r="C606" s="58"/>
      <c r="D606" s="58"/>
      <c r="E606" s="58"/>
      <c r="F606" s="58"/>
      <c r="G606" s="58"/>
      <c r="H606" s="58"/>
      <c r="I606" s="58"/>
      <c r="J606" s="58"/>
      <c r="K606" s="58"/>
      <c r="L606" s="58"/>
      <c r="M606" s="58"/>
      <c r="N606" s="58"/>
      <c r="O606" s="58"/>
      <c r="P606" s="58"/>
      <c r="Q606" s="58"/>
      <c r="R606" s="58"/>
    </row>
    <row r="607" spans="1:18" s="1" customFormat="1">
      <c r="A607" s="58"/>
      <c r="B607" s="58"/>
      <c r="C607" s="58"/>
      <c r="D607" s="58"/>
      <c r="E607" s="58"/>
      <c r="F607" s="58"/>
      <c r="G607" s="58"/>
      <c r="H607" s="58"/>
      <c r="I607" s="58"/>
      <c r="J607" s="58"/>
      <c r="K607" s="58"/>
      <c r="L607" s="58"/>
      <c r="M607" s="58"/>
      <c r="N607" s="58"/>
      <c r="O607" s="58"/>
      <c r="P607" s="58"/>
      <c r="Q607" s="58"/>
      <c r="R607" s="58"/>
    </row>
    <row r="608" spans="1:18" s="1" customFormat="1">
      <c r="A608" s="58"/>
      <c r="B608" s="58"/>
      <c r="C608" s="58"/>
      <c r="D608" s="58"/>
      <c r="E608" s="58"/>
      <c r="F608" s="58"/>
      <c r="G608" s="58"/>
      <c r="H608" s="58"/>
      <c r="I608" s="58"/>
      <c r="J608" s="58"/>
      <c r="K608" s="58"/>
      <c r="L608" s="58"/>
      <c r="M608" s="58"/>
      <c r="N608" s="58"/>
      <c r="O608" s="58"/>
      <c r="P608" s="58"/>
      <c r="Q608" s="58"/>
      <c r="R608" s="58"/>
    </row>
    <row r="609" spans="1:18" s="1" customFormat="1">
      <c r="A609" s="58"/>
      <c r="B609" s="58"/>
      <c r="C609" s="58"/>
      <c r="D609" s="58"/>
      <c r="E609" s="58"/>
      <c r="F609" s="58"/>
      <c r="G609" s="58"/>
      <c r="H609" s="58"/>
      <c r="I609" s="58"/>
      <c r="J609" s="58"/>
      <c r="K609" s="58"/>
      <c r="L609" s="58"/>
      <c r="M609" s="58"/>
      <c r="N609" s="58"/>
      <c r="O609" s="58"/>
      <c r="P609" s="58"/>
      <c r="Q609" s="58"/>
      <c r="R609" s="58"/>
    </row>
    <row r="610" spans="1:18" s="1" customFormat="1">
      <c r="A610" s="58"/>
      <c r="B610" s="58"/>
      <c r="C610" s="58"/>
      <c r="D610" s="58"/>
      <c r="E610" s="58"/>
      <c r="F610" s="58"/>
      <c r="G610" s="58"/>
      <c r="H610" s="58"/>
      <c r="I610" s="58"/>
      <c r="J610" s="58"/>
      <c r="K610" s="58"/>
      <c r="L610" s="58"/>
      <c r="M610" s="58"/>
      <c r="N610" s="58"/>
      <c r="O610" s="58"/>
      <c r="P610" s="58"/>
      <c r="Q610" s="58"/>
      <c r="R610" s="58"/>
    </row>
    <row r="611" spans="1:18" s="1" customFormat="1">
      <c r="A611" s="58"/>
      <c r="B611" s="58"/>
      <c r="C611" s="58"/>
      <c r="D611" s="58"/>
      <c r="E611" s="58"/>
      <c r="F611" s="58"/>
      <c r="G611" s="58"/>
      <c r="H611" s="58"/>
      <c r="I611" s="58"/>
      <c r="J611" s="58"/>
      <c r="K611" s="58"/>
      <c r="L611" s="58"/>
      <c r="M611" s="58"/>
      <c r="N611" s="58"/>
      <c r="O611" s="58"/>
      <c r="P611" s="58"/>
      <c r="Q611" s="58"/>
      <c r="R611" s="58"/>
    </row>
    <row r="612" spans="1:18" s="1" customFormat="1">
      <c r="A612" s="58"/>
      <c r="B612" s="58"/>
      <c r="C612" s="58"/>
      <c r="D612" s="58"/>
      <c r="E612" s="58"/>
      <c r="F612" s="58"/>
      <c r="G612" s="58"/>
      <c r="H612" s="58"/>
      <c r="I612" s="58"/>
      <c r="J612" s="58"/>
      <c r="K612" s="58"/>
      <c r="L612" s="58"/>
      <c r="M612" s="58"/>
      <c r="N612" s="58"/>
      <c r="O612" s="58"/>
      <c r="P612" s="58"/>
      <c r="Q612" s="58"/>
      <c r="R612" s="58"/>
    </row>
    <row r="613" spans="1:18" s="1" customFormat="1">
      <c r="A613" s="58"/>
      <c r="B613" s="58"/>
      <c r="C613" s="58"/>
      <c r="D613" s="58"/>
      <c r="E613" s="58"/>
      <c r="F613" s="58"/>
      <c r="G613" s="58"/>
      <c r="H613" s="58"/>
      <c r="I613" s="58"/>
      <c r="J613" s="58"/>
      <c r="K613" s="58"/>
      <c r="L613" s="58"/>
      <c r="M613" s="58"/>
      <c r="N613" s="58"/>
      <c r="O613" s="58"/>
      <c r="P613" s="58"/>
      <c r="Q613" s="58"/>
      <c r="R613" s="58"/>
    </row>
    <row r="614" spans="1:18" s="1" customFormat="1">
      <c r="A614" s="58"/>
      <c r="B614" s="58"/>
      <c r="C614" s="58"/>
      <c r="D614" s="58"/>
      <c r="E614" s="58"/>
      <c r="F614" s="58"/>
      <c r="G614" s="58"/>
      <c r="H614" s="58"/>
      <c r="I614" s="58"/>
      <c r="J614" s="58"/>
      <c r="K614" s="58"/>
      <c r="L614" s="58"/>
      <c r="M614" s="58"/>
      <c r="N614" s="58"/>
      <c r="O614" s="58"/>
      <c r="P614" s="58"/>
      <c r="Q614" s="58"/>
      <c r="R614" s="58"/>
    </row>
    <row r="615" spans="1:18" s="1" customFormat="1">
      <c r="A615" s="58"/>
      <c r="B615" s="58"/>
      <c r="C615" s="58"/>
      <c r="D615" s="58"/>
      <c r="E615" s="58"/>
      <c r="F615" s="58"/>
      <c r="G615" s="58"/>
      <c r="H615" s="58"/>
      <c r="I615" s="58"/>
      <c r="J615" s="58"/>
      <c r="K615" s="58"/>
      <c r="L615" s="58"/>
      <c r="M615" s="58"/>
      <c r="N615" s="58"/>
      <c r="O615" s="58"/>
      <c r="P615" s="58"/>
      <c r="Q615" s="58"/>
      <c r="R615" s="58"/>
    </row>
    <row r="616" spans="1:18" s="1" customFormat="1">
      <c r="A616" s="58"/>
      <c r="B616" s="58"/>
      <c r="C616" s="58"/>
      <c r="D616" s="58"/>
      <c r="E616" s="58"/>
      <c r="F616" s="58"/>
      <c r="G616" s="58"/>
      <c r="H616" s="58"/>
      <c r="I616" s="58"/>
      <c r="J616" s="58"/>
      <c r="K616" s="58"/>
      <c r="L616" s="58"/>
      <c r="M616" s="58"/>
      <c r="N616" s="58"/>
      <c r="O616" s="58"/>
      <c r="P616" s="58"/>
      <c r="Q616" s="58"/>
      <c r="R616" s="58"/>
    </row>
    <row r="617" spans="1:18" s="1" customFormat="1">
      <c r="A617" s="58"/>
      <c r="B617" s="58"/>
      <c r="C617" s="58"/>
      <c r="D617" s="58"/>
      <c r="E617" s="58"/>
      <c r="F617" s="58"/>
      <c r="G617" s="58"/>
      <c r="H617" s="58"/>
      <c r="I617" s="58"/>
      <c r="J617" s="58"/>
      <c r="K617" s="58"/>
      <c r="L617" s="58"/>
      <c r="M617" s="58"/>
      <c r="N617" s="58"/>
      <c r="O617" s="58"/>
      <c r="P617" s="58"/>
      <c r="Q617" s="58"/>
      <c r="R617" s="58"/>
    </row>
    <row r="618" spans="1:18" s="1" customFormat="1">
      <c r="A618" s="58"/>
      <c r="B618" s="58"/>
      <c r="C618" s="58"/>
      <c r="D618" s="58"/>
      <c r="E618" s="58"/>
      <c r="F618" s="58"/>
      <c r="G618" s="58"/>
      <c r="H618" s="58"/>
      <c r="I618" s="58"/>
      <c r="J618" s="58"/>
      <c r="K618" s="58"/>
      <c r="L618" s="58"/>
      <c r="M618" s="58"/>
      <c r="N618" s="58"/>
      <c r="O618" s="58"/>
      <c r="P618" s="58"/>
      <c r="Q618" s="58"/>
      <c r="R618" s="58"/>
    </row>
    <row r="619" spans="1:18" s="1" customFormat="1">
      <c r="A619" s="58"/>
      <c r="B619" s="58"/>
      <c r="C619" s="58"/>
      <c r="D619" s="58"/>
      <c r="E619" s="58"/>
      <c r="F619" s="58"/>
      <c r="G619" s="58"/>
      <c r="H619" s="58"/>
      <c r="I619" s="58"/>
      <c r="J619" s="58"/>
      <c r="K619" s="58"/>
      <c r="L619" s="58"/>
      <c r="M619" s="58"/>
      <c r="N619" s="58"/>
      <c r="O619" s="58"/>
      <c r="P619" s="58"/>
      <c r="Q619" s="58"/>
      <c r="R619" s="58"/>
    </row>
    <row r="620" spans="1:18" s="1" customFormat="1">
      <c r="A620" s="58"/>
      <c r="B620" s="58"/>
      <c r="C620" s="58"/>
      <c r="D620" s="58"/>
      <c r="E620" s="58"/>
      <c r="F620" s="58"/>
      <c r="G620" s="58"/>
      <c r="H620" s="58"/>
      <c r="I620" s="58"/>
      <c r="J620" s="58"/>
      <c r="K620" s="58"/>
      <c r="L620" s="58"/>
      <c r="M620" s="58"/>
      <c r="N620" s="58"/>
      <c r="O620" s="58"/>
      <c r="P620" s="58"/>
      <c r="Q620" s="58"/>
      <c r="R620" s="58"/>
    </row>
    <row r="621" spans="1:18" s="1" customFormat="1">
      <c r="A621" s="58"/>
      <c r="B621" s="58"/>
      <c r="C621" s="58"/>
      <c r="D621" s="58"/>
      <c r="E621" s="58"/>
      <c r="F621" s="58"/>
      <c r="G621" s="58"/>
      <c r="H621" s="58"/>
      <c r="I621" s="58"/>
      <c r="J621" s="58"/>
      <c r="K621" s="58"/>
      <c r="L621" s="58"/>
      <c r="M621" s="58"/>
      <c r="N621" s="58"/>
      <c r="O621" s="58"/>
      <c r="P621" s="58"/>
      <c r="Q621" s="58"/>
      <c r="R621" s="58"/>
    </row>
    <row r="622" spans="1:18" s="1" customFormat="1">
      <c r="A622" s="58"/>
      <c r="B622" s="58"/>
      <c r="C622" s="58"/>
      <c r="D622" s="58"/>
      <c r="E622" s="58"/>
      <c r="F622" s="58"/>
      <c r="G622" s="58"/>
      <c r="H622" s="58"/>
      <c r="I622" s="58"/>
      <c r="J622" s="58"/>
      <c r="K622" s="58"/>
      <c r="L622" s="58"/>
      <c r="M622" s="58"/>
      <c r="N622" s="58"/>
      <c r="O622" s="58"/>
      <c r="P622" s="58"/>
      <c r="Q622" s="58"/>
      <c r="R622" s="58"/>
    </row>
    <row r="623" spans="1:18" s="1" customFormat="1">
      <c r="A623" s="58"/>
      <c r="B623" s="58"/>
      <c r="C623" s="58"/>
      <c r="D623" s="58"/>
      <c r="E623" s="58"/>
      <c r="F623" s="58"/>
      <c r="G623" s="58"/>
      <c r="H623" s="58"/>
      <c r="I623" s="58"/>
      <c r="J623" s="58"/>
      <c r="K623" s="58"/>
      <c r="L623" s="58"/>
      <c r="M623" s="58"/>
      <c r="N623" s="58"/>
      <c r="O623" s="58"/>
      <c r="P623" s="58"/>
      <c r="Q623" s="58"/>
      <c r="R623" s="58"/>
    </row>
    <row r="624" spans="1:18" s="1" customFormat="1">
      <c r="A624" s="58"/>
      <c r="B624" s="58"/>
      <c r="C624" s="58"/>
      <c r="D624" s="58"/>
      <c r="E624" s="58"/>
      <c r="F624" s="58"/>
      <c r="G624" s="58"/>
      <c r="H624" s="58"/>
      <c r="I624" s="58"/>
      <c r="J624" s="58"/>
      <c r="K624" s="58"/>
      <c r="L624" s="58"/>
      <c r="M624" s="58"/>
      <c r="N624" s="58"/>
      <c r="O624" s="58"/>
      <c r="P624" s="58"/>
      <c r="Q624" s="58"/>
      <c r="R624" s="58"/>
    </row>
    <row r="625" spans="1:18" s="1" customFormat="1">
      <c r="A625" s="58"/>
      <c r="B625" s="58"/>
      <c r="C625" s="58"/>
      <c r="D625" s="58"/>
      <c r="E625" s="58"/>
      <c r="F625" s="58"/>
      <c r="G625" s="58"/>
      <c r="H625" s="58"/>
      <c r="I625" s="58"/>
      <c r="J625" s="58"/>
      <c r="K625" s="58"/>
      <c r="L625" s="58"/>
      <c r="M625" s="58"/>
      <c r="N625" s="58"/>
      <c r="O625" s="58"/>
      <c r="P625" s="58"/>
      <c r="Q625" s="58"/>
      <c r="R625" s="58"/>
    </row>
    <row r="626" spans="1:18" s="1" customFormat="1">
      <c r="A626" s="58"/>
      <c r="B626" s="58"/>
      <c r="C626" s="58"/>
      <c r="D626" s="58"/>
      <c r="E626" s="58"/>
      <c r="F626" s="58"/>
      <c r="G626" s="58"/>
      <c r="H626" s="58"/>
      <c r="I626" s="58"/>
      <c r="J626" s="58"/>
      <c r="K626" s="58"/>
      <c r="L626" s="58"/>
      <c r="M626" s="58"/>
      <c r="N626" s="58"/>
      <c r="O626" s="58"/>
      <c r="P626" s="58"/>
      <c r="Q626" s="58"/>
      <c r="R626" s="58"/>
    </row>
    <row r="627" spans="1:18" s="1" customFormat="1">
      <c r="A627" s="58"/>
      <c r="B627" s="58"/>
      <c r="C627" s="58"/>
      <c r="D627" s="58"/>
      <c r="E627" s="58"/>
      <c r="F627" s="58"/>
      <c r="G627" s="58"/>
      <c r="H627" s="58"/>
      <c r="I627" s="58"/>
      <c r="J627" s="58"/>
      <c r="K627" s="58"/>
      <c r="L627" s="58"/>
      <c r="M627" s="58"/>
      <c r="N627" s="58"/>
      <c r="O627" s="58"/>
      <c r="P627" s="58"/>
      <c r="Q627" s="58"/>
      <c r="R627" s="58"/>
    </row>
    <row r="628" spans="1:18" s="1" customFormat="1">
      <c r="A628" s="58"/>
      <c r="B628" s="58"/>
      <c r="C628" s="58"/>
      <c r="D628" s="58"/>
      <c r="E628" s="58"/>
      <c r="F628" s="58"/>
      <c r="G628" s="58"/>
      <c r="H628" s="58"/>
      <c r="I628" s="58"/>
      <c r="J628" s="58"/>
      <c r="K628" s="58"/>
      <c r="L628" s="58"/>
      <c r="M628" s="58"/>
      <c r="N628" s="58"/>
      <c r="O628" s="58"/>
      <c r="P628" s="58"/>
      <c r="Q628" s="58"/>
      <c r="R628" s="58"/>
    </row>
    <row r="629" spans="1:18" s="1" customFormat="1">
      <c r="A629" s="58"/>
      <c r="B629" s="58"/>
      <c r="C629" s="58"/>
      <c r="D629" s="58"/>
      <c r="E629" s="58"/>
      <c r="F629" s="58"/>
      <c r="G629" s="58"/>
      <c r="H629" s="58"/>
      <c r="I629" s="58"/>
      <c r="J629" s="58"/>
      <c r="K629" s="58"/>
      <c r="L629" s="58"/>
      <c r="M629" s="58"/>
      <c r="N629" s="58"/>
      <c r="O629" s="58"/>
      <c r="P629" s="58"/>
      <c r="Q629" s="58"/>
      <c r="R629" s="58"/>
    </row>
    <row r="630" spans="1:18" s="1" customFormat="1">
      <c r="A630" s="58"/>
      <c r="B630" s="58"/>
      <c r="C630" s="58"/>
      <c r="D630" s="58"/>
      <c r="E630" s="58"/>
      <c r="F630" s="58"/>
      <c r="G630" s="58"/>
      <c r="H630" s="58"/>
      <c r="I630" s="58"/>
      <c r="J630" s="58"/>
      <c r="K630" s="58"/>
      <c r="L630" s="58"/>
      <c r="M630" s="58"/>
      <c r="N630" s="58"/>
      <c r="O630" s="58"/>
      <c r="P630" s="58"/>
      <c r="Q630" s="58"/>
      <c r="R630" s="58"/>
    </row>
    <row r="631" spans="1:18" s="1" customFormat="1">
      <c r="A631" s="58"/>
      <c r="B631" s="58"/>
      <c r="C631" s="58"/>
      <c r="D631" s="58"/>
      <c r="E631" s="58"/>
      <c r="F631" s="58"/>
      <c r="G631" s="58"/>
      <c r="H631" s="58"/>
      <c r="I631" s="58"/>
      <c r="J631" s="58"/>
      <c r="K631" s="58"/>
      <c r="L631" s="58"/>
      <c r="M631" s="58"/>
      <c r="N631" s="58"/>
      <c r="O631" s="58"/>
      <c r="P631" s="58"/>
      <c r="Q631" s="58"/>
      <c r="R631" s="58"/>
    </row>
    <row r="632" spans="1:18" s="1" customFormat="1">
      <c r="A632" s="58"/>
      <c r="B632" s="58"/>
      <c r="C632" s="58"/>
      <c r="D632" s="58"/>
      <c r="E632" s="58"/>
      <c r="F632" s="58"/>
      <c r="G632" s="58"/>
      <c r="H632" s="58"/>
      <c r="I632" s="58"/>
      <c r="J632" s="58"/>
      <c r="K632" s="58"/>
      <c r="L632" s="58"/>
      <c r="M632" s="58"/>
      <c r="N632" s="58"/>
      <c r="O632" s="58"/>
      <c r="P632" s="58"/>
      <c r="Q632" s="58"/>
      <c r="R632" s="58"/>
    </row>
    <row r="633" spans="1:18" s="1" customFormat="1">
      <c r="A633" s="58"/>
      <c r="B633" s="58"/>
      <c r="C633" s="58"/>
      <c r="D633" s="58"/>
      <c r="E633" s="58"/>
      <c r="F633" s="58"/>
      <c r="G633" s="58"/>
      <c r="H633" s="58"/>
      <c r="I633" s="58"/>
      <c r="J633" s="58"/>
      <c r="K633" s="58"/>
      <c r="L633" s="58"/>
      <c r="M633" s="58"/>
      <c r="N633" s="58"/>
      <c r="O633" s="58"/>
      <c r="P633" s="58"/>
      <c r="Q633" s="58"/>
      <c r="R633" s="58"/>
    </row>
    <row r="634" spans="1:18" s="1" customFormat="1">
      <c r="A634" s="58"/>
      <c r="B634" s="58"/>
      <c r="C634" s="58"/>
      <c r="D634" s="58"/>
      <c r="E634" s="58"/>
      <c r="F634" s="58"/>
      <c r="G634" s="58"/>
      <c r="H634" s="58"/>
      <c r="I634" s="58"/>
      <c r="J634" s="58"/>
      <c r="K634" s="58"/>
      <c r="L634" s="58"/>
      <c r="M634" s="58"/>
      <c r="N634" s="58"/>
      <c r="O634" s="58"/>
      <c r="P634" s="58"/>
      <c r="Q634" s="58"/>
      <c r="R634" s="58"/>
    </row>
    <row r="635" spans="1:18" s="1" customFormat="1">
      <c r="A635" s="58"/>
      <c r="B635" s="58"/>
      <c r="C635" s="58"/>
      <c r="D635" s="58"/>
      <c r="E635" s="58"/>
      <c r="F635" s="58"/>
      <c r="G635" s="58"/>
      <c r="H635" s="58"/>
      <c r="I635" s="58"/>
      <c r="J635" s="58"/>
      <c r="K635" s="58"/>
      <c r="L635" s="58"/>
      <c r="M635" s="58"/>
      <c r="N635" s="58"/>
      <c r="O635" s="58"/>
      <c r="P635" s="58"/>
      <c r="Q635" s="58"/>
      <c r="R635" s="58"/>
    </row>
    <row r="636" spans="1:18" s="1" customFormat="1">
      <c r="A636" s="58"/>
      <c r="B636" s="58"/>
      <c r="C636" s="58"/>
      <c r="D636" s="58"/>
      <c r="E636" s="58"/>
      <c r="F636" s="58"/>
      <c r="G636" s="58"/>
      <c r="H636" s="58"/>
      <c r="I636" s="58"/>
      <c r="J636" s="58"/>
      <c r="K636" s="58"/>
      <c r="L636" s="58"/>
      <c r="M636" s="58"/>
      <c r="N636" s="58"/>
      <c r="O636" s="58"/>
      <c r="P636" s="58"/>
      <c r="Q636" s="58"/>
      <c r="R636" s="58"/>
    </row>
    <row r="637" spans="1:18" s="1" customFormat="1">
      <c r="A637" s="58"/>
      <c r="B637" s="58"/>
      <c r="C637" s="58"/>
      <c r="D637" s="58"/>
      <c r="E637" s="58"/>
      <c r="F637" s="58"/>
      <c r="G637" s="58"/>
      <c r="H637" s="58"/>
      <c r="I637" s="58"/>
      <c r="J637" s="58"/>
      <c r="K637" s="58"/>
      <c r="L637" s="58"/>
      <c r="M637" s="58"/>
      <c r="N637" s="58"/>
      <c r="O637" s="58"/>
      <c r="P637" s="58"/>
      <c r="Q637" s="58"/>
      <c r="R637" s="58"/>
    </row>
    <row r="638" spans="1:18" s="1" customFormat="1">
      <c r="A638" s="58"/>
      <c r="B638" s="58"/>
      <c r="C638" s="58"/>
      <c r="D638" s="58"/>
      <c r="E638" s="58"/>
      <c r="F638" s="58"/>
      <c r="G638" s="58"/>
      <c r="H638" s="58"/>
      <c r="I638" s="58"/>
      <c r="J638" s="58"/>
      <c r="K638" s="58"/>
      <c r="L638" s="58"/>
      <c r="M638" s="58"/>
      <c r="N638" s="58"/>
      <c r="O638" s="58"/>
      <c r="P638" s="58"/>
      <c r="Q638" s="58"/>
      <c r="R638" s="58"/>
    </row>
    <row r="639" spans="1:18" s="1" customFormat="1">
      <c r="A639" s="58"/>
      <c r="B639" s="58"/>
      <c r="C639" s="58"/>
      <c r="D639" s="58"/>
      <c r="E639" s="58"/>
      <c r="F639" s="58"/>
      <c r="G639" s="58"/>
      <c r="H639" s="58"/>
      <c r="I639" s="58"/>
      <c r="J639" s="58"/>
      <c r="K639" s="58"/>
      <c r="L639" s="58"/>
      <c r="M639" s="58"/>
      <c r="N639" s="58"/>
      <c r="O639" s="58"/>
      <c r="P639" s="58"/>
      <c r="Q639" s="58"/>
      <c r="R639" s="58"/>
    </row>
    <row r="640" spans="1:18" s="1" customFormat="1">
      <c r="A640" s="58"/>
      <c r="B640" s="58"/>
      <c r="C640" s="58"/>
      <c r="D640" s="58"/>
      <c r="E640" s="58"/>
      <c r="F640" s="58"/>
      <c r="G640" s="58"/>
      <c r="H640" s="58"/>
      <c r="I640" s="58"/>
      <c r="J640" s="58"/>
      <c r="K640" s="58"/>
      <c r="L640" s="58"/>
      <c r="M640" s="58"/>
      <c r="N640" s="58"/>
      <c r="O640" s="58"/>
      <c r="P640" s="58"/>
      <c r="Q640" s="58"/>
      <c r="R640" s="58"/>
    </row>
    <row r="641" spans="1:18" s="1" customFormat="1">
      <c r="A641" s="58"/>
      <c r="B641" s="58"/>
      <c r="C641" s="58"/>
      <c r="D641" s="58"/>
      <c r="E641" s="58"/>
      <c r="F641" s="58"/>
      <c r="G641" s="58"/>
      <c r="H641" s="58"/>
      <c r="I641" s="58"/>
      <c r="J641" s="58"/>
      <c r="K641" s="58"/>
      <c r="L641" s="58"/>
      <c r="M641" s="58"/>
      <c r="N641" s="58"/>
      <c r="O641" s="58"/>
      <c r="P641" s="58"/>
      <c r="Q641" s="58"/>
      <c r="R641" s="58"/>
    </row>
    <row r="642" spans="1:18" s="1" customFormat="1">
      <c r="A642" s="58"/>
      <c r="B642" s="58"/>
      <c r="C642" s="58"/>
      <c r="D642" s="58"/>
      <c r="E642" s="58"/>
      <c r="F642" s="58"/>
      <c r="G642" s="58"/>
      <c r="H642" s="58"/>
      <c r="I642" s="58"/>
      <c r="J642" s="58"/>
      <c r="K642" s="58"/>
      <c r="L642" s="58"/>
      <c r="M642" s="58"/>
      <c r="N642" s="58"/>
      <c r="O642" s="58"/>
      <c r="P642" s="58"/>
      <c r="Q642" s="58"/>
      <c r="R642" s="58"/>
    </row>
    <row r="643" spans="1:18" s="1" customFormat="1">
      <c r="A643" s="58"/>
      <c r="B643" s="58"/>
      <c r="C643" s="58"/>
      <c r="D643" s="58"/>
      <c r="E643" s="58"/>
      <c r="F643" s="58"/>
      <c r="G643" s="58"/>
      <c r="H643" s="58"/>
      <c r="I643" s="58"/>
      <c r="J643" s="58"/>
      <c r="K643" s="58"/>
      <c r="L643" s="58"/>
      <c r="M643" s="58"/>
      <c r="N643" s="58"/>
      <c r="O643" s="58"/>
      <c r="P643" s="58"/>
      <c r="Q643" s="58"/>
      <c r="R643" s="58"/>
    </row>
    <row r="644" spans="1:18" s="1" customFormat="1">
      <c r="A644" s="58"/>
      <c r="B644" s="58"/>
      <c r="C644" s="58"/>
      <c r="D644" s="58"/>
      <c r="E644" s="58"/>
      <c r="F644" s="58"/>
      <c r="G644" s="58"/>
      <c r="H644" s="58"/>
      <c r="I644" s="58"/>
      <c r="J644" s="58"/>
      <c r="K644" s="58"/>
      <c r="L644" s="58"/>
      <c r="M644" s="58"/>
      <c r="N644" s="58"/>
      <c r="O644" s="58"/>
      <c r="P644" s="58"/>
      <c r="Q644" s="58"/>
      <c r="R644" s="58"/>
    </row>
    <row r="645" spans="1:18" s="1" customFormat="1">
      <c r="A645" s="58"/>
      <c r="B645" s="58"/>
      <c r="C645" s="58"/>
      <c r="D645" s="58"/>
      <c r="E645" s="58"/>
      <c r="F645" s="58"/>
      <c r="G645" s="58"/>
      <c r="H645" s="58"/>
      <c r="I645" s="58"/>
      <c r="J645" s="58"/>
      <c r="K645" s="58"/>
      <c r="L645" s="58"/>
      <c r="M645" s="58"/>
      <c r="N645" s="58"/>
      <c r="O645" s="58"/>
      <c r="P645" s="58"/>
      <c r="Q645" s="58"/>
      <c r="R645" s="58"/>
    </row>
    <row r="646" spans="1:18" s="1" customFormat="1">
      <c r="A646" s="58"/>
      <c r="B646" s="58"/>
      <c r="C646" s="58"/>
      <c r="D646" s="58"/>
      <c r="E646" s="58"/>
      <c r="F646" s="58"/>
      <c r="G646" s="58"/>
      <c r="H646" s="58"/>
      <c r="I646" s="58"/>
      <c r="J646" s="58"/>
      <c r="K646" s="58"/>
      <c r="L646" s="58"/>
      <c r="M646" s="58"/>
      <c r="N646" s="58"/>
      <c r="O646" s="58"/>
      <c r="P646" s="58"/>
      <c r="Q646" s="58"/>
      <c r="R646" s="58"/>
    </row>
    <row r="647" spans="1:18" s="1" customFormat="1">
      <c r="A647" s="58"/>
      <c r="B647" s="58"/>
      <c r="C647" s="58"/>
      <c r="D647" s="58"/>
      <c r="E647" s="58"/>
      <c r="F647" s="58"/>
      <c r="G647" s="58"/>
      <c r="H647" s="58"/>
      <c r="I647" s="58"/>
      <c r="J647" s="58"/>
      <c r="K647" s="58"/>
      <c r="L647" s="58"/>
      <c r="M647" s="58"/>
      <c r="N647" s="58"/>
      <c r="O647" s="58"/>
      <c r="P647" s="58"/>
      <c r="Q647" s="58"/>
      <c r="R647" s="58"/>
    </row>
    <row r="648" spans="1:18" s="1" customFormat="1">
      <c r="A648" s="58"/>
      <c r="B648" s="58"/>
      <c r="C648" s="58"/>
      <c r="D648" s="58"/>
      <c r="E648" s="58"/>
      <c r="F648" s="58"/>
      <c r="G648" s="58"/>
      <c r="H648" s="58"/>
      <c r="I648" s="58"/>
      <c r="J648" s="58"/>
      <c r="K648" s="58"/>
      <c r="L648" s="58"/>
      <c r="M648" s="58"/>
      <c r="N648" s="58"/>
      <c r="O648" s="58"/>
      <c r="P648" s="58"/>
      <c r="Q648" s="58"/>
      <c r="R648" s="58"/>
    </row>
    <row r="649" spans="1:18" s="1" customFormat="1">
      <c r="A649" s="58"/>
      <c r="B649" s="58"/>
      <c r="C649" s="58"/>
      <c r="D649" s="58"/>
      <c r="E649" s="58"/>
      <c r="F649" s="58"/>
      <c r="G649" s="58"/>
      <c r="H649" s="58"/>
      <c r="I649" s="58"/>
      <c r="J649" s="58"/>
      <c r="K649" s="58"/>
      <c r="L649" s="58"/>
      <c r="M649" s="58"/>
      <c r="N649" s="58"/>
      <c r="O649" s="58"/>
      <c r="P649" s="58"/>
      <c r="Q649" s="58"/>
      <c r="R649" s="58"/>
    </row>
    <row r="650" spans="1:18" s="1" customFormat="1">
      <c r="A650" s="58"/>
      <c r="B650" s="58"/>
      <c r="C650" s="58"/>
      <c r="D650" s="58"/>
      <c r="E650" s="58"/>
      <c r="F650" s="58"/>
      <c r="G650" s="58"/>
      <c r="H650" s="58"/>
      <c r="I650" s="58"/>
      <c r="J650" s="58"/>
      <c r="K650" s="58"/>
      <c r="L650" s="58"/>
      <c r="M650" s="58"/>
      <c r="N650" s="58"/>
      <c r="O650" s="58"/>
      <c r="P650" s="58"/>
      <c r="Q650" s="58"/>
      <c r="R650" s="58"/>
    </row>
    <row r="651" spans="1:18" s="1" customFormat="1">
      <c r="A651" s="58"/>
      <c r="B651" s="58"/>
      <c r="C651" s="58"/>
      <c r="D651" s="58"/>
      <c r="E651" s="58"/>
      <c r="F651" s="58"/>
      <c r="G651" s="58"/>
      <c r="H651" s="58"/>
      <c r="I651" s="58"/>
      <c r="J651" s="58"/>
      <c r="K651" s="58"/>
      <c r="L651" s="58"/>
      <c r="M651" s="58"/>
      <c r="N651" s="58"/>
      <c r="O651" s="58"/>
      <c r="P651" s="58"/>
      <c r="Q651" s="58"/>
      <c r="R651" s="58"/>
    </row>
    <row r="652" spans="1:18" s="1" customFormat="1">
      <c r="A652" s="58"/>
      <c r="B652" s="58"/>
      <c r="C652" s="58"/>
      <c r="D652" s="58"/>
      <c r="E652" s="58"/>
      <c r="F652" s="58"/>
      <c r="G652" s="58"/>
      <c r="H652" s="58"/>
      <c r="I652" s="58"/>
      <c r="J652" s="58"/>
      <c r="K652" s="58"/>
      <c r="L652" s="58"/>
      <c r="M652" s="58"/>
      <c r="N652" s="58"/>
      <c r="O652" s="58"/>
      <c r="P652" s="58"/>
      <c r="Q652" s="58"/>
      <c r="R652" s="58"/>
    </row>
    <row r="653" spans="1:18" s="1" customFormat="1">
      <c r="A653" s="58"/>
      <c r="B653" s="58"/>
      <c r="C653" s="58"/>
      <c r="D653" s="58"/>
      <c r="E653" s="58"/>
      <c r="F653" s="58"/>
      <c r="G653" s="58"/>
      <c r="H653" s="58"/>
      <c r="I653" s="58"/>
      <c r="J653" s="58"/>
      <c r="K653" s="58"/>
      <c r="L653" s="58"/>
      <c r="M653" s="58"/>
      <c r="N653" s="58"/>
      <c r="O653" s="58"/>
      <c r="P653" s="58"/>
      <c r="Q653" s="58"/>
      <c r="R653" s="58"/>
    </row>
    <row r="654" spans="1:18" s="1" customFormat="1">
      <c r="A654" s="58"/>
      <c r="B654" s="58"/>
      <c r="C654" s="58"/>
      <c r="D654" s="58"/>
      <c r="E654" s="58"/>
      <c r="F654" s="58"/>
      <c r="G654" s="58"/>
      <c r="H654" s="58"/>
      <c r="I654" s="58"/>
      <c r="J654" s="58"/>
      <c r="K654" s="58"/>
      <c r="L654" s="58"/>
      <c r="M654" s="58"/>
      <c r="N654" s="58"/>
      <c r="O654" s="58"/>
      <c r="P654" s="58"/>
      <c r="Q654" s="58"/>
      <c r="R654" s="58"/>
    </row>
    <row r="655" spans="1:18" s="1" customFormat="1">
      <c r="A655" s="58"/>
      <c r="B655" s="58"/>
      <c r="C655" s="58"/>
      <c r="D655" s="58"/>
      <c r="E655" s="58"/>
      <c r="F655" s="58"/>
      <c r="G655" s="58"/>
      <c r="H655" s="58"/>
      <c r="I655" s="58"/>
      <c r="J655" s="58"/>
      <c r="K655" s="58"/>
      <c r="L655" s="58"/>
      <c r="M655" s="58"/>
      <c r="N655" s="58"/>
      <c r="O655" s="58"/>
      <c r="P655" s="58"/>
      <c r="Q655" s="58"/>
      <c r="R655" s="58"/>
    </row>
    <row r="656" spans="1:18" s="1" customFormat="1">
      <c r="A656" s="58"/>
      <c r="B656" s="58"/>
      <c r="C656" s="58"/>
      <c r="D656" s="58"/>
      <c r="E656" s="58"/>
      <c r="F656" s="58"/>
      <c r="G656" s="58"/>
      <c r="H656" s="58"/>
      <c r="I656" s="58"/>
      <c r="J656" s="58"/>
      <c r="K656" s="58"/>
      <c r="L656" s="58"/>
      <c r="M656" s="58"/>
      <c r="N656" s="58"/>
      <c r="O656" s="58"/>
      <c r="P656" s="58"/>
      <c r="Q656" s="58"/>
      <c r="R656" s="58"/>
    </row>
    <row r="657" spans="1:18" s="1" customFormat="1">
      <c r="A657" s="58"/>
      <c r="B657" s="58"/>
      <c r="C657" s="58"/>
      <c r="D657" s="58"/>
      <c r="E657" s="58"/>
      <c r="F657" s="58"/>
      <c r="G657" s="58"/>
      <c r="H657" s="58"/>
      <c r="I657" s="58"/>
      <c r="J657" s="58"/>
      <c r="K657" s="58"/>
      <c r="L657" s="58"/>
      <c r="M657" s="58"/>
      <c r="N657" s="58"/>
      <c r="O657" s="58"/>
      <c r="P657" s="58"/>
      <c r="Q657" s="58"/>
      <c r="R657" s="58"/>
    </row>
    <row r="658" spans="1:18" s="1" customFormat="1">
      <c r="A658" s="58"/>
      <c r="B658" s="58"/>
      <c r="C658" s="58"/>
      <c r="D658" s="58"/>
      <c r="E658" s="58"/>
      <c r="F658" s="58"/>
      <c r="G658" s="58"/>
      <c r="H658" s="58"/>
      <c r="I658" s="58"/>
      <c r="J658" s="58"/>
      <c r="K658" s="58"/>
      <c r="L658" s="58"/>
      <c r="M658" s="58"/>
      <c r="N658" s="58"/>
      <c r="O658" s="58"/>
      <c r="P658" s="58"/>
      <c r="Q658" s="58"/>
      <c r="R658" s="58"/>
    </row>
    <row r="659" spans="1:18" s="1" customFormat="1">
      <c r="A659" s="58"/>
      <c r="B659" s="58"/>
      <c r="C659" s="58"/>
      <c r="D659" s="58"/>
      <c r="E659" s="58"/>
      <c r="F659" s="58"/>
      <c r="G659" s="58"/>
      <c r="H659" s="58"/>
      <c r="I659" s="58"/>
      <c r="J659" s="58"/>
      <c r="K659" s="58"/>
      <c r="L659" s="58"/>
      <c r="M659" s="58"/>
      <c r="N659" s="58"/>
      <c r="O659" s="58"/>
      <c r="P659" s="58"/>
      <c r="Q659" s="58"/>
      <c r="R659" s="58"/>
    </row>
    <row r="660" spans="1:18" s="1" customFormat="1">
      <c r="A660" s="58"/>
      <c r="B660" s="58"/>
      <c r="C660" s="58"/>
      <c r="D660" s="58"/>
      <c r="E660" s="58"/>
      <c r="F660" s="58"/>
      <c r="G660" s="58"/>
      <c r="H660" s="58"/>
      <c r="I660" s="58"/>
      <c r="J660" s="58"/>
      <c r="K660" s="58"/>
      <c r="L660" s="58"/>
      <c r="M660" s="58"/>
      <c r="N660" s="58"/>
      <c r="O660" s="58"/>
      <c r="P660" s="58"/>
      <c r="Q660" s="58"/>
      <c r="R660" s="58"/>
    </row>
    <row r="661" spans="1:18" s="1" customFormat="1">
      <c r="A661" s="58"/>
      <c r="B661" s="58"/>
      <c r="C661" s="58"/>
      <c r="D661" s="58"/>
      <c r="E661" s="58"/>
      <c r="F661" s="58"/>
      <c r="G661" s="58"/>
      <c r="H661" s="58"/>
      <c r="I661" s="58"/>
      <c r="J661" s="58"/>
      <c r="K661" s="58"/>
      <c r="L661" s="58"/>
      <c r="M661" s="58"/>
      <c r="N661" s="58"/>
      <c r="O661" s="58"/>
      <c r="P661" s="58"/>
      <c r="Q661" s="58"/>
      <c r="R661" s="58"/>
    </row>
    <row r="662" spans="1:18" s="1" customFormat="1">
      <c r="A662" s="58"/>
      <c r="B662" s="58"/>
      <c r="C662" s="58"/>
      <c r="D662" s="58"/>
      <c r="E662" s="58"/>
      <c r="F662" s="58"/>
      <c r="G662" s="58"/>
      <c r="H662" s="58"/>
      <c r="I662" s="58"/>
      <c r="J662" s="58"/>
      <c r="K662" s="58"/>
      <c r="L662" s="58"/>
      <c r="M662" s="58"/>
      <c r="N662" s="58"/>
      <c r="O662" s="58"/>
      <c r="P662" s="58"/>
      <c r="Q662" s="58"/>
      <c r="R662" s="58"/>
    </row>
    <row r="663" spans="1:18" s="1" customFormat="1">
      <c r="A663" s="58"/>
      <c r="B663" s="58"/>
      <c r="C663" s="58"/>
      <c r="D663" s="58"/>
      <c r="E663" s="58"/>
      <c r="F663" s="58"/>
      <c r="G663" s="58"/>
      <c r="H663" s="58"/>
      <c r="I663" s="58"/>
      <c r="J663" s="58"/>
      <c r="K663" s="58"/>
      <c r="L663" s="58"/>
      <c r="M663" s="58"/>
      <c r="N663" s="58"/>
      <c r="O663" s="58"/>
      <c r="P663" s="58"/>
      <c r="Q663" s="58"/>
      <c r="R663" s="58"/>
    </row>
    <row r="664" spans="1:18" s="1" customFormat="1">
      <c r="A664" s="58"/>
      <c r="B664" s="58"/>
      <c r="C664" s="58"/>
      <c r="D664" s="58"/>
      <c r="E664" s="58"/>
      <c r="F664" s="58"/>
      <c r="G664" s="58"/>
      <c r="H664" s="58"/>
      <c r="I664" s="58"/>
      <c r="J664" s="58"/>
      <c r="K664" s="58"/>
      <c r="L664" s="58"/>
      <c r="M664" s="58"/>
      <c r="N664" s="58"/>
      <c r="O664" s="58"/>
      <c r="P664" s="58"/>
      <c r="Q664" s="58"/>
      <c r="R664" s="58"/>
    </row>
    <row r="665" spans="1:18" s="1" customFormat="1">
      <c r="A665" s="58"/>
      <c r="B665" s="58"/>
      <c r="C665" s="58"/>
      <c r="D665" s="58"/>
      <c r="E665" s="58"/>
      <c r="F665" s="58"/>
      <c r="G665" s="58"/>
      <c r="H665" s="58"/>
      <c r="I665" s="58"/>
      <c r="J665" s="58"/>
      <c r="K665" s="58"/>
      <c r="L665" s="58"/>
      <c r="M665" s="58"/>
      <c r="N665" s="58"/>
      <c r="O665" s="58"/>
      <c r="P665" s="58"/>
      <c r="Q665" s="58"/>
      <c r="R665" s="58"/>
    </row>
    <row r="666" spans="1:18" s="1" customFormat="1">
      <c r="A666" s="58"/>
      <c r="B666" s="58"/>
      <c r="C666" s="58"/>
      <c r="D666" s="58"/>
      <c r="E666" s="58"/>
      <c r="F666" s="58"/>
      <c r="G666" s="58"/>
      <c r="H666" s="58"/>
      <c r="I666" s="58"/>
      <c r="J666" s="58"/>
      <c r="K666" s="58"/>
      <c r="L666" s="58"/>
      <c r="M666" s="58"/>
      <c r="N666" s="58"/>
      <c r="O666" s="58"/>
      <c r="P666" s="58"/>
      <c r="Q666" s="58"/>
      <c r="R666" s="58"/>
    </row>
    <row r="667" spans="1:18" s="1" customFormat="1">
      <c r="A667" s="58"/>
      <c r="B667" s="58"/>
      <c r="C667" s="58"/>
      <c r="D667" s="58"/>
      <c r="E667" s="58"/>
      <c r="F667" s="58"/>
      <c r="G667" s="58"/>
      <c r="H667" s="58"/>
      <c r="I667" s="58"/>
      <c r="J667" s="58"/>
      <c r="K667" s="58"/>
      <c r="L667" s="58"/>
      <c r="M667" s="58"/>
      <c r="N667" s="58"/>
      <c r="O667" s="58"/>
      <c r="P667" s="58"/>
      <c r="Q667" s="58"/>
      <c r="R667" s="58"/>
    </row>
    <row r="668" spans="1:18" s="1" customFormat="1">
      <c r="A668" s="58"/>
      <c r="B668" s="58"/>
      <c r="C668" s="58"/>
      <c r="D668" s="58"/>
      <c r="E668" s="58"/>
      <c r="F668" s="58"/>
      <c r="G668" s="58"/>
      <c r="H668" s="58"/>
      <c r="I668" s="58"/>
      <c r="J668" s="58"/>
      <c r="K668" s="58"/>
      <c r="L668" s="58"/>
      <c r="M668" s="58"/>
      <c r="N668" s="58"/>
      <c r="O668" s="58"/>
      <c r="P668" s="58"/>
      <c r="Q668" s="58"/>
      <c r="R668" s="58"/>
    </row>
    <row r="669" spans="1:18" s="1" customFormat="1">
      <c r="A669" s="58"/>
      <c r="B669" s="58"/>
      <c r="C669" s="58"/>
      <c r="D669" s="58"/>
      <c r="E669" s="58"/>
      <c r="F669" s="58"/>
      <c r="G669" s="58"/>
      <c r="H669" s="58"/>
      <c r="I669" s="58"/>
      <c r="J669" s="58"/>
      <c r="K669" s="58"/>
      <c r="L669" s="58"/>
      <c r="M669" s="58"/>
      <c r="N669" s="58"/>
      <c r="O669" s="58"/>
      <c r="P669" s="58"/>
      <c r="Q669" s="58"/>
      <c r="R669" s="58"/>
    </row>
    <row r="670" spans="1:18" s="1" customFormat="1">
      <c r="A670" s="58"/>
      <c r="B670" s="58"/>
      <c r="C670" s="58"/>
      <c r="D670" s="58"/>
      <c r="E670" s="58"/>
      <c r="F670" s="58"/>
      <c r="G670" s="58"/>
      <c r="H670" s="58"/>
      <c r="I670" s="58"/>
      <c r="J670" s="58"/>
      <c r="K670" s="58"/>
      <c r="L670" s="58"/>
      <c r="M670" s="58"/>
      <c r="N670" s="58"/>
      <c r="O670" s="58"/>
      <c r="P670" s="58"/>
      <c r="Q670" s="58"/>
      <c r="R670" s="58"/>
    </row>
    <row r="671" spans="1:18" s="1" customFormat="1">
      <c r="A671" s="58"/>
      <c r="B671" s="58"/>
      <c r="C671" s="58"/>
      <c r="D671" s="58"/>
      <c r="E671" s="58"/>
      <c r="F671" s="58"/>
      <c r="G671" s="58"/>
      <c r="H671" s="58"/>
      <c r="I671" s="58"/>
      <c r="J671" s="58"/>
      <c r="K671" s="58"/>
      <c r="L671" s="58"/>
      <c r="M671" s="58"/>
      <c r="N671" s="58"/>
      <c r="O671" s="58"/>
      <c r="P671" s="58"/>
      <c r="Q671" s="58"/>
      <c r="R671" s="58"/>
    </row>
    <row r="672" spans="1:18" s="1" customFormat="1">
      <c r="A672" s="58"/>
      <c r="B672" s="58"/>
      <c r="C672" s="58"/>
      <c r="D672" s="58"/>
      <c r="E672" s="58"/>
      <c r="F672" s="58"/>
      <c r="G672" s="58"/>
      <c r="H672" s="58"/>
      <c r="I672" s="58"/>
      <c r="J672" s="58"/>
      <c r="K672" s="58"/>
      <c r="L672" s="58"/>
      <c r="M672" s="58"/>
      <c r="N672" s="58"/>
      <c r="O672" s="58"/>
      <c r="P672" s="58"/>
      <c r="Q672" s="58"/>
      <c r="R672" s="58"/>
    </row>
    <row r="673" spans="1:18" s="1" customFormat="1">
      <c r="A673" s="58"/>
      <c r="B673" s="58"/>
      <c r="C673" s="58"/>
      <c r="D673" s="58"/>
      <c r="E673" s="58"/>
      <c r="F673" s="58"/>
      <c r="G673" s="58"/>
      <c r="H673" s="58"/>
      <c r="I673" s="58"/>
      <c r="J673" s="58"/>
      <c r="K673" s="58"/>
      <c r="L673" s="58"/>
      <c r="M673" s="58"/>
      <c r="N673" s="58"/>
      <c r="O673" s="58"/>
      <c r="P673" s="58"/>
      <c r="Q673" s="58"/>
      <c r="R673" s="58"/>
    </row>
    <row r="674" spans="1:18" s="1" customFormat="1">
      <c r="A674" s="58"/>
      <c r="B674" s="58"/>
      <c r="C674" s="58"/>
      <c r="D674" s="58"/>
      <c r="E674" s="58"/>
      <c r="F674" s="58"/>
      <c r="G674" s="58"/>
      <c r="H674" s="58"/>
      <c r="I674" s="58"/>
      <c r="J674" s="58"/>
      <c r="K674" s="58"/>
      <c r="L674" s="58"/>
      <c r="M674" s="58"/>
      <c r="N674" s="58"/>
      <c r="O674" s="58"/>
      <c r="P674" s="58"/>
      <c r="Q674" s="58"/>
      <c r="R674" s="58"/>
    </row>
    <row r="675" spans="1:18" s="1" customFormat="1">
      <c r="A675" s="58"/>
      <c r="B675" s="58"/>
      <c r="C675" s="58"/>
      <c r="D675" s="58"/>
      <c r="E675" s="58"/>
      <c r="F675" s="58"/>
      <c r="G675" s="58"/>
      <c r="H675" s="58"/>
      <c r="I675" s="58"/>
      <c r="J675" s="58"/>
      <c r="K675" s="58"/>
      <c r="L675" s="58"/>
      <c r="M675" s="58"/>
      <c r="N675" s="58"/>
      <c r="O675" s="58"/>
      <c r="P675" s="58"/>
      <c r="Q675" s="58"/>
      <c r="R675" s="58"/>
    </row>
    <row r="676" spans="1:18" s="1" customFormat="1">
      <c r="A676" s="58"/>
      <c r="B676" s="58"/>
      <c r="C676" s="58"/>
      <c r="D676" s="58"/>
      <c r="E676" s="58"/>
      <c r="F676" s="58"/>
      <c r="G676" s="58"/>
      <c r="H676" s="58"/>
      <c r="I676" s="58"/>
      <c r="J676" s="58"/>
      <c r="K676" s="58"/>
      <c r="L676" s="58"/>
      <c r="M676" s="58"/>
      <c r="N676" s="58"/>
      <c r="O676" s="58"/>
      <c r="P676" s="58"/>
      <c r="Q676" s="58"/>
      <c r="R676" s="58"/>
    </row>
    <row r="677" spans="1:18" s="1" customFormat="1">
      <c r="A677" s="58"/>
      <c r="B677" s="58"/>
      <c r="C677" s="58"/>
      <c r="D677" s="58"/>
      <c r="E677" s="58"/>
      <c r="F677" s="58"/>
      <c r="G677" s="58"/>
      <c r="H677" s="58"/>
      <c r="I677" s="58"/>
      <c r="J677" s="58"/>
      <c r="K677" s="58"/>
      <c r="L677" s="58"/>
      <c r="M677" s="58"/>
      <c r="N677" s="58"/>
      <c r="O677" s="58"/>
      <c r="P677" s="58"/>
      <c r="Q677" s="58"/>
      <c r="R677" s="58"/>
    </row>
    <row r="678" spans="1:18" s="1" customFormat="1">
      <c r="A678" s="58"/>
      <c r="B678" s="58"/>
      <c r="C678" s="58"/>
      <c r="D678" s="58"/>
      <c r="E678" s="58"/>
      <c r="F678" s="58"/>
      <c r="G678" s="58"/>
      <c r="H678" s="58"/>
      <c r="I678" s="58"/>
      <c r="J678" s="58"/>
      <c r="K678" s="58"/>
      <c r="L678" s="58"/>
      <c r="M678" s="58"/>
      <c r="N678" s="58"/>
      <c r="O678" s="58"/>
      <c r="P678" s="58"/>
      <c r="Q678" s="58"/>
      <c r="R678" s="58"/>
    </row>
    <row r="679" spans="1:18" s="1" customFormat="1">
      <c r="A679" s="58"/>
      <c r="B679" s="58"/>
      <c r="C679" s="58"/>
      <c r="D679" s="58"/>
      <c r="E679" s="58"/>
      <c r="F679" s="58"/>
      <c r="G679" s="58"/>
      <c r="H679" s="58"/>
      <c r="I679" s="58"/>
      <c r="J679" s="58"/>
      <c r="K679" s="58"/>
      <c r="L679" s="58"/>
      <c r="M679" s="58"/>
      <c r="N679" s="58"/>
      <c r="O679" s="58"/>
      <c r="P679" s="58"/>
      <c r="Q679" s="58"/>
      <c r="R679" s="58"/>
    </row>
    <row r="680" spans="1:18" s="1" customFormat="1">
      <c r="A680" s="58"/>
      <c r="B680" s="58"/>
      <c r="C680" s="58"/>
      <c r="D680" s="58"/>
      <c r="E680" s="58"/>
      <c r="F680" s="58"/>
      <c r="G680" s="58"/>
      <c r="H680" s="58"/>
      <c r="I680" s="58"/>
      <c r="J680" s="58"/>
      <c r="K680" s="58"/>
      <c r="L680" s="58"/>
      <c r="M680" s="58"/>
      <c r="N680" s="58"/>
      <c r="O680" s="58"/>
      <c r="P680" s="58"/>
      <c r="Q680" s="58"/>
      <c r="R680" s="58"/>
    </row>
    <row r="681" spans="1:18" s="1" customFormat="1">
      <c r="A681" s="58"/>
      <c r="B681" s="58"/>
      <c r="C681" s="58"/>
      <c r="D681" s="58"/>
      <c r="E681" s="58"/>
      <c r="F681" s="58"/>
      <c r="G681" s="58"/>
      <c r="H681" s="58"/>
      <c r="I681" s="58"/>
      <c r="J681" s="58"/>
      <c r="K681" s="58"/>
      <c r="L681" s="58"/>
      <c r="M681" s="58"/>
      <c r="N681" s="58"/>
      <c r="O681" s="58"/>
      <c r="P681" s="58"/>
      <c r="Q681" s="58"/>
      <c r="R681" s="58"/>
    </row>
    <row r="682" spans="1:18" s="1" customFormat="1">
      <c r="A682" s="58"/>
      <c r="B682" s="58"/>
      <c r="C682" s="58"/>
      <c r="D682" s="58"/>
      <c r="E682" s="58"/>
      <c r="F682" s="58"/>
      <c r="G682" s="58"/>
      <c r="H682" s="58"/>
      <c r="I682" s="58"/>
      <c r="J682" s="58"/>
      <c r="K682" s="58"/>
      <c r="L682" s="58"/>
      <c r="M682" s="58"/>
      <c r="N682" s="58"/>
      <c r="O682" s="58"/>
      <c r="P682" s="58"/>
      <c r="Q682" s="58"/>
      <c r="R682" s="58"/>
    </row>
    <row r="683" spans="1:18" s="1" customFormat="1">
      <c r="A683" s="58"/>
      <c r="B683" s="58"/>
      <c r="C683" s="58"/>
      <c r="D683" s="58"/>
      <c r="E683" s="58"/>
      <c r="F683" s="58"/>
      <c r="G683" s="58"/>
      <c r="H683" s="58"/>
      <c r="I683" s="58"/>
      <c r="J683" s="58"/>
      <c r="K683" s="58"/>
      <c r="L683" s="58"/>
      <c r="M683" s="58"/>
      <c r="N683" s="58"/>
      <c r="O683" s="58"/>
      <c r="P683" s="58"/>
      <c r="Q683" s="58"/>
      <c r="R683" s="58"/>
    </row>
    <row r="684" spans="1:18" s="1" customFormat="1">
      <c r="A684" s="58"/>
      <c r="B684" s="58"/>
      <c r="C684" s="58"/>
      <c r="D684" s="58"/>
      <c r="E684" s="58"/>
      <c r="F684" s="58"/>
      <c r="G684" s="58"/>
      <c r="H684" s="58"/>
      <c r="I684" s="58"/>
      <c r="J684" s="58"/>
      <c r="K684" s="58"/>
      <c r="L684" s="58"/>
      <c r="M684" s="58"/>
      <c r="N684" s="58"/>
      <c r="O684" s="58"/>
      <c r="P684" s="58"/>
      <c r="Q684" s="58"/>
      <c r="R684" s="58"/>
    </row>
    <row r="685" spans="1:18" s="1" customFormat="1">
      <c r="A685" s="58"/>
      <c r="B685" s="58"/>
      <c r="C685" s="58"/>
      <c r="D685" s="58"/>
      <c r="E685" s="58"/>
      <c r="F685" s="58"/>
      <c r="G685" s="58"/>
      <c r="H685" s="58"/>
      <c r="I685" s="58"/>
      <c r="J685" s="58"/>
      <c r="K685" s="58"/>
      <c r="L685" s="58"/>
      <c r="M685" s="58"/>
      <c r="N685" s="58"/>
      <c r="O685" s="58"/>
      <c r="P685" s="58"/>
      <c r="Q685" s="58"/>
      <c r="R685" s="58"/>
    </row>
    <row r="686" spans="1:18" s="1" customFormat="1">
      <c r="A686" s="58"/>
      <c r="B686" s="58"/>
      <c r="C686" s="58"/>
      <c r="D686" s="58"/>
      <c r="E686" s="58"/>
      <c r="F686" s="58"/>
      <c r="G686" s="58"/>
      <c r="H686" s="58"/>
      <c r="I686" s="58"/>
      <c r="J686" s="58"/>
      <c r="K686" s="58"/>
      <c r="L686" s="58"/>
      <c r="M686" s="58"/>
      <c r="N686" s="58"/>
      <c r="O686" s="58"/>
      <c r="P686" s="58"/>
      <c r="Q686" s="58"/>
      <c r="R686" s="58"/>
    </row>
    <row r="687" spans="1:18" s="1" customFormat="1">
      <c r="A687" s="58"/>
      <c r="B687" s="58"/>
      <c r="C687" s="58"/>
      <c r="D687" s="58"/>
      <c r="E687" s="58"/>
      <c r="F687" s="58"/>
      <c r="G687" s="58"/>
      <c r="H687" s="58"/>
      <c r="I687" s="58"/>
      <c r="J687" s="58"/>
      <c r="K687" s="58"/>
      <c r="L687" s="58"/>
      <c r="M687" s="58"/>
      <c r="N687" s="58"/>
      <c r="O687" s="58"/>
      <c r="P687" s="58"/>
      <c r="Q687" s="58"/>
      <c r="R687" s="58"/>
    </row>
    <row r="688" spans="1:18" s="1" customFormat="1">
      <c r="A688" s="58"/>
      <c r="B688" s="58"/>
      <c r="C688" s="58"/>
      <c r="D688" s="58"/>
      <c r="E688" s="58"/>
      <c r="F688" s="58"/>
      <c r="G688" s="58"/>
      <c r="H688" s="58"/>
      <c r="I688" s="58"/>
      <c r="J688" s="58"/>
      <c r="K688" s="58"/>
      <c r="L688" s="58"/>
      <c r="M688" s="58"/>
      <c r="N688" s="58"/>
      <c r="O688" s="58"/>
      <c r="P688" s="58"/>
      <c r="Q688" s="58"/>
      <c r="R688" s="58"/>
    </row>
    <row r="689" spans="1:18" s="1" customFormat="1">
      <c r="A689" s="58"/>
      <c r="B689" s="58"/>
      <c r="C689" s="58"/>
      <c r="D689" s="58"/>
      <c r="E689" s="58"/>
      <c r="F689" s="58"/>
      <c r="G689" s="58"/>
      <c r="H689" s="58"/>
      <c r="I689" s="58"/>
      <c r="J689" s="58"/>
      <c r="K689" s="58"/>
      <c r="L689" s="58"/>
      <c r="M689" s="58"/>
      <c r="N689" s="58"/>
      <c r="O689" s="58"/>
      <c r="P689" s="58"/>
      <c r="Q689" s="58"/>
      <c r="R689" s="58"/>
    </row>
    <row r="690" spans="1:18" s="1" customFormat="1">
      <c r="A690" s="58"/>
      <c r="B690" s="58"/>
      <c r="C690" s="58"/>
      <c r="D690" s="58"/>
      <c r="E690" s="58"/>
      <c r="F690" s="58"/>
      <c r="G690" s="58"/>
      <c r="H690" s="58"/>
      <c r="I690" s="58"/>
      <c r="J690" s="58"/>
      <c r="K690" s="58"/>
      <c r="L690" s="58"/>
      <c r="M690" s="58"/>
      <c r="N690" s="58"/>
      <c r="O690" s="58"/>
      <c r="P690" s="58"/>
      <c r="Q690" s="58"/>
      <c r="R690" s="58"/>
    </row>
    <row r="691" spans="1:18" s="1" customFormat="1">
      <c r="I691" s="800"/>
      <c r="J691" s="800"/>
      <c r="K691" s="800"/>
    </row>
    <row r="692" spans="1:18" s="1" customFormat="1">
      <c r="I692" s="800"/>
      <c r="J692" s="800"/>
      <c r="K692" s="800"/>
    </row>
    <row r="693" spans="1:18" s="1" customFormat="1">
      <c r="I693" s="800"/>
      <c r="J693" s="800"/>
      <c r="K693" s="800"/>
    </row>
    <row r="694" spans="1:18" s="1" customFormat="1">
      <c r="I694" s="800"/>
      <c r="J694" s="800"/>
      <c r="K694" s="800"/>
    </row>
    <row r="695" spans="1:18" s="1" customFormat="1">
      <c r="I695" s="800"/>
      <c r="J695" s="800"/>
      <c r="K695" s="800"/>
    </row>
    <row r="696" spans="1:18" s="1" customFormat="1">
      <c r="I696" s="800"/>
      <c r="J696" s="800"/>
      <c r="K696" s="800"/>
    </row>
    <row r="697" spans="1:18" s="1" customFormat="1">
      <c r="I697" s="800"/>
      <c r="J697" s="800"/>
      <c r="K697" s="800"/>
    </row>
    <row r="698" spans="1:18" s="1" customFormat="1">
      <c r="I698" s="800"/>
      <c r="J698" s="800"/>
      <c r="K698" s="800"/>
    </row>
  </sheetData>
  <sheetProtection formatColumns="0" formatRows="0"/>
  <customSheetViews>
    <customSheetView guid="{21F2E024-704F-4E93-AC63-213755ECFFE0}" scale="55" showPageBreaks="1" showGridLines="0" printArea="1" view="pageBreakPreview">
      <pane ySplit="6" topLeftCell="A7" activePane="bottomLeft" state="frozen"/>
      <selection pane="bottomLeft" activeCell="L1" sqref="L1:L65536"/>
      <pageMargins left="0.70866141732283472" right="0.70866141732283472" top="0.74803149606299213" bottom="0.74803149606299213" header="0.31496062992125989" footer="0.31496062992125989"/>
      <pageSetup paperSize="9" scale="59"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3">
    <mergeCell ref="O2:Q2"/>
    <mergeCell ref="O3:Q3"/>
    <mergeCell ref="A5:Q5"/>
  </mergeCells>
  <pageMargins left="0.31496062992125984" right="0.31496062992125984" top="0.35433070866141736" bottom="0.35433070866141736" header="0.31496062992125984" footer="0.31496062992125984"/>
  <pageSetup paperSize="8" orientation="landscape" r:id="rId2"/>
  <headerFooter alignWithMargins="0">
    <oddHeader>&amp;C&amp;"Arial"&amp;10 Commerce Commission Information Disclosure Template</oddHeader>
    <oddFooter>&amp;L&amp;"Arial"&amp;10 &amp;F&amp;C&amp;"Arial"&amp;10 &amp;A&amp;R&amp;"Arial"&amp;10 &amp;P</oddFooter>
  </headerFooter>
  <colBreaks count="1" manualBreakCount="1">
    <brk id="18" max="7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9.9978637043366805E-2"/>
    <pageSetUpPr fitToPage="1"/>
  </sheetPr>
  <dimension ref="A1:Y713"/>
  <sheetViews>
    <sheetView showGridLines="0" topLeftCell="G1" zoomScaleNormal="100" zoomScaleSheetLayoutView="80" workbookViewId="0">
      <pane ySplit="6" topLeftCell="A22" activePane="bottomLeft" state="frozen"/>
      <selection pane="bottomLeft" activeCell="U38" sqref="U38"/>
    </sheetView>
  </sheetViews>
  <sheetFormatPr defaultRowHeight="12.75"/>
  <cols>
    <col min="1" max="1" width="5" style="47" customWidth="1"/>
    <col min="2" max="2" width="3.140625" style="47" customWidth="1"/>
    <col min="3" max="3" width="6.140625" style="47" customWidth="1"/>
    <col min="4" max="5" width="2.28515625" style="47" customWidth="1"/>
    <col min="6" max="6" width="62.42578125" style="47" customWidth="1"/>
    <col min="7" max="7" width="9.140625" style="47" customWidth="1"/>
    <col min="8" max="8" width="13.42578125" style="70" customWidth="1"/>
    <col min="9" max="9" width="14.28515625" style="803" customWidth="1"/>
    <col min="10" max="10" width="15.85546875" style="803" customWidth="1"/>
    <col min="11" max="11" width="14.28515625" style="803" customWidth="1"/>
    <col min="12" max="12" width="14.28515625" style="70" customWidth="1"/>
    <col min="13" max="13" width="14.140625" style="47" customWidth="1"/>
    <col min="14" max="14" width="14.28515625" style="70" customWidth="1"/>
    <col min="15" max="15" width="15.5703125" style="47" customWidth="1"/>
    <col min="16" max="16" width="15.28515625" style="47" customWidth="1"/>
    <col min="17" max="17" width="14.28515625" style="68" customWidth="1"/>
    <col min="18" max="18" width="14.28515625" style="47" customWidth="1"/>
    <col min="19" max="19" width="14" style="47" customWidth="1"/>
    <col min="20" max="20" width="14.7109375" style="70" customWidth="1"/>
    <col min="21" max="22" width="16.140625" style="47" customWidth="1"/>
    <col min="23" max="23" width="9.140625" style="47" customWidth="1"/>
    <col min="24" max="24" width="3" style="70" customWidth="1"/>
    <col min="25" max="16384" width="9.140625" style="47"/>
  </cols>
  <sheetData>
    <row r="1" spans="1:25" s="51" customFormat="1" ht="15" customHeight="1" thickBot="1">
      <c r="A1" s="96"/>
      <c r="B1" s="97"/>
      <c r="C1" s="97"/>
      <c r="D1" s="97"/>
      <c r="E1" s="97"/>
      <c r="F1" s="97"/>
      <c r="G1" s="97"/>
      <c r="H1" s="97"/>
      <c r="I1" s="97"/>
      <c r="J1" s="97"/>
      <c r="K1" s="97"/>
      <c r="L1" s="97"/>
      <c r="M1" s="97"/>
      <c r="N1" s="97"/>
      <c r="O1" s="97"/>
      <c r="P1" s="97"/>
      <c r="Q1" s="97"/>
      <c r="R1" s="97"/>
      <c r="S1" s="97"/>
      <c r="T1" s="97"/>
      <c r="U1" s="97"/>
      <c r="V1" s="97"/>
      <c r="W1" s="115"/>
      <c r="X1" s="70"/>
      <c r="Y1" s="47"/>
    </row>
    <row r="2" spans="1:25" s="51" customFormat="1" ht="16.5" customHeight="1">
      <c r="A2" s="100"/>
      <c r="B2" s="101"/>
      <c r="C2" s="101"/>
      <c r="D2" s="123"/>
      <c r="E2" s="124"/>
      <c r="F2" s="124"/>
      <c r="G2" s="124"/>
      <c r="H2" s="124"/>
      <c r="I2" s="124"/>
      <c r="J2" s="124"/>
      <c r="K2" s="124"/>
      <c r="L2" s="124"/>
      <c r="M2" s="124"/>
      <c r="N2" s="124"/>
      <c r="O2" s="124"/>
      <c r="P2" s="125"/>
      <c r="Q2" s="125"/>
      <c r="R2" s="102"/>
      <c r="S2" s="102" t="s">
        <v>5</v>
      </c>
      <c r="T2" s="2116" t="str">
        <f>IF(NOT(ISBLANK(CoverSheet!$C$8)),CoverSheet!$C$8,"")</f>
        <v>Transpower New Zealand Limited</v>
      </c>
      <c r="U2" s="2117"/>
      <c r="V2" s="2118"/>
      <c r="W2" s="116"/>
      <c r="X2" s="70"/>
      <c r="Y2" s="47"/>
    </row>
    <row r="3" spans="1:25" s="51" customFormat="1" ht="19.5" customHeight="1" thickBot="1">
      <c r="A3" s="100"/>
      <c r="B3" s="101"/>
      <c r="C3" s="101"/>
      <c r="D3" s="123"/>
      <c r="E3" s="124"/>
      <c r="F3" s="124"/>
      <c r="G3" s="124"/>
      <c r="H3" s="124"/>
      <c r="I3" s="124"/>
      <c r="J3" s="124"/>
      <c r="K3" s="124"/>
      <c r="L3" s="124"/>
      <c r="M3" s="124"/>
      <c r="N3" s="124"/>
      <c r="O3" s="124"/>
      <c r="P3" s="125"/>
      <c r="Q3" s="125"/>
      <c r="R3" s="102"/>
      <c r="S3" s="102" t="s">
        <v>440</v>
      </c>
      <c r="T3" s="2119">
        <f>IF(ISNUMBER(CoverSheet!$C$12),CoverSheet!$C$12,"")</f>
        <v>42185</v>
      </c>
      <c r="U3" s="2120"/>
      <c r="V3" s="2121"/>
      <c r="W3" s="116"/>
      <c r="X3" s="70"/>
      <c r="Y3" s="47"/>
    </row>
    <row r="4" spans="1:25" s="51" customFormat="1" ht="20.25" customHeight="1">
      <c r="A4" s="104" t="s">
        <v>710</v>
      </c>
      <c r="B4" s="105"/>
      <c r="C4" s="101"/>
      <c r="D4" s="101"/>
      <c r="E4" s="101"/>
      <c r="F4" s="101"/>
      <c r="G4" s="101"/>
      <c r="H4" s="101"/>
      <c r="I4" s="101"/>
      <c r="J4" s="101"/>
      <c r="K4" s="101"/>
      <c r="L4" s="101"/>
      <c r="M4" s="101"/>
      <c r="N4" s="101"/>
      <c r="O4" s="101"/>
      <c r="P4" s="101"/>
      <c r="Q4" s="153"/>
      <c r="R4" s="107"/>
      <c r="S4" s="101"/>
      <c r="T4" s="101"/>
      <c r="U4" s="101"/>
      <c r="V4" s="101"/>
      <c r="W4" s="116"/>
      <c r="X4" s="70"/>
      <c r="Y4" s="47"/>
    </row>
    <row r="5" spans="1:25" ht="16.5" customHeight="1">
      <c r="A5" s="2113" t="s">
        <v>1551</v>
      </c>
      <c r="B5" s="2114"/>
      <c r="C5" s="2114"/>
      <c r="D5" s="2114"/>
      <c r="E5" s="2114"/>
      <c r="F5" s="2114"/>
      <c r="G5" s="2114"/>
      <c r="H5" s="2114"/>
      <c r="I5" s="2114"/>
      <c r="J5" s="2114"/>
      <c r="K5" s="2114"/>
      <c r="L5" s="2114"/>
      <c r="M5" s="2114"/>
      <c r="N5" s="2114"/>
      <c r="O5" s="2114"/>
      <c r="P5" s="2114"/>
      <c r="Q5" s="2114"/>
      <c r="R5" s="2114"/>
      <c r="S5" s="2114"/>
      <c r="T5" s="2114"/>
      <c r="U5" s="2114"/>
      <c r="V5" s="2114"/>
      <c r="W5" s="108"/>
      <c r="X5" s="51"/>
    </row>
    <row r="6" spans="1:25" s="51" customFormat="1" ht="15" customHeight="1">
      <c r="A6" s="109" t="s">
        <v>6</v>
      </c>
      <c r="B6" s="110" t="s">
        <v>393</v>
      </c>
      <c r="C6" s="111"/>
      <c r="D6" s="112"/>
      <c r="E6" s="112"/>
      <c r="F6" s="112"/>
      <c r="G6" s="112"/>
      <c r="H6" s="112"/>
      <c r="I6" s="112"/>
      <c r="J6" s="112"/>
      <c r="K6" s="112"/>
      <c r="L6" s="112"/>
      <c r="M6" s="112"/>
      <c r="N6" s="112"/>
      <c r="O6" s="112"/>
      <c r="P6" s="112"/>
      <c r="Q6" s="174"/>
      <c r="R6" s="112"/>
      <c r="S6" s="112"/>
      <c r="T6" s="112"/>
      <c r="U6" s="112"/>
      <c r="V6" s="112"/>
      <c r="W6" s="117"/>
      <c r="X6" s="70"/>
      <c r="Y6" s="47"/>
    </row>
    <row r="7" spans="1:25" ht="27" customHeight="1">
      <c r="A7" s="77">
        <f>ROW()</f>
        <v>7</v>
      </c>
      <c r="B7" s="78"/>
      <c r="C7" s="86" t="s">
        <v>1349</v>
      </c>
      <c r="D7" s="78"/>
      <c r="E7" s="83"/>
      <c r="F7" s="83"/>
      <c r="G7" s="78"/>
      <c r="H7" s="290"/>
      <c r="I7" s="865"/>
      <c r="J7" s="865"/>
      <c r="K7" s="865"/>
      <c r="L7" s="602"/>
      <c r="M7" s="602"/>
      <c r="N7" s="602"/>
      <c r="O7" s="602"/>
      <c r="P7" s="602"/>
      <c r="Q7" s="602"/>
      <c r="R7" s="602"/>
      <c r="S7" s="602"/>
      <c r="T7" s="602"/>
      <c r="U7" s="602"/>
      <c r="V7" s="602"/>
      <c r="W7" s="120"/>
    </row>
    <row r="8" spans="1:25" s="70" customFormat="1" ht="15.75" customHeight="1">
      <c r="A8" s="751">
        <f>ROW()</f>
        <v>8</v>
      </c>
      <c r="B8" s="648"/>
      <c r="C8" s="641"/>
      <c r="D8" s="648"/>
      <c r="E8" s="647"/>
      <c r="F8" s="647"/>
      <c r="G8" s="648"/>
      <c r="H8" s="648"/>
      <c r="I8" s="2115" t="s">
        <v>206</v>
      </c>
      <c r="J8" s="2115"/>
      <c r="K8" s="865"/>
      <c r="L8" s="2115" t="s">
        <v>207</v>
      </c>
      <c r="M8" s="2115"/>
      <c r="N8" s="695"/>
      <c r="O8" s="2115" t="s">
        <v>184</v>
      </c>
      <c r="P8" s="2115"/>
      <c r="Q8" s="695"/>
      <c r="R8" s="2115" t="s">
        <v>185</v>
      </c>
      <c r="S8" s="2115"/>
      <c r="T8" s="695"/>
      <c r="U8" s="2115" t="s">
        <v>205</v>
      </c>
      <c r="V8" s="2115"/>
      <c r="W8" s="120"/>
    </row>
    <row r="9" spans="1:25" s="70" customFormat="1" ht="15.75" customHeight="1">
      <c r="A9" s="751">
        <f>ROW()</f>
        <v>9</v>
      </c>
      <c r="B9" s="648"/>
      <c r="C9" s="641"/>
      <c r="D9" s="648"/>
      <c r="E9" s="647"/>
      <c r="F9" s="647"/>
      <c r="G9" s="648"/>
      <c r="H9" s="648"/>
      <c r="I9" s="669" t="s">
        <v>1221</v>
      </c>
      <c r="J9" s="669" t="s">
        <v>1221</v>
      </c>
      <c r="K9" s="865"/>
      <c r="L9" s="669" t="s">
        <v>1221</v>
      </c>
      <c r="M9" s="669" t="s">
        <v>1221</v>
      </c>
      <c r="N9" s="690"/>
      <c r="O9" s="669" t="s">
        <v>1221</v>
      </c>
      <c r="P9" s="669" t="s">
        <v>1221</v>
      </c>
      <c r="Q9" s="690"/>
      <c r="R9" s="669" t="s">
        <v>1221</v>
      </c>
      <c r="S9" s="669" t="s">
        <v>1221</v>
      </c>
      <c r="T9" s="690"/>
      <c r="U9" s="669" t="s">
        <v>1221</v>
      </c>
      <c r="V9" s="669" t="s">
        <v>1221</v>
      </c>
      <c r="W9" s="120"/>
    </row>
    <row r="10" spans="1:25" ht="15.95" customHeight="1">
      <c r="A10" s="77">
        <f>ROW()</f>
        <v>10</v>
      </c>
      <c r="B10" s="78"/>
      <c r="C10" s="78"/>
      <c r="D10" s="79"/>
      <c r="E10" s="650" t="s">
        <v>594</v>
      </c>
      <c r="F10" s="392"/>
      <c r="G10" s="685"/>
      <c r="H10" s="685"/>
      <c r="I10" s="1690"/>
      <c r="J10" s="1999">
        <f>'HFP 2. Profit or (Loss)'!M25</f>
        <v>0</v>
      </c>
      <c r="K10" s="2000"/>
      <c r="L10" s="2001"/>
      <c r="M10" s="1999">
        <f>'HFP 2. Profit or (Loss)'!N25</f>
        <v>0</v>
      </c>
      <c r="N10" s="2002"/>
      <c r="O10" s="2001"/>
      <c r="P10" s="1999">
        <f>'HFP 2. Profit or (Loss)'!O25</f>
        <v>0</v>
      </c>
      <c r="Q10" s="2002"/>
      <c r="R10" s="2001"/>
      <c r="S10" s="1999">
        <f>'HFP 2. Profit or (Loss)'!P25</f>
        <v>0</v>
      </c>
      <c r="T10" s="2002"/>
      <c r="U10" s="2001"/>
      <c r="V10" s="1999">
        <f>'HFP 2. Profit or (Loss)'!Q25</f>
        <v>0</v>
      </c>
      <c r="W10" s="2003"/>
    </row>
    <row r="11" spans="1:25" s="937" customFormat="1" ht="15.95" customHeight="1">
      <c r="A11" s="938"/>
      <c r="B11" s="956"/>
      <c r="C11" s="956"/>
      <c r="D11" s="79"/>
      <c r="E11" s="1604"/>
      <c r="F11" s="908"/>
      <c r="G11" s="831"/>
      <c r="H11" s="831"/>
      <c r="I11" s="1690"/>
      <c r="J11" s="2004"/>
      <c r="K11" s="2000"/>
      <c r="L11" s="2001"/>
      <c r="M11" s="2004"/>
      <c r="N11" s="2002"/>
      <c r="O11" s="2001"/>
      <c r="P11" s="2004"/>
      <c r="Q11" s="2002"/>
      <c r="R11" s="2001"/>
      <c r="S11" s="2004"/>
      <c r="T11" s="2002"/>
      <c r="U11" s="2001"/>
      <c r="V11" s="2004"/>
      <c r="W11" s="2003"/>
    </row>
    <row r="12" spans="1:25" ht="15.95" customHeight="1">
      <c r="A12" s="77">
        <f>ROW()</f>
        <v>12</v>
      </c>
      <c r="B12" s="78"/>
      <c r="C12" s="78"/>
      <c r="D12" s="78"/>
      <c r="E12" s="650" t="s">
        <v>1350</v>
      </c>
      <c r="F12" s="392"/>
      <c r="G12" s="651"/>
      <c r="H12" s="651"/>
      <c r="I12" s="1690"/>
      <c r="J12" s="2001"/>
      <c r="K12" s="2001"/>
      <c r="L12" s="2001"/>
      <c r="M12" s="2001"/>
      <c r="N12" s="2001"/>
      <c r="O12" s="2001"/>
      <c r="P12" s="2001"/>
      <c r="Q12" s="2001"/>
      <c r="R12" s="2001"/>
      <c r="S12" s="2001"/>
      <c r="T12" s="2001"/>
      <c r="U12" s="2001"/>
      <c r="V12" s="2001"/>
      <c r="W12" s="2003"/>
    </row>
    <row r="13" spans="1:25" ht="15.95" customHeight="1">
      <c r="A13" s="77">
        <f>ROW()</f>
        <v>13</v>
      </c>
      <c r="B13" s="78"/>
      <c r="C13" s="119"/>
      <c r="D13" s="661" t="s">
        <v>3</v>
      </c>
      <c r="E13" s="650"/>
      <c r="F13" s="392" t="s">
        <v>1344</v>
      </c>
      <c r="G13" s="670"/>
      <c r="H13" s="670"/>
      <c r="I13" s="1671"/>
      <c r="J13" s="2005"/>
      <c r="K13" s="2006"/>
      <c r="L13" s="1779"/>
      <c r="M13" s="2005"/>
      <c r="N13" s="2005"/>
      <c r="O13" s="1779"/>
      <c r="P13" s="2005"/>
      <c r="Q13" s="2005"/>
      <c r="R13" s="1779"/>
      <c r="S13" s="2001"/>
      <c r="T13" s="2001"/>
      <c r="U13" s="1779" t="s">
        <v>4</v>
      </c>
      <c r="V13" s="2001"/>
      <c r="W13" s="2003"/>
    </row>
    <row r="14" spans="1:25" s="70" customFormat="1" ht="15.95" customHeight="1">
      <c r="A14" s="381">
        <f>ROW()</f>
        <v>14</v>
      </c>
      <c r="B14" s="648"/>
      <c r="C14" s="119"/>
      <c r="D14" s="661" t="s">
        <v>3</v>
      </c>
      <c r="E14" s="650"/>
      <c r="F14" s="392" t="s">
        <v>1345</v>
      </c>
      <c r="G14" s="670"/>
      <c r="H14" s="670"/>
      <c r="I14" s="1671"/>
      <c r="J14" s="2005"/>
      <c r="K14" s="2006"/>
      <c r="L14" s="1779"/>
      <c r="M14" s="2005"/>
      <c r="N14" s="2005"/>
      <c r="O14" s="1779"/>
      <c r="P14" s="2005"/>
      <c r="Q14" s="2005"/>
      <c r="R14" s="1779"/>
      <c r="S14" s="2001"/>
      <c r="T14" s="2001"/>
      <c r="U14" s="1779" t="s">
        <v>4</v>
      </c>
      <c r="V14" s="2001"/>
      <c r="W14" s="2003"/>
    </row>
    <row r="15" spans="1:25" ht="15.95" customHeight="1">
      <c r="A15" s="77">
        <f>ROW()</f>
        <v>15</v>
      </c>
      <c r="B15" s="78"/>
      <c r="C15" s="78"/>
      <c r="D15" s="661" t="s">
        <v>3</v>
      </c>
      <c r="E15" s="650"/>
      <c r="F15" s="700" t="s">
        <v>1346</v>
      </c>
      <c r="G15" s="670"/>
      <c r="H15" s="670"/>
      <c r="I15" s="1689">
        <f>'HFP 2. Profit or (Loss)'!M19</f>
        <v>0</v>
      </c>
      <c r="J15" s="2001"/>
      <c r="K15" s="2007"/>
      <c r="L15" s="1999">
        <f>'HFP 2. Profit or (Loss)'!N19</f>
        <v>0</v>
      </c>
      <c r="M15" s="2001"/>
      <c r="N15" s="2001"/>
      <c r="O15" s="1999">
        <f>'HFP 2. Profit or (Loss)'!O19</f>
        <v>0</v>
      </c>
      <c r="P15" s="2001"/>
      <c r="Q15" s="2001"/>
      <c r="R15" s="1999">
        <f>'HFP 2. Profit or (Loss)'!P19</f>
        <v>0</v>
      </c>
      <c r="S15" s="2001"/>
      <c r="T15" s="2001"/>
      <c r="U15" s="1999">
        <f>'HFP 2. Profit or (Loss)'!P19</f>
        <v>0</v>
      </c>
      <c r="V15" s="2001"/>
      <c r="W15" s="2003"/>
    </row>
    <row r="16" spans="1:25" ht="15.95" customHeight="1">
      <c r="A16" s="77">
        <f>ROW()</f>
        <v>16</v>
      </c>
      <c r="B16" s="78"/>
      <c r="C16" s="78"/>
      <c r="D16" s="661"/>
      <c r="E16" s="650"/>
      <c r="F16" s="392"/>
      <c r="G16" s="651"/>
      <c r="H16" s="651"/>
      <c r="I16" s="1690"/>
      <c r="J16" s="1860">
        <f>SUM(I13:I15)</f>
        <v>0</v>
      </c>
      <c r="K16" s="2001"/>
      <c r="L16" s="2001"/>
      <c r="M16" s="1860">
        <f>SUM(L13:L15)</f>
        <v>0</v>
      </c>
      <c r="N16" s="2008"/>
      <c r="O16" s="2001"/>
      <c r="P16" s="1860">
        <f>SUM(O13:O15)</f>
        <v>0</v>
      </c>
      <c r="Q16" s="2008"/>
      <c r="R16" s="2001"/>
      <c r="S16" s="1860">
        <f>SUM(R13:R15)</f>
        <v>0</v>
      </c>
      <c r="T16" s="2008"/>
      <c r="U16" s="2001"/>
      <c r="V16" s="1860">
        <f>SUM(U13:U15)</f>
        <v>0</v>
      </c>
      <c r="W16" s="2003"/>
    </row>
    <row r="17" spans="1:23" ht="15.95" customHeight="1">
      <c r="A17" s="77">
        <f>ROW()</f>
        <v>17</v>
      </c>
      <c r="B17" s="78"/>
      <c r="C17" s="78"/>
      <c r="D17" s="661"/>
      <c r="E17" s="1604" t="s">
        <v>1350</v>
      </c>
      <c r="F17" s="392"/>
      <c r="G17" s="651"/>
      <c r="H17" s="651"/>
      <c r="I17" s="1690"/>
      <c r="J17" s="2001"/>
      <c r="K17" s="2001"/>
      <c r="L17" s="2001"/>
      <c r="M17" s="2001"/>
      <c r="N17" s="2001"/>
      <c r="O17" s="2001"/>
      <c r="P17" s="2001"/>
      <c r="Q17" s="2001"/>
      <c r="R17" s="2001"/>
      <c r="S17" s="2001"/>
      <c r="T17" s="2001"/>
      <c r="U17" s="2001"/>
      <c r="V17" s="2001"/>
      <c r="W17" s="2003"/>
    </row>
    <row r="18" spans="1:23" ht="15.95" customHeight="1">
      <c r="A18" s="77">
        <f>ROW()</f>
        <v>18</v>
      </c>
      <c r="B18" s="78"/>
      <c r="C18" s="119"/>
      <c r="D18" s="661" t="s">
        <v>2</v>
      </c>
      <c r="E18" s="650"/>
      <c r="F18" s="392" t="s">
        <v>1347</v>
      </c>
      <c r="G18" s="670"/>
      <c r="H18" s="670"/>
      <c r="I18" s="1671"/>
      <c r="J18" s="2001"/>
      <c r="K18" s="2007"/>
      <c r="L18" s="1920"/>
      <c r="M18" s="2001"/>
      <c r="N18" s="2001"/>
      <c r="O18" s="1920"/>
      <c r="P18" s="2001"/>
      <c r="Q18" s="2001"/>
      <c r="R18" s="1920"/>
      <c r="S18" s="2001"/>
      <c r="T18" s="2001"/>
      <c r="U18" s="1779" t="s">
        <v>4</v>
      </c>
      <c r="V18" s="2001"/>
      <c r="W18" s="2003"/>
    </row>
    <row r="19" spans="1:23" ht="15.95" customHeight="1">
      <c r="A19" s="77">
        <f>ROW()</f>
        <v>19</v>
      </c>
      <c r="B19" s="78"/>
      <c r="C19" s="78"/>
      <c r="D19" s="661" t="s">
        <v>2</v>
      </c>
      <c r="E19" s="650"/>
      <c r="F19" s="392" t="s">
        <v>1348</v>
      </c>
      <c r="G19" s="670"/>
      <c r="H19" s="670"/>
      <c r="I19" s="1671"/>
      <c r="J19" s="2005"/>
      <c r="K19" s="2006"/>
      <c r="L19" s="1779"/>
      <c r="M19" s="2005"/>
      <c r="N19" s="2005"/>
      <c r="O19" s="1779"/>
      <c r="P19" s="2005"/>
      <c r="Q19" s="2005"/>
      <c r="R19" s="1779"/>
      <c r="S19" s="2005"/>
      <c r="T19" s="2001"/>
      <c r="U19" s="1779" t="s">
        <v>4</v>
      </c>
      <c r="V19" s="2001"/>
      <c r="W19" s="2003"/>
    </row>
    <row r="20" spans="1:23" s="70" customFormat="1" ht="15.95" customHeight="1">
      <c r="A20" s="381">
        <f>ROW()</f>
        <v>20</v>
      </c>
      <c r="B20" s="648"/>
      <c r="C20" s="648"/>
      <c r="D20" s="661" t="s">
        <v>2</v>
      </c>
      <c r="E20" s="650"/>
      <c r="F20" s="392" t="s">
        <v>709</v>
      </c>
      <c r="G20" s="670"/>
      <c r="H20" s="670"/>
      <c r="I20" s="1671"/>
      <c r="J20" s="2005"/>
      <c r="K20" s="2006"/>
      <c r="L20" s="1779"/>
      <c r="M20" s="2005"/>
      <c r="N20" s="2005"/>
      <c r="O20" s="1779"/>
      <c r="P20" s="2005"/>
      <c r="Q20" s="2005"/>
      <c r="R20" s="1779"/>
      <c r="S20" s="2005"/>
      <c r="T20" s="2001"/>
      <c r="U20" s="1779" t="s">
        <v>4</v>
      </c>
      <c r="V20" s="2001"/>
      <c r="W20" s="2003"/>
    </row>
    <row r="21" spans="1:23" s="19" customFormat="1" ht="15.95" customHeight="1">
      <c r="A21" s="126">
        <f>ROW()</f>
        <v>21</v>
      </c>
      <c r="B21" s="88"/>
      <c r="C21" s="88"/>
      <c r="D21" s="661" t="s">
        <v>2</v>
      </c>
      <c r="E21" s="697"/>
      <c r="F21" s="701" t="s">
        <v>799</v>
      </c>
      <c r="G21" s="698"/>
      <c r="H21" s="698"/>
      <c r="I21" s="1691"/>
      <c r="J21" s="2009"/>
      <c r="K21" s="2010"/>
      <c r="L21" s="2011"/>
      <c r="M21" s="2009"/>
      <c r="N21" s="2009"/>
      <c r="O21" s="2011"/>
      <c r="P21" s="2009"/>
      <c r="Q21" s="2009"/>
      <c r="R21" s="2011"/>
      <c r="S21" s="2009"/>
      <c r="T21" s="2012"/>
      <c r="U21" s="1779" t="s">
        <v>4</v>
      </c>
      <c r="V21" s="2012"/>
      <c r="W21" s="2013"/>
    </row>
    <row r="22" spans="1:23" ht="15.95" customHeight="1">
      <c r="A22" s="77">
        <f>ROW()</f>
        <v>22</v>
      </c>
      <c r="B22" s="78"/>
      <c r="C22" s="78"/>
      <c r="D22" s="84"/>
      <c r="E22" s="650"/>
      <c r="F22" s="392"/>
      <c r="G22" s="651"/>
      <c r="H22" s="651"/>
      <c r="I22" s="1690"/>
      <c r="J22" s="2014">
        <f>SUM(I18:I21)</f>
        <v>0</v>
      </c>
      <c r="K22" s="2005"/>
      <c r="L22" s="2005"/>
      <c r="M22" s="2014">
        <f>SUM(L18:L21)</f>
        <v>0</v>
      </c>
      <c r="N22" s="2015"/>
      <c r="O22" s="2005"/>
      <c r="P22" s="2014">
        <f>SUM(O18:O21)</f>
        <v>0</v>
      </c>
      <c r="Q22" s="2015"/>
      <c r="R22" s="2005"/>
      <c r="S22" s="2014">
        <f>SUM(R18:R21)</f>
        <v>0</v>
      </c>
      <c r="T22" s="2015"/>
      <c r="U22" s="2005"/>
      <c r="V22" s="2014">
        <f>SUM(U18:U21)</f>
        <v>0</v>
      </c>
      <c r="W22" s="2003"/>
    </row>
    <row r="23" spans="1:23" ht="15.95" customHeight="1" thickBot="1">
      <c r="A23" s="77">
        <f>ROW()</f>
        <v>23</v>
      </c>
      <c r="B23" s="78"/>
      <c r="C23" s="78"/>
      <c r="D23" s="84"/>
      <c r="E23" s="650"/>
      <c r="F23" s="392"/>
      <c r="G23" s="651"/>
      <c r="H23" s="651"/>
      <c r="I23" s="1690"/>
      <c r="J23" s="2005"/>
      <c r="K23" s="2005"/>
      <c r="L23" s="2005"/>
      <c r="M23" s="2005"/>
      <c r="N23" s="2005"/>
      <c r="O23" s="2005"/>
      <c r="P23" s="2005"/>
      <c r="Q23" s="2005"/>
      <c r="R23" s="2005"/>
      <c r="S23" s="2005"/>
      <c r="T23" s="2005"/>
      <c r="U23" s="2005"/>
      <c r="V23" s="2005"/>
      <c r="W23" s="2003"/>
    </row>
    <row r="24" spans="1:23" ht="15.95" customHeight="1" thickBot="1">
      <c r="A24" s="77">
        <f>ROW()</f>
        <v>24</v>
      </c>
      <c r="B24" s="78"/>
      <c r="C24" s="78"/>
      <c r="D24" s="84"/>
      <c r="E24" s="650" t="s">
        <v>209</v>
      </c>
      <c r="F24" s="392"/>
      <c r="G24" s="651"/>
      <c r="H24" s="651"/>
      <c r="I24" s="1690"/>
      <c r="J24" s="1963">
        <f>J10+J16-J22</f>
        <v>0</v>
      </c>
      <c r="K24" s="2005"/>
      <c r="L24" s="2005"/>
      <c r="M24" s="1963">
        <f>M10+M16-M22</f>
        <v>0</v>
      </c>
      <c r="N24" s="2015"/>
      <c r="O24" s="2005"/>
      <c r="P24" s="1963">
        <f>P10+P16-P22</f>
        <v>0</v>
      </c>
      <c r="Q24" s="2015"/>
      <c r="R24" s="2005"/>
      <c r="S24" s="1963">
        <f>S10+S16-S22</f>
        <v>0</v>
      </c>
      <c r="T24" s="2015"/>
      <c r="U24" s="2005"/>
      <c r="V24" s="1963">
        <f>V10+V16-V22</f>
        <v>0</v>
      </c>
      <c r="W24" s="2003"/>
    </row>
    <row r="25" spans="1:23" ht="15.95" customHeight="1">
      <c r="A25" s="77">
        <f>ROW()</f>
        <v>25</v>
      </c>
      <c r="B25" s="78"/>
      <c r="C25" s="78"/>
      <c r="D25" s="84"/>
      <c r="E25" s="650"/>
      <c r="F25" s="392"/>
      <c r="G25" s="651"/>
      <c r="H25" s="651"/>
      <c r="I25" s="1690"/>
      <c r="J25" s="2005"/>
      <c r="K25" s="2005"/>
      <c r="L25" s="2005"/>
      <c r="M25" s="2005"/>
      <c r="N25" s="2005"/>
      <c r="O25" s="2005"/>
      <c r="P25" s="2005"/>
      <c r="Q25" s="2005"/>
      <c r="R25" s="2005"/>
      <c r="S25" s="2005"/>
      <c r="T25" s="2005"/>
      <c r="U25" s="2005"/>
      <c r="V25" s="2005"/>
      <c r="W25" s="2003"/>
    </row>
    <row r="26" spans="1:23" ht="15.95" customHeight="1" thickBot="1">
      <c r="A26" s="77">
        <f>ROW()</f>
        <v>26</v>
      </c>
      <c r="B26" s="78"/>
      <c r="C26" s="78"/>
      <c r="D26" s="89"/>
      <c r="E26" s="392"/>
      <c r="F26" s="392" t="s">
        <v>190</v>
      </c>
      <c r="G26" s="670"/>
      <c r="H26" s="670"/>
      <c r="I26" s="1692"/>
      <c r="J26" s="2005"/>
      <c r="K26" s="2006"/>
      <c r="L26" s="2016"/>
      <c r="M26" s="2005"/>
      <c r="N26" s="2005"/>
      <c r="O26" s="2016"/>
      <c r="P26" s="2005"/>
      <c r="Q26" s="2005"/>
      <c r="R26" s="2016"/>
      <c r="S26" s="2005"/>
      <c r="T26" s="2005"/>
      <c r="U26" s="2016"/>
      <c r="V26" s="2005"/>
      <c r="W26" s="2003"/>
    </row>
    <row r="27" spans="1:23" ht="15.95" customHeight="1" thickBot="1">
      <c r="A27" s="77">
        <f>ROW()</f>
        <v>27</v>
      </c>
      <c r="B27" s="78"/>
      <c r="C27" s="78"/>
      <c r="D27" s="78"/>
      <c r="E27" s="687" t="s">
        <v>187</v>
      </c>
      <c r="F27" s="662"/>
      <c r="G27" s="651"/>
      <c r="H27" s="651"/>
      <c r="I27" s="1690"/>
      <c r="J27" s="1963">
        <f>J24*I26</f>
        <v>0</v>
      </c>
      <c r="K27" s="2005"/>
      <c r="L27" s="2005"/>
      <c r="M27" s="1963">
        <f>M24*L26</f>
        <v>0</v>
      </c>
      <c r="N27" s="2015"/>
      <c r="O27" s="2005"/>
      <c r="P27" s="1963">
        <f>P24*O26</f>
        <v>0</v>
      </c>
      <c r="Q27" s="2015"/>
      <c r="R27" s="2005"/>
      <c r="S27" s="1963">
        <f>S24*R26</f>
        <v>0</v>
      </c>
      <c r="T27" s="2015"/>
      <c r="U27" s="2005"/>
      <c r="V27" s="1963">
        <f>V24*U26</f>
        <v>0</v>
      </c>
      <c r="W27" s="2003" t="s">
        <v>4</v>
      </c>
    </row>
    <row r="28" spans="1:23" s="803" customFormat="1" ht="15.95" customHeight="1">
      <c r="A28" s="938">
        <f>ROW()</f>
        <v>28</v>
      </c>
      <c r="B28" s="865"/>
      <c r="C28" s="865"/>
      <c r="D28" s="865"/>
      <c r="E28" s="832"/>
      <c r="F28" s="662"/>
      <c r="G28" s="858"/>
      <c r="H28" s="858"/>
      <c r="I28" s="858"/>
      <c r="J28" s="2017"/>
      <c r="K28" s="2001"/>
      <c r="L28" s="2001"/>
      <c r="M28" s="2017"/>
      <c r="N28" s="2008"/>
      <c r="O28" s="2001"/>
      <c r="P28" s="2017"/>
      <c r="Q28" s="2008"/>
      <c r="R28" s="2001"/>
      <c r="S28" s="2017"/>
      <c r="T28" s="2008"/>
      <c r="U28" s="2001"/>
      <c r="V28" s="2017"/>
      <c r="W28" s="2003"/>
    </row>
    <row r="29" spans="1:23" s="803" customFormat="1" ht="15.95" customHeight="1">
      <c r="A29" s="938">
        <f>ROW()</f>
        <v>29</v>
      </c>
      <c r="B29" s="865"/>
      <c r="C29" s="861" t="s">
        <v>1072</v>
      </c>
      <c r="D29" s="865"/>
      <c r="E29" s="832"/>
      <c r="F29" s="662"/>
      <c r="G29" s="858"/>
      <c r="H29" s="858"/>
      <c r="I29" s="858"/>
      <c r="J29" s="2017"/>
      <c r="K29" s="2001"/>
      <c r="L29" s="2001"/>
      <c r="M29" s="2017"/>
      <c r="N29" s="2008"/>
      <c r="O29" s="2001"/>
      <c r="P29" s="2017"/>
      <c r="Q29" s="2008"/>
      <c r="R29" s="2001"/>
      <c r="S29" s="2017"/>
      <c r="T29" s="2008"/>
      <c r="U29" s="2001"/>
      <c r="V29" s="2017"/>
      <c r="W29" s="2003"/>
    </row>
    <row r="30" spans="1:23" s="803" customFormat="1" ht="48.75" customHeight="1">
      <c r="A30" s="938">
        <f>ROW()</f>
        <v>30</v>
      </c>
      <c r="B30" s="865"/>
      <c r="C30" s="681"/>
      <c r="D30" s="858"/>
      <c r="E30" s="858"/>
      <c r="F30" s="858"/>
      <c r="G30" s="858"/>
      <c r="H30" s="858"/>
      <c r="I30" s="667" t="s">
        <v>408</v>
      </c>
      <c r="J30" s="2018" t="s">
        <v>410</v>
      </c>
      <c r="K30" s="2018" t="s">
        <v>447</v>
      </c>
      <c r="L30" s="2018" t="s">
        <v>449</v>
      </c>
      <c r="M30" s="2018" t="s">
        <v>409</v>
      </c>
      <c r="N30" s="2018" t="s">
        <v>411</v>
      </c>
      <c r="O30" s="2018" t="s">
        <v>448</v>
      </c>
      <c r="P30" s="2018" t="s">
        <v>450</v>
      </c>
      <c r="Q30" s="2018" t="s">
        <v>456</v>
      </c>
      <c r="R30" s="2018" t="s">
        <v>457</v>
      </c>
      <c r="S30" s="2018" t="s">
        <v>424</v>
      </c>
      <c r="T30" s="2018" t="s">
        <v>432</v>
      </c>
      <c r="U30" s="2018" t="s">
        <v>451</v>
      </c>
      <c r="V30" s="2018" t="s">
        <v>27</v>
      </c>
      <c r="W30" s="2003"/>
    </row>
    <row r="31" spans="1:23" s="803" customFormat="1" ht="15.95" customHeight="1" thickBot="1">
      <c r="A31" s="938">
        <f>ROW()</f>
        <v>31</v>
      </c>
      <c r="B31" s="865"/>
      <c r="C31" s="858"/>
      <c r="D31" s="858"/>
      <c r="E31" s="858"/>
      <c r="F31" s="860"/>
      <c r="G31" s="858"/>
      <c r="H31" s="858"/>
      <c r="I31" s="669" t="s">
        <v>1221</v>
      </c>
      <c r="J31" s="2019" t="s">
        <v>1221</v>
      </c>
      <c r="K31" s="2019" t="s">
        <v>1221</v>
      </c>
      <c r="L31" s="2019" t="s">
        <v>1221</v>
      </c>
      <c r="M31" s="2019" t="s">
        <v>1221</v>
      </c>
      <c r="N31" s="2019" t="s">
        <v>1221</v>
      </c>
      <c r="O31" s="2019" t="s">
        <v>1221</v>
      </c>
      <c r="P31" s="2019" t="s">
        <v>1221</v>
      </c>
      <c r="Q31" s="2019" t="s">
        <v>1221</v>
      </c>
      <c r="R31" s="2019" t="s">
        <v>1221</v>
      </c>
      <c r="S31" s="2019" t="s">
        <v>1221</v>
      </c>
      <c r="T31" s="2019" t="s">
        <v>1221</v>
      </c>
      <c r="U31" s="2019" t="s">
        <v>1221</v>
      </c>
      <c r="V31" s="2019" t="s">
        <v>1221</v>
      </c>
      <c r="W31" s="2003"/>
    </row>
    <row r="32" spans="1:23" s="803" customFormat="1" ht="15.95" customHeight="1">
      <c r="A32" s="938">
        <f>ROW()</f>
        <v>32</v>
      </c>
      <c r="B32" s="865"/>
      <c r="C32" s="670"/>
      <c r="D32" s="858"/>
      <c r="E32" s="863" t="s">
        <v>792</v>
      </c>
      <c r="F32" s="858"/>
      <c r="G32" s="858"/>
      <c r="H32" s="858"/>
      <c r="I32" s="1787"/>
      <c r="J32" s="1787"/>
      <c r="K32" s="1787"/>
      <c r="L32" s="1787"/>
      <c r="M32" s="1787"/>
      <c r="N32" s="1787"/>
      <c r="O32" s="1787"/>
      <c r="P32" s="1787"/>
      <c r="Q32" s="1787"/>
      <c r="R32" s="1787"/>
      <c r="S32" s="1787"/>
      <c r="T32" s="1787"/>
      <c r="U32" s="1882"/>
      <c r="V32" s="2020">
        <f>SUM(I32:U32)</f>
        <v>0</v>
      </c>
      <c r="W32" s="2003"/>
    </row>
    <row r="33" spans="1:25" s="803" customFormat="1" ht="15.95" customHeight="1">
      <c r="A33" s="938">
        <f>ROW()</f>
        <v>33</v>
      </c>
      <c r="B33" s="865"/>
      <c r="C33" s="1452" t="s">
        <v>3</v>
      </c>
      <c r="D33" s="670"/>
      <c r="E33" s="2122" t="s">
        <v>796</v>
      </c>
      <c r="F33" s="2122"/>
      <c r="G33" s="2122"/>
      <c r="H33" s="670"/>
      <c r="I33" s="1796"/>
      <c r="J33" s="1796"/>
      <c r="K33" s="1796"/>
      <c r="L33" s="1796"/>
      <c r="M33" s="1796"/>
      <c r="N33" s="1796"/>
      <c r="O33" s="1796"/>
      <c r="P33" s="1796"/>
      <c r="Q33" s="1796"/>
      <c r="R33" s="1796"/>
      <c r="S33" s="1796"/>
      <c r="T33" s="1796"/>
      <c r="U33" s="1796"/>
      <c r="V33" s="1884">
        <f t="shared" ref="V33:V37" si="0">SUM(I33:U33)</f>
        <v>0</v>
      </c>
      <c r="W33" s="2003"/>
      <c r="Y33" s="937"/>
    </row>
    <row r="34" spans="1:25" s="803" customFormat="1" ht="15.95" customHeight="1">
      <c r="A34" s="938">
        <f>ROW()</f>
        <v>34</v>
      </c>
      <c r="B34" s="865"/>
      <c r="C34" s="1452" t="s">
        <v>2</v>
      </c>
      <c r="D34" s="670"/>
      <c r="E34" s="2122" t="s">
        <v>797</v>
      </c>
      <c r="F34" s="2122"/>
      <c r="G34" s="670"/>
      <c r="H34" s="670"/>
      <c r="I34" s="1796"/>
      <c r="J34" s="1796"/>
      <c r="K34" s="1796"/>
      <c r="L34" s="1796"/>
      <c r="M34" s="1796"/>
      <c r="N34" s="1796"/>
      <c r="O34" s="1796"/>
      <c r="P34" s="1796"/>
      <c r="Q34" s="1796"/>
      <c r="R34" s="1796"/>
      <c r="S34" s="1796"/>
      <c r="T34" s="1796"/>
      <c r="U34" s="1796"/>
      <c r="V34" s="1884">
        <f t="shared" si="0"/>
        <v>0</v>
      </c>
      <c r="W34" s="2003"/>
      <c r="Y34" s="937"/>
    </row>
    <row r="35" spans="1:25" s="803" customFormat="1" ht="15.95" customHeight="1">
      <c r="A35" s="938">
        <f>ROW()</f>
        <v>35</v>
      </c>
      <c r="B35" s="865"/>
      <c r="C35" s="1452" t="s">
        <v>2</v>
      </c>
      <c r="D35" s="670"/>
      <c r="E35" s="2124" t="s">
        <v>798</v>
      </c>
      <c r="F35" s="2125"/>
      <c r="G35" s="2125"/>
      <c r="H35" s="670"/>
      <c r="I35" s="1796"/>
      <c r="J35" s="1796"/>
      <c r="K35" s="1796"/>
      <c r="L35" s="1796"/>
      <c r="M35" s="1796"/>
      <c r="N35" s="1796"/>
      <c r="O35" s="1796"/>
      <c r="P35" s="1796"/>
      <c r="Q35" s="1796"/>
      <c r="R35" s="1796"/>
      <c r="S35" s="1796"/>
      <c r="T35" s="1796"/>
      <c r="U35" s="1796"/>
      <c r="V35" s="1884">
        <f t="shared" si="0"/>
        <v>0</v>
      </c>
      <c r="W35" s="2003"/>
      <c r="Y35" s="937"/>
    </row>
    <row r="36" spans="1:25" s="803" customFormat="1" ht="15.95" customHeight="1">
      <c r="A36" s="938">
        <f>ROW()</f>
        <v>36</v>
      </c>
      <c r="B36" s="865"/>
      <c r="C36" s="1452" t="s">
        <v>2</v>
      </c>
      <c r="D36" s="670"/>
      <c r="E36" s="2122" t="s">
        <v>795</v>
      </c>
      <c r="F36" s="2122"/>
      <c r="G36" s="2122"/>
      <c r="H36" s="670"/>
      <c r="I36" s="1796"/>
      <c r="J36" s="1796"/>
      <c r="K36" s="1796"/>
      <c r="L36" s="1796"/>
      <c r="M36" s="1796"/>
      <c r="N36" s="1796"/>
      <c r="O36" s="1796"/>
      <c r="P36" s="1796"/>
      <c r="Q36" s="1796"/>
      <c r="R36" s="1796"/>
      <c r="S36" s="1796"/>
      <c r="T36" s="1796"/>
      <c r="U36" s="1796"/>
      <c r="V36" s="1884">
        <f t="shared" si="0"/>
        <v>0</v>
      </c>
      <c r="W36" s="2003"/>
      <c r="Y36" s="937"/>
    </row>
    <row r="37" spans="1:25" s="803" customFormat="1" ht="15.95" customHeight="1">
      <c r="A37" s="938">
        <f>ROW()</f>
        <v>37</v>
      </c>
      <c r="B37" s="865"/>
      <c r="C37" s="1452" t="s">
        <v>3</v>
      </c>
      <c r="D37" s="670"/>
      <c r="E37" s="2122" t="s">
        <v>1280</v>
      </c>
      <c r="F37" s="2122"/>
      <c r="G37" s="2122"/>
      <c r="H37" s="670"/>
      <c r="I37" s="1796"/>
      <c r="J37" s="1796"/>
      <c r="K37" s="1796"/>
      <c r="L37" s="1796"/>
      <c r="M37" s="1796"/>
      <c r="N37" s="1796"/>
      <c r="O37" s="1796"/>
      <c r="P37" s="1796"/>
      <c r="Q37" s="1796"/>
      <c r="R37" s="1796"/>
      <c r="S37" s="1796"/>
      <c r="T37" s="1796"/>
      <c r="U37" s="1796"/>
      <c r="V37" s="1884">
        <f t="shared" si="0"/>
        <v>0</v>
      </c>
      <c r="W37" s="2003"/>
      <c r="Y37" s="937"/>
    </row>
    <row r="38" spans="1:25" s="803" customFormat="1" ht="15.95" customHeight="1" thickBot="1">
      <c r="A38" s="938">
        <f>ROW()</f>
        <v>38</v>
      </c>
      <c r="B38" s="865"/>
      <c r="C38" s="1452" t="s">
        <v>2</v>
      </c>
      <c r="D38" s="670"/>
      <c r="E38" s="2122" t="s">
        <v>793</v>
      </c>
      <c r="F38" s="2122"/>
      <c r="G38" s="2122"/>
      <c r="H38" s="2123"/>
      <c r="I38" s="1796"/>
      <c r="J38" s="1796"/>
      <c r="K38" s="1796"/>
      <c r="L38" s="1796"/>
      <c r="M38" s="1796"/>
      <c r="N38" s="1796"/>
      <c r="O38" s="1796"/>
      <c r="P38" s="1796"/>
      <c r="Q38" s="1796"/>
      <c r="R38" s="1796"/>
      <c r="S38" s="1796"/>
      <c r="T38" s="1796"/>
      <c r="U38" s="1796"/>
      <c r="V38" s="1884">
        <f>SUM(I38:U38)</f>
        <v>0</v>
      </c>
      <c r="W38" s="2003"/>
      <c r="Y38" s="937"/>
    </row>
    <row r="39" spans="1:25" s="803" customFormat="1" ht="15.95" customHeight="1" thickBot="1">
      <c r="A39" s="938">
        <f>ROW()</f>
        <v>39</v>
      </c>
      <c r="B39" s="865"/>
      <c r="C39" s="670"/>
      <c r="D39" s="858"/>
      <c r="E39" s="2106" t="s">
        <v>800</v>
      </c>
      <c r="F39" s="2106"/>
      <c r="G39" s="858"/>
      <c r="H39" s="858"/>
      <c r="I39" s="1885">
        <f t="shared" ref="I39:V39" si="1">+I32+I33-I34-I35-I36+I37-I38</f>
        <v>0</v>
      </c>
      <c r="J39" s="1886">
        <f t="shared" si="1"/>
        <v>0</v>
      </c>
      <c r="K39" s="1886">
        <f t="shared" si="1"/>
        <v>0</v>
      </c>
      <c r="L39" s="1886">
        <f t="shared" si="1"/>
        <v>0</v>
      </c>
      <c r="M39" s="1886">
        <f t="shared" si="1"/>
        <v>0</v>
      </c>
      <c r="N39" s="1886">
        <f t="shared" si="1"/>
        <v>0</v>
      </c>
      <c r="O39" s="1886">
        <f t="shared" si="1"/>
        <v>0</v>
      </c>
      <c r="P39" s="1886">
        <f t="shared" si="1"/>
        <v>0</v>
      </c>
      <c r="Q39" s="1886">
        <f t="shared" si="1"/>
        <v>0</v>
      </c>
      <c r="R39" s="1886">
        <f t="shared" si="1"/>
        <v>0</v>
      </c>
      <c r="S39" s="1886">
        <f t="shared" si="1"/>
        <v>0</v>
      </c>
      <c r="T39" s="1886">
        <f t="shared" si="1"/>
        <v>0</v>
      </c>
      <c r="U39" s="1886">
        <f t="shared" si="1"/>
        <v>0</v>
      </c>
      <c r="V39" s="2021">
        <f t="shared" si="1"/>
        <v>0</v>
      </c>
      <c r="W39" s="2003"/>
      <c r="Y39" s="937"/>
    </row>
    <row r="40" spans="1:25" s="803" customFormat="1" ht="15.95" customHeight="1">
      <c r="A40" s="938">
        <f>ROW()</f>
        <v>40</v>
      </c>
      <c r="B40" s="865"/>
      <c r="C40" s="865"/>
      <c r="D40" s="865"/>
      <c r="E40" s="832"/>
      <c r="F40" s="662"/>
      <c r="G40" s="858"/>
      <c r="H40" s="858"/>
      <c r="I40" s="858"/>
      <c r="J40" s="890"/>
      <c r="K40" s="858"/>
      <c r="L40" s="858"/>
      <c r="M40" s="890"/>
      <c r="N40" s="696"/>
      <c r="O40" s="858"/>
      <c r="P40" s="890"/>
      <c r="Q40" s="696"/>
      <c r="R40" s="858"/>
      <c r="S40" s="890"/>
      <c r="T40" s="696"/>
      <c r="U40" s="858"/>
      <c r="V40" s="890"/>
      <c r="W40" s="120"/>
    </row>
    <row r="41" spans="1:25" ht="15.95" customHeight="1">
      <c r="A41" s="77">
        <f>ROW()</f>
        <v>41</v>
      </c>
      <c r="B41" s="78"/>
      <c r="C41" s="78"/>
      <c r="D41" s="78"/>
      <c r="E41" s="83"/>
      <c r="F41" s="83"/>
      <c r="G41" s="78"/>
      <c r="H41" s="290"/>
      <c r="I41" s="865"/>
      <c r="J41" s="865"/>
      <c r="K41" s="865"/>
      <c r="L41" s="290"/>
      <c r="M41" s="78"/>
      <c r="N41" s="290"/>
      <c r="O41" s="78"/>
      <c r="P41" s="78"/>
      <c r="Q41" s="290"/>
      <c r="R41" s="78"/>
      <c r="S41" s="78"/>
      <c r="T41" s="290"/>
      <c r="U41" s="78"/>
      <c r="V41" s="127"/>
      <c r="W41" s="120"/>
    </row>
    <row r="42" spans="1:25" ht="15.95" customHeight="1">
      <c r="A42" s="77">
        <f>ROW()</f>
        <v>42</v>
      </c>
      <c r="B42" s="292"/>
      <c r="C42" s="92"/>
      <c r="D42" s="91"/>
      <c r="E42" s="163"/>
      <c r="F42" s="163"/>
      <c r="G42" s="91"/>
      <c r="H42" s="91"/>
      <c r="I42" s="91"/>
      <c r="J42" s="91"/>
      <c r="K42" s="91"/>
      <c r="L42" s="91"/>
      <c r="M42" s="91"/>
      <c r="N42" s="91"/>
      <c r="O42" s="91"/>
      <c r="P42" s="91"/>
      <c r="Q42" s="91"/>
      <c r="R42" s="91"/>
      <c r="S42" s="91"/>
      <c r="T42" s="91"/>
      <c r="U42" s="91"/>
      <c r="V42" s="91"/>
      <c r="W42" s="94"/>
    </row>
    <row r="43" spans="1:25" s="1" customFormat="1">
      <c r="A43" s="58"/>
      <c r="B43" s="58"/>
      <c r="C43" s="58"/>
      <c r="D43" s="58"/>
      <c r="E43" s="58"/>
      <c r="F43" s="58"/>
      <c r="G43" s="58"/>
      <c r="H43" s="58"/>
      <c r="I43" s="58"/>
      <c r="J43" s="58"/>
      <c r="K43" s="58"/>
      <c r="L43" s="58"/>
      <c r="M43" s="58"/>
      <c r="N43" s="58"/>
      <c r="O43" s="58"/>
      <c r="P43" s="58"/>
      <c r="Q43" s="95"/>
      <c r="R43" s="58"/>
      <c r="S43" s="58"/>
      <c r="T43" s="58"/>
      <c r="U43" s="58"/>
      <c r="V43" s="58"/>
      <c r="W43" s="58"/>
    </row>
    <row r="44" spans="1:25" s="1" customFormat="1">
      <c r="A44" s="58"/>
      <c r="B44" s="58"/>
      <c r="C44" s="58"/>
      <c r="D44" s="58"/>
      <c r="E44" s="58"/>
      <c r="F44" s="58"/>
      <c r="G44" s="58"/>
      <c r="H44" s="58"/>
      <c r="I44" s="58"/>
      <c r="J44" s="58"/>
      <c r="K44" s="58"/>
      <c r="L44" s="58"/>
      <c r="M44" s="58"/>
      <c r="N44" s="58"/>
      <c r="O44" s="58"/>
      <c r="P44" s="58"/>
      <c r="Q44" s="95"/>
      <c r="R44" s="58"/>
      <c r="S44" s="58"/>
      <c r="T44" s="58"/>
      <c r="U44" s="58"/>
      <c r="V44" s="58"/>
      <c r="W44" s="58"/>
    </row>
    <row r="45" spans="1:25" s="1" customFormat="1">
      <c r="A45" s="58"/>
      <c r="B45" s="58"/>
      <c r="C45" s="58"/>
      <c r="D45" s="58"/>
      <c r="E45" s="58"/>
      <c r="F45" s="58"/>
      <c r="G45" s="58"/>
      <c r="H45" s="58"/>
      <c r="I45" s="58"/>
      <c r="J45" s="58"/>
      <c r="K45" s="58"/>
      <c r="L45" s="58"/>
      <c r="M45" s="58"/>
      <c r="N45" s="58"/>
      <c r="O45" s="58"/>
      <c r="P45" s="58"/>
      <c r="Q45" s="95"/>
      <c r="R45" s="58"/>
      <c r="S45" s="58"/>
      <c r="T45" s="58"/>
      <c r="U45" s="58"/>
      <c r="V45" s="58"/>
      <c r="W45" s="58"/>
    </row>
    <row r="46" spans="1:25" s="1" customFormat="1">
      <c r="A46" s="58"/>
      <c r="B46" s="58"/>
      <c r="C46" s="58"/>
      <c r="D46" s="58"/>
      <c r="E46" s="58"/>
      <c r="F46" s="58"/>
      <c r="G46" s="58"/>
      <c r="H46" s="58"/>
      <c r="I46" s="58"/>
      <c r="J46" s="58"/>
      <c r="K46" s="58"/>
      <c r="L46" s="58"/>
      <c r="M46" s="58"/>
      <c r="N46" s="58"/>
      <c r="O46" s="58"/>
      <c r="P46" s="58"/>
      <c r="Q46" s="95"/>
      <c r="R46" s="58"/>
      <c r="S46" s="58"/>
      <c r="T46" s="58"/>
      <c r="U46" s="58"/>
      <c r="V46" s="58"/>
      <c r="W46" s="58"/>
    </row>
    <row r="47" spans="1:25" s="1" customFormat="1">
      <c r="A47" s="58"/>
      <c r="B47" s="58"/>
      <c r="C47" s="58"/>
      <c r="D47" s="58"/>
      <c r="E47" s="58"/>
      <c r="F47" s="58"/>
      <c r="G47" s="58"/>
      <c r="H47" s="58"/>
      <c r="I47" s="58"/>
      <c r="J47" s="58"/>
      <c r="K47" s="58"/>
      <c r="L47" s="58"/>
      <c r="M47" s="58"/>
      <c r="N47" s="58"/>
      <c r="O47" s="58"/>
      <c r="P47" s="58"/>
      <c r="Q47" s="95"/>
      <c r="R47" s="58"/>
      <c r="S47" s="58"/>
      <c r="T47" s="58"/>
      <c r="U47" s="58"/>
      <c r="V47" s="58"/>
      <c r="W47" s="58"/>
    </row>
    <row r="48" spans="1:25" s="1" customFormat="1">
      <c r="A48" s="58"/>
      <c r="B48" s="58"/>
      <c r="C48" s="58"/>
      <c r="D48" s="58"/>
      <c r="E48" s="58"/>
      <c r="F48" s="58"/>
      <c r="G48" s="58"/>
      <c r="H48" s="58"/>
      <c r="I48" s="58"/>
      <c r="J48" s="58"/>
      <c r="K48" s="58"/>
      <c r="L48" s="58"/>
      <c r="M48" s="58"/>
      <c r="N48" s="58"/>
      <c r="O48" s="58"/>
      <c r="P48" s="58"/>
      <c r="Q48" s="95"/>
      <c r="R48" s="58"/>
      <c r="S48" s="58"/>
      <c r="T48" s="58"/>
      <c r="U48" s="58"/>
      <c r="V48" s="58"/>
      <c r="W48" s="58"/>
    </row>
    <row r="49" spans="1:23" s="1" customFormat="1">
      <c r="A49" s="58"/>
      <c r="B49" s="58"/>
      <c r="C49" s="58"/>
      <c r="D49" s="58"/>
      <c r="E49" s="58"/>
      <c r="F49" s="58"/>
      <c r="G49" s="58"/>
      <c r="H49" s="58"/>
      <c r="I49" s="58"/>
      <c r="J49" s="58"/>
      <c r="K49" s="58"/>
      <c r="L49" s="58"/>
      <c r="M49" s="58"/>
      <c r="N49" s="58"/>
      <c r="O49" s="58"/>
      <c r="P49" s="58"/>
      <c r="Q49" s="95"/>
      <c r="R49" s="58"/>
      <c r="S49" s="58"/>
      <c r="T49" s="58"/>
      <c r="U49" s="58"/>
      <c r="V49" s="58"/>
      <c r="W49" s="58"/>
    </row>
    <row r="50" spans="1:23" s="1" customFormat="1">
      <c r="A50" s="58"/>
      <c r="B50" s="58"/>
      <c r="C50" s="58"/>
      <c r="D50" s="58"/>
      <c r="E50" s="58"/>
      <c r="F50" s="58"/>
      <c r="G50" s="58"/>
      <c r="H50" s="58"/>
      <c r="I50" s="58"/>
      <c r="J50" s="58"/>
      <c r="K50" s="58"/>
      <c r="L50" s="58"/>
      <c r="M50" s="58"/>
      <c r="N50" s="58"/>
      <c r="O50" s="58"/>
      <c r="P50" s="58"/>
      <c r="Q50" s="95"/>
      <c r="R50" s="58"/>
      <c r="S50" s="58"/>
      <c r="T50" s="58"/>
      <c r="U50" s="58"/>
      <c r="V50" s="58"/>
      <c r="W50" s="58"/>
    </row>
    <row r="51" spans="1:23" s="1" customFormat="1">
      <c r="A51" s="58"/>
      <c r="B51" s="58"/>
      <c r="C51" s="58"/>
      <c r="D51" s="58"/>
      <c r="E51" s="58"/>
      <c r="F51" s="58"/>
      <c r="G51" s="58"/>
      <c r="H51" s="58"/>
      <c r="I51" s="58"/>
      <c r="J51" s="58"/>
      <c r="K51" s="58"/>
      <c r="L51" s="58"/>
      <c r="M51" s="58"/>
      <c r="N51" s="58"/>
      <c r="O51" s="58"/>
      <c r="P51" s="58"/>
      <c r="Q51" s="95"/>
      <c r="R51" s="58"/>
      <c r="S51" s="58"/>
      <c r="T51" s="58"/>
      <c r="U51" s="58"/>
      <c r="V51" s="58"/>
      <c r="W51" s="58"/>
    </row>
    <row r="52" spans="1:23" s="1" customFormat="1">
      <c r="A52" s="58"/>
      <c r="B52" s="58"/>
      <c r="C52" s="58"/>
      <c r="D52" s="58"/>
      <c r="E52" s="58"/>
      <c r="F52" s="58"/>
      <c r="G52" s="58"/>
      <c r="H52" s="58"/>
      <c r="I52" s="58"/>
      <c r="J52" s="58"/>
      <c r="K52" s="58"/>
      <c r="L52" s="58"/>
      <c r="M52" s="58"/>
      <c r="N52" s="58"/>
      <c r="O52" s="58"/>
      <c r="P52" s="58"/>
      <c r="Q52" s="95"/>
      <c r="R52" s="58"/>
      <c r="S52" s="58"/>
      <c r="T52" s="58"/>
      <c r="U52" s="58"/>
      <c r="V52" s="58"/>
      <c r="W52" s="58"/>
    </row>
    <row r="53" spans="1:23" s="1" customFormat="1">
      <c r="A53" s="58"/>
      <c r="B53" s="58"/>
      <c r="C53" s="58"/>
      <c r="D53" s="58"/>
      <c r="E53" s="58"/>
      <c r="F53" s="58"/>
      <c r="G53" s="58"/>
      <c r="H53" s="58"/>
      <c r="I53" s="58"/>
      <c r="J53" s="58"/>
      <c r="K53" s="58"/>
      <c r="L53" s="58"/>
      <c r="M53" s="58"/>
      <c r="N53" s="58"/>
      <c r="O53" s="58"/>
      <c r="P53" s="58"/>
      <c r="Q53" s="95"/>
      <c r="R53" s="58"/>
      <c r="S53" s="58"/>
      <c r="T53" s="58"/>
      <c r="U53" s="58"/>
      <c r="V53" s="58"/>
      <c r="W53" s="58"/>
    </row>
    <row r="54" spans="1:23" s="1" customFormat="1">
      <c r="A54" s="58"/>
      <c r="B54" s="58"/>
      <c r="C54" s="58"/>
      <c r="D54" s="58"/>
      <c r="E54" s="58"/>
      <c r="F54" s="58"/>
      <c r="G54" s="58"/>
      <c r="H54" s="58"/>
      <c r="I54" s="58"/>
      <c r="J54" s="58"/>
      <c r="K54" s="58"/>
      <c r="L54" s="58"/>
      <c r="M54" s="58"/>
      <c r="N54" s="58"/>
      <c r="O54" s="58"/>
      <c r="P54" s="58"/>
      <c r="Q54" s="95"/>
      <c r="R54" s="58"/>
      <c r="S54" s="58"/>
      <c r="T54" s="58"/>
      <c r="U54" s="58"/>
      <c r="V54" s="58"/>
      <c r="W54" s="58"/>
    </row>
    <row r="55" spans="1:23" s="1" customFormat="1">
      <c r="A55" s="58"/>
      <c r="B55" s="58"/>
      <c r="C55" s="58"/>
      <c r="D55" s="58"/>
      <c r="E55" s="58"/>
      <c r="F55" s="58"/>
      <c r="G55" s="58"/>
      <c r="H55" s="58"/>
      <c r="I55" s="58"/>
      <c r="J55" s="58"/>
      <c r="K55" s="58"/>
      <c r="L55" s="58"/>
      <c r="M55" s="58"/>
      <c r="N55" s="58"/>
      <c r="O55" s="58"/>
      <c r="P55" s="58"/>
      <c r="Q55" s="95"/>
      <c r="R55" s="58"/>
      <c r="S55" s="58"/>
      <c r="T55" s="58"/>
      <c r="U55" s="58"/>
      <c r="V55" s="58"/>
      <c r="W55" s="58"/>
    </row>
    <row r="56" spans="1:23" s="1" customFormat="1">
      <c r="A56" s="58"/>
      <c r="B56" s="58"/>
      <c r="C56" s="58"/>
      <c r="D56" s="58"/>
      <c r="E56" s="58"/>
      <c r="F56" s="58"/>
      <c r="G56" s="58"/>
      <c r="H56" s="58"/>
      <c r="I56" s="58"/>
      <c r="J56" s="58"/>
      <c r="K56" s="58"/>
      <c r="L56" s="58"/>
      <c r="M56" s="58"/>
      <c r="N56" s="58"/>
      <c r="O56" s="58"/>
      <c r="P56" s="58"/>
      <c r="Q56" s="95"/>
      <c r="R56" s="58"/>
      <c r="S56" s="58"/>
      <c r="T56" s="58"/>
      <c r="U56" s="58"/>
      <c r="V56" s="58"/>
      <c r="W56" s="58"/>
    </row>
    <row r="57" spans="1:23" s="1" customFormat="1">
      <c r="A57" s="58"/>
      <c r="B57" s="58"/>
      <c r="C57" s="58"/>
      <c r="D57" s="58"/>
      <c r="E57" s="58"/>
      <c r="F57" s="58"/>
      <c r="G57" s="58"/>
      <c r="H57" s="58"/>
      <c r="I57" s="58"/>
      <c r="J57" s="58"/>
      <c r="K57" s="58"/>
      <c r="L57" s="58"/>
      <c r="M57" s="58"/>
      <c r="N57" s="58"/>
      <c r="O57" s="58"/>
      <c r="P57" s="58"/>
      <c r="Q57" s="95"/>
      <c r="R57" s="58"/>
      <c r="S57" s="58"/>
      <c r="T57" s="58"/>
      <c r="U57" s="58"/>
      <c r="V57" s="58"/>
      <c r="W57" s="58"/>
    </row>
    <row r="58" spans="1:23" s="1" customFormat="1">
      <c r="A58" s="58"/>
      <c r="B58" s="58"/>
      <c r="C58" s="58"/>
      <c r="D58" s="58"/>
      <c r="E58" s="58"/>
      <c r="F58" s="58"/>
      <c r="G58" s="58"/>
      <c r="H58" s="58"/>
      <c r="I58" s="58"/>
      <c r="J58" s="58"/>
      <c r="K58" s="58"/>
      <c r="L58" s="58"/>
      <c r="M58" s="58"/>
      <c r="N58" s="58"/>
      <c r="O58" s="58"/>
      <c r="P58" s="58"/>
      <c r="Q58" s="95"/>
      <c r="R58" s="58"/>
      <c r="S58" s="58"/>
      <c r="T58" s="58"/>
      <c r="U58" s="58"/>
      <c r="V58" s="58"/>
      <c r="W58" s="58"/>
    </row>
    <row r="59" spans="1:23" s="1" customFormat="1">
      <c r="A59" s="58"/>
      <c r="B59" s="58"/>
      <c r="C59" s="58"/>
      <c r="D59" s="58"/>
      <c r="E59" s="58"/>
      <c r="F59" s="58"/>
      <c r="G59" s="58"/>
      <c r="H59" s="58"/>
      <c r="I59" s="58"/>
      <c r="J59" s="58"/>
      <c r="K59" s="58"/>
      <c r="L59" s="58"/>
      <c r="M59" s="58"/>
      <c r="N59" s="58"/>
      <c r="O59" s="58"/>
      <c r="P59" s="58"/>
      <c r="Q59" s="95"/>
      <c r="R59" s="58"/>
      <c r="S59" s="58"/>
      <c r="T59" s="58"/>
      <c r="U59" s="58"/>
      <c r="V59" s="58"/>
      <c r="W59" s="58"/>
    </row>
    <row r="60" spans="1:23" s="1" customFormat="1">
      <c r="A60" s="58"/>
      <c r="B60" s="58"/>
      <c r="C60" s="58"/>
      <c r="D60" s="58"/>
      <c r="E60" s="58"/>
      <c r="F60" s="58"/>
      <c r="G60" s="58"/>
      <c r="H60" s="58"/>
      <c r="I60" s="58"/>
      <c r="J60" s="58"/>
      <c r="K60" s="58"/>
      <c r="L60" s="58"/>
      <c r="M60" s="58"/>
      <c r="N60" s="58"/>
      <c r="O60" s="58"/>
      <c r="P60" s="58"/>
      <c r="Q60" s="95"/>
      <c r="R60" s="58"/>
      <c r="S60" s="58"/>
      <c r="T60" s="58"/>
      <c r="U60" s="58"/>
      <c r="V60" s="58"/>
      <c r="W60" s="58"/>
    </row>
    <row r="61" spans="1:23" s="1" customFormat="1">
      <c r="A61" s="58"/>
      <c r="B61" s="58"/>
      <c r="C61" s="58"/>
      <c r="D61" s="58"/>
      <c r="E61" s="58"/>
      <c r="F61" s="58"/>
      <c r="G61" s="58"/>
      <c r="H61" s="58"/>
      <c r="I61" s="58"/>
      <c r="J61" s="58"/>
      <c r="K61" s="58"/>
      <c r="L61" s="58"/>
      <c r="M61" s="58"/>
      <c r="N61" s="58"/>
      <c r="O61" s="58"/>
      <c r="P61" s="58"/>
      <c r="Q61" s="95"/>
      <c r="R61" s="58"/>
      <c r="S61" s="58"/>
      <c r="T61" s="58"/>
      <c r="U61" s="58"/>
      <c r="V61" s="58"/>
      <c r="W61" s="58"/>
    </row>
    <row r="62" spans="1:23" s="1" customFormat="1">
      <c r="A62" s="58"/>
      <c r="B62" s="58"/>
      <c r="C62" s="58"/>
      <c r="D62" s="58"/>
      <c r="E62" s="58"/>
      <c r="F62" s="58"/>
      <c r="G62" s="58"/>
      <c r="H62" s="58"/>
      <c r="I62" s="58"/>
      <c r="J62" s="58"/>
      <c r="K62" s="58"/>
      <c r="L62" s="58"/>
      <c r="M62" s="58"/>
      <c r="N62" s="58"/>
      <c r="O62" s="58"/>
      <c r="P62" s="58"/>
      <c r="Q62" s="95"/>
      <c r="R62" s="58"/>
      <c r="S62" s="58"/>
      <c r="T62" s="58"/>
      <c r="U62" s="58"/>
      <c r="V62" s="58"/>
      <c r="W62" s="58"/>
    </row>
    <row r="63" spans="1:23" s="1" customFormat="1">
      <c r="A63" s="58"/>
      <c r="B63" s="58"/>
      <c r="C63" s="58"/>
      <c r="D63" s="58"/>
      <c r="E63" s="58"/>
      <c r="F63" s="58"/>
      <c r="G63" s="58"/>
      <c r="H63" s="58"/>
      <c r="I63" s="58"/>
      <c r="J63" s="58"/>
      <c r="K63" s="58"/>
      <c r="L63" s="58"/>
      <c r="M63" s="58"/>
      <c r="N63" s="58"/>
      <c r="O63" s="58"/>
      <c r="P63" s="58"/>
      <c r="Q63" s="95"/>
      <c r="R63" s="58"/>
      <c r="S63" s="58"/>
      <c r="T63" s="58"/>
      <c r="U63" s="58"/>
      <c r="V63" s="58"/>
      <c r="W63" s="58"/>
    </row>
    <row r="64" spans="1:23" s="1" customFormat="1">
      <c r="A64" s="58"/>
      <c r="B64" s="58"/>
      <c r="C64" s="58"/>
      <c r="D64" s="58"/>
      <c r="E64" s="58"/>
      <c r="F64" s="58"/>
      <c r="G64" s="58"/>
      <c r="H64" s="58"/>
      <c r="I64" s="58"/>
      <c r="J64" s="58"/>
      <c r="K64" s="58"/>
      <c r="L64" s="58"/>
      <c r="M64" s="58"/>
      <c r="N64" s="58"/>
      <c r="O64" s="58"/>
      <c r="P64" s="58"/>
      <c r="Q64" s="95"/>
      <c r="R64" s="58"/>
      <c r="S64" s="58"/>
      <c r="T64" s="58"/>
      <c r="U64" s="58"/>
      <c r="V64" s="58"/>
      <c r="W64" s="58"/>
    </row>
    <row r="65" spans="1:23" s="1" customFormat="1">
      <c r="A65" s="58"/>
      <c r="B65" s="58"/>
      <c r="C65" s="58"/>
      <c r="D65" s="58"/>
      <c r="E65" s="58"/>
      <c r="F65" s="58"/>
      <c r="G65" s="58"/>
      <c r="H65" s="58"/>
      <c r="I65" s="58"/>
      <c r="J65" s="58"/>
      <c r="K65" s="58"/>
      <c r="L65" s="58"/>
      <c r="M65" s="58"/>
      <c r="N65" s="58"/>
      <c r="O65" s="58"/>
      <c r="P65" s="58"/>
      <c r="Q65" s="95"/>
      <c r="R65" s="58"/>
      <c r="S65" s="58"/>
      <c r="T65" s="58"/>
      <c r="U65" s="58"/>
      <c r="V65" s="58"/>
      <c r="W65" s="58"/>
    </row>
    <row r="66" spans="1:23" s="1" customFormat="1">
      <c r="A66" s="58"/>
      <c r="B66" s="58"/>
      <c r="C66" s="58"/>
      <c r="D66" s="58"/>
      <c r="E66" s="58"/>
      <c r="F66" s="58"/>
      <c r="G66" s="58"/>
      <c r="H66" s="58"/>
      <c r="I66" s="58"/>
      <c r="J66" s="58"/>
      <c r="K66" s="58"/>
      <c r="L66" s="58"/>
      <c r="M66" s="58"/>
      <c r="N66" s="58"/>
      <c r="O66" s="58"/>
      <c r="P66" s="58"/>
      <c r="Q66" s="95"/>
      <c r="R66" s="58"/>
      <c r="S66" s="58"/>
      <c r="T66" s="58"/>
      <c r="U66" s="58"/>
      <c r="V66" s="58"/>
      <c r="W66" s="58"/>
    </row>
    <row r="67" spans="1:23" s="1" customFormat="1">
      <c r="A67" s="58"/>
      <c r="B67" s="58"/>
      <c r="C67" s="58"/>
      <c r="D67" s="58"/>
      <c r="E67" s="58"/>
      <c r="F67" s="58"/>
      <c r="G67" s="58"/>
      <c r="H67" s="58"/>
      <c r="I67" s="58"/>
      <c r="J67" s="58"/>
      <c r="K67" s="58"/>
      <c r="L67" s="58"/>
      <c r="M67" s="58"/>
      <c r="N67" s="58"/>
      <c r="O67" s="58"/>
      <c r="P67" s="58"/>
      <c r="Q67" s="95"/>
      <c r="R67" s="58"/>
      <c r="S67" s="58"/>
      <c r="T67" s="58"/>
      <c r="U67" s="58"/>
      <c r="V67" s="58"/>
      <c r="W67" s="58"/>
    </row>
    <row r="68" spans="1:23" s="1" customFormat="1">
      <c r="A68" s="58"/>
      <c r="B68" s="58"/>
      <c r="C68" s="58"/>
      <c r="D68" s="58"/>
      <c r="E68" s="58"/>
      <c r="F68" s="58"/>
      <c r="G68" s="58"/>
      <c r="H68" s="58"/>
      <c r="I68" s="58"/>
      <c r="J68" s="58"/>
      <c r="K68" s="58"/>
      <c r="L68" s="58"/>
      <c r="M68" s="58"/>
      <c r="N68" s="58"/>
      <c r="O68" s="58"/>
      <c r="P68" s="58"/>
      <c r="Q68" s="95"/>
      <c r="R68" s="58"/>
      <c r="S68" s="58"/>
      <c r="T68" s="58"/>
      <c r="U68" s="58"/>
      <c r="V68" s="58"/>
      <c r="W68" s="58"/>
    </row>
    <row r="69" spans="1:23" s="1" customFormat="1">
      <c r="A69" s="58"/>
      <c r="B69" s="58"/>
      <c r="C69" s="58"/>
      <c r="D69" s="58"/>
      <c r="E69" s="58"/>
      <c r="F69" s="58"/>
      <c r="G69" s="58"/>
      <c r="H69" s="58"/>
      <c r="I69" s="58"/>
      <c r="J69" s="58"/>
      <c r="K69" s="58"/>
      <c r="L69" s="58"/>
      <c r="M69" s="58"/>
      <c r="N69" s="58"/>
      <c r="O69" s="58"/>
      <c r="P69" s="58"/>
      <c r="Q69" s="95"/>
      <c r="R69" s="58"/>
      <c r="S69" s="58"/>
      <c r="T69" s="58"/>
      <c r="U69" s="58"/>
      <c r="V69" s="58"/>
      <c r="W69" s="58"/>
    </row>
    <row r="70" spans="1:23" s="1" customFormat="1">
      <c r="A70" s="58"/>
      <c r="B70" s="58"/>
      <c r="C70" s="58"/>
      <c r="D70" s="58"/>
      <c r="E70" s="58"/>
      <c r="F70" s="58"/>
      <c r="G70" s="58"/>
      <c r="H70" s="58"/>
      <c r="I70" s="58"/>
      <c r="J70" s="58"/>
      <c r="K70" s="58"/>
      <c r="L70" s="58"/>
      <c r="M70" s="58"/>
      <c r="N70" s="58"/>
      <c r="O70" s="58"/>
      <c r="P70" s="58"/>
      <c r="Q70" s="95"/>
      <c r="R70" s="58"/>
      <c r="S70" s="58"/>
      <c r="T70" s="58"/>
      <c r="U70" s="58"/>
      <c r="V70" s="58"/>
      <c r="W70" s="58"/>
    </row>
    <row r="71" spans="1:23" s="1" customFormat="1">
      <c r="A71" s="58"/>
      <c r="B71" s="58"/>
      <c r="C71" s="58"/>
      <c r="D71" s="58"/>
      <c r="E71" s="58"/>
      <c r="F71" s="58"/>
      <c r="G71" s="58"/>
      <c r="H71" s="58"/>
      <c r="I71" s="58"/>
      <c r="J71" s="58"/>
      <c r="K71" s="58"/>
      <c r="L71" s="58"/>
      <c r="M71" s="58"/>
      <c r="N71" s="58"/>
      <c r="O71" s="58"/>
      <c r="P71" s="58"/>
      <c r="Q71" s="95"/>
      <c r="R71" s="58"/>
      <c r="S71" s="58"/>
      <c r="T71" s="58"/>
      <c r="U71" s="58"/>
      <c r="V71" s="58"/>
      <c r="W71" s="58"/>
    </row>
    <row r="72" spans="1:23" s="1" customFormat="1">
      <c r="A72" s="58"/>
      <c r="B72" s="58"/>
      <c r="C72" s="58"/>
      <c r="D72" s="58"/>
      <c r="E72" s="58"/>
      <c r="F72" s="58"/>
      <c r="G72" s="58"/>
      <c r="H72" s="58"/>
      <c r="I72" s="58"/>
      <c r="J72" s="58"/>
      <c r="K72" s="58"/>
      <c r="L72" s="58"/>
      <c r="M72" s="58"/>
      <c r="N72" s="58"/>
      <c r="O72" s="58"/>
      <c r="P72" s="58"/>
      <c r="Q72" s="95"/>
      <c r="R72" s="58"/>
      <c r="S72" s="58"/>
      <c r="T72" s="58"/>
      <c r="U72" s="58"/>
      <c r="V72" s="58"/>
      <c r="W72" s="58"/>
    </row>
    <row r="73" spans="1:23" s="1" customFormat="1">
      <c r="A73" s="58"/>
      <c r="B73" s="58"/>
      <c r="C73" s="58"/>
      <c r="D73" s="58"/>
      <c r="E73" s="58"/>
      <c r="F73" s="58"/>
      <c r="G73" s="58"/>
      <c r="H73" s="58"/>
      <c r="I73" s="58"/>
      <c r="J73" s="58"/>
      <c r="K73" s="58"/>
      <c r="L73" s="58"/>
      <c r="M73" s="58"/>
      <c r="N73" s="58"/>
      <c r="O73" s="58"/>
      <c r="P73" s="58"/>
      <c r="Q73" s="95"/>
      <c r="R73" s="58"/>
      <c r="S73" s="58"/>
      <c r="T73" s="58"/>
      <c r="U73" s="58"/>
      <c r="V73" s="58"/>
      <c r="W73" s="58"/>
    </row>
    <row r="74" spans="1:23" s="1" customFormat="1">
      <c r="A74" s="58"/>
      <c r="B74" s="58"/>
      <c r="C74" s="58"/>
      <c r="D74" s="58"/>
      <c r="E74" s="58"/>
      <c r="F74" s="58"/>
      <c r="G74" s="58"/>
      <c r="H74" s="58"/>
      <c r="I74" s="58"/>
      <c r="J74" s="58"/>
      <c r="K74" s="58"/>
      <c r="L74" s="58"/>
      <c r="M74" s="58"/>
      <c r="N74" s="58"/>
      <c r="O74" s="58"/>
      <c r="P74" s="58"/>
      <c r="Q74" s="95"/>
      <c r="R74" s="58"/>
      <c r="S74" s="58"/>
      <c r="T74" s="58"/>
      <c r="U74" s="58"/>
      <c r="V74" s="58"/>
      <c r="W74" s="58"/>
    </row>
    <row r="75" spans="1:23" s="1" customFormat="1">
      <c r="A75" s="58"/>
      <c r="B75" s="58"/>
      <c r="C75" s="58"/>
      <c r="D75" s="58"/>
      <c r="E75" s="58"/>
      <c r="F75" s="58"/>
      <c r="G75" s="58"/>
      <c r="H75" s="58"/>
      <c r="I75" s="58"/>
      <c r="J75" s="58"/>
      <c r="K75" s="58"/>
      <c r="L75" s="58"/>
      <c r="M75" s="58"/>
      <c r="N75" s="58"/>
      <c r="O75" s="58"/>
      <c r="P75" s="58"/>
      <c r="Q75" s="95"/>
      <c r="R75" s="58"/>
      <c r="S75" s="58"/>
      <c r="T75" s="58"/>
      <c r="U75" s="58"/>
      <c r="V75" s="58"/>
      <c r="W75" s="58"/>
    </row>
    <row r="76" spans="1:23" s="1" customFormat="1">
      <c r="A76" s="58"/>
      <c r="B76" s="58"/>
      <c r="C76" s="58"/>
      <c r="D76" s="58"/>
      <c r="E76" s="58"/>
      <c r="F76" s="58"/>
      <c r="G76" s="58"/>
      <c r="H76" s="58"/>
      <c r="I76" s="58"/>
      <c r="J76" s="58"/>
      <c r="K76" s="58"/>
      <c r="L76" s="58"/>
      <c r="M76" s="58"/>
      <c r="N76" s="58"/>
      <c r="O76" s="58"/>
      <c r="P76" s="58"/>
      <c r="Q76" s="95"/>
      <c r="R76" s="58"/>
      <c r="S76" s="58"/>
      <c r="T76" s="58"/>
      <c r="U76" s="58"/>
      <c r="V76" s="58"/>
      <c r="W76" s="58"/>
    </row>
    <row r="77" spans="1:23" s="1" customFormat="1">
      <c r="A77" s="58"/>
      <c r="B77" s="58"/>
      <c r="C77" s="58"/>
      <c r="D77" s="58"/>
      <c r="E77" s="58"/>
      <c r="F77" s="58"/>
      <c r="G77" s="58"/>
      <c r="H77" s="58"/>
      <c r="I77" s="58"/>
      <c r="J77" s="58"/>
      <c r="K77" s="58"/>
      <c r="L77" s="58"/>
      <c r="M77" s="58"/>
      <c r="N77" s="58"/>
      <c r="O77" s="58"/>
      <c r="P77" s="58"/>
      <c r="Q77" s="95"/>
      <c r="R77" s="58"/>
      <c r="S77" s="58"/>
      <c r="T77" s="58"/>
      <c r="U77" s="58"/>
      <c r="V77" s="58"/>
      <c r="W77" s="58"/>
    </row>
    <row r="78" spans="1:23" s="1" customFormat="1">
      <c r="A78" s="58"/>
      <c r="B78" s="58"/>
      <c r="C78" s="58"/>
      <c r="D78" s="58"/>
      <c r="E78" s="58"/>
      <c r="F78" s="58"/>
      <c r="G78" s="58"/>
      <c r="H78" s="58"/>
      <c r="I78" s="58"/>
      <c r="J78" s="58"/>
      <c r="K78" s="58"/>
      <c r="L78" s="58"/>
      <c r="M78" s="58"/>
      <c r="N78" s="58"/>
      <c r="O78" s="58"/>
      <c r="P78" s="58"/>
      <c r="Q78" s="95"/>
      <c r="R78" s="58"/>
      <c r="S78" s="58"/>
      <c r="T78" s="58"/>
      <c r="U78" s="58"/>
      <c r="V78" s="58"/>
      <c r="W78" s="58"/>
    </row>
    <row r="79" spans="1:23" s="1" customFormat="1">
      <c r="A79" s="58"/>
      <c r="B79" s="58"/>
      <c r="C79" s="58"/>
      <c r="D79" s="58"/>
      <c r="E79" s="58"/>
      <c r="F79" s="58"/>
      <c r="G79" s="58"/>
      <c r="H79" s="58"/>
      <c r="I79" s="58"/>
      <c r="J79" s="58"/>
      <c r="K79" s="58"/>
      <c r="L79" s="58"/>
      <c r="M79" s="58"/>
      <c r="N79" s="58"/>
      <c r="O79" s="58"/>
      <c r="P79" s="58"/>
      <c r="Q79" s="95"/>
      <c r="R79" s="58"/>
      <c r="S79" s="58"/>
      <c r="T79" s="58"/>
      <c r="U79" s="58"/>
      <c r="V79" s="58"/>
      <c r="W79" s="58"/>
    </row>
    <row r="80" spans="1:23" s="1" customFormat="1">
      <c r="A80" s="58"/>
      <c r="B80" s="58"/>
      <c r="C80" s="58"/>
      <c r="D80" s="58"/>
      <c r="E80" s="58"/>
      <c r="F80" s="58"/>
      <c r="G80" s="58"/>
      <c r="H80" s="58"/>
      <c r="I80" s="58"/>
      <c r="J80" s="58"/>
      <c r="K80" s="58"/>
      <c r="L80" s="58"/>
      <c r="M80" s="58"/>
      <c r="N80" s="58"/>
      <c r="O80" s="58"/>
      <c r="P80" s="58"/>
      <c r="Q80" s="95"/>
      <c r="R80" s="58"/>
      <c r="S80" s="58"/>
      <c r="T80" s="58"/>
      <c r="U80" s="58"/>
      <c r="V80" s="58"/>
      <c r="W80" s="58"/>
    </row>
    <row r="81" spans="1:23" s="1" customFormat="1">
      <c r="A81" s="58"/>
      <c r="B81" s="58"/>
      <c r="C81" s="58"/>
      <c r="D81" s="58"/>
      <c r="E81" s="58"/>
      <c r="F81" s="58"/>
      <c r="G81" s="58"/>
      <c r="H81" s="58"/>
      <c r="I81" s="58"/>
      <c r="J81" s="58"/>
      <c r="K81" s="58"/>
      <c r="L81" s="58"/>
      <c r="M81" s="58"/>
      <c r="N81" s="58"/>
      <c r="O81" s="58"/>
      <c r="P81" s="58"/>
      <c r="Q81" s="95"/>
      <c r="R81" s="58"/>
      <c r="S81" s="58"/>
      <c r="T81" s="58"/>
      <c r="U81" s="58"/>
      <c r="V81" s="58"/>
      <c r="W81" s="58"/>
    </row>
    <row r="82" spans="1:23" s="1" customFormat="1">
      <c r="A82" s="58"/>
      <c r="B82" s="58"/>
      <c r="C82" s="58"/>
      <c r="D82" s="58"/>
      <c r="E82" s="58"/>
      <c r="F82" s="58"/>
      <c r="G82" s="58"/>
      <c r="H82" s="58"/>
      <c r="I82" s="58"/>
      <c r="J82" s="58"/>
      <c r="K82" s="58"/>
      <c r="L82" s="58"/>
      <c r="M82" s="58"/>
      <c r="N82" s="58"/>
      <c r="O82" s="58"/>
      <c r="P82" s="58"/>
      <c r="Q82" s="95"/>
      <c r="R82" s="58"/>
      <c r="S82" s="58"/>
      <c r="T82" s="58"/>
      <c r="U82" s="58"/>
      <c r="V82" s="58"/>
      <c r="W82" s="58"/>
    </row>
    <row r="83" spans="1:23" s="1" customFormat="1">
      <c r="A83" s="58"/>
      <c r="B83" s="58"/>
      <c r="C83" s="58"/>
      <c r="D83" s="58"/>
      <c r="E83" s="58"/>
      <c r="F83" s="58"/>
      <c r="G83" s="58"/>
      <c r="H83" s="58"/>
      <c r="I83" s="58"/>
      <c r="J83" s="58"/>
      <c r="K83" s="58"/>
      <c r="L83" s="58"/>
      <c r="M83" s="58"/>
      <c r="N83" s="58"/>
      <c r="O83" s="58"/>
      <c r="P83" s="58"/>
      <c r="Q83" s="95"/>
      <c r="R83" s="58"/>
      <c r="S83" s="58"/>
      <c r="T83" s="58"/>
      <c r="U83" s="58"/>
      <c r="V83" s="58"/>
      <c r="W83" s="58"/>
    </row>
    <row r="84" spans="1:23" s="1" customFormat="1">
      <c r="A84" s="58"/>
      <c r="B84" s="58"/>
      <c r="C84" s="58"/>
      <c r="D84" s="58"/>
      <c r="E84" s="58"/>
      <c r="F84" s="58"/>
      <c r="G84" s="58"/>
      <c r="H84" s="58"/>
      <c r="I84" s="58"/>
      <c r="J84" s="58"/>
      <c r="K84" s="58"/>
      <c r="L84" s="58"/>
      <c r="M84" s="58"/>
      <c r="N84" s="58"/>
      <c r="O84" s="58"/>
      <c r="P84" s="58"/>
      <c r="Q84" s="95"/>
      <c r="R84" s="58"/>
      <c r="S84" s="58"/>
      <c r="T84" s="58"/>
      <c r="U84" s="58"/>
      <c r="V84" s="58"/>
      <c r="W84" s="58"/>
    </row>
    <row r="85" spans="1:23" s="1" customFormat="1">
      <c r="A85" s="58"/>
      <c r="B85" s="58"/>
      <c r="C85" s="58"/>
      <c r="D85" s="58"/>
      <c r="E85" s="58"/>
      <c r="F85" s="58"/>
      <c r="G85" s="58"/>
      <c r="H85" s="58"/>
      <c r="I85" s="58"/>
      <c r="J85" s="58"/>
      <c r="K85" s="58"/>
      <c r="L85" s="58"/>
      <c r="M85" s="58"/>
      <c r="N85" s="58"/>
      <c r="O85" s="58"/>
      <c r="P85" s="58"/>
      <c r="Q85" s="95"/>
      <c r="R85" s="58"/>
      <c r="S85" s="58"/>
      <c r="T85" s="58"/>
      <c r="U85" s="58"/>
      <c r="V85" s="58"/>
      <c r="W85" s="58"/>
    </row>
    <row r="86" spans="1:23" s="1" customFormat="1">
      <c r="A86" s="58"/>
      <c r="B86" s="58"/>
      <c r="C86" s="58"/>
      <c r="D86" s="58"/>
      <c r="E86" s="58"/>
      <c r="F86" s="58"/>
      <c r="G86" s="58"/>
      <c r="H86" s="58"/>
      <c r="I86" s="58"/>
      <c r="J86" s="58"/>
      <c r="K86" s="58"/>
      <c r="L86" s="58"/>
      <c r="M86" s="58"/>
      <c r="N86" s="58"/>
      <c r="O86" s="58"/>
      <c r="P86" s="58"/>
      <c r="Q86" s="95"/>
      <c r="R86" s="58"/>
      <c r="S86" s="58"/>
      <c r="T86" s="58"/>
      <c r="U86" s="58"/>
      <c r="V86" s="58"/>
      <c r="W86" s="58"/>
    </row>
    <row r="87" spans="1:23" s="1" customFormat="1">
      <c r="A87" s="58"/>
      <c r="B87" s="58"/>
      <c r="C87" s="58"/>
      <c r="D87" s="58"/>
      <c r="E87" s="58"/>
      <c r="F87" s="58"/>
      <c r="G87" s="58"/>
      <c r="H87" s="58"/>
      <c r="I87" s="58"/>
      <c r="J87" s="58"/>
      <c r="K87" s="58"/>
      <c r="L87" s="58"/>
      <c r="M87" s="58"/>
      <c r="N87" s="58"/>
      <c r="O87" s="58"/>
      <c r="P87" s="58"/>
      <c r="Q87" s="95"/>
      <c r="R87" s="58"/>
      <c r="S87" s="58"/>
      <c r="T87" s="58"/>
      <c r="U87" s="58"/>
      <c r="V87" s="58"/>
      <c r="W87" s="58"/>
    </row>
    <row r="88" spans="1:23" s="1" customFormat="1">
      <c r="A88" s="58"/>
      <c r="B88" s="58"/>
      <c r="C88" s="58"/>
      <c r="D88" s="58"/>
      <c r="E88" s="58"/>
      <c r="F88" s="58"/>
      <c r="G88" s="58"/>
      <c r="H88" s="58"/>
      <c r="I88" s="58"/>
      <c r="J88" s="58"/>
      <c r="K88" s="58"/>
      <c r="L88" s="58"/>
      <c r="M88" s="58"/>
      <c r="N88" s="58"/>
      <c r="O88" s="58"/>
      <c r="P88" s="58"/>
      <c r="Q88" s="95"/>
      <c r="R88" s="58"/>
      <c r="S88" s="58"/>
      <c r="T88" s="58"/>
      <c r="U88" s="58"/>
      <c r="V88" s="58"/>
      <c r="W88" s="58"/>
    </row>
    <row r="89" spans="1:23" s="1" customFormat="1">
      <c r="A89" s="58"/>
      <c r="B89" s="58"/>
      <c r="C89" s="58"/>
      <c r="D89" s="58"/>
      <c r="E89" s="58"/>
      <c r="F89" s="58"/>
      <c r="G89" s="58"/>
      <c r="H89" s="58"/>
      <c r="I89" s="58"/>
      <c r="J89" s="58"/>
      <c r="K89" s="58"/>
      <c r="L89" s="58"/>
      <c r="M89" s="58"/>
      <c r="N89" s="58"/>
      <c r="O89" s="58"/>
      <c r="P89" s="58"/>
      <c r="Q89" s="95"/>
      <c r="R89" s="58"/>
      <c r="S89" s="58"/>
      <c r="T89" s="58"/>
      <c r="U89" s="58"/>
      <c r="V89" s="58"/>
      <c r="W89" s="58"/>
    </row>
    <row r="90" spans="1:23" s="1" customFormat="1">
      <c r="A90" s="58"/>
      <c r="B90" s="58"/>
      <c r="C90" s="58"/>
      <c r="D90" s="58"/>
      <c r="E90" s="58"/>
      <c r="F90" s="58"/>
      <c r="G90" s="58"/>
      <c r="H90" s="58"/>
      <c r="I90" s="58"/>
      <c r="J90" s="58"/>
      <c r="K90" s="58"/>
      <c r="L90" s="58"/>
      <c r="M90" s="58"/>
      <c r="N90" s="58"/>
      <c r="O90" s="58"/>
      <c r="P90" s="58"/>
      <c r="Q90" s="95"/>
      <c r="R90" s="58"/>
      <c r="S90" s="58"/>
      <c r="T90" s="58"/>
      <c r="U90" s="58"/>
      <c r="V90" s="58"/>
      <c r="W90" s="58"/>
    </row>
    <row r="91" spans="1:23" s="1" customFormat="1">
      <c r="A91" s="58"/>
      <c r="B91" s="58"/>
      <c r="C91" s="58"/>
      <c r="D91" s="58"/>
      <c r="E91" s="58"/>
      <c r="F91" s="58"/>
      <c r="G91" s="58"/>
      <c r="H91" s="58"/>
      <c r="I91" s="58"/>
      <c r="J91" s="58"/>
      <c r="K91" s="58"/>
      <c r="L91" s="58"/>
      <c r="M91" s="58"/>
      <c r="N91" s="58"/>
      <c r="O91" s="58"/>
      <c r="P91" s="58"/>
      <c r="Q91" s="95"/>
      <c r="R91" s="58"/>
      <c r="S91" s="58"/>
      <c r="T91" s="58"/>
      <c r="U91" s="58"/>
      <c r="V91" s="58"/>
      <c r="W91" s="58"/>
    </row>
    <row r="92" spans="1:23" s="1" customFormat="1">
      <c r="A92" s="58"/>
      <c r="B92" s="58"/>
      <c r="C92" s="58"/>
      <c r="D92" s="58"/>
      <c r="E92" s="58"/>
      <c r="F92" s="58"/>
      <c r="G92" s="58"/>
      <c r="H92" s="58"/>
      <c r="I92" s="58"/>
      <c r="J92" s="58"/>
      <c r="K92" s="58"/>
      <c r="L92" s="58"/>
      <c r="M92" s="58"/>
      <c r="N92" s="58"/>
      <c r="O92" s="58"/>
      <c r="P92" s="58"/>
      <c r="Q92" s="95"/>
      <c r="R92" s="58"/>
      <c r="S92" s="58"/>
      <c r="T92" s="58"/>
      <c r="U92" s="58"/>
      <c r="V92" s="58"/>
      <c r="W92" s="58"/>
    </row>
    <row r="93" spans="1:23" s="1" customFormat="1">
      <c r="A93" s="58"/>
      <c r="B93" s="58"/>
      <c r="C93" s="58"/>
      <c r="D93" s="58"/>
      <c r="E93" s="58"/>
      <c r="F93" s="58"/>
      <c r="G93" s="58"/>
      <c r="H93" s="58"/>
      <c r="I93" s="58"/>
      <c r="J93" s="58"/>
      <c r="K93" s="58"/>
      <c r="L93" s="58"/>
      <c r="M93" s="58"/>
      <c r="N93" s="58"/>
      <c r="O93" s="58"/>
      <c r="P93" s="58"/>
      <c r="Q93" s="95"/>
      <c r="R93" s="58"/>
      <c r="S93" s="58"/>
      <c r="T93" s="58"/>
      <c r="U93" s="58"/>
      <c r="V93" s="58"/>
      <c r="W93" s="58"/>
    </row>
    <row r="94" spans="1:23" s="1" customFormat="1">
      <c r="A94" s="58"/>
      <c r="B94" s="58"/>
      <c r="C94" s="58"/>
      <c r="D94" s="58"/>
      <c r="E94" s="58"/>
      <c r="F94" s="58"/>
      <c r="G94" s="58"/>
      <c r="H94" s="58"/>
      <c r="I94" s="58"/>
      <c r="J94" s="58"/>
      <c r="K94" s="58"/>
      <c r="L94" s="58"/>
      <c r="M94" s="58"/>
      <c r="N94" s="58"/>
      <c r="O94" s="58"/>
      <c r="P94" s="58"/>
      <c r="Q94" s="95"/>
      <c r="R94" s="58"/>
      <c r="S94" s="58"/>
      <c r="T94" s="58"/>
      <c r="U94" s="58"/>
      <c r="V94" s="58"/>
      <c r="W94" s="58"/>
    </row>
    <row r="95" spans="1:23" s="1" customFormat="1">
      <c r="A95" s="58"/>
      <c r="B95" s="58"/>
      <c r="C95" s="58"/>
      <c r="D95" s="58"/>
      <c r="E95" s="58"/>
      <c r="F95" s="58"/>
      <c r="G95" s="58"/>
      <c r="H95" s="58"/>
      <c r="I95" s="58"/>
      <c r="J95" s="58"/>
      <c r="K95" s="58"/>
      <c r="L95" s="58"/>
      <c r="M95" s="58"/>
      <c r="N95" s="58"/>
      <c r="O95" s="58"/>
      <c r="P95" s="58"/>
      <c r="Q95" s="95"/>
      <c r="R95" s="58"/>
      <c r="S95" s="58"/>
      <c r="T95" s="58"/>
      <c r="U95" s="58"/>
      <c r="V95" s="58"/>
      <c r="W95" s="58"/>
    </row>
    <row r="96" spans="1:23" s="1" customFormat="1">
      <c r="A96" s="58"/>
      <c r="B96" s="58"/>
      <c r="C96" s="58"/>
      <c r="D96" s="58"/>
      <c r="E96" s="58"/>
      <c r="F96" s="58"/>
      <c r="G96" s="58"/>
      <c r="H96" s="58"/>
      <c r="I96" s="58"/>
      <c r="J96" s="58"/>
      <c r="K96" s="58"/>
      <c r="L96" s="58"/>
      <c r="M96" s="58"/>
      <c r="N96" s="58"/>
      <c r="O96" s="58"/>
      <c r="P96" s="58"/>
      <c r="Q96" s="95"/>
      <c r="R96" s="58"/>
      <c r="S96" s="58"/>
      <c r="T96" s="58"/>
      <c r="U96" s="58"/>
      <c r="V96" s="58"/>
      <c r="W96" s="58"/>
    </row>
    <row r="97" spans="1:23" s="1" customFormat="1">
      <c r="A97" s="58"/>
      <c r="B97" s="58"/>
      <c r="C97" s="58"/>
      <c r="D97" s="58"/>
      <c r="E97" s="58"/>
      <c r="F97" s="58"/>
      <c r="G97" s="58"/>
      <c r="H97" s="58"/>
      <c r="I97" s="58"/>
      <c r="J97" s="58"/>
      <c r="K97" s="58"/>
      <c r="L97" s="58"/>
      <c r="M97" s="58"/>
      <c r="N97" s="58"/>
      <c r="O97" s="58"/>
      <c r="P97" s="58"/>
      <c r="Q97" s="95"/>
      <c r="R97" s="58"/>
      <c r="S97" s="58"/>
      <c r="T97" s="58"/>
      <c r="U97" s="58"/>
      <c r="V97" s="58"/>
      <c r="W97" s="58"/>
    </row>
    <row r="98" spans="1:23" s="1" customFormat="1">
      <c r="A98" s="58"/>
      <c r="B98" s="58"/>
      <c r="C98" s="58"/>
      <c r="D98" s="58"/>
      <c r="E98" s="58"/>
      <c r="F98" s="58"/>
      <c r="G98" s="58"/>
      <c r="H98" s="58"/>
      <c r="I98" s="58"/>
      <c r="J98" s="58"/>
      <c r="K98" s="58"/>
      <c r="L98" s="58"/>
      <c r="M98" s="58"/>
      <c r="N98" s="58"/>
      <c r="O98" s="58"/>
      <c r="P98" s="58"/>
      <c r="Q98" s="95"/>
      <c r="R98" s="58"/>
      <c r="S98" s="58"/>
      <c r="T98" s="58"/>
      <c r="U98" s="58"/>
      <c r="V98" s="58"/>
      <c r="W98" s="58"/>
    </row>
    <row r="99" spans="1:23" s="1" customFormat="1">
      <c r="A99" s="58"/>
      <c r="B99" s="58"/>
      <c r="C99" s="58"/>
      <c r="D99" s="58"/>
      <c r="E99" s="58"/>
      <c r="F99" s="58"/>
      <c r="G99" s="58"/>
      <c r="H99" s="58"/>
      <c r="I99" s="58"/>
      <c r="J99" s="58"/>
      <c r="K99" s="58"/>
      <c r="L99" s="58"/>
      <c r="M99" s="58"/>
      <c r="N99" s="58"/>
      <c r="O99" s="58"/>
      <c r="P99" s="58"/>
      <c r="Q99" s="95"/>
      <c r="R99" s="58"/>
      <c r="S99" s="58"/>
      <c r="T99" s="58"/>
      <c r="U99" s="58"/>
      <c r="V99" s="58"/>
      <c r="W99" s="58"/>
    </row>
    <row r="100" spans="1:23" s="1" customFormat="1">
      <c r="A100" s="58"/>
      <c r="B100" s="58"/>
      <c r="C100" s="58"/>
      <c r="D100" s="58"/>
      <c r="E100" s="58"/>
      <c r="F100" s="58"/>
      <c r="G100" s="58"/>
      <c r="H100" s="58"/>
      <c r="I100" s="58"/>
      <c r="J100" s="58"/>
      <c r="K100" s="58"/>
      <c r="L100" s="58"/>
      <c r="M100" s="58"/>
      <c r="N100" s="58"/>
      <c r="O100" s="58"/>
      <c r="P100" s="58"/>
      <c r="Q100" s="95"/>
      <c r="R100" s="58"/>
      <c r="S100" s="58"/>
      <c r="T100" s="58"/>
      <c r="U100" s="58"/>
      <c r="V100" s="58"/>
      <c r="W100" s="58"/>
    </row>
    <row r="101" spans="1:23" s="1" customFormat="1">
      <c r="A101" s="58"/>
      <c r="B101" s="58"/>
      <c r="C101" s="58"/>
      <c r="D101" s="58"/>
      <c r="E101" s="58"/>
      <c r="F101" s="58"/>
      <c r="G101" s="58"/>
      <c r="H101" s="58"/>
      <c r="I101" s="58"/>
      <c r="J101" s="58"/>
      <c r="K101" s="58"/>
      <c r="L101" s="58"/>
      <c r="M101" s="58"/>
      <c r="N101" s="58"/>
      <c r="O101" s="58"/>
      <c r="P101" s="58"/>
      <c r="Q101" s="95"/>
      <c r="R101" s="58"/>
      <c r="S101" s="58"/>
      <c r="T101" s="58"/>
      <c r="U101" s="58"/>
      <c r="V101" s="58"/>
      <c r="W101" s="58"/>
    </row>
    <row r="102" spans="1:23" s="1" customFormat="1">
      <c r="A102" s="58"/>
      <c r="B102" s="58"/>
      <c r="C102" s="58"/>
      <c r="D102" s="58"/>
      <c r="E102" s="58"/>
      <c r="F102" s="58"/>
      <c r="G102" s="58"/>
      <c r="H102" s="58"/>
      <c r="I102" s="58"/>
      <c r="J102" s="58"/>
      <c r="K102" s="58"/>
      <c r="L102" s="58"/>
      <c r="M102" s="58"/>
      <c r="N102" s="58"/>
      <c r="O102" s="58"/>
      <c r="P102" s="58"/>
      <c r="Q102" s="95"/>
      <c r="R102" s="58"/>
      <c r="S102" s="58"/>
      <c r="T102" s="58"/>
      <c r="U102" s="58"/>
      <c r="V102" s="58"/>
      <c r="W102" s="58"/>
    </row>
    <row r="103" spans="1:23" s="1" customFormat="1">
      <c r="A103" s="58"/>
      <c r="B103" s="58"/>
      <c r="C103" s="58"/>
      <c r="D103" s="58"/>
      <c r="E103" s="58"/>
      <c r="F103" s="58"/>
      <c r="G103" s="58"/>
      <c r="H103" s="58"/>
      <c r="I103" s="58"/>
      <c r="J103" s="58"/>
      <c r="K103" s="58"/>
      <c r="L103" s="58"/>
      <c r="M103" s="58"/>
      <c r="N103" s="58"/>
      <c r="O103" s="58"/>
      <c r="P103" s="58"/>
      <c r="Q103" s="95"/>
      <c r="R103" s="58"/>
      <c r="S103" s="58"/>
      <c r="T103" s="58"/>
      <c r="U103" s="58"/>
      <c r="V103" s="58"/>
      <c r="W103" s="58"/>
    </row>
    <row r="104" spans="1:23" s="1" customFormat="1">
      <c r="A104" s="58"/>
      <c r="B104" s="58"/>
      <c r="C104" s="58"/>
      <c r="D104" s="58"/>
      <c r="E104" s="58"/>
      <c r="F104" s="58"/>
      <c r="G104" s="58"/>
      <c r="H104" s="58"/>
      <c r="I104" s="58"/>
      <c r="J104" s="58"/>
      <c r="K104" s="58"/>
      <c r="L104" s="58"/>
      <c r="M104" s="58"/>
      <c r="N104" s="58"/>
      <c r="O104" s="58"/>
      <c r="P104" s="58"/>
      <c r="Q104" s="95"/>
      <c r="R104" s="58"/>
      <c r="S104" s="58"/>
      <c r="T104" s="58"/>
      <c r="U104" s="58"/>
      <c r="V104" s="58"/>
      <c r="W104" s="58"/>
    </row>
    <row r="105" spans="1:23" s="1" customFormat="1">
      <c r="A105" s="58"/>
      <c r="B105" s="58"/>
      <c r="C105" s="58"/>
      <c r="D105" s="58"/>
      <c r="E105" s="58"/>
      <c r="F105" s="58"/>
      <c r="G105" s="58"/>
      <c r="H105" s="58"/>
      <c r="I105" s="58"/>
      <c r="J105" s="58"/>
      <c r="K105" s="58"/>
      <c r="L105" s="58"/>
      <c r="M105" s="58"/>
      <c r="N105" s="58"/>
      <c r="O105" s="58"/>
      <c r="P105" s="58"/>
      <c r="Q105" s="95"/>
      <c r="R105" s="58"/>
      <c r="S105" s="58"/>
      <c r="T105" s="58"/>
      <c r="U105" s="58"/>
      <c r="V105" s="58"/>
      <c r="W105" s="58"/>
    </row>
    <row r="106" spans="1:23" s="1" customFormat="1">
      <c r="A106" s="58"/>
      <c r="B106" s="58"/>
      <c r="C106" s="58"/>
      <c r="D106" s="58"/>
      <c r="E106" s="58"/>
      <c r="F106" s="58"/>
      <c r="G106" s="58"/>
      <c r="H106" s="58"/>
      <c r="I106" s="58"/>
      <c r="J106" s="58"/>
      <c r="K106" s="58"/>
      <c r="L106" s="58"/>
      <c r="M106" s="58"/>
      <c r="N106" s="58"/>
      <c r="O106" s="58"/>
      <c r="P106" s="58"/>
      <c r="Q106" s="95"/>
      <c r="R106" s="58"/>
      <c r="S106" s="58"/>
      <c r="T106" s="58"/>
      <c r="U106" s="58"/>
      <c r="V106" s="58"/>
      <c r="W106" s="58"/>
    </row>
    <row r="107" spans="1:23" s="1" customFormat="1">
      <c r="A107" s="58"/>
      <c r="B107" s="58"/>
      <c r="C107" s="58"/>
      <c r="D107" s="58"/>
      <c r="E107" s="58"/>
      <c r="F107" s="58"/>
      <c r="G107" s="58"/>
      <c r="H107" s="58"/>
      <c r="I107" s="58"/>
      <c r="J107" s="58"/>
      <c r="K107" s="58"/>
      <c r="L107" s="58"/>
      <c r="M107" s="58"/>
      <c r="N107" s="58"/>
      <c r="O107" s="58"/>
      <c r="P107" s="58"/>
      <c r="Q107" s="95"/>
      <c r="R107" s="58"/>
      <c r="S107" s="58"/>
      <c r="T107" s="58"/>
      <c r="U107" s="58"/>
      <c r="V107" s="58"/>
      <c r="W107" s="58"/>
    </row>
    <row r="108" spans="1:23" s="1" customFormat="1">
      <c r="A108" s="58"/>
      <c r="B108" s="58"/>
      <c r="C108" s="58"/>
      <c r="D108" s="58"/>
      <c r="E108" s="58"/>
      <c r="F108" s="58"/>
      <c r="G108" s="58"/>
      <c r="H108" s="58"/>
      <c r="I108" s="58"/>
      <c r="J108" s="58"/>
      <c r="K108" s="58"/>
      <c r="L108" s="58"/>
      <c r="M108" s="58"/>
      <c r="N108" s="58"/>
      <c r="O108" s="58"/>
      <c r="P108" s="58"/>
      <c r="Q108" s="95"/>
      <c r="R108" s="58"/>
      <c r="S108" s="58"/>
      <c r="T108" s="58"/>
      <c r="U108" s="58"/>
      <c r="V108" s="58"/>
      <c r="W108" s="58"/>
    </row>
    <row r="109" spans="1:23" s="1" customFormat="1">
      <c r="A109" s="58"/>
      <c r="B109" s="58"/>
      <c r="C109" s="58"/>
      <c r="D109" s="58"/>
      <c r="E109" s="58"/>
      <c r="F109" s="58"/>
      <c r="G109" s="58"/>
      <c r="H109" s="58"/>
      <c r="I109" s="58"/>
      <c r="J109" s="58"/>
      <c r="K109" s="58"/>
      <c r="L109" s="58"/>
      <c r="M109" s="58"/>
      <c r="N109" s="58"/>
      <c r="O109" s="58"/>
      <c r="P109" s="58"/>
      <c r="Q109" s="95"/>
      <c r="R109" s="58"/>
      <c r="S109" s="58"/>
      <c r="T109" s="58"/>
      <c r="U109" s="58"/>
      <c r="V109" s="58"/>
      <c r="W109" s="58"/>
    </row>
    <row r="110" spans="1:23" s="1" customFormat="1">
      <c r="A110" s="58"/>
      <c r="B110" s="58"/>
      <c r="C110" s="58"/>
      <c r="D110" s="58"/>
      <c r="E110" s="58"/>
      <c r="F110" s="58"/>
      <c r="G110" s="58"/>
      <c r="H110" s="58"/>
      <c r="I110" s="58"/>
      <c r="J110" s="58"/>
      <c r="K110" s="58"/>
      <c r="L110" s="58"/>
      <c r="M110" s="58"/>
      <c r="N110" s="58"/>
      <c r="O110" s="58"/>
      <c r="P110" s="58"/>
      <c r="Q110" s="95"/>
      <c r="R110" s="58"/>
      <c r="S110" s="58"/>
      <c r="T110" s="58"/>
      <c r="U110" s="58"/>
      <c r="V110" s="58"/>
      <c r="W110" s="58"/>
    </row>
    <row r="111" spans="1:23" s="1" customFormat="1">
      <c r="A111" s="58"/>
      <c r="B111" s="58"/>
      <c r="C111" s="58"/>
      <c r="D111" s="58"/>
      <c r="E111" s="58"/>
      <c r="F111" s="58"/>
      <c r="G111" s="58"/>
      <c r="H111" s="58"/>
      <c r="I111" s="58"/>
      <c r="J111" s="58"/>
      <c r="K111" s="58"/>
      <c r="L111" s="58"/>
      <c r="M111" s="58"/>
      <c r="N111" s="58"/>
      <c r="O111" s="58"/>
      <c r="P111" s="58"/>
      <c r="Q111" s="95"/>
      <c r="R111" s="58"/>
      <c r="S111" s="58"/>
      <c r="T111" s="58"/>
      <c r="U111" s="58"/>
      <c r="V111" s="58"/>
      <c r="W111" s="58"/>
    </row>
    <row r="112" spans="1:23" s="1" customFormat="1">
      <c r="A112" s="58"/>
      <c r="B112" s="58"/>
      <c r="C112" s="58"/>
      <c r="D112" s="58"/>
      <c r="E112" s="58"/>
      <c r="F112" s="58"/>
      <c r="G112" s="58"/>
      <c r="H112" s="58"/>
      <c r="I112" s="58"/>
      <c r="J112" s="58"/>
      <c r="K112" s="58"/>
      <c r="L112" s="58"/>
      <c r="M112" s="58"/>
      <c r="N112" s="58"/>
      <c r="O112" s="58"/>
      <c r="P112" s="58"/>
      <c r="Q112" s="95"/>
      <c r="R112" s="58"/>
      <c r="S112" s="58"/>
      <c r="T112" s="58"/>
      <c r="U112" s="58"/>
      <c r="V112" s="58"/>
      <c r="W112" s="58"/>
    </row>
    <row r="113" spans="1:23" s="1" customFormat="1">
      <c r="A113" s="58"/>
      <c r="B113" s="58"/>
      <c r="C113" s="58"/>
      <c r="D113" s="58"/>
      <c r="E113" s="58"/>
      <c r="F113" s="58"/>
      <c r="G113" s="58"/>
      <c r="H113" s="58"/>
      <c r="I113" s="58"/>
      <c r="J113" s="58"/>
      <c r="K113" s="58"/>
      <c r="L113" s="58"/>
      <c r="M113" s="58"/>
      <c r="N113" s="58"/>
      <c r="O113" s="58"/>
      <c r="P113" s="58"/>
      <c r="Q113" s="95"/>
      <c r="R113" s="58"/>
      <c r="S113" s="58"/>
      <c r="T113" s="58"/>
      <c r="U113" s="58"/>
      <c r="V113" s="58"/>
      <c r="W113" s="58"/>
    </row>
    <row r="114" spans="1:23" s="1" customFormat="1">
      <c r="A114" s="58"/>
      <c r="B114" s="58"/>
      <c r="C114" s="58"/>
      <c r="D114" s="58"/>
      <c r="E114" s="58"/>
      <c r="F114" s="58"/>
      <c r="G114" s="58"/>
      <c r="H114" s="58"/>
      <c r="I114" s="58"/>
      <c r="J114" s="58"/>
      <c r="K114" s="58"/>
      <c r="L114" s="58"/>
      <c r="M114" s="58"/>
      <c r="N114" s="58"/>
      <c r="O114" s="58"/>
      <c r="P114" s="58"/>
      <c r="Q114" s="95"/>
      <c r="R114" s="58"/>
      <c r="S114" s="58"/>
      <c r="T114" s="58"/>
      <c r="U114" s="58"/>
      <c r="V114" s="58"/>
      <c r="W114" s="58"/>
    </row>
    <row r="115" spans="1:23" s="1" customFormat="1">
      <c r="A115" s="58"/>
      <c r="B115" s="58"/>
      <c r="C115" s="58"/>
      <c r="D115" s="58"/>
      <c r="E115" s="58"/>
      <c r="F115" s="58"/>
      <c r="G115" s="58"/>
      <c r="H115" s="58"/>
      <c r="I115" s="58"/>
      <c r="J115" s="58"/>
      <c r="K115" s="58"/>
      <c r="L115" s="58"/>
      <c r="M115" s="58"/>
      <c r="N115" s="58"/>
      <c r="O115" s="58"/>
      <c r="P115" s="58"/>
      <c r="Q115" s="95"/>
      <c r="R115" s="58"/>
      <c r="S115" s="58"/>
      <c r="T115" s="58"/>
      <c r="U115" s="58"/>
      <c r="V115" s="58"/>
      <c r="W115" s="58"/>
    </row>
    <row r="116" spans="1:23" s="1" customFormat="1">
      <c r="A116" s="58"/>
      <c r="B116" s="58"/>
      <c r="C116" s="58"/>
      <c r="D116" s="58"/>
      <c r="E116" s="58"/>
      <c r="F116" s="58"/>
      <c r="G116" s="58"/>
      <c r="H116" s="58"/>
      <c r="I116" s="58"/>
      <c r="J116" s="58"/>
      <c r="K116" s="58"/>
      <c r="L116" s="58"/>
      <c r="M116" s="58"/>
      <c r="N116" s="58"/>
      <c r="O116" s="58"/>
      <c r="P116" s="58"/>
      <c r="Q116" s="95"/>
      <c r="R116" s="58"/>
      <c r="S116" s="58"/>
      <c r="T116" s="58"/>
      <c r="U116" s="58"/>
      <c r="V116" s="58"/>
      <c r="W116" s="58"/>
    </row>
    <row r="117" spans="1:23" s="1" customFormat="1">
      <c r="A117" s="58"/>
      <c r="B117" s="58"/>
      <c r="C117" s="58"/>
      <c r="D117" s="58"/>
      <c r="E117" s="58"/>
      <c r="F117" s="58"/>
      <c r="G117" s="58"/>
      <c r="H117" s="58"/>
      <c r="I117" s="58"/>
      <c r="J117" s="58"/>
      <c r="K117" s="58"/>
      <c r="L117" s="58"/>
      <c r="M117" s="58"/>
      <c r="N117" s="58"/>
      <c r="O117" s="58"/>
      <c r="P117" s="58"/>
      <c r="Q117" s="95"/>
      <c r="R117" s="58"/>
      <c r="S117" s="58"/>
      <c r="T117" s="58"/>
      <c r="U117" s="58"/>
      <c r="V117" s="58"/>
      <c r="W117" s="58"/>
    </row>
    <row r="118" spans="1:23" s="1" customFormat="1">
      <c r="A118" s="58"/>
      <c r="B118" s="58"/>
      <c r="C118" s="58"/>
      <c r="D118" s="58"/>
      <c r="E118" s="58"/>
      <c r="F118" s="58"/>
      <c r="G118" s="58"/>
      <c r="H118" s="58"/>
      <c r="I118" s="58"/>
      <c r="J118" s="58"/>
      <c r="K118" s="58"/>
      <c r="L118" s="58"/>
      <c r="M118" s="58"/>
      <c r="N118" s="58"/>
      <c r="O118" s="58"/>
      <c r="P118" s="58"/>
      <c r="Q118" s="95"/>
      <c r="R118" s="58"/>
      <c r="S118" s="58"/>
      <c r="T118" s="58"/>
      <c r="U118" s="58"/>
      <c r="V118" s="58"/>
      <c r="W118" s="58"/>
    </row>
    <row r="119" spans="1:23" s="1" customFormat="1">
      <c r="A119" s="58"/>
      <c r="B119" s="58"/>
      <c r="C119" s="58"/>
      <c r="D119" s="58"/>
      <c r="E119" s="58"/>
      <c r="F119" s="58"/>
      <c r="G119" s="58"/>
      <c r="H119" s="58"/>
      <c r="I119" s="58"/>
      <c r="J119" s="58"/>
      <c r="K119" s="58"/>
      <c r="L119" s="58"/>
      <c r="M119" s="58"/>
      <c r="N119" s="58"/>
      <c r="O119" s="58"/>
      <c r="P119" s="58"/>
      <c r="Q119" s="95"/>
      <c r="R119" s="58"/>
      <c r="S119" s="58"/>
      <c r="T119" s="58"/>
      <c r="U119" s="58"/>
      <c r="V119" s="58"/>
      <c r="W119" s="58"/>
    </row>
    <row r="120" spans="1:23" s="1" customFormat="1">
      <c r="A120" s="58"/>
      <c r="B120" s="58"/>
      <c r="C120" s="58"/>
      <c r="D120" s="58"/>
      <c r="E120" s="58"/>
      <c r="F120" s="58"/>
      <c r="G120" s="58"/>
      <c r="H120" s="58"/>
      <c r="I120" s="58"/>
      <c r="J120" s="58"/>
      <c r="K120" s="58"/>
      <c r="L120" s="58"/>
      <c r="M120" s="58"/>
      <c r="N120" s="58"/>
      <c r="O120" s="58"/>
      <c r="P120" s="58"/>
      <c r="Q120" s="95"/>
      <c r="R120" s="58"/>
      <c r="S120" s="58"/>
      <c r="T120" s="58"/>
      <c r="U120" s="58"/>
      <c r="V120" s="58"/>
      <c r="W120" s="58"/>
    </row>
    <row r="121" spans="1:23" s="1" customFormat="1">
      <c r="A121" s="58"/>
      <c r="B121" s="58"/>
      <c r="C121" s="58"/>
      <c r="D121" s="58"/>
      <c r="E121" s="58"/>
      <c r="F121" s="58"/>
      <c r="G121" s="58"/>
      <c r="H121" s="58"/>
      <c r="I121" s="58"/>
      <c r="J121" s="58"/>
      <c r="K121" s="58"/>
      <c r="L121" s="58"/>
      <c r="M121" s="58"/>
      <c r="N121" s="58"/>
      <c r="O121" s="58"/>
      <c r="P121" s="58"/>
      <c r="Q121" s="95"/>
      <c r="R121" s="58"/>
      <c r="S121" s="58"/>
      <c r="T121" s="58"/>
      <c r="U121" s="58"/>
      <c r="V121" s="58"/>
      <c r="W121" s="58"/>
    </row>
    <row r="122" spans="1:23" s="1" customFormat="1">
      <c r="A122" s="58"/>
      <c r="B122" s="58"/>
      <c r="C122" s="58"/>
      <c r="D122" s="58"/>
      <c r="E122" s="58"/>
      <c r="F122" s="58"/>
      <c r="G122" s="58"/>
      <c r="H122" s="58"/>
      <c r="I122" s="58"/>
      <c r="J122" s="58"/>
      <c r="K122" s="58"/>
      <c r="L122" s="58"/>
      <c r="M122" s="58"/>
      <c r="N122" s="58"/>
      <c r="O122" s="58"/>
      <c r="P122" s="58"/>
      <c r="Q122" s="95"/>
      <c r="R122" s="58"/>
      <c r="S122" s="58"/>
      <c r="T122" s="58"/>
      <c r="U122" s="58"/>
      <c r="V122" s="58"/>
      <c r="W122" s="58"/>
    </row>
    <row r="123" spans="1:23" s="1" customFormat="1">
      <c r="A123" s="58"/>
      <c r="B123" s="58"/>
      <c r="C123" s="58"/>
      <c r="D123" s="58"/>
      <c r="E123" s="58"/>
      <c r="F123" s="58"/>
      <c r="G123" s="58"/>
      <c r="H123" s="58"/>
      <c r="I123" s="58"/>
      <c r="J123" s="58"/>
      <c r="K123" s="58"/>
      <c r="L123" s="58"/>
      <c r="M123" s="58"/>
      <c r="N123" s="58"/>
      <c r="O123" s="58"/>
      <c r="P123" s="58"/>
      <c r="Q123" s="95"/>
      <c r="R123" s="58"/>
      <c r="S123" s="58"/>
      <c r="T123" s="58"/>
      <c r="U123" s="58"/>
      <c r="V123" s="58"/>
      <c r="W123" s="58"/>
    </row>
    <row r="124" spans="1:23" s="1" customFormat="1">
      <c r="A124" s="58"/>
      <c r="B124" s="58"/>
      <c r="C124" s="58"/>
      <c r="D124" s="58"/>
      <c r="E124" s="58"/>
      <c r="F124" s="58"/>
      <c r="G124" s="58"/>
      <c r="H124" s="58"/>
      <c r="I124" s="58"/>
      <c r="J124" s="58"/>
      <c r="K124" s="58"/>
      <c r="L124" s="58"/>
      <c r="M124" s="58"/>
      <c r="N124" s="58"/>
      <c r="O124" s="58"/>
      <c r="P124" s="58"/>
      <c r="Q124" s="95"/>
      <c r="R124" s="58"/>
      <c r="S124" s="58"/>
      <c r="T124" s="58"/>
      <c r="U124" s="58"/>
      <c r="V124" s="58"/>
      <c r="W124" s="58"/>
    </row>
    <row r="125" spans="1:23" s="1" customFormat="1">
      <c r="A125" s="58"/>
      <c r="B125" s="58"/>
      <c r="C125" s="58"/>
      <c r="D125" s="58"/>
      <c r="E125" s="58"/>
      <c r="F125" s="58"/>
      <c r="G125" s="58"/>
      <c r="H125" s="58"/>
      <c r="I125" s="58"/>
      <c r="J125" s="58"/>
      <c r="K125" s="58"/>
      <c r="L125" s="58"/>
      <c r="M125" s="58"/>
      <c r="N125" s="58"/>
      <c r="O125" s="58"/>
      <c r="P125" s="58"/>
      <c r="Q125" s="95"/>
      <c r="R125" s="58"/>
      <c r="S125" s="58"/>
      <c r="T125" s="58"/>
      <c r="U125" s="58"/>
      <c r="V125" s="58"/>
      <c r="W125" s="58"/>
    </row>
    <row r="126" spans="1:23" s="1" customFormat="1">
      <c r="A126" s="58"/>
      <c r="B126" s="58"/>
      <c r="C126" s="58"/>
      <c r="D126" s="58"/>
      <c r="E126" s="58"/>
      <c r="F126" s="58"/>
      <c r="G126" s="58"/>
      <c r="H126" s="58"/>
      <c r="I126" s="58"/>
      <c r="J126" s="58"/>
      <c r="K126" s="58"/>
      <c r="L126" s="58"/>
      <c r="M126" s="58"/>
      <c r="N126" s="58"/>
      <c r="O126" s="58"/>
      <c r="P126" s="58"/>
      <c r="Q126" s="95"/>
      <c r="R126" s="58"/>
      <c r="S126" s="58"/>
      <c r="T126" s="58"/>
      <c r="U126" s="58"/>
      <c r="V126" s="58"/>
      <c r="W126" s="58"/>
    </row>
    <row r="127" spans="1:23" s="1" customFormat="1">
      <c r="A127" s="58"/>
      <c r="B127" s="58"/>
      <c r="C127" s="58"/>
      <c r="D127" s="58"/>
      <c r="E127" s="58"/>
      <c r="F127" s="58"/>
      <c r="G127" s="58"/>
      <c r="H127" s="58"/>
      <c r="I127" s="58"/>
      <c r="J127" s="58"/>
      <c r="K127" s="58"/>
      <c r="L127" s="58"/>
      <c r="M127" s="58"/>
      <c r="N127" s="58"/>
      <c r="O127" s="58"/>
      <c r="P127" s="58"/>
      <c r="Q127" s="95"/>
      <c r="R127" s="58"/>
      <c r="S127" s="58"/>
      <c r="T127" s="58"/>
      <c r="U127" s="58"/>
      <c r="V127" s="58"/>
      <c r="W127" s="58"/>
    </row>
    <row r="128" spans="1:23" s="1" customFormat="1">
      <c r="A128" s="58"/>
      <c r="B128" s="58"/>
      <c r="C128" s="58"/>
      <c r="D128" s="58"/>
      <c r="E128" s="58"/>
      <c r="F128" s="58"/>
      <c r="G128" s="58"/>
      <c r="H128" s="58"/>
      <c r="I128" s="58"/>
      <c r="J128" s="58"/>
      <c r="K128" s="58"/>
      <c r="L128" s="58"/>
      <c r="M128" s="58"/>
      <c r="N128" s="58"/>
      <c r="O128" s="58"/>
      <c r="P128" s="58"/>
      <c r="Q128" s="95"/>
      <c r="R128" s="58"/>
      <c r="S128" s="58"/>
      <c r="T128" s="58"/>
      <c r="U128" s="58"/>
      <c r="V128" s="58"/>
      <c r="W128" s="58"/>
    </row>
    <row r="129" spans="1:23" s="1" customFormat="1">
      <c r="A129" s="58"/>
      <c r="B129" s="58"/>
      <c r="C129" s="58"/>
      <c r="D129" s="58"/>
      <c r="E129" s="58"/>
      <c r="F129" s="58"/>
      <c r="G129" s="58"/>
      <c r="H129" s="58"/>
      <c r="I129" s="58"/>
      <c r="J129" s="58"/>
      <c r="K129" s="58"/>
      <c r="L129" s="58"/>
      <c r="M129" s="58"/>
      <c r="N129" s="58"/>
      <c r="O129" s="58"/>
      <c r="P129" s="58"/>
      <c r="Q129" s="95"/>
      <c r="R129" s="58"/>
      <c r="S129" s="58"/>
      <c r="T129" s="58"/>
      <c r="U129" s="58"/>
      <c r="V129" s="58"/>
      <c r="W129" s="58"/>
    </row>
    <row r="130" spans="1:23" s="1" customFormat="1">
      <c r="A130" s="58"/>
      <c r="B130" s="58"/>
      <c r="C130" s="58"/>
      <c r="D130" s="58"/>
      <c r="E130" s="58"/>
      <c r="F130" s="58"/>
      <c r="G130" s="58"/>
      <c r="H130" s="58"/>
      <c r="I130" s="58"/>
      <c r="J130" s="58"/>
      <c r="K130" s="58"/>
      <c r="L130" s="58"/>
      <c r="M130" s="58"/>
      <c r="N130" s="58"/>
      <c r="O130" s="58"/>
      <c r="P130" s="58"/>
      <c r="Q130" s="95"/>
      <c r="R130" s="58"/>
      <c r="S130" s="58"/>
      <c r="T130" s="58"/>
      <c r="U130" s="58"/>
      <c r="V130" s="58"/>
      <c r="W130" s="58"/>
    </row>
    <row r="131" spans="1:23" s="1" customFormat="1">
      <c r="A131" s="58"/>
      <c r="B131" s="58"/>
      <c r="C131" s="58"/>
      <c r="D131" s="58"/>
      <c r="E131" s="58"/>
      <c r="F131" s="58"/>
      <c r="G131" s="58"/>
      <c r="H131" s="58"/>
      <c r="I131" s="58"/>
      <c r="J131" s="58"/>
      <c r="K131" s="58"/>
      <c r="L131" s="58"/>
      <c r="M131" s="58"/>
      <c r="N131" s="58"/>
      <c r="O131" s="58"/>
      <c r="P131" s="58"/>
      <c r="Q131" s="95"/>
      <c r="R131" s="58"/>
      <c r="S131" s="58"/>
      <c r="T131" s="58"/>
      <c r="U131" s="58"/>
      <c r="V131" s="58"/>
      <c r="W131" s="58"/>
    </row>
    <row r="132" spans="1:23" s="1" customFormat="1">
      <c r="A132" s="58"/>
      <c r="B132" s="58"/>
      <c r="C132" s="58"/>
      <c r="D132" s="58"/>
      <c r="E132" s="58"/>
      <c r="F132" s="58"/>
      <c r="G132" s="58"/>
      <c r="H132" s="58"/>
      <c r="I132" s="58"/>
      <c r="J132" s="58"/>
      <c r="K132" s="58"/>
      <c r="L132" s="58"/>
      <c r="M132" s="58"/>
      <c r="N132" s="58"/>
      <c r="O132" s="58"/>
      <c r="P132" s="58"/>
      <c r="Q132" s="95"/>
      <c r="R132" s="58"/>
      <c r="S132" s="58"/>
      <c r="T132" s="58"/>
      <c r="U132" s="58"/>
      <c r="V132" s="58"/>
      <c r="W132" s="58"/>
    </row>
    <row r="133" spans="1:23" s="1" customFormat="1">
      <c r="A133" s="58"/>
      <c r="B133" s="58"/>
      <c r="C133" s="58"/>
      <c r="D133" s="58"/>
      <c r="E133" s="58"/>
      <c r="F133" s="58"/>
      <c r="G133" s="58"/>
      <c r="H133" s="58"/>
      <c r="I133" s="58"/>
      <c r="J133" s="58"/>
      <c r="K133" s="58"/>
      <c r="L133" s="58"/>
      <c r="M133" s="58"/>
      <c r="N133" s="58"/>
      <c r="O133" s="58"/>
      <c r="P133" s="58"/>
      <c r="Q133" s="95"/>
      <c r="R133" s="58"/>
      <c r="S133" s="58"/>
      <c r="T133" s="58"/>
      <c r="U133" s="58"/>
      <c r="V133" s="58"/>
      <c r="W133" s="58"/>
    </row>
    <row r="134" spans="1:23" s="1" customFormat="1">
      <c r="A134" s="58"/>
      <c r="B134" s="58"/>
      <c r="C134" s="58"/>
      <c r="D134" s="58"/>
      <c r="E134" s="58"/>
      <c r="F134" s="58"/>
      <c r="G134" s="58"/>
      <c r="H134" s="58"/>
      <c r="I134" s="58"/>
      <c r="J134" s="58"/>
      <c r="K134" s="58"/>
      <c r="L134" s="58"/>
      <c r="M134" s="58"/>
      <c r="N134" s="58"/>
      <c r="O134" s="58"/>
      <c r="P134" s="58"/>
      <c r="Q134" s="95"/>
      <c r="R134" s="58"/>
      <c r="S134" s="58"/>
      <c r="T134" s="58"/>
      <c r="U134" s="58"/>
      <c r="V134" s="58"/>
      <c r="W134" s="58"/>
    </row>
    <row r="135" spans="1:23" s="1" customFormat="1">
      <c r="A135" s="58"/>
      <c r="B135" s="58"/>
      <c r="C135" s="58"/>
      <c r="D135" s="58"/>
      <c r="E135" s="58"/>
      <c r="F135" s="58"/>
      <c r="G135" s="58"/>
      <c r="H135" s="58"/>
      <c r="I135" s="58"/>
      <c r="J135" s="58"/>
      <c r="K135" s="58"/>
      <c r="L135" s="58"/>
      <c r="M135" s="58"/>
      <c r="N135" s="58"/>
      <c r="O135" s="58"/>
      <c r="P135" s="58"/>
      <c r="Q135" s="95"/>
      <c r="R135" s="58"/>
      <c r="S135" s="58"/>
      <c r="T135" s="58"/>
      <c r="U135" s="58"/>
      <c r="V135" s="58"/>
      <c r="W135" s="58"/>
    </row>
    <row r="136" spans="1:23" s="1" customFormat="1">
      <c r="A136" s="58"/>
      <c r="B136" s="58"/>
      <c r="C136" s="58"/>
      <c r="D136" s="58"/>
      <c r="E136" s="58"/>
      <c r="F136" s="58"/>
      <c r="G136" s="58"/>
      <c r="H136" s="58"/>
      <c r="I136" s="58"/>
      <c r="J136" s="58"/>
      <c r="K136" s="58"/>
      <c r="L136" s="58"/>
      <c r="M136" s="58"/>
      <c r="N136" s="58"/>
      <c r="O136" s="58"/>
      <c r="P136" s="58"/>
      <c r="Q136" s="95"/>
      <c r="R136" s="58"/>
      <c r="S136" s="58"/>
      <c r="T136" s="58"/>
      <c r="U136" s="58"/>
      <c r="V136" s="58"/>
      <c r="W136" s="58"/>
    </row>
    <row r="137" spans="1:23" s="1" customFormat="1">
      <c r="A137" s="58"/>
      <c r="B137" s="58"/>
      <c r="C137" s="58"/>
      <c r="D137" s="58"/>
      <c r="E137" s="58"/>
      <c r="F137" s="58"/>
      <c r="G137" s="58"/>
      <c r="H137" s="58"/>
      <c r="I137" s="58"/>
      <c r="J137" s="58"/>
      <c r="K137" s="58"/>
      <c r="L137" s="58"/>
      <c r="M137" s="58"/>
      <c r="N137" s="58"/>
      <c r="O137" s="58"/>
      <c r="P137" s="58"/>
      <c r="Q137" s="95"/>
      <c r="R137" s="58"/>
      <c r="S137" s="58"/>
      <c r="T137" s="58"/>
      <c r="U137" s="58"/>
      <c r="V137" s="58"/>
      <c r="W137" s="58"/>
    </row>
    <row r="138" spans="1:23" s="1" customFormat="1">
      <c r="A138" s="58"/>
      <c r="B138" s="58"/>
      <c r="C138" s="58"/>
      <c r="D138" s="58"/>
      <c r="E138" s="58"/>
      <c r="F138" s="58"/>
      <c r="G138" s="58"/>
      <c r="H138" s="58"/>
      <c r="I138" s="58"/>
      <c r="J138" s="58"/>
      <c r="K138" s="58"/>
      <c r="L138" s="58"/>
      <c r="M138" s="58"/>
      <c r="N138" s="58"/>
      <c r="O138" s="58"/>
      <c r="P138" s="58"/>
      <c r="Q138" s="95"/>
      <c r="R138" s="58"/>
      <c r="S138" s="58"/>
      <c r="T138" s="58"/>
      <c r="U138" s="58"/>
      <c r="V138" s="58"/>
      <c r="W138" s="58"/>
    </row>
    <row r="139" spans="1:23" s="1" customFormat="1">
      <c r="A139" s="58"/>
      <c r="B139" s="58"/>
      <c r="C139" s="58"/>
      <c r="D139" s="58"/>
      <c r="E139" s="58"/>
      <c r="F139" s="58"/>
      <c r="G139" s="58"/>
      <c r="H139" s="58"/>
      <c r="I139" s="58"/>
      <c r="J139" s="58"/>
      <c r="K139" s="58"/>
      <c r="L139" s="58"/>
      <c r="M139" s="58"/>
      <c r="N139" s="58"/>
      <c r="O139" s="58"/>
      <c r="P139" s="58"/>
      <c r="Q139" s="95"/>
      <c r="R139" s="58"/>
      <c r="S139" s="58"/>
      <c r="T139" s="58"/>
      <c r="U139" s="58"/>
      <c r="V139" s="58"/>
      <c r="W139" s="58"/>
    </row>
    <row r="140" spans="1:23" s="1" customFormat="1">
      <c r="A140" s="58"/>
      <c r="B140" s="58"/>
      <c r="C140" s="58"/>
      <c r="D140" s="58"/>
      <c r="E140" s="58"/>
      <c r="F140" s="58"/>
      <c r="G140" s="58"/>
      <c r="H140" s="58"/>
      <c r="I140" s="58"/>
      <c r="J140" s="58"/>
      <c r="K140" s="58"/>
      <c r="L140" s="58"/>
      <c r="M140" s="58"/>
      <c r="N140" s="58"/>
      <c r="O140" s="58"/>
      <c r="P140" s="58"/>
      <c r="Q140" s="95"/>
      <c r="R140" s="58"/>
      <c r="S140" s="58"/>
      <c r="T140" s="58"/>
      <c r="U140" s="58"/>
      <c r="V140" s="58"/>
      <c r="W140" s="58"/>
    </row>
    <row r="141" spans="1:23" s="1" customFormat="1">
      <c r="A141" s="58"/>
      <c r="B141" s="58"/>
      <c r="C141" s="58"/>
      <c r="D141" s="58"/>
      <c r="E141" s="58"/>
      <c r="F141" s="58"/>
      <c r="G141" s="58"/>
      <c r="H141" s="58"/>
      <c r="I141" s="58"/>
      <c r="J141" s="58"/>
      <c r="K141" s="58"/>
      <c r="L141" s="58"/>
      <c r="M141" s="58"/>
      <c r="N141" s="58"/>
      <c r="O141" s="58"/>
      <c r="P141" s="58"/>
      <c r="Q141" s="95"/>
      <c r="R141" s="58"/>
      <c r="S141" s="58"/>
      <c r="T141" s="58"/>
      <c r="U141" s="58"/>
      <c r="V141" s="58"/>
      <c r="W141" s="58"/>
    </row>
    <row r="142" spans="1:23" s="1" customFormat="1">
      <c r="A142" s="58"/>
      <c r="B142" s="58"/>
      <c r="C142" s="58"/>
      <c r="D142" s="58"/>
      <c r="E142" s="58"/>
      <c r="F142" s="58"/>
      <c r="G142" s="58"/>
      <c r="H142" s="58"/>
      <c r="I142" s="58"/>
      <c r="J142" s="58"/>
      <c r="K142" s="58"/>
      <c r="L142" s="58"/>
      <c r="M142" s="58"/>
      <c r="N142" s="58"/>
      <c r="O142" s="58"/>
      <c r="P142" s="58"/>
      <c r="Q142" s="95"/>
      <c r="R142" s="58"/>
      <c r="S142" s="58"/>
      <c r="T142" s="58"/>
      <c r="U142" s="58"/>
      <c r="V142" s="58"/>
      <c r="W142" s="58"/>
    </row>
    <row r="143" spans="1:23" s="1" customFormat="1">
      <c r="A143" s="58"/>
      <c r="B143" s="58"/>
      <c r="C143" s="58"/>
      <c r="D143" s="58"/>
      <c r="E143" s="58"/>
      <c r="F143" s="58"/>
      <c r="G143" s="58"/>
      <c r="H143" s="58"/>
      <c r="I143" s="58"/>
      <c r="J143" s="58"/>
      <c r="K143" s="58"/>
      <c r="L143" s="58"/>
      <c r="M143" s="58"/>
      <c r="N143" s="58"/>
      <c r="O143" s="58"/>
      <c r="P143" s="58"/>
      <c r="Q143" s="95"/>
      <c r="R143" s="58"/>
      <c r="S143" s="58"/>
      <c r="T143" s="58"/>
      <c r="U143" s="58"/>
      <c r="V143" s="58"/>
      <c r="W143" s="58"/>
    </row>
    <row r="144" spans="1:23" s="1" customFormat="1">
      <c r="A144" s="58"/>
      <c r="B144" s="58"/>
      <c r="C144" s="58"/>
      <c r="D144" s="58"/>
      <c r="E144" s="58"/>
      <c r="F144" s="58"/>
      <c r="G144" s="58"/>
      <c r="H144" s="58"/>
      <c r="I144" s="58"/>
      <c r="J144" s="58"/>
      <c r="K144" s="58"/>
      <c r="L144" s="58"/>
      <c r="M144" s="58"/>
      <c r="N144" s="58"/>
      <c r="O144" s="58"/>
      <c r="P144" s="58"/>
      <c r="Q144" s="95"/>
      <c r="R144" s="58"/>
      <c r="S144" s="58"/>
      <c r="T144" s="58"/>
      <c r="U144" s="58"/>
      <c r="V144" s="58"/>
      <c r="W144" s="58"/>
    </row>
    <row r="145" spans="1:23" s="1" customFormat="1">
      <c r="A145" s="58"/>
      <c r="B145" s="58"/>
      <c r="C145" s="58"/>
      <c r="D145" s="58"/>
      <c r="E145" s="58"/>
      <c r="F145" s="58"/>
      <c r="G145" s="58"/>
      <c r="H145" s="58"/>
      <c r="I145" s="58"/>
      <c r="J145" s="58"/>
      <c r="K145" s="58"/>
      <c r="L145" s="58"/>
      <c r="M145" s="58"/>
      <c r="N145" s="58"/>
      <c r="O145" s="58"/>
      <c r="P145" s="58"/>
      <c r="Q145" s="95"/>
      <c r="R145" s="58"/>
      <c r="S145" s="58"/>
      <c r="T145" s="58"/>
      <c r="U145" s="58"/>
      <c r="V145" s="58"/>
      <c r="W145" s="58"/>
    </row>
    <row r="146" spans="1:23" s="1" customFormat="1">
      <c r="A146" s="58"/>
      <c r="B146" s="58"/>
      <c r="C146" s="58"/>
      <c r="D146" s="58"/>
      <c r="E146" s="58"/>
      <c r="F146" s="58"/>
      <c r="G146" s="58"/>
      <c r="H146" s="58"/>
      <c r="I146" s="58"/>
      <c r="J146" s="58"/>
      <c r="K146" s="58"/>
      <c r="L146" s="58"/>
      <c r="M146" s="58"/>
      <c r="N146" s="58"/>
      <c r="O146" s="58"/>
      <c r="P146" s="58"/>
      <c r="Q146" s="95"/>
      <c r="R146" s="58"/>
      <c r="S146" s="58"/>
      <c r="T146" s="58"/>
      <c r="U146" s="58"/>
      <c r="V146" s="58"/>
      <c r="W146" s="58"/>
    </row>
    <row r="147" spans="1:23" s="1" customFormat="1">
      <c r="A147" s="58"/>
      <c r="B147" s="58"/>
      <c r="C147" s="58"/>
      <c r="D147" s="58"/>
      <c r="E147" s="58"/>
      <c r="F147" s="58"/>
      <c r="G147" s="58"/>
      <c r="H147" s="58"/>
      <c r="I147" s="58"/>
      <c r="J147" s="58"/>
      <c r="K147" s="58"/>
      <c r="L147" s="58"/>
      <c r="M147" s="58"/>
      <c r="N147" s="58"/>
      <c r="O147" s="58"/>
      <c r="P147" s="58"/>
      <c r="Q147" s="95"/>
      <c r="R147" s="58"/>
      <c r="S147" s="58"/>
      <c r="T147" s="58"/>
      <c r="U147" s="58"/>
      <c r="V147" s="58"/>
      <c r="W147" s="58"/>
    </row>
    <row r="148" spans="1:23" s="1" customFormat="1">
      <c r="A148" s="58"/>
      <c r="B148" s="58"/>
      <c r="C148" s="58"/>
      <c r="D148" s="58"/>
      <c r="E148" s="58"/>
      <c r="F148" s="58"/>
      <c r="G148" s="58"/>
      <c r="H148" s="58"/>
      <c r="I148" s="58"/>
      <c r="J148" s="58"/>
      <c r="K148" s="58"/>
      <c r="L148" s="58"/>
      <c r="M148" s="58"/>
      <c r="N148" s="58"/>
      <c r="O148" s="58"/>
      <c r="P148" s="58"/>
      <c r="Q148" s="95"/>
      <c r="R148" s="58"/>
      <c r="S148" s="58"/>
      <c r="T148" s="58"/>
      <c r="U148" s="58"/>
      <c r="V148" s="58"/>
      <c r="W148" s="58"/>
    </row>
    <row r="149" spans="1:23" s="1" customFormat="1">
      <c r="A149" s="58"/>
      <c r="B149" s="58"/>
      <c r="C149" s="58"/>
      <c r="D149" s="58"/>
      <c r="E149" s="58"/>
      <c r="F149" s="58"/>
      <c r="G149" s="58"/>
      <c r="H149" s="58"/>
      <c r="I149" s="58"/>
      <c r="J149" s="58"/>
      <c r="K149" s="58"/>
      <c r="L149" s="58"/>
      <c r="M149" s="58"/>
      <c r="N149" s="58"/>
      <c r="O149" s="58"/>
      <c r="P149" s="58"/>
      <c r="Q149" s="95"/>
      <c r="R149" s="58"/>
      <c r="S149" s="58"/>
      <c r="T149" s="58"/>
      <c r="U149" s="58"/>
      <c r="V149" s="58"/>
      <c r="W149" s="58"/>
    </row>
    <row r="150" spans="1:23" s="1" customFormat="1">
      <c r="A150" s="58"/>
      <c r="B150" s="58"/>
      <c r="C150" s="58"/>
      <c r="D150" s="58"/>
      <c r="E150" s="58"/>
      <c r="F150" s="58"/>
      <c r="G150" s="58"/>
      <c r="H150" s="58"/>
      <c r="I150" s="58"/>
      <c r="J150" s="58"/>
      <c r="K150" s="58"/>
      <c r="L150" s="58"/>
      <c r="M150" s="58"/>
      <c r="N150" s="58"/>
      <c r="O150" s="58"/>
      <c r="P150" s="58"/>
      <c r="Q150" s="95"/>
      <c r="R150" s="58"/>
      <c r="S150" s="58"/>
      <c r="T150" s="58"/>
      <c r="U150" s="58"/>
      <c r="V150" s="58"/>
      <c r="W150" s="58"/>
    </row>
    <row r="151" spans="1:23" s="1" customFormat="1">
      <c r="A151" s="58"/>
      <c r="B151" s="58"/>
      <c r="C151" s="58"/>
      <c r="D151" s="58"/>
      <c r="E151" s="58"/>
      <c r="F151" s="58"/>
      <c r="G151" s="58"/>
      <c r="H151" s="58"/>
      <c r="I151" s="58"/>
      <c r="J151" s="58"/>
      <c r="K151" s="58"/>
      <c r="L151" s="58"/>
      <c r="M151" s="58"/>
      <c r="N151" s="58"/>
      <c r="O151" s="58"/>
      <c r="P151" s="58"/>
      <c r="Q151" s="95"/>
      <c r="R151" s="58"/>
      <c r="S151" s="58"/>
      <c r="T151" s="58"/>
      <c r="U151" s="58"/>
      <c r="V151" s="58"/>
      <c r="W151" s="58"/>
    </row>
    <row r="152" spans="1:23" s="1" customFormat="1">
      <c r="A152" s="58"/>
      <c r="B152" s="58"/>
      <c r="C152" s="58"/>
      <c r="D152" s="58"/>
      <c r="E152" s="58"/>
      <c r="F152" s="58"/>
      <c r="G152" s="58"/>
      <c r="H152" s="58"/>
      <c r="I152" s="58"/>
      <c r="J152" s="58"/>
      <c r="K152" s="58"/>
      <c r="L152" s="58"/>
      <c r="M152" s="58"/>
      <c r="N152" s="58"/>
      <c r="O152" s="58"/>
      <c r="P152" s="58"/>
      <c r="Q152" s="95"/>
      <c r="R152" s="58"/>
      <c r="S152" s="58"/>
      <c r="T152" s="58"/>
      <c r="U152" s="58"/>
      <c r="V152" s="58"/>
      <c r="W152" s="58"/>
    </row>
    <row r="153" spans="1:23" s="1" customFormat="1">
      <c r="A153" s="58"/>
      <c r="B153" s="58"/>
      <c r="C153" s="58"/>
      <c r="D153" s="58"/>
      <c r="E153" s="58"/>
      <c r="F153" s="58"/>
      <c r="G153" s="58"/>
      <c r="H153" s="58"/>
      <c r="I153" s="58"/>
      <c r="J153" s="58"/>
      <c r="K153" s="58"/>
      <c r="L153" s="58"/>
      <c r="M153" s="58"/>
      <c r="N153" s="58"/>
      <c r="O153" s="58"/>
      <c r="P153" s="58"/>
      <c r="Q153" s="95"/>
      <c r="R153" s="58"/>
      <c r="S153" s="58"/>
      <c r="T153" s="58"/>
      <c r="U153" s="58"/>
      <c r="V153" s="58"/>
      <c r="W153" s="58"/>
    </row>
    <row r="154" spans="1:23" s="1" customFormat="1">
      <c r="A154" s="58"/>
      <c r="B154" s="58"/>
      <c r="C154" s="58"/>
      <c r="D154" s="58"/>
      <c r="E154" s="58"/>
      <c r="F154" s="58"/>
      <c r="G154" s="58"/>
      <c r="H154" s="58"/>
      <c r="I154" s="58"/>
      <c r="J154" s="58"/>
      <c r="K154" s="58"/>
      <c r="L154" s="58"/>
      <c r="M154" s="58"/>
      <c r="N154" s="58"/>
      <c r="O154" s="58"/>
      <c r="P154" s="58"/>
      <c r="Q154" s="95"/>
      <c r="R154" s="58"/>
      <c r="S154" s="58"/>
      <c r="T154" s="58"/>
      <c r="U154" s="58"/>
      <c r="V154" s="58"/>
      <c r="W154" s="58"/>
    </row>
    <row r="155" spans="1:23" s="1" customFormat="1">
      <c r="A155" s="58"/>
      <c r="B155" s="58"/>
      <c r="C155" s="58"/>
      <c r="D155" s="58"/>
      <c r="E155" s="58"/>
      <c r="F155" s="58"/>
      <c r="G155" s="58"/>
      <c r="H155" s="58"/>
      <c r="I155" s="58"/>
      <c r="J155" s="58"/>
      <c r="K155" s="58"/>
      <c r="L155" s="58"/>
      <c r="M155" s="58"/>
      <c r="N155" s="58"/>
      <c r="O155" s="58"/>
      <c r="P155" s="58"/>
      <c r="Q155" s="95"/>
      <c r="R155" s="58"/>
      <c r="S155" s="58"/>
      <c r="T155" s="58"/>
      <c r="U155" s="58"/>
      <c r="V155" s="58"/>
      <c r="W155" s="58"/>
    </row>
    <row r="156" spans="1:23" s="1" customFormat="1">
      <c r="A156" s="58"/>
      <c r="B156" s="58"/>
      <c r="C156" s="58"/>
      <c r="D156" s="58"/>
      <c r="E156" s="58"/>
      <c r="F156" s="58"/>
      <c r="G156" s="58"/>
      <c r="H156" s="58"/>
      <c r="I156" s="58"/>
      <c r="J156" s="58"/>
      <c r="K156" s="58"/>
      <c r="L156" s="58"/>
      <c r="M156" s="58"/>
      <c r="N156" s="58"/>
      <c r="O156" s="58"/>
      <c r="P156" s="58"/>
      <c r="Q156" s="95"/>
      <c r="R156" s="58"/>
      <c r="S156" s="58"/>
      <c r="T156" s="58"/>
      <c r="U156" s="58"/>
      <c r="V156" s="58"/>
      <c r="W156" s="58"/>
    </row>
    <row r="157" spans="1:23" s="1" customFormat="1">
      <c r="A157" s="58"/>
      <c r="B157" s="58"/>
      <c r="C157" s="58"/>
      <c r="D157" s="58"/>
      <c r="E157" s="58"/>
      <c r="F157" s="58"/>
      <c r="G157" s="58"/>
      <c r="H157" s="58"/>
      <c r="I157" s="58"/>
      <c r="J157" s="58"/>
      <c r="K157" s="58"/>
      <c r="L157" s="58"/>
      <c r="M157" s="58"/>
      <c r="N157" s="58"/>
      <c r="O157" s="58"/>
      <c r="P157" s="58"/>
      <c r="Q157" s="95"/>
      <c r="R157" s="58"/>
      <c r="S157" s="58"/>
      <c r="T157" s="58"/>
      <c r="U157" s="58"/>
      <c r="V157" s="58"/>
      <c r="W157" s="58"/>
    </row>
    <row r="158" spans="1:23" s="1" customFormat="1">
      <c r="A158" s="58"/>
      <c r="B158" s="58"/>
      <c r="C158" s="58"/>
      <c r="D158" s="58"/>
      <c r="E158" s="58"/>
      <c r="F158" s="58"/>
      <c r="G158" s="58"/>
      <c r="H158" s="58"/>
      <c r="I158" s="58"/>
      <c r="J158" s="58"/>
      <c r="K158" s="58"/>
      <c r="L158" s="58"/>
      <c r="M158" s="58"/>
      <c r="N158" s="58"/>
      <c r="O158" s="58"/>
      <c r="P158" s="58"/>
      <c r="Q158" s="95"/>
      <c r="R158" s="58"/>
      <c r="S158" s="58"/>
      <c r="T158" s="58"/>
      <c r="U158" s="58"/>
      <c r="V158" s="58"/>
      <c r="W158" s="58"/>
    </row>
    <row r="159" spans="1:23" s="1" customFormat="1">
      <c r="A159" s="58"/>
      <c r="B159" s="58"/>
      <c r="C159" s="58"/>
      <c r="D159" s="58"/>
      <c r="E159" s="58"/>
      <c r="F159" s="58"/>
      <c r="G159" s="58"/>
      <c r="H159" s="58"/>
      <c r="I159" s="58"/>
      <c r="J159" s="58"/>
      <c r="K159" s="58"/>
      <c r="L159" s="58"/>
      <c r="M159" s="58"/>
      <c r="N159" s="58"/>
      <c r="O159" s="58"/>
      <c r="P159" s="58"/>
      <c r="Q159" s="95"/>
      <c r="R159" s="58"/>
      <c r="S159" s="58"/>
      <c r="T159" s="58"/>
      <c r="U159" s="58"/>
      <c r="V159" s="58"/>
      <c r="W159" s="58"/>
    </row>
    <row r="160" spans="1:23" s="1" customFormat="1">
      <c r="A160" s="58"/>
      <c r="B160" s="58"/>
      <c r="C160" s="58"/>
      <c r="D160" s="58"/>
      <c r="E160" s="58"/>
      <c r="F160" s="58"/>
      <c r="G160" s="58"/>
      <c r="H160" s="58"/>
      <c r="I160" s="58"/>
      <c r="J160" s="58"/>
      <c r="K160" s="58"/>
      <c r="L160" s="58"/>
      <c r="M160" s="58"/>
      <c r="N160" s="58"/>
      <c r="O160" s="58"/>
      <c r="P160" s="58"/>
      <c r="Q160" s="95"/>
      <c r="R160" s="58"/>
      <c r="S160" s="58"/>
      <c r="T160" s="58"/>
      <c r="U160" s="58"/>
      <c r="V160" s="58"/>
      <c r="W160" s="58"/>
    </row>
    <row r="161" spans="1:23" s="1" customFormat="1">
      <c r="A161" s="58"/>
      <c r="B161" s="58"/>
      <c r="C161" s="58"/>
      <c r="D161" s="58"/>
      <c r="E161" s="58"/>
      <c r="F161" s="58"/>
      <c r="G161" s="58"/>
      <c r="H161" s="58"/>
      <c r="I161" s="58"/>
      <c r="J161" s="58"/>
      <c r="K161" s="58"/>
      <c r="L161" s="58"/>
      <c r="M161" s="58"/>
      <c r="N161" s="58"/>
      <c r="O161" s="58"/>
      <c r="P161" s="58"/>
      <c r="Q161" s="95"/>
      <c r="R161" s="58"/>
      <c r="S161" s="58"/>
      <c r="T161" s="58"/>
      <c r="U161" s="58"/>
      <c r="V161" s="58"/>
      <c r="W161" s="58"/>
    </row>
    <row r="162" spans="1:23" s="1" customFormat="1">
      <c r="A162" s="58"/>
      <c r="B162" s="58"/>
      <c r="C162" s="58"/>
      <c r="D162" s="58"/>
      <c r="E162" s="58"/>
      <c r="F162" s="58"/>
      <c r="G162" s="58"/>
      <c r="H162" s="58"/>
      <c r="I162" s="58"/>
      <c r="J162" s="58"/>
      <c r="K162" s="58"/>
      <c r="L162" s="58"/>
      <c r="M162" s="58"/>
      <c r="N162" s="58"/>
      <c r="O162" s="58"/>
      <c r="P162" s="58"/>
      <c r="Q162" s="95"/>
      <c r="R162" s="58"/>
      <c r="S162" s="58"/>
      <c r="T162" s="58"/>
      <c r="U162" s="58"/>
      <c r="V162" s="58"/>
      <c r="W162" s="58"/>
    </row>
    <row r="163" spans="1:23" s="1" customFormat="1">
      <c r="A163" s="58"/>
      <c r="B163" s="58"/>
      <c r="C163" s="58"/>
      <c r="D163" s="58"/>
      <c r="E163" s="58"/>
      <c r="F163" s="58"/>
      <c r="G163" s="58"/>
      <c r="H163" s="58"/>
      <c r="I163" s="58"/>
      <c r="J163" s="58"/>
      <c r="K163" s="58"/>
      <c r="L163" s="58"/>
      <c r="M163" s="58"/>
      <c r="N163" s="58"/>
      <c r="O163" s="58"/>
      <c r="P163" s="58"/>
      <c r="Q163" s="95"/>
      <c r="R163" s="58"/>
      <c r="S163" s="58"/>
      <c r="T163" s="58"/>
      <c r="U163" s="58"/>
      <c r="V163" s="58"/>
      <c r="W163" s="58"/>
    </row>
    <row r="164" spans="1:23" s="1" customFormat="1">
      <c r="A164" s="58"/>
      <c r="B164" s="58"/>
      <c r="C164" s="58"/>
      <c r="D164" s="58"/>
      <c r="E164" s="58"/>
      <c r="F164" s="58"/>
      <c r="G164" s="58"/>
      <c r="H164" s="58"/>
      <c r="I164" s="58"/>
      <c r="J164" s="58"/>
      <c r="K164" s="58"/>
      <c r="L164" s="58"/>
      <c r="M164" s="58"/>
      <c r="N164" s="58"/>
      <c r="O164" s="58"/>
      <c r="P164" s="58"/>
      <c r="Q164" s="95"/>
      <c r="R164" s="58"/>
      <c r="S164" s="58"/>
      <c r="T164" s="58"/>
      <c r="U164" s="58"/>
      <c r="V164" s="58"/>
      <c r="W164" s="58"/>
    </row>
    <row r="165" spans="1:23" s="1" customFormat="1">
      <c r="A165" s="58"/>
      <c r="B165" s="58"/>
      <c r="C165" s="58"/>
      <c r="D165" s="58"/>
      <c r="E165" s="58"/>
      <c r="F165" s="58"/>
      <c r="G165" s="58"/>
      <c r="H165" s="58"/>
      <c r="I165" s="58"/>
      <c r="J165" s="58"/>
      <c r="K165" s="58"/>
      <c r="L165" s="58"/>
      <c r="M165" s="58"/>
      <c r="N165" s="58"/>
      <c r="O165" s="58"/>
      <c r="P165" s="58"/>
      <c r="Q165" s="95"/>
      <c r="R165" s="58"/>
      <c r="S165" s="58"/>
      <c r="T165" s="58"/>
      <c r="U165" s="58"/>
      <c r="V165" s="58"/>
      <c r="W165" s="58"/>
    </row>
    <row r="166" spans="1:23" s="1" customFormat="1">
      <c r="A166" s="58"/>
      <c r="B166" s="58"/>
      <c r="C166" s="58"/>
      <c r="D166" s="58"/>
      <c r="E166" s="58"/>
      <c r="F166" s="58"/>
      <c r="G166" s="58"/>
      <c r="H166" s="58"/>
      <c r="I166" s="58"/>
      <c r="J166" s="58"/>
      <c r="K166" s="58"/>
      <c r="L166" s="58"/>
      <c r="M166" s="58"/>
      <c r="N166" s="58"/>
      <c r="O166" s="58"/>
      <c r="P166" s="58"/>
      <c r="Q166" s="95"/>
      <c r="R166" s="58"/>
      <c r="S166" s="58"/>
      <c r="T166" s="58"/>
      <c r="U166" s="58"/>
      <c r="V166" s="58"/>
      <c r="W166" s="58"/>
    </row>
    <row r="167" spans="1:23" s="1" customFormat="1">
      <c r="A167" s="58"/>
      <c r="B167" s="58"/>
      <c r="C167" s="58"/>
      <c r="D167" s="58"/>
      <c r="E167" s="58"/>
      <c r="F167" s="58"/>
      <c r="G167" s="58"/>
      <c r="H167" s="58"/>
      <c r="I167" s="58"/>
      <c r="J167" s="58"/>
      <c r="K167" s="58"/>
      <c r="L167" s="58"/>
      <c r="M167" s="58"/>
      <c r="N167" s="58"/>
      <c r="O167" s="58"/>
      <c r="P167" s="58"/>
      <c r="Q167" s="95"/>
      <c r="R167" s="58"/>
      <c r="S167" s="58"/>
      <c r="T167" s="58"/>
      <c r="U167" s="58"/>
      <c r="V167" s="58"/>
      <c r="W167" s="58"/>
    </row>
    <row r="168" spans="1:23" s="1" customFormat="1">
      <c r="A168" s="58"/>
      <c r="B168" s="58"/>
      <c r="C168" s="58"/>
      <c r="D168" s="58"/>
      <c r="E168" s="58"/>
      <c r="F168" s="58"/>
      <c r="G168" s="58"/>
      <c r="H168" s="58"/>
      <c r="I168" s="58"/>
      <c r="J168" s="58"/>
      <c r="K168" s="58"/>
      <c r="L168" s="58"/>
      <c r="M168" s="58"/>
      <c r="N168" s="58"/>
      <c r="O168" s="58"/>
      <c r="P168" s="58"/>
      <c r="Q168" s="95"/>
      <c r="R168" s="58"/>
      <c r="S168" s="58"/>
      <c r="T168" s="58"/>
      <c r="U168" s="58"/>
      <c r="V168" s="58"/>
      <c r="W168" s="58"/>
    </row>
    <row r="169" spans="1:23" s="1" customFormat="1">
      <c r="A169" s="58"/>
      <c r="B169" s="58"/>
      <c r="C169" s="58"/>
      <c r="D169" s="58"/>
      <c r="E169" s="58"/>
      <c r="F169" s="58"/>
      <c r="G169" s="58"/>
      <c r="H169" s="58"/>
      <c r="I169" s="58"/>
      <c r="J169" s="58"/>
      <c r="K169" s="58"/>
      <c r="L169" s="58"/>
      <c r="M169" s="58"/>
      <c r="N169" s="58"/>
      <c r="O169" s="58"/>
      <c r="P169" s="58"/>
      <c r="Q169" s="95"/>
      <c r="R169" s="58"/>
      <c r="S169" s="58"/>
      <c r="T169" s="58"/>
      <c r="U169" s="58"/>
      <c r="V169" s="58"/>
      <c r="W169" s="58"/>
    </row>
    <row r="170" spans="1:23" s="1" customFormat="1">
      <c r="A170" s="58"/>
      <c r="B170" s="58"/>
      <c r="C170" s="58"/>
      <c r="D170" s="58"/>
      <c r="E170" s="58"/>
      <c r="F170" s="58"/>
      <c r="G170" s="58"/>
      <c r="H170" s="58"/>
      <c r="I170" s="58"/>
      <c r="J170" s="58"/>
      <c r="K170" s="58"/>
      <c r="L170" s="58"/>
      <c r="M170" s="58"/>
      <c r="N170" s="58"/>
      <c r="O170" s="58"/>
      <c r="P170" s="58"/>
      <c r="Q170" s="95"/>
      <c r="R170" s="58"/>
      <c r="S170" s="58"/>
      <c r="T170" s="58"/>
      <c r="U170" s="58"/>
      <c r="V170" s="58"/>
      <c r="W170" s="58"/>
    </row>
    <row r="171" spans="1:23" s="1" customFormat="1">
      <c r="A171" s="58"/>
      <c r="B171" s="58"/>
      <c r="C171" s="58"/>
      <c r="D171" s="58"/>
      <c r="E171" s="58"/>
      <c r="F171" s="58"/>
      <c r="G171" s="58"/>
      <c r="H171" s="58"/>
      <c r="I171" s="58"/>
      <c r="J171" s="58"/>
      <c r="K171" s="58"/>
      <c r="L171" s="58"/>
      <c r="M171" s="58"/>
      <c r="N171" s="58"/>
      <c r="O171" s="58"/>
      <c r="P171" s="58"/>
      <c r="Q171" s="95"/>
      <c r="R171" s="58"/>
      <c r="S171" s="58"/>
      <c r="T171" s="58"/>
      <c r="U171" s="58"/>
      <c r="V171" s="58"/>
      <c r="W171" s="58"/>
    </row>
    <row r="172" spans="1:23" s="1" customFormat="1">
      <c r="A172" s="58"/>
      <c r="B172" s="58"/>
      <c r="C172" s="58"/>
      <c r="D172" s="58"/>
      <c r="E172" s="58"/>
      <c r="F172" s="58"/>
      <c r="G172" s="58"/>
      <c r="H172" s="58"/>
      <c r="I172" s="58"/>
      <c r="J172" s="58"/>
      <c r="K172" s="58"/>
      <c r="L172" s="58"/>
      <c r="M172" s="58"/>
      <c r="N172" s="58"/>
      <c r="O172" s="58"/>
      <c r="P172" s="58"/>
      <c r="Q172" s="95"/>
      <c r="R172" s="58"/>
      <c r="S172" s="58"/>
      <c r="T172" s="58"/>
      <c r="U172" s="58"/>
      <c r="V172" s="58"/>
      <c r="W172" s="58"/>
    </row>
    <row r="173" spans="1:23" s="1" customFormat="1">
      <c r="A173" s="58"/>
      <c r="B173" s="58"/>
      <c r="C173" s="58"/>
      <c r="D173" s="58"/>
      <c r="E173" s="58"/>
      <c r="F173" s="58"/>
      <c r="G173" s="58"/>
      <c r="H173" s="58"/>
      <c r="I173" s="58"/>
      <c r="J173" s="58"/>
      <c r="K173" s="58"/>
      <c r="L173" s="58"/>
      <c r="M173" s="58"/>
      <c r="N173" s="58"/>
      <c r="O173" s="58"/>
      <c r="P173" s="58"/>
      <c r="Q173" s="95"/>
      <c r="R173" s="58"/>
      <c r="S173" s="58"/>
      <c r="T173" s="58"/>
      <c r="U173" s="58"/>
      <c r="V173" s="58"/>
      <c r="W173" s="58"/>
    </row>
    <row r="174" spans="1:23" s="1" customFormat="1">
      <c r="A174" s="58"/>
      <c r="B174" s="58"/>
      <c r="C174" s="58"/>
      <c r="D174" s="58"/>
      <c r="E174" s="58"/>
      <c r="F174" s="58"/>
      <c r="G174" s="58"/>
      <c r="H174" s="58"/>
      <c r="I174" s="58"/>
      <c r="J174" s="58"/>
      <c r="K174" s="58"/>
      <c r="L174" s="58"/>
      <c r="M174" s="58"/>
      <c r="N174" s="58"/>
      <c r="O174" s="58"/>
      <c r="P174" s="58"/>
      <c r="Q174" s="95"/>
      <c r="R174" s="58"/>
      <c r="S174" s="58"/>
      <c r="T174" s="58"/>
      <c r="U174" s="58"/>
      <c r="V174" s="58"/>
      <c r="W174" s="58"/>
    </row>
    <row r="175" spans="1:23" s="1" customFormat="1">
      <c r="A175" s="58"/>
      <c r="B175" s="58"/>
      <c r="C175" s="58"/>
      <c r="D175" s="58"/>
      <c r="E175" s="58"/>
      <c r="F175" s="58"/>
      <c r="G175" s="58"/>
      <c r="H175" s="58"/>
      <c r="I175" s="58"/>
      <c r="J175" s="58"/>
      <c r="K175" s="58"/>
      <c r="L175" s="58"/>
      <c r="M175" s="58"/>
      <c r="N175" s="58"/>
      <c r="O175" s="58"/>
      <c r="P175" s="58"/>
      <c r="Q175" s="95"/>
      <c r="R175" s="58"/>
      <c r="S175" s="58"/>
      <c r="T175" s="58"/>
      <c r="U175" s="58"/>
      <c r="V175" s="58"/>
      <c r="W175" s="58"/>
    </row>
    <row r="176" spans="1:23" s="1" customFormat="1">
      <c r="A176" s="58"/>
      <c r="B176" s="58"/>
      <c r="C176" s="58"/>
      <c r="D176" s="58"/>
      <c r="E176" s="58"/>
      <c r="F176" s="58"/>
      <c r="G176" s="58"/>
      <c r="H176" s="58"/>
      <c r="I176" s="58"/>
      <c r="J176" s="58"/>
      <c r="K176" s="58"/>
      <c r="L176" s="58"/>
      <c r="M176" s="58"/>
      <c r="N176" s="58"/>
      <c r="O176" s="58"/>
      <c r="P176" s="58"/>
      <c r="Q176" s="95"/>
      <c r="R176" s="58"/>
      <c r="S176" s="58"/>
      <c r="T176" s="58"/>
      <c r="U176" s="58"/>
      <c r="V176" s="58"/>
      <c r="W176" s="58"/>
    </row>
    <row r="177" spans="1:23" s="1" customFormat="1">
      <c r="A177" s="58"/>
      <c r="B177" s="58"/>
      <c r="C177" s="58"/>
      <c r="D177" s="58"/>
      <c r="E177" s="58"/>
      <c r="F177" s="58"/>
      <c r="G177" s="58"/>
      <c r="H177" s="58"/>
      <c r="I177" s="58"/>
      <c r="J177" s="58"/>
      <c r="K177" s="58"/>
      <c r="L177" s="58"/>
      <c r="M177" s="58"/>
      <c r="N177" s="58"/>
      <c r="O177" s="58"/>
      <c r="P177" s="58"/>
      <c r="Q177" s="95"/>
      <c r="R177" s="58"/>
      <c r="S177" s="58"/>
      <c r="T177" s="58"/>
      <c r="U177" s="58"/>
      <c r="V177" s="58"/>
      <c r="W177" s="58"/>
    </row>
    <row r="178" spans="1:23" s="1" customFormat="1">
      <c r="A178" s="58"/>
      <c r="B178" s="58"/>
      <c r="C178" s="58"/>
      <c r="D178" s="58"/>
      <c r="E178" s="58"/>
      <c r="F178" s="58"/>
      <c r="G178" s="58"/>
      <c r="H178" s="58"/>
      <c r="I178" s="58"/>
      <c r="J178" s="58"/>
      <c r="K178" s="58"/>
      <c r="L178" s="58"/>
      <c r="M178" s="58"/>
      <c r="N178" s="58"/>
      <c r="O178" s="58"/>
      <c r="P178" s="58"/>
      <c r="Q178" s="95"/>
      <c r="R178" s="58"/>
      <c r="S178" s="58"/>
      <c r="T178" s="58"/>
      <c r="U178" s="58"/>
      <c r="V178" s="58"/>
      <c r="W178" s="58"/>
    </row>
    <row r="179" spans="1:23" s="1" customFormat="1">
      <c r="A179" s="58"/>
      <c r="B179" s="58"/>
      <c r="C179" s="58"/>
      <c r="D179" s="58"/>
      <c r="E179" s="58"/>
      <c r="F179" s="58"/>
      <c r="G179" s="58"/>
      <c r="H179" s="58"/>
      <c r="I179" s="58"/>
      <c r="J179" s="58"/>
      <c r="K179" s="58"/>
      <c r="L179" s="58"/>
      <c r="M179" s="58"/>
      <c r="N179" s="58"/>
      <c r="O179" s="58"/>
      <c r="P179" s="58"/>
      <c r="Q179" s="95"/>
      <c r="R179" s="58"/>
      <c r="S179" s="58"/>
      <c r="T179" s="58"/>
      <c r="U179" s="58"/>
      <c r="V179" s="58"/>
      <c r="W179" s="58"/>
    </row>
    <row r="180" spans="1:23" s="1" customFormat="1">
      <c r="A180" s="58"/>
      <c r="B180" s="58"/>
      <c r="C180" s="58"/>
      <c r="D180" s="58"/>
      <c r="E180" s="58"/>
      <c r="F180" s="58"/>
      <c r="G180" s="58"/>
      <c r="H180" s="58"/>
      <c r="I180" s="58"/>
      <c r="J180" s="58"/>
      <c r="K180" s="58"/>
      <c r="L180" s="58"/>
      <c r="M180" s="58"/>
      <c r="N180" s="58"/>
      <c r="O180" s="58"/>
      <c r="P180" s="58"/>
      <c r="Q180" s="95"/>
      <c r="R180" s="58"/>
      <c r="S180" s="58"/>
      <c r="T180" s="58"/>
      <c r="U180" s="58"/>
      <c r="V180" s="58"/>
      <c r="W180" s="58"/>
    </row>
    <row r="181" spans="1:23" s="1" customFormat="1">
      <c r="A181" s="58"/>
      <c r="B181" s="58"/>
      <c r="C181" s="58"/>
      <c r="D181" s="58"/>
      <c r="E181" s="58"/>
      <c r="F181" s="58"/>
      <c r="G181" s="58"/>
      <c r="H181" s="58"/>
      <c r="I181" s="58"/>
      <c r="J181" s="58"/>
      <c r="K181" s="58"/>
      <c r="L181" s="58"/>
      <c r="M181" s="58"/>
      <c r="N181" s="58"/>
      <c r="O181" s="58"/>
      <c r="P181" s="58"/>
      <c r="Q181" s="95"/>
      <c r="R181" s="58"/>
      <c r="S181" s="58"/>
      <c r="T181" s="58"/>
      <c r="U181" s="58"/>
      <c r="V181" s="58"/>
      <c r="W181" s="58"/>
    </row>
    <row r="182" spans="1:23" s="1" customFormat="1">
      <c r="A182" s="58"/>
      <c r="B182" s="58"/>
      <c r="C182" s="58"/>
      <c r="D182" s="58"/>
      <c r="E182" s="58"/>
      <c r="F182" s="58"/>
      <c r="G182" s="58"/>
      <c r="H182" s="58"/>
      <c r="I182" s="58"/>
      <c r="J182" s="58"/>
      <c r="K182" s="58"/>
      <c r="L182" s="58"/>
      <c r="M182" s="58"/>
      <c r="N182" s="58"/>
      <c r="O182" s="58"/>
      <c r="P182" s="58"/>
      <c r="Q182" s="95"/>
      <c r="R182" s="58"/>
      <c r="S182" s="58"/>
      <c r="T182" s="58"/>
      <c r="U182" s="58"/>
      <c r="V182" s="58"/>
      <c r="W182" s="58"/>
    </row>
    <row r="183" spans="1:23" s="1" customFormat="1">
      <c r="A183" s="58"/>
      <c r="B183" s="58"/>
      <c r="C183" s="58"/>
      <c r="D183" s="58"/>
      <c r="E183" s="58"/>
      <c r="F183" s="58"/>
      <c r="G183" s="58"/>
      <c r="H183" s="58"/>
      <c r="I183" s="58"/>
      <c r="J183" s="58"/>
      <c r="K183" s="58"/>
      <c r="L183" s="58"/>
      <c r="M183" s="58"/>
      <c r="N183" s="58"/>
      <c r="O183" s="58"/>
      <c r="P183" s="58"/>
      <c r="Q183" s="95"/>
      <c r="R183" s="58"/>
      <c r="S183" s="58"/>
      <c r="T183" s="58"/>
      <c r="U183" s="58"/>
      <c r="V183" s="58"/>
      <c r="W183" s="58"/>
    </row>
    <row r="184" spans="1:23" s="1" customFormat="1">
      <c r="A184" s="58"/>
      <c r="B184" s="58"/>
      <c r="C184" s="58"/>
      <c r="D184" s="58"/>
      <c r="E184" s="58"/>
      <c r="F184" s="58"/>
      <c r="G184" s="58"/>
      <c r="H184" s="58"/>
      <c r="I184" s="58"/>
      <c r="J184" s="58"/>
      <c r="K184" s="58"/>
      <c r="L184" s="58"/>
      <c r="M184" s="58"/>
      <c r="N184" s="58"/>
      <c r="O184" s="58"/>
      <c r="P184" s="58"/>
      <c r="Q184" s="95"/>
      <c r="R184" s="58"/>
      <c r="S184" s="58"/>
      <c r="T184" s="58"/>
      <c r="U184" s="58"/>
      <c r="V184" s="58"/>
      <c r="W184" s="58"/>
    </row>
    <row r="185" spans="1:23" s="1" customFormat="1">
      <c r="A185" s="58"/>
      <c r="B185" s="58"/>
      <c r="C185" s="58"/>
      <c r="D185" s="58"/>
      <c r="E185" s="58"/>
      <c r="F185" s="58"/>
      <c r="G185" s="58"/>
      <c r="H185" s="58"/>
      <c r="I185" s="58"/>
      <c r="J185" s="58"/>
      <c r="K185" s="58"/>
      <c r="L185" s="58"/>
      <c r="M185" s="58"/>
      <c r="N185" s="58"/>
      <c r="O185" s="58"/>
      <c r="P185" s="58"/>
      <c r="Q185" s="95"/>
      <c r="R185" s="58"/>
      <c r="S185" s="58"/>
      <c r="T185" s="58"/>
      <c r="U185" s="58"/>
      <c r="V185" s="58"/>
      <c r="W185" s="58"/>
    </row>
    <row r="186" spans="1:23" s="1" customFormat="1">
      <c r="A186" s="58"/>
      <c r="B186" s="58"/>
      <c r="C186" s="58"/>
      <c r="D186" s="58"/>
      <c r="E186" s="58"/>
      <c r="F186" s="58"/>
      <c r="G186" s="58"/>
      <c r="H186" s="58"/>
      <c r="I186" s="58"/>
      <c r="J186" s="58"/>
      <c r="K186" s="58"/>
      <c r="L186" s="58"/>
      <c r="M186" s="58"/>
      <c r="N186" s="58"/>
      <c r="O186" s="58"/>
      <c r="P186" s="58"/>
      <c r="Q186" s="95"/>
      <c r="R186" s="58"/>
      <c r="S186" s="58"/>
      <c r="T186" s="58"/>
      <c r="U186" s="58"/>
      <c r="V186" s="58"/>
      <c r="W186" s="58"/>
    </row>
    <row r="187" spans="1:23" s="1" customFormat="1">
      <c r="A187" s="58"/>
      <c r="B187" s="58"/>
      <c r="C187" s="58"/>
      <c r="D187" s="58"/>
      <c r="E187" s="58"/>
      <c r="F187" s="58"/>
      <c r="G187" s="58"/>
      <c r="H187" s="58"/>
      <c r="I187" s="58"/>
      <c r="J187" s="58"/>
      <c r="K187" s="58"/>
      <c r="L187" s="58"/>
      <c r="M187" s="58"/>
      <c r="N187" s="58"/>
      <c r="O187" s="58"/>
      <c r="P187" s="58"/>
      <c r="Q187" s="95"/>
      <c r="R187" s="58"/>
      <c r="S187" s="58"/>
      <c r="T187" s="58"/>
      <c r="U187" s="58"/>
      <c r="V187" s="58"/>
      <c r="W187" s="58"/>
    </row>
    <row r="188" spans="1:23" s="1" customFormat="1">
      <c r="A188" s="58"/>
      <c r="B188" s="58"/>
      <c r="C188" s="58"/>
      <c r="D188" s="58"/>
      <c r="E188" s="58"/>
      <c r="F188" s="58"/>
      <c r="G188" s="58"/>
      <c r="H188" s="58"/>
      <c r="I188" s="58"/>
      <c r="J188" s="58"/>
      <c r="K188" s="58"/>
      <c r="L188" s="58"/>
      <c r="M188" s="58"/>
      <c r="N188" s="58"/>
      <c r="O188" s="58"/>
      <c r="P188" s="58"/>
      <c r="Q188" s="95"/>
      <c r="R188" s="58"/>
      <c r="S188" s="58"/>
      <c r="T188" s="58"/>
      <c r="U188" s="58"/>
      <c r="V188" s="58"/>
      <c r="W188" s="58"/>
    </row>
    <row r="189" spans="1:23" s="1" customFormat="1">
      <c r="A189" s="58"/>
      <c r="B189" s="58"/>
      <c r="C189" s="58"/>
      <c r="D189" s="58"/>
      <c r="E189" s="58"/>
      <c r="F189" s="58"/>
      <c r="G189" s="58"/>
      <c r="H189" s="58"/>
      <c r="I189" s="58"/>
      <c r="J189" s="58"/>
      <c r="K189" s="58"/>
      <c r="L189" s="58"/>
      <c r="M189" s="58"/>
      <c r="N189" s="58"/>
      <c r="O189" s="58"/>
      <c r="P189" s="58"/>
      <c r="Q189" s="95"/>
      <c r="R189" s="58"/>
      <c r="S189" s="58"/>
      <c r="T189" s="58"/>
      <c r="U189" s="58"/>
      <c r="V189" s="58"/>
      <c r="W189" s="58"/>
    </row>
    <row r="190" spans="1:23" s="1" customFormat="1">
      <c r="A190" s="58"/>
      <c r="B190" s="58"/>
      <c r="C190" s="58"/>
      <c r="D190" s="58"/>
      <c r="E190" s="58"/>
      <c r="F190" s="58"/>
      <c r="G190" s="58"/>
      <c r="H190" s="58"/>
      <c r="I190" s="58"/>
      <c r="J190" s="58"/>
      <c r="K190" s="58"/>
      <c r="L190" s="58"/>
      <c r="M190" s="58"/>
      <c r="N190" s="58"/>
      <c r="O190" s="58"/>
      <c r="P190" s="58"/>
      <c r="Q190" s="95"/>
      <c r="R190" s="58"/>
      <c r="S190" s="58"/>
      <c r="T190" s="58"/>
      <c r="U190" s="58"/>
      <c r="V190" s="58"/>
      <c r="W190" s="58"/>
    </row>
    <row r="191" spans="1:23" s="1" customFormat="1">
      <c r="A191" s="58"/>
      <c r="B191" s="58"/>
      <c r="C191" s="58"/>
      <c r="D191" s="58"/>
      <c r="E191" s="58"/>
      <c r="F191" s="58"/>
      <c r="G191" s="58"/>
      <c r="H191" s="58"/>
      <c r="I191" s="58"/>
      <c r="J191" s="58"/>
      <c r="K191" s="58"/>
      <c r="L191" s="58"/>
      <c r="M191" s="58"/>
      <c r="N191" s="58"/>
      <c r="O191" s="58"/>
      <c r="P191" s="58"/>
      <c r="Q191" s="95"/>
      <c r="R191" s="58"/>
      <c r="S191" s="58"/>
      <c r="T191" s="58"/>
      <c r="U191" s="58"/>
      <c r="V191" s="58"/>
      <c r="W191" s="58"/>
    </row>
    <row r="192" spans="1:23" s="1" customFormat="1">
      <c r="A192" s="58"/>
      <c r="B192" s="58"/>
      <c r="C192" s="58"/>
      <c r="D192" s="58"/>
      <c r="E192" s="58"/>
      <c r="F192" s="58"/>
      <c r="G192" s="58"/>
      <c r="H192" s="58"/>
      <c r="I192" s="58"/>
      <c r="J192" s="58"/>
      <c r="K192" s="58"/>
      <c r="L192" s="58"/>
      <c r="M192" s="58"/>
      <c r="N192" s="58"/>
      <c r="O192" s="58"/>
      <c r="P192" s="58"/>
      <c r="Q192" s="95"/>
      <c r="R192" s="58"/>
      <c r="S192" s="58"/>
      <c r="T192" s="58"/>
      <c r="U192" s="58"/>
      <c r="V192" s="58"/>
      <c r="W192" s="58"/>
    </row>
    <row r="193" spans="1:23" s="1" customFormat="1">
      <c r="A193" s="58"/>
      <c r="B193" s="58"/>
      <c r="C193" s="58"/>
      <c r="D193" s="58"/>
      <c r="E193" s="58"/>
      <c r="F193" s="58"/>
      <c r="G193" s="58"/>
      <c r="H193" s="58"/>
      <c r="I193" s="58"/>
      <c r="J193" s="58"/>
      <c r="K193" s="58"/>
      <c r="L193" s="58"/>
      <c r="M193" s="58"/>
      <c r="N193" s="58"/>
      <c r="O193" s="58"/>
      <c r="P193" s="58"/>
      <c r="Q193" s="95"/>
      <c r="R193" s="58"/>
      <c r="S193" s="58"/>
      <c r="T193" s="58"/>
      <c r="U193" s="58"/>
      <c r="V193" s="58"/>
      <c r="W193" s="58"/>
    </row>
    <row r="194" spans="1:23" s="1" customFormat="1">
      <c r="A194" s="58"/>
      <c r="B194" s="58"/>
      <c r="C194" s="58"/>
      <c r="D194" s="58"/>
      <c r="E194" s="58"/>
      <c r="F194" s="58"/>
      <c r="G194" s="58"/>
      <c r="H194" s="58"/>
      <c r="I194" s="58"/>
      <c r="J194" s="58"/>
      <c r="K194" s="58"/>
      <c r="L194" s="58"/>
      <c r="M194" s="58"/>
      <c r="N194" s="58"/>
      <c r="O194" s="58"/>
      <c r="P194" s="58"/>
      <c r="Q194" s="95"/>
      <c r="R194" s="58"/>
      <c r="S194" s="58"/>
      <c r="T194" s="58"/>
      <c r="U194" s="58"/>
      <c r="V194" s="58"/>
      <c r="W194" s="58"/>
    </row>
    <row r="195" spans="1:23" s="1" customFormat="1">
      <c r="A195" s="58"/>
      <c r="B195" s="58"/>
      <c r="C195" s="58"/>
      <c r="D195" s="58"/>
      <c r="E195" s="58"/>
      <c r="F195" s="58"/>
      <c r="G195" s="58"/>
      <c r="H195" s="58"/>
      <c r="I195" s="58"/>
      <c r="J195" s="58"/>
      <c r="K195" s="58"/>
      <c r="L195" s="58"/>
      <c r="M195" s="58"/>
      <c r="N195" s="58"/>
      <c r="O195" s="58"/>
      <c r="P195" s="58"/>
      <c r="Q195" s="95"/>
      <c r="R195" s="58"/>
      <c r="S195" s="58"/>
      <c r="T195" s="58"/>
      <c r="U195" s="58"/>
      <c r="V195" s="58"/>
      <c r="W195" s="58"/>
    </row>
    <row r="196" spans="1:23" s="1" customFormat="1">
      <c r="A196" s="58"/>
      <c r="B196" s="58"/>
      <c r="C196" s="58"/>
      <c r="D196" s="58"/>
      <c r="E196" s="58"/>
      <c r="F196" s="58"/>
      <c r="G196" s="58"/>
      <c r="H196" s="58"/>
      <c r="I196" s="58"/>
      <c r="J196" s="58"/>
      <c r="K196" s="58"/>
      <c r="L196" s="58"/>
      <c r="M196" s="58"/>
      <c r="N196" s="58"/>
      <c r="O196" s="58"/>
      <c r="P196" s="58"/>
      <c r="Q196" s="95"/>
      <c r="R196" s="58"/>
      <c r="S196" s="58"/>
      <c r="T196" s="58"/>
      <c r="U196" s="58"/>
      <c r="V196" s="58"/>
      <c r="W196" s="58"/>
    </row>
    <row r="197" spans="1:23" s="1" customFormat="1">
      <c r="A197" s="58"/>
      <c r="B197" s="58"/>
      <c r="C197" s="58"/>
      <c r="D197" s="58"/>
      <c r="E197" s="58"/>
      <c r="F197" s="58"/>
      <c r="G197" s="58"/>
      <c r="H197" s="58"/>
      <c r="I197" s="58"/>
      <c r="J197" s="58"/>
      <c r="K197" s="58"/>
      <c r="L197" s="58"/>
      <c r="M197" s="58"/>
      <c r="N197" s="58"/>
      <c r="O197" s="58"/>
      <c r="P197" s="58"/>
      <c r="Q197" s="95"/>
      <c r="R197" s="58"/>
      <c r="S197" s="58"/>
      <c r="T197" s="58"/>
      <c r="U197" s="58"/>
      <c r="V197" s="58"/>
      <c r="W197" s="58"/>
    </row>
    <row r="198" spans="1:23" s="1" customFormat="1">
      <c r="A198" s="58"/>
      <c r="B198" s="58"/>
      <c r="C198" s="58"/>
      <c r="D198" s="58"/>
      <c r="E198" s="58"/>
      <c r="F198" s="58"/>
      <c r="G198" s="58"/>
      <c r="H198" s="58"/>
      <c r="I198" s="58"/>
      <c r="J198" s="58"/>
      <c r="K198" s="58"/>
      <c r="L198" s="58"/>
      <c r="M198" s="58"/>
      <c r="N198" s="58"/>
      <c r="O198" s="58"/>
      <c r="P198" s="58"/>
      <c r="Q198" s="95"/>
      <c r="R198" s="58"/>
      <c r="S198" s="58"/>
      <c r="T198" s="58"/>
      <c r="U198" s="58"/>
      <c r="V198" s="58"/>
      <c r="W198" s="58"/>
    </row>
    <row r="199" spans="1:23" s="1" customFormat="1">
      <c r="A199" s="58"/>
      <c r="B199" s="58"/>
      <c r="C199" s="58"/>
      <c r="D199" s="58"/>
      <c r="E199" s="58"/>
      <c r="F199" s="58"/>
      <c r="G199" s="58"/>
      <c r="H199" s="58"/>
      <c r="I199" s="58"/>
      <c r="J199" s="58"/>
      <c r="K199" s="58"/>
      <c r="L199" s="58"/>
      <c r="M199" s="58"/>
      <c r="N199" s="58"/>
      <c r="O199" s="58"/>
      <c r="P199" s="58"/>
      <c r="Q199" s="95"/>
      <c r="R199" s="58"/>
      <c r="S199" s="58"/>
      <c r="T199" s="58"/>
      <c r="U199" s="58"/>
      <c r="V199" s="58"/>
      <c r="W199" s="58"/>
    </row>
    <row r="200" spans="1:23" s="1" customFormat="1">
      <c r="A200" s="58"/>
      <c r="B200" s="58"/>
      <c r="C200" s="58"/>
      <c r="D200" s="58"/>
      <c r="E200" s="58"/>
      <c r="F200" s="58"/>
      <c r="G200" s="58"/>
      <c r="H200" s="58"/>
      <c r="I200" s="58"/>
      <c r="J200" s="58"/>
      <c r="K200" s="58"/>
      <c r="L200" s="58"/>
      <c r="M200" s="58"/>
      <c r="N200" s="58"/>
      <c r="O200" s="58"/>
      <c r="P200" s="58"/>
      <c r="Q200" s="95"/>
      <c r="R200" s="58"/>
      <c r="S200" s="58"/>
      <c r="T200" s="58"/>
      <c r="U200" s="58"/>
      <c r="V200" s="58"/>
      <c r="W200" s="58"/>
    </row>
    <row r="201" spans="1:23" s="1" customFormat="1">
      <c r="A201" s="58"/>
      <c r="B201" s="58"/>
      <c r="C201" s="58"/>
      <c r="D201" s="58"/>
      <c r="E201" s="58"/>
      <c r="F201" s="58"/>
      <c r="G201" s="58"/>
      <c r="H201" s="58"/>
      <c r="I201" s="58"/>
      <c r="J201" s="58"/>
      <c r="K201" s="58"/>
      <c r="L201" s="58"/>
      <c r="M201" s="58"/>
      <c r="N201" s="58"/>
      <c r="O201" s="58"/>
      <c r="P201" s="58"/>
      <c r="Q201" s="95"/>
      <c r="R201" s="58"/>
      <c r="S201" s="58"/>
      <c r="T201" s="58"/>
      <c r="U201" s="58"/>
      <c r="V201" s="58"/>
      <c r="W201" s="58"/>
    </row>
    <row r="202" spans="1:23" s="1" customFormat="1">
      <c r="A202" s="58"/>
      <c r="B202" s="58"/>
      <c r="C202" s="58"/>
      <c r="D202" s="58"/>
      <c r="E202" s="58"/>
      <c r="F202" s="58"/>
      <c r="G202" s="58"/>
      <c r="H202" s="58"/>
      <c r="I202" s="58"/>
      <c r="J202" s="58"/>
      <c r="K202" s="58"/>
      <c r="L202" s="58"/>
      <c r="M202" s="58"/>
      <c r="N202" s="58"/>
      <c r="O202" s="58"/>
      <c r="P202" s="58"/>
      <c r="Q202" s="95"/>
      <c r="R202" s="58"/>
      <c r="S202" s="58"/>
      <c r="T202" s="58"/>
      <c r="U202" s="58"/>
      <c r="V202" s="58"/>
      <c r="W202" s="58"/>
    </row>
    <row r="203" spans="1:23" s="1" customFormat="1">
      <c r="A203" s="58"/>
      <c r="B203" s="58"/>
      <c r="C203" s="58"/>
      <c r="D203" s="58"/>
      <c r="E203" s="58"/>
      <c r="F203" s="58"/>
      <c r="G203" s="58"/>
      <c r="H203" s="58"/>
      <c r="I203" s="58"/>
      <c r="J203" s="58"/>
      <c r="K203" s="58"/>
      <c r="L203" s="58"/>
      <c r="M203" s="58"/>
      <c r="N203" s="58"/>
      <c r="O203" s="58"/>
      <c r="P203" s="58"/>
      <c r="Q203" s="95"/>
      <c r="R203" s="58"/>
      <c r="S203" s="58"/>
      <c r="T203" s="58"/>
      <c r="U203" s="58"/>
      <c r="V203" s="58"/>
      <c r="W203" s="58"/>
    </row>
    <row r="204" spans="1:23" s="1" customFormat="1">
      <c r="A204" s="58"/>
      <c r="B204" s="58"/>
      <c r="C204" s="58"/>
      <c r="D204" s="58"/>
      <c r="E204" s="58"/>
      <c r="F204" s="58"/>
      <c r="G204" s="58"/>
      <c r="H204" s="58"/>
      <c r="I204" s="58"/>
      <c r="J204" s="58"/>
      <c r="K204" s="58"/>
      <c r="L204" s="58"/>
      <c r="M204" s="58"/>
      <c r="N204" s="58"/>
      <c r="O204" s="58"/>
      <c r="P204" s="58"/>
      <c r="Q204" s="95"/>
      <c r="R204" s="58"/>
      <c r="S204" s="58"/>
      <c r="T204" s="58"/>
      <c r="U204" s="58"/>
      <c r="V204" s="58"/>
      <c r="W204" s="58"/>
    </row>
    <row r="205" spans="1:23" s="1" customFormat="1">
      <c r="A205" s="58"/>
      <c r="B205" s="58"/>
      <c r="C205" s="58"/>
      <c r="D205" s="58"/>
      <c r="E205" s="58"/>
      <c r="F205" s="58"/>
      <c r="G205" s="58"/>
      <c r="H205" s="58"/>
      <c r="I205" s="58"/>
      <c r="J205" s="58"/>
      <c r="K205" s="58"/>
      <c r="L205" s="58"/>
      <c r="M205" s="58"/>
      <c r="N205" s="58"/>
      <c r="O205" s="58"/>
      <c r="P205" s="58"/>
      <c r="Q205" s="95"/>
      <c r="R205" s="58"/>
      <c r="S205" s="58"/>
      <c r="T205" s="58"/>
      <c r="U205" s="58"/>
      <c r="V205" s="58"/>
      <c r="W205" s="58"/>
    </row>
    <row r="206" spans="1:23" s="1" customFormat="1">
      <c r="A206" s="58"/>
      <c r="B206" s="58"/>
      <c r="C206" s="58"/>
      <c r="D206" s="58"/>
      <c r="E206" s="58"/>
      <c r="F206" s="58"/>
      <c r="G206" s="58"/>
      <c r="H206" s="58"/>
      <c r="I206" s="58"/>
      <c r="J206" s="58"/>
      <c r="K206" s="58"/>
      <c r="L206" s="58"/>
      <c r="M206" s="58"/>
      <c r="N206" s="58"/>
      <c r="O206" s="58"/>
      <c r="P206" s="58"/>
      <c r="Q206" s="95"/>
      <c r="R206" s="58"/>
      <c r="S206" s="58"/>
      <c r="T206" s="58"/>
      <c r="U206" s="58"/>
      <c r="V206" s="58"/>
      <c r="W206" s="58"/>
    </row>
    <row r="207" spans="1:23" s="1" customFormat="1">
      <c r="A207" s="58"/>
      <c r="B207" s="58"/>
      <c r="C207" s="58"/>
      <c r="D207" s="58"/>
      <c r="E207" s="58"/>
      <c r="F207" s="58"/>
      <c r="G207" s="58"/>
      <c r="H207" s="58"/>
      <c r="I207" s="58"/>
      <c r="J207" s="58"/>
      <c r="K207" s="58"/>
      <c r="L207" s="58"/>
      <c r="M207" s="58"/>
      <c r="N207" s="58"/>
      <c r="O207" s="58"/>
      <c r="P207" s="58"/>
      <c r="Q207" s="95"/>
      <c r="R207" s="58"/>
      <c r="S207" s="58"/>
      <c r="T207" s="58"/>
      <c r="U207" s="58"/>
      <c r="V207" s="58"/>
      <c r="W207" s="58"/>
    </row>
    <row r="208" spans="1:23" s="1" customFormat="1">
      <c r="A208" s="58"/>
      <c r="B208" s="58"/>
      <c r="C208" s="58"/>
      <c r="D208" s="58"/>
      <c r="E208" s="58"/>
      <c r="F208" s="58"/>
      <c r="G208" s="58"/>
      <c r="H208" s="58"/>
      <c r="I208" s="58"/>
      <c r="J208" s="58"/>
      <c r="K208" s="58"/>
      <c r="L208" s="58"/>
      <c r="M208" s="58"/>
      <c r="N208" s="58"/>
      <c r="O208" s="58"/>
      <c r="P208" s="58"/>
      <c r="Q208" s="95"/>
      <c r="R208" s="58"/>
      <c r="S208" s="58"/>
      <c r="T208" s="58"/>
      <c r="U208" s="58"/>
      <c r="V208" s="58"/>
      <c r="W208" s="58"/>
    </row>
    <row r="209" spans="1:23" s="1" customFormat="1">
      <c r="A209" s="58"/>
      <c r="B209" s="58"/>
      <c r="C209" s="58"/>
      <c r="D209" s="58"/>
      <c r="E209" s="58"/>
      <c r="F209" s="58"/>
      <c r="G209" s="58"/>
      <c r="H209" s="58"/>
      <c r="I209" s="58"/>
      <c r="J209" s="58"/>
      <c r="K209" s="58"/>
      <c r="L209" s="58"/>
      <c r="M209" s="58"/>
      <c r="N209" s="58"/>
      <c r="O209" s="58"/>
      <c r="P209" s="58"/>
      <c r="Q209" s="95"/>
      <c r="R209" s="58"/>
      <c r="S209" s="58"/>
      <c r="T209" s="58"/>
      <c r="U209" s="58"/>
      <c r="V209" s="58"/>
      <c r="W209" s="58"/>
    </row>
    <row r="210" spans="1:23" s="1" customFormat="1">
      <c r="A210" s="58"/>
      <c r="B210" s="58"/>
      <c r="C210" s="58"/>
      <c r="D210" s="58"/>
      <c r="E210" s="58"/>
      <c r="F210" s="58"/>
      <c r="G210" s="58"/>
      <c r="H210" s="58"/>
      <c r="I210" s="58"/>
      <c r="J210" s="58"/>
      <c r="K210" s="58"/>
      <c r="L210" s="58"/>
      <c r="M210" s="58"/>
      <c r="N210" s="58"/>
      <c r="O210" s="58"/>
      <c r="P210" s="58"/>
      <c r="Q210" s="95"/>
      <c r="R210" s="58"/>
      <c r="S210" s="58"/>
      <c r="T210" s="58"/>
      <c r="U210" s="58"/>
      <c r="V210" s="58"/>
      <c r="W210" s="58"/>
    </row>
    <row r="211" spans="1:23" s="1" customFormat="1">
      <c r="A211" s="58"/>
      <c r="B211" s="58"/>
      <c r="C211" s="58"/>
      <c r="D211" s="58"/>
      <c r="E211" s="58"/>
      <c r="F211" s="58"/>
      <c r="G211" s="58"/>
      <c r="H211" s="58"/>
      <c r="I211" s="58"/>
      <c r="J211" s="58"/>
      <c r="K211" s="58"/>
      <c r="L211" s="58"/>
      <c r="M211" s="58"/>
      <c r="N211" s="58"/>
      <c r="O211" s="58"/>
      <c r="P211" s="58"/>
      <c r="Q211" s="95"/>
      <c r="R211" s="58"/>
      <c r="S211" s="58"/>
      <c r="T211" s="58"/>
      <c r="U211" s="58"/>
      <c r="V211" s="58"/>
      <c r="W211" s="58"/>
    </row>
    <row r="212" spans="1:23" s="1" customFormat="1">
      <c r="A212" s="58"/>
      <c r="B212" s="58"/>
      <c r="C212" s="58"/>
      <c r="D212" s="58"/>
      <c r="E212" s="58"/>
      <c r="F212" s="58"/>
      <c r="G212" s="58"/>
      <c r="H212" s="58"/>
      <c r="I212" s="58"/>
      <c r="J212" s="58"/>
      <c r="K212" s="58"/>
      <c r="L212" s="58"/>
      <c r="M212" s="58"/>
      <c r="N212" s="58"/>
      <c r="O212" s="58"/>
      <c r="P212" s="58"/>
      <c r="Q212" s="95"/>
      <c r="R212" s="58"/>
      <c r="S212" s="58"/>
      <c r="T212" s="58"/>
      <c r="U212" s="58"/>
      <c r="V212" s="58"/>
      <c r="W212" s="58"/>
    </row>
    <row r="213" spans="1:23" s="1" customFormat="1">
      <c r="A213" s="58"/>
      <c r="B213" s="58"/>
      <c r="C213" s="58"/>
      <c r="D213" s="58"/>
      <c r="E213" s="58"/>
      <c r="F213" s="58"/>
      <c r="G213" s="58"/>
      <c r="H213" s="58"/>
      <c r="I213" s="58"/>
      <c r="J213" s="58"/>
      <c r="K213" s="58"/>
      <c r="L213" s="58"/>
      <c r="M213" s="58"/>
      <c r="N213" s="58"/>
      <c r="O213" s="58"/>
      <c r="P213" s="58"/>
      <c r="Q213" s="95"/>
      <c r="R213" s="58"/>
      <c r="S213" s="58"/>
      <c r="T213" s="58"/>
      <c r="U213" s="58"/>
      <c r="V213" s="58"/>
      <c r="W213" s="58"/>
    </row>
    <row r="214" spans="1:23" s="1" customFormat="1">
      <c r="A214" s="58"/>
      <c r="B214" s="58"/>
      <c r="C214" s="58"/>
      <c r="D214" s="58"/>
      <c r="E214" s="58"/>
      <c r="F214" s="58"/>
      <c r="G214" s="58"/>
      <c r="H214" s="58"/>
      <c r="I214" s="58"/>
      <c r="J214" s="58"/>
      <c r="K214" s="58"/>
      <c r="L214" s="58"/>
      <c r="M214" s="58"/>
      <c r="N214" s="58"/>
      <c r="O214" s="58"/>
      <c r="P214" s="58"/>
      <c r="Q214" s="95"/>
      <c r="R214" s="58"/>
      <c r="S214" s="58"/>
      <c r="T214" s="58"/>
      <c r="U214" s="58"/>
      <c r="V214" s="58"/>
      <c r="W214" s="58"/>
    </row>
    <row r="215" spans="1:23" s="1" customFormat="1">
      <c r="A215" s="58"/>
      <c r="B215" s="58"/>
      <c r="C215" s="58"/>
      <c r="D215" s="58"/>
      <c r="E215" s="58"/>
      <c r="F215" s="58"/>
      <c r="G215" s="58"/>
      <c r="H215" s="58"/>
      <c r="I215" s="58"/>
      <c r="J215" s="58"/>
      <c r="K215" s="58"/>
      <c r="L215" s="58"/>
      <c r="M215" s="58"/>
      <c r="N215" s="58"/>
      <c r="O215" s="58"/>
      <c r="P215" s="58"/>
      <c r="Q215" s="95"/>
      <c r="R215" s="58"/>
      <c r="S215" s="58"/>
      <c r="T215" s="58"/>
      <c r="U215" s="58"/>
      <c r="V215" s="58"/>
      <c r="W215" s="58"/>
    </row>
    <row r="216" spans="1:23" s="1" customFormat="1">
      <c r="A216" s="58"/>
      <c r="B216" s="58"/>
      <c r="C216" s="58"/>
      <c r="D216" s="58"/>
      <c r="E216" s="58"/>
      <c r="F216" s="58"/>
      <c r="G216" s="58"/>
      <c r="H216" s="58"/>
      <c r="I216" s="58"/>
      <c r="J216" s="58"/>
      <c r="K216" s="58"/>
      <c r="L216" s="58"/>
      <c r="M216" s="58"/>
      <c r="N216" s="58"/>
      <c r="O216" s="58"/>
      <c r="P216" s="58"/>
      <c r="Q216" s="95"/>
      <c r="R216" s="58"/>
      <c r="S216" s="58"/>
      <c r="T216" s="58"/>
      <c r="U216" s="58"/>
      <c r="V216" s="58"/>
      <c r="W216" s="58"/>
    </row>
    <row r="217" spans="1:23" s="1" customFormat="1">
      <c r="A217" s="58"/>
      <c r="B217" s="58"/>
      <c r="C217" s="58"/>
      <c r="D217" s="58"/>
      <c r="E217" s="58"/>
      <c r="F217" s="58"/>
      <c r="G217" s="58"/>
      <c r="H217" s="58"/>
      <c r="I217" s="58"/>
      <c r="J217" s="58"/>
      <c r="K217" s="58"/>
      <c r="L217" s="58"/>
      <c r="M217" s="58"/>
      <c r="N217" s="58"/>
      <c r="O217" s="58"/>
      <c r="P217" s="58"/>
      <c r="Q217" s="95"/>
      <c r="R217" s="58"/>
      <c r="S217" s="58"/>
      <c r="T217" s="58"/>
      <c r="U217" s="58"/>
      <c r="V217" s="58"/>
      <c r="W217" s="58"/>
    </row>
    <row r="218" spans="1:23" s="1" customFormat="1">
      <c r="A218" s="58"/>
      <c r="B218" s="58"/>
      <c r="C218" s="58"/>
      <c r="D218" s="58"/>
      <c r="E218" s="58"/>
      <c r="F218" s="58"/>
      <c r="G218" s="58"/>
      <c r="H218" s="58"/>
      <c r="I218" s="58"/>
      <c r="J218" s="58"/>
      <c r="K218" s="58"/>
      <c r="L218" s="58"/>
      <c r="M218" s="58"/>
      <c r="N218" s="58"/>
      <c r="O218" s="58"/>
      <c r="P218" s="58"/>
      <c r="Q218" s="95"/>
      <c r="R218" s="58"/>
      <c r="S218" s="58"/>
      <c r="T218" s="58"/>
      <c r="U218" s="58"/>
      <c r="V218" s="58"/>
      <c r="W218" s="58"/>
    </row>
    <row r="219" spans="1:23" s="1" customFormat="1">
      <c r="A219" s="58"/>
      <c r="B219" s="58"/>
      <c r="C219" s="58"/>
      <c r="D219" s="58"/>
      <c r="E219" s="58"/>
      <c r="F219" s="58"/>
      <c r="G219" s="58"/>
      <c r="H219" s="58"/>
      <c r="I219" s="58"/>
      <c r="J219" s="58"/>
      <c r="K219" s="58"/>
      <c r="L219" s="58"/>
      <c r="M219" s="58"/>
      <c r="N219" s="58"/>
      <c r="O219" s="58"/>
      <c r="P219" s="58"/>
      <c r="Q219" s="95"/>
      <c r="R219" s="58"/>
      <c r="S219" s="58"/>
      <c r="T219" s="58"/>
      <c r="U219" s="58"/>
      <c r="V219" s="58"/>
      <c r="W219" s="58"/>
    </row>
    <row r="220" spans="1:23" s="1" customFormat="1">
      <c r="A220" s="58"/>
      <c r="B220" s="58"/>
      <c r="C220" s="58"/>
      <c r="D220" s="58"/>
      <c r="E220" s="58"/>
      <c r="F220" s="58"/>
      <c r="G220" s="58"/>
      <c r="H220" s="58"/>
      <c r="I220" s="58"/>
      <c r="J220" s="58"/>
      <c r="K220" s="58"/>
      <c r="L220" s="58"/>
      <c r="M220" s="58"/>
      <c r="N220" s="58"/>
      <c r="O220" s="58"/>
      <c r="P220" s="58"/>
      <c r="Q220" s="95"/>
      <c r="R220" s="58"/>
      <c r="S220" s="58"/>
      <c r="T220" s="58"/>
      <c r="U220" s="58"/>
      <c r="V220" s="58"/>
      <c r="W220" s="58"/>
    </row>
    <row r="221" spans="1:23" s="1" customFormat="1">
      <c r="A221" s="58"/>
      <c r="B221" s="58"/>
      <c r="C221" s="58"/>
      <c r="D221" s="58"/>
      <c r="E221" s="58"/>
      <c r="F221" s="58"/>
      <c r="G221" s="58"/>
      <c r="H221" s="58"/>
      <c r="I221" s="58"/>
      <c r="J221" s="58"/>
      <c r="K221" s="58"/>
      <c r="L221" s="58"/>
      <c r="M221" s="58"/>
      <c r="N221" s="58"/>
      <c r="O221" s="58"/>
      <c r="P221" s="58"/>
      <c r="Q221" s="95"/>
      <c r="R221" s="58"/>
      <c r="S221" s="58"/>
      <c r="T221" s="58"/>
      <c r="U221" s="58"/>
      <c r="V221" s="58"/>
      <c r="W221" s="58"/>
    </row>
    <row r="222" spans="1:23" s="1" customFormat="1">
      <c r="A222" s="58"/>
      <c r="B222" s="58"/>
      <c r="C222" s="58"/>
      <c r="D222" s="58"/>
      <c r="E222" s="58"/>
      <c r="F222" s="58"/>
      <c r="G222" s="58"/>
      <c r="H222" s="58"/>
      <c r="I222" s="58"/>
      <c r="J222" s="58"/>
      <c r="K222" s="58"/>
      <c r="L222" s="58"/>
      <c r="M222" s="58"/>
      <c r="N222" s="58"/>
      <c r="O222" s="58"/>
      <c r="P222" s="58"/>
      <c r="Q222" s="95"/>
      <c r="R222" s="58"/>
      <c r="S222" s="58"/>
      <c r="T222" s="58"/>
      <c r="U222" s="58"/>
      <c r="V222" s="58"/>
      <c r="W222" s="58"/>
    </row>
    <row r="223" spans="1:23" s="1" customFormat="1">
      <c r="A223" s="58"/>
      <c r="B223" s="58"/>
      <c r="C223" s="58"/>
      <c r="D223" s="58"/>
      <c r="E223" s="58"/>
      <c r="F223" s="58"/>
      <c r="G223" s="58"/>
      <c r="H223" s="58"/>
      <c r="I223" s="58"/>
      <c r="J223" s="58"/>
      <c r="K223" s="58"/>
      <c r="L223" s="58"/>
      <c r="M223" s="58"/>
      <c r="N223" s="58"/>
      <c r="O223" s="58"/>
      <c r="P223" s="58"/>
      <c r="Q223" s="95"/>
      <c r="R223" s="58"/>
      <c r="S223" s="58"/>
      <c r="T223" s="58"/>
      <c r="U223" s="58"/>
      <c r="V223" s="58"/>
      <c r="W223" s="58"/>
    </row>
    <row r="224" spans="1:23" s="1" customFormat="1">
      <c r="A224" s="58"/>
      <c r="B224" s="58"/>
      <c r="C224" s="58"/>
      <c r="D224" s="58"/>
      <c r="E224" s="58"/>
      <c r="F224" s="58"/>
      <c r="G224" s="58"/>
      <c r="H224" s="58"/>
      <c r="I224" s="58"/>
      <c r="J224" s="58"/>
      <c r="K224" s="58"/>
      <c r="L224" s="58"/>
      <c r="M224" s="58"/>
      <c r="N224" s="58"/>
      <c r="O224" s="58"/>
      <c r="P224" s="58"/>
      <c r="Q224" s="95"/>
      <c r="R224" s="58"/>
      <c r="S224" s="58"/>
      <c r="T224" s="58"/>
      <c r="U224" s="58"/>
      <c r="V224" s="58"/>
      <c r="W224" s="58"/>
    </row>
    <row r="225" spans="1:23" s="1" customFormat="1">
      <c r="A225" s="58"/>
      <c r="B225" s="58"/>
      <c r="C225" s="58"/>
      <c r="D225" s="58"/>
      <c r="E225" s="58"/>
      <c r="F225" s="58"/>
      <c r="G225" s="58"/>
      <c r="H225" s="58"/>
      <c r="I225" s="58"/>
      <c r="J225" s="58"/>
      <c r="K225" s="58"/>
      <c r="L225" s="58"/>
      <c r="M225" s="58"/>
      <c r="N225" s="58"/>
      <c r="O225" s="58"/>
      <c r="P225" s="58"/>
      <c r="Q225" s="95"/>
      <c r="R225" s="58"/>
      <c r="S225" s="58"/>
      <c r="T225" s="58"/>
      <c r="U225" s="58"/>
      <c r="V225" s="58"/>
      <c r="W225" s="58"/>
    </row>
    <row r="226" spans="1:23" s="1" customFormat="1">
      <c r="A226" s="58"/>
      <c r="B226" s="58"/>
      <c r="C226" s="58"/>
      <c r="D226" s="58"/>
      <c r="E226" s="58"/>
      <c r="F226" s="58"/>
      <c r="G226" s="58"/>
      <c r="H226" s="58"/>
      <c r="I226" s="58"/>
      <c r="J226" s="58"/>
      <c r="K226" s="58"/>
      <c r="L226" s="58"/>
      <c r="M226" s="58"/>
      <c r="N226" s="58"/>
      <c r="O226" s="58"/>
      <c r="P226" s="58"/>
      <c r="Q226" s="95"/>
      <c r="R226" s="58"/>
      <c r="S226" s="58"/>
      <c r="T226" s="58"/>
      <c r="U226" s="58"/>
      <c r="V226" s="58"/>
      <c r="W226" s="58"/>
    </row>
    <row r="227" spans="1:23" s="1" customFormat="1">
      <c r="A227" s="58"/>
      <c r="B227" s="58"/>
      <c r="C227" s="58"/>
      <c r="D227" s="58"/>
      <c r="E227" s="58"/>
      <c r="F227" s="58"/>
      <c r="G227" s="58"/>
      <c r="H227" s="58"/>
      <c r="I227" s="58"/>
      <c r="J227" s="58"/>
      <c r="K227" s="58"/>
      <c r="L227" s="58"/>
      <c r="M227" s="58"/>
      <c r="N227" s="58"/>
      <c r="O227" s="58"/>
      <c r="P227" s="58"/>
      <c r="Q227" s="95"/>
      <c r="R227" s="58"/>
      <c r="S227" s="58"/>
      <c r="T227" s="58"/>
      <c r="U227" s="58"/>
      <c r="V227" s="58"/>
      <c r="W227" s="58"/>
    </row>
    <row r="228" spans="1:23" s="1" customFormat="1">
      <c r="A228" s="58"/>
      <c r="B228" s="58"/>
      <c r="C228" s="58"/>
      <c r="D228" s="58"/>
      <c r="E228" s="58"/>
      <c r="F228" s="58"/>
      <c r="G228" s="58"/>
      <c r="H228" s="58"/>
      <c r="I228" s="58"/>
      <c r="J228" s="58"/>
      <c r="K228" s="58"/>
      <c r="L228" s="58"/>
      <c r="M228" s="58"/>
      <c r="N228" s="58"/>
      <c r="O228" s="58"/>
      <c r="P228" s="58"/>
      <c r="Q228" s="95"/>
      <c r="R228" s="58"/>
      <c r="S228" s="58"/>
      <c r="T228" s="58"/>
      <c r="U228" s="58"/>
      <c r="V228" s="58"/>
      <c r="W228" s="58"/>
    </row>
    <row r="229" spans="1:23" s="1" customFormat="1">
      <c r="A229" s="58"/>
      <c r="B229" s="58"/>
      <c r="C229" s="58"/>
      <c r="D229" s="58"/>
      <c r="E229" s="58"/>
      <c r="F229" s="58"/>
      <c r="G229" s="58"/>
      <c r="H229" s="58"/>
      <c r="I229" s="58"/>
      <c r="J229" s="58"/>
      <c r="K229" s="58"/>
      <c r="L229" s="58"/>
      <c r="M229" s="58"/>
      <c r="N229" s="58"/>
      <c r="O229" s="58"/>
      <c r="P229" s="58"/>
      <c r="Q229" s="95"/>
      <c r="R229" s="58"/>
      <c r="S229" s="58"/>
      <c r="T229" s="58"/>
      <c r="U229" s="58"/>
      <c r="V229" s="58"/>
      <c r="W229" s="58"/>
    </row>
    <row r="230" spans="1:23" s="1" customFormat="1">
      <c r="A230" s="58"/>
      <c r="B230" s="58"/>
      <c r="C230" s="58"/>
      <c r="D230" s="58"/>
      <c r="E230" s="58"/>
      <c r="F230" s="58"/>
      <c r="G230" s="58"/>
      <c r="H230" s="58"/>
      <c r="I230" s="58"/>
      <c r="J230" s="58"/>
      <c r="K230" s="58"/>
      <c r="L230" s="58"/>
      <c r="M230" s="58"/>
      <c r="N230" s="58"/>
      <c r="O230" s="58"/>
      <c r="P230" s="58"/>
      <c r="Q230" s="95"/>
      <c r="R230" s="58"/>
      <c r="S230" s="58"/>
      <c r="T230" s="58"/>
      <c r="U230" s="58"/>
      <c r="V230" s="58"/>
      <c r="W230" s="58"/>
    </row>
    <row r="231" spans="1:23" s="1" customFormat="1">
      <c r="A231" s="58"/>
      <c r="B231" s="58"/>
      <c r="C231" s="58"/>
      <c r="D231" s="58"/>
      <c r="E231" s="58"/>
      <c r="F231" s="58"/>
      <c r="G231" s="58"/>
      <c r="H231" s="58"/>
      <c r="I231" s="58"/>
      <c r="J231" s="58"/>
      <c r="K231" s="58"/>
      <c r="L231" s="58"/>
      <c r="M231" s="58"/>
      <c r="N231" s="58"/>
      <c r="O231" s="58"/>
      <c r="P231" s="58"/>
      <c r="Q231" s="95"/>
      <c r="R231" s="58"/>
      <c r="S231" s="58"/>
      <c r="T231" s="58"/>
      <c r="U231" s="58"/>
      <c r="V231" s="58"/>
      <c r="W231" s="58"/>
    </row>
    <row r="232" spans="1:23" s="1" customFormat="1">
      <c r="A232" s="58"/>
      <c r="B232" s="58"/>
      <c r="C232" s="58"/>
      <c r="D232" s="58"/>
      <c r="E232" s="58"/>
      <c r="F232" s="58"/>
      <c r="G232" s="58"/>
      <c r="H232" s="58"/>
      <c r="I232" s="58"/>
      <c r="J232" s="58"/>
      <c r="K232" s="58"/>
      <c r="L232" s="58"/>
      <c r="M232" s="58"/>
      <c r="N232" s="58"/>
      <c r="O232" s="58"/>
      <c r="P232" s="58"/>
      <c r="Q232" s="95"/>
      <c r="R232" s="58"/>
      <c r="S232" s="58"/>
      <c r="T232" s="58"/>
      <c r="U232" s="58"/>
      <c r="V232" s="58"/>
      <c r="W232" s="58"/>
    </row>
    <row r="233" spans="1:23" s="1" customFormat="1">
      <c r="A233" s="58"/>
      <c r="B233" s="58"/>
      <c r="C233" s="58"/>
      <c r="D233" s="58"/>
      <c r="E233" s="58"/>
      <c r="F233" s="58"/>
      <c r="G233" s="58"/>
      <c r="H233" s="58"/>
      <c r="I233" s="58"/>
      <c r="J233" s="58"/>
      <c r="K233" s="58"/>
      <c r="L233" s="58"/>
      <c r="M233" s="58"/>
      <c r="N233" s="58"/>
      <c r="O233" s="58"/>
      <c r="P233" s="58"/>
      <c r="Q233" s="95"/>
      <c r="R233" s="58"/>
      <c r="S233" s="58"/>
      <c r="T233" s="58"/>
      <c r="U233" s="58"/>
      <c r="V233" s="58"/>
      <c r="W233" s="58"/>
    </row>
    <row r="234" spans="1:23" s="1" customFormat="1">
      <c r="A234" s="58"/>
      <c r="B234" s="58"/>
      <c r="C234" s="58"/>
      <c r="D234" s="58"/>
      <c r="E234" s="58"/>
      <c r="F234" s="58"/>
      <c r="G234" s="58"/>
      <c r="H234" s="58"/>
      <c r="I234" s="58"/>
      <c r="J234" s="58"/>
      <c r="K234" s="58"/>
      <c r="L234" s="58"/>
      <c r="M234" s="58"/>
      <c r="N234" s="58"/>
      <c r="O234" s="58"/>
      <c r="P234" s="58"/>
      <c r="Q234" s="95"/>
      <c r="R234" s="58"/>
      <c r="S234" s="58"/>
      <c r="T234" s="58"/>
      <c r="U234" s="58"/>
      <c r="V234" s="58"/>
      <c r="W234" s="58"/>
    </row>
    <row r="235" spans="1:23" s="1" customFormat="1">
      <c r="A235" s="58"/>
      <c r="B235" s="58"/>
      <c r="C235" s="58"/>
      <c r="D235" s="58"/>
      <c r="E235" s="58"/>
      <c r="F235" s="58"/>
      <c r="G235" s="58"/>
      <c r="H235" s="58"/>
      <c r="I235" s="58"/>
      <c r="J235" s="58"/>
      <c r="K235" s="58"/>
      <c r="L235" s="58"/>
      <c r="M235" s="58"/>
      <c r="N235" s="58"/>
      <c r="O235" s="58"/>
      <c r="P235" s="58"/>
      <c r="Q235" s="95"/>
      <c r="R235" s="58"/>
      <c r="S235" s="58"/>
      <c r="T235" s="58"/>
      <c r="U235" s="58"/>
      <c r="V235" s="58"/>
      <c r="W235" s="58"/>
    </row>
    <row r="236" spans="1:23" s="1" customFormat="1">
      <c r="A236" s="58"/>
      <c r="B236" s="58"/>
      <c r="C236" s="58"/>
      <c r="D236" s="58"/>
      <c r="E236" s="58"/>
      <c r="F236" s="58"/>
      <c r="G236" s="58"/>
      <c r="H236" s="58"/>
      <c r="I236" s="58"/>
      <c r="J236" s="58"/>
      <c r="K236" s="58"/>
      <c r="L236" s="58"/>
      <c r="M236" s="58"/>
      <c r="N236" s="58"/>
      <c r="O236" s="58"/>
      <c r="P236" s="58"/>
      <c r="Q236" s="95"/>
      <c r="R236" s="58"/>
      <c r="S236" s="58"/>
      <c r="T236" s="58"/>
      <c r="U236" s="58"/>
      <c r="V236" s="58"/>
      <c r="W236" s="58"/>
    </row>
    <row r="237" spans="1:23" s="1" customFormat="1">
      <c r="A237" s="58"/>
      <c r="B237" s="58"/>
      <c r="C237" s="58"/>
      <c r="D237" s="58"/>
      <c r="E237" s="58"/>
      <c r="F237" s="58"/>
      <c r="G237" s="58"/>
      <c r="H237" s="58"/>
      <c r="I237" s="58"/>
      <c r="J237" s="58"/>
      <c r="K237" s="58"/>
      <c r="L237" s="58"/>
      <c r="M237" s="58"/>
      <c r="N237" s="58"/>
      <c r="O237" s="58"/>
      <c r="P237" s="58"/>
      <c r="Q237" s="95"/>
      <c r="R237" s="58"/>
      <c r="S237" s="58"/>
      <c r="T237" s="58"/>
      <c r="U237" s="58"/>
      <c r="V237" s="58"/>
      <c r="W237" s="58"/>
    </row>
    <row r="238" spans="1:23" s="1" customFormat="1">
      <c r="A238" s="58"/>
      <c r="B238" s="58"/>
      <c r="C238" s="58"/>
      <c r="D238" s="58"/>
      <c r="E238" s="58"/>
      <c r="F238" s="58"/>
      <c r="G238" s="58"/>
      <c r="H238" s="58"/>
      <c r="I238" s="58"/>
      <c r="J238" s="58"/>
      <c r="K238" s="58"/>
      <c r="L238" s="58"/>
      <c r="M238" s="58"/>
      <c r="N238" s="58"/>
      <c r="O238" s="58"/>
      <c r="P238" s="58"/>
      <c r="Q238" s="95"/>
      <c r="R238" s="58"/>
      <c r="S238" s="58"/>
      <c r="T238" s="58"/>
      <c r="U238" s="58"/>
      <c r="V238" s="58"/>
      <c r="W238" s="58"/>
    </row>
    <row r="239" spans="1:23" s="1" customFormat="1">
      <c r="A239" s="58"/>
      <c r="B239" s="58"/>
      <c r="C239" s="58"/>
      <c r="D239" s="58"/>
      <c r="E239" s="58"/>
      <c r="F239" s="58"/>
      <c r="G239" s="58"/>
      <c r="H239" s="58"/>
      <c r="I239" s="58"/>
      <c r="J239" s="58"/>
      <c r="K239" s="58"/>
      <c r="L239" s="58"/>
      <c r="M239" s="58"/>
      <c r="N239" s="58"/>
      <c r="O239" s="58"/>
      <c r="P239" s="58"/>
      <c r="Q239" s="95"/>
      <c r="R239" s="58"/>
      <c r="S239" s="58"/>
      <c r="T239" s="58"/>
      <c r="U239" s="58"/>
      <c r="V239" s="58"/>
      <c r="W239" s="58"/>
    </row>
    <row r="240" spans="1:23" s="1" customFormat="1">
      <c r="A240" s="58"/>
      <c r="B240" s="58"/>
      <c r="C240" s="58"/>
      <c r="D240" s="58"/>
      <c r="E240" s="58"/>
      <c r="F240" s="58"/>
      <c r="G240" s="58"/>
      <c r="H240" s="58"/>
      <c r="I240" s="58"/>
      <c r="J240" s="58"/>
      <c r="K240" s="58"/>
      <c r="L240" s="58"/>
      <c r="M240" s="58"/>
      <c r="N240" s="58"/>
      <c r="O240" s="58"/>
      <c r="P240" s="58"/>
      <c r="Q240" s="95"/>
      <c r="R240" s="58"/>
      <c r="S240" s="58"/>
      <c r="T240" s="58"/>
      <c r="U240" s="58"/>
      <c r="V240" s="58"/>
      <c r="W240" s="58"/>
    </row>
    <row r="241" spans="1:23" s="1" customFormat="1">
      <c r="A241" s="58"/>
      <c r="B241" s="58"/>
      <c r="C241" s="58"/>
      <c r="D241" s="58"/>
      <c r="E241" s="58"/>
      <c r="F241" s="58"/>
      <c r="G241" s="58"/>
      <c r="H241" s="58"/>
      <c r="I241" s="58"/>
      <c r="J241" s="58"/>
      <c r="K241" s="58"/>
      <c r="L241" s="58"/>
      <c r="M241" s="58"/>
      <c r="N241" s="58"/>
      <c r="O241" s="58"/>
      <c r="P241" s="58"/>
      <c r="Q241" s="95"/>
      <c r="R241" s="58"/>
      <c r="S241" s="58"/>
      <c r="T241" s="58"/>
      <c r="U241" s="58"/>
      <c r="V241" s="58"/>
      <c r="W241" s="58"/>
    </row>
    <row r="242" spans="1:23" s="1" customFormat="1">
      <c r="A242" s="58"/>
      <c r="B242" s="58"/>
      <c r="C242" s="58"/>
      <c r="D242" s="58"/>
      <c r="E242" s="58"/>
      <c r="F242" s="58"/>
      <c r="G242" s="58"/>
      <c r="H242" s="58"/>
      <c r="I242" s="58"/>
      <c r="J242" s="58"/>
      <c r="K242" s="58"/>
      <c r="L242" s="58"/>
      <c r="M242" s="58"/>
      <c r="N242" s="58"/>
      <c r="O242" s="58"/>
      <c r="P242" s="58"/>
      <c r="Q242" s="95"/>
      <c r="R242" s="58"/>
      <c r="S242" s="58"/>
      <c r="T242" s="58"/>
      <c r="U242" s="58"/>
      <c r="V242" s="58"/>
      <c r="W242" s="58"/>
    </row>
    <row r="243" spans="1:23" s="1" customFormat="1">
      <c r="A243" s="58"/>
      <c r="B243" s="58"/>
      <c r="C243" s="58"/>
      <c r="D243" s="58"/>
      <c r="E243" s="58"/>
      <c r="F243" s="58"/>
      <c r="G243" s="58"/>
      <c r="H243" s="58"/>
      <c r="I243" s="58"/>
      <c r="J243" s="58"/>
      <c r="K243" s="58"/>
      <c r="L243" s="58"/>
      <c r="M243" s="58"/>
      <c r="N243" s="58"/>
      <c r="O243" s="58"/>
      <c r="P243" s="58"/>
      <c r="Q243" s="95"/>
      <c r="R243" s="58"/>
      <c r="S243" s="58"/>
      <c r="T243" s="58"/>
      <c r="U243" s="58"/>
      <c r="V243" s="58"/>
      <c r="W243" s="58"/>
    </row>
    <row r="244" spans="1:23" s="1" customFormat="1">
      <c r="A244" s="58"/>
      <c r="B244" s="58"/>
      <c r="C244" s="58"/>
      <c r="D244" s="58"/>
      <c r="E244" s="58"/>
      <c r="F244" s="58"/>
      <c r="G244" s="58"/>
      <c r="H244" s="58"/>
      <c r="I244" s="58"/>
      <c r="J244" s="58"/>
      <c r="K244" s="58"/>
      <c r="L244" s="58"/>
      <c r="M244" s="58"/>
      <c r="N244" s="58"/>
      <c r="O244" s="58"/>
      <c r="P244" s="58"/>
      <c r="Q244" s="95"/>
      <c r="R244" s="58"/>
      <c r="S244" s="58"/>
      <c r="T244" s="58"/>
      <c r="U244" s="58"/>
      <c r="V244" s="58"/>
      <c r="W244" s="58"/>
    </row>
    <row r="245" spans="1:23" s="1" customFormat="1">
      <c r="A245" s="58"/>
      <c r="B245" s="58"/>
      <c r="C245" s="58"/>
      <c r="D245" s="58"/>
      <c r="E245" s="58"/>
      <c r="F245" s="58"/>
      <c r="G245" s="58"/>
      <c r="H245" s="58"/>
      <c r="I245" s="58"/>
      <c r="J245" s="58"/>
      <c r="K245" s="58"/>
      <c r="L245" s="58"/>
      <c r="M245" s="58"/>
      <c r="N245" s="58"/>
      <c r="O245" s="58"/>
      <c r="P245" s="58"/>
      <c r="Q245" s="95"/>
      <c r="R245" s="58"/>
      <c r="S245" s="58"/>
      <c r="T245" s="58"/>
      <c r="U245" s="58"/>
      <c r="V245" s="58"/>
      <c r="W245" s="58"/>
    </row>
    <row r="246" spans="1:23" s="1" customFormat="1">
      <c r="A246" s="58"/>
      <c r="B246" s="58"/>
      <c r="C246" s="58"/>
      <c r="D246" s="58"/>
      <c r="E246" s="58"/>
      <c r="F246" s="58"/>
      <c r="G246" s="58"/>
      <c r="H246" s="58"/>
      <c r="I246" s="58"/>
      <c r="J246" s="58"/>
      <c r="K246" s="58"/>
      <c r="L246" s="58"/>
      <c r="M246" s="58"/>
      <c r="N246" s="58"/>
      <c r="O246" s="58"/>
      <c r="P246" s="58"/>
      <c r="Q246" s="95"/>
      <c r="R246" s="58"/>
      <c r="S246" s="58"/>
      <c r="T246" s="58"/>
      <c r="U246" s="58"/>
      <c r="V246" s="58"/>
      <c r="W246" s="58"/>
    </row>
    <row r="247" spans="1:23" s="1" customFormat="1">
      <c r="A247" s="58"/>
      <c r="B247" s="58"/>
      <c r="C247" s="58"/>
      <c r="D247" s="58"/>
      <c r="E247" s="58"/>
      <c r="F247" s="58"/>
      <c r="G247" s="58"/>
      <c r="H247" s="58"/>
      <c r="I247" s="58"/>
      <c r="J247" s="58"/>
      <c r="K247" s="58"/>
      <c r="L247" s="58"/>
      <c r="M247" s="58"/>
      <c r="N247" s="58"/>
      <c r="O247" s="58"/>
      <c r="P247" s="58"/>
      <c r="Q247" s="95"/>
      <c r="R247" s="58"/>
      <c r="S247" s="58"/>
      <c r="T247" s="58"/>
      <c r="U247" s="58"/>
      <c r="V247" s="58"/>
      <c r="W247" s="58"/>
    </row>
    <row r="248" spans="1:23" s="1" customFormat="1">
      <c r="A248" s="58"/>
      <c r="B248" s="58"/>
      <c r="C248" s="58"/>
      <c r="D248" s="58"/>
      <c r="E248" s="58"/>
      <c r="F248" s="58"/>
      <c r="G248" s="58"/>
      <c r="H248" s="58"/>
      <c r="I248" s="58"/>
      <c r="J248" s="58"/>
      <c r="K248" s="58"/>
      <c r="L248" s="58"/>
      <c r="M248" s="58"/>
      <c r="N248" s="58"/>
      <c r="O248" s="58"/>
      <c r="P248" s="58"/>
      <c r="Q248" s="95"/>
      <c r="R248" s="58"/>
      <c r="S248" s="58"/>
      <c r="T248" s="58"/>
      <c r="U248" s="58"/>
      <c r="V248" s="58"/>
      <c r="W248" s="58"/>
    </row>
    <row r="249" spans="1:23" s="1" customFormat="1">
      <c r="A249" s="58"/>
      <c r="B249" s="58"/>
      <c r="C249" s="58"/>
      <c r="D249" s="58"/>
      <c r="E249" s="58"/>
      <c r="F249" s="58"/>
      <c r="G249" s="58"/>
      <c r="H249" s="58"/>
      <c r="I249" s="58"/>
      <c r="J249" s="58"/>
      <c r="K249" s="58"/>
      <c r="L249" s="58"/>
      <c r="M249" s="58"/>
      <c r="N249" s="58"/>
      <c r="O249" s="58"/>
      <c r="P249" s="58"/>
      <c r="Q249" s="95"/>
      <c r="R249" s="58"/>
      <c r="S249" s="58"/>
      <c r="T249" s="58"/>
      <c r="U249" s="58"/>
      <c r="V249" s="58"/>
      <c r="W249" s="58"/>
    </row>
    <row r="250" spans="1:23" s="1" customFormat="1">
      <c r="A250" s="58"/>
      <c r="B250" s="58"/>
      <c r="C250" s="58"/>
      <c r="D250" s="58"/>
      <c r="E250" s="58"/>
      <c r="F250" s="58"/>
      <c r="G250" s="58"/>
      <c r="H250" s="58"/>
      <c r="I250" s="58"/>
      <c r="J250" s="58"/>
      <c r="K250" s="58"/>
      <c r="L250" s="58"/>
      <c r="M250" s="58"/>
      <c r="N250" s="58"/>
      <c r="O250" s="58"/>
      <c r="P250" s="58"/>
      <c r="Q250" s="95"/>
      <c r="R250" s="58"/>
      <c r="S250" s="58"/>
      <c r="T250" s="58"/>
      <c r="U250" s="58"/>
      <c r="V250" s="58"/>
      <c r="W250" s="58"/>
    </row>
    <row r="251" spans="1:23" s="1" customFormat="1">
      <c r="A251" s="58"/>
      <c r="B251" s="58"/>
      <c r="C251" s="58"/>
      <c r="D251" s="58"/>
      <c r="E251" s="58"/>
      <c r="F251" s="58"/>
      <c r="G251" s="58"/>
      <c r="H251" s="58"/>
      <c r="I251" s="58"/>
      <c r="J251" s="58"/>
      <c r="K251" s="58"/>
      <c r="L251" s="58"/>
      <c r="M251" s="58"/>
      <c r="N251" s="58"/>
      <c r="O251" s="58"/>
      <c r="P251" s="58"/>
      <c r="Q251" s="95"/>
      <c r="R251" s="58"/>
      <c r="S251" s="58"/>
      <c r="T251" s="58"/>
      <c r="U251" s="58"/>
      <c r="V251" s="58"/>
      <c r="W251" s="58"/>
    </row>
    <row r="252" spans="1:23" s="1" customFormat="1">
      <c r="A252" s="58"/>
      <c r="B252" s="58"/>
      <c r="C252" s="58"/>
      <c r="D252" s="58"/>
      <c r="E252" s="58"/>
      <c r="F252" s="58"/>
      <c r="G252" s="58"/>
      <c r="H252" s="58"/>
      <c r="I252" s="58"/>
      <c r="J252" s="58"/>
      <c r="K252" s="58"/>
      <c r="L252" s="58"/>
      <c r="M252" s="58"/>
      <c r="N252" s="58"/>
      <c r="O252" s="58"/>
      <c r="P252" s="58"/>
      <c r="Q252" s="95"/>
      <c r="R252" s="58"/>
      <c r="S252" s="58"/>
      <c r="T252" s="58"/>
      <c r="U252" s="58"/>
      <c r="V252" s="58"/>
      <c r="W252" s="58"/>
    </row>
    <row r="253" spans="1:23" s="1" customFormat="1">
      <c r="A253" s="58"/>
      <c r="B253" s="58"/>
      <c r="C253" s="58"/>
      <c r="D253" s="58"/>
      <c r="E253" s="58"/>
      <c r="F253" s="58"/>
      <c r="G253" s="58"/>
      <c r="H253" s="58"/>
      <c r="I253" s="58"/>
      <c r="J253" s="58"/>
      <c r="K253" s="58"/>
      <c r="L253" s="58"/>
      <c r="M253" s="58"/>
      <c r="N253" s="58"/>
      <c r="O253" s="58"/>
      <c r="P253" s="58"/>
      <c r="Q253" s="95"/>
      <c r="R253" s="58"/>
      <c r="S253" s="58"/>
      <c r="T253" s="58"/>
      <c r="U253" s="58"/>
      <c r="V253" s="58"/>
      <c r="W253" s="58"/>
    </row>
    <row r="254" spans="1:23" s="1" customFormat="1">
      <c r="A254" s="58"/>
      <c r="B254" s="58"/>
      <c r="C254" s="58"/>
      <c r="D254" s="58"/>
      <c r="E254" s="58"/>
      <c r="F254" s="58"/>
      <c r="G254" s="58"/>
      <c r="H254" s="58"/>
      <c r="I254" s="58"/>
      <c r="J254" s="58"/>
      <c r="K254" s="58"/>
      <c r="L254" s="58"/>
      <c r="M254" s="58"/>
      <c r="N254" s="58"/>
      <c r="O254" s="58"/>
      <c r="P254" s="58"/>
      <c r="Q254" s="95"/>
      <c r="R254" s="58"/>
      <c r="S254" s="58"/>
      <c r="T254" s="58"/>
      <c r="U254" s="58"/>
      <c r="V254" s="58"/>
      <c r="W254" s="58"/>
    </row>
    <row r="255" spans="1:23" s="1" customFormat="1">
      <c r="A255" s="58"/>
      <c r="B255" s="58"/>
      <c r="C255" s="58"/>
      <c r="D255" s="58"/>
      <c r="E255" s="58"/>
      <c r="F255" s="58"/>
      <c r="G255" s="58"/>
      <c r="H255" s="58"/>
      <c r="I255" s="58"/>
      <c r="J255" s="58"/>
      <c r="K255" s="58"/>
      <c r="L255" s="58"/>
      <c r="M255" s="58"/>
      <c r="N255" s="58"/>
      <c r="O255" s="58"/>
      <c r="P255" s="58"/>
      <c r="Q255" s="95"/>
      <c r="R255" s="58"/>
      <c r="S255" s="58"/>
      <c r="T255" s="58"/>
      <c r="U255" s="58"/>
      <c r="V255" s="58"/>
      <c r="W255" s="58"/>
    </row>
    <row r="256" spans="1:23" s="1" customFormat="1">
      <c r="A256" s="58"/>
      <c r="B256" s="58"/>
      <c r="C256" s="58"/>
      <c r="D256" s="58"/>
      <c r="E256" s="58"/>
      <c r="F256" s="58"/>
      <c r="G256" s="58"/>
      <c r="H256" s="58"/>
      <c r="I256" s="58"/>
      <c r="J256" s="58"/>
      <c r="K256" s="58"/>
      <c r="L256" s="58"/>
      <c r="M256" s="58"/>
      <c r="N256" s="58"/>
      <c r="O256" s="58"/>
      <c r="P256" s="58"/>
      <c r="Q256" s="95"/>
      <c r="R256" s="58"/>
      <c r="S256" s="58"/>
      <c r="T256" s="58"/>
      <c r="U256" s="58"/>
      <c r="V256" s="58"/>
      <c r="W256" s="58"/>
    </row>
    <row r="257" spans="1:23" s="1" customFormat="1">
      <c r="A257" s="58"/>
      <c r="B257" s="58"/>
      <c r="C257" s="58"/>
      <c r="D257" s="58"/>
      <c r="E257" s="58"/>
      <c r="F257" s="58"/>
      <c r="G257" s="58"/>
      <c r="H257" s="58"/>
      <c r="I257" s="58"/>
      <c r="J257" s="58"/>
      <c r="K257" s="58"/>
      <c r="L257" s="58"/>
      <c r="M257" s="58"/>
      <c r="N257" s="58"/>
      <c r="O257" s="58"/>
      <c r="P257" s="58"/>
      <c r="Q257" s="95"/>
      <c r="R257" s="58"/>
      <c r="S257" s="58"/>
      <c r="T257" s="58"/>
      <c r="U257" s="58"/>
      <c r="V257" s="58"/>
      <c r="W257" s="58"/>
    </row>
    <row r="258" spans="1:23" s="1" customFormat="1">
      <c r="A258" s="58"/>
      <c r="B258" s="58"/>
      <c r="C258" s="58"/>
      <c r="D258" s="58"/>
      <c r="E258" s="58"/>
      <c r="F258" s="58"/>
      <c r="G258" s="58"/>
      <c r="H258" s="58"/>
      <c r="I258" s="58"/>
      <c r="J258" s="58"/>
      <c r="K258" s="58"/>
      <c r="L258" s="58"/>
      <c r="M258" s="58"/>
      <c r="N258" s="58"/>
      <c r="O258" s="58"/>
      <c r="P258" s="58"/>
      <c r="Q258" s="95"/>
      <c r="R258" s="58"/>
      <c r="S258" s="58"/>
      <c r="T258" s="58"/>
      <c r="U258" s="58"/>
      <c r="V258" s="58"/>
      <c r="W258" s="58"/>
    </row>
    <row r="259" spans="1:23" s="1" customFormat="1">
      <c r="A259" s="58"/>
      <c r="B259" s="58"/>
      <c r="C259" s="58"/>
      <c r="D259" s="58"/>
      <c r="E259" s="58"/>
      <c r="F259" s="58"/>
      <c r="G259" s="58"/>
      <c r="H259" s="58"/>
      <c r="I259" s="58"/>
      <c r="J259" s="58"/>
      <c r="K259" s="58"/>
      <c r="L259" s="58"/>
      <c r="M259" s="58"/>
      <c r="N259" s="58"/>
      <c r="O259" s="58"/>
      <c r="P259" s="58"/>
      <c r="Q259" s="95"/>
      <c r="R259" s="58"/>
      <c r="S259" s="58"/>
      <c r="T259" s="58"/>
      <c r="U259" s="58"/>
      <c r="V259" s="58"/>
      <c r="W259" s="58"/>
    </row>
    <row r="260" spans="1:23" s="1" customFormat="1">
      <c r="A260" s="58"/>
      <c r="B260" s="58"/>
      <c r="C260" s="58"/>
      <c r="D260" s="58"/>
      <c r="E260" s="58"/>
      <c r="F260" s="58"/>
      <c r="G260" s="58"/>
      <c r="H260" s="58"/>
      <c r="I260" s="58"/>
      <c r="J260" s="58"/>
      <c r="K260" s="58"/>
      <c r="L260" s="58"/>
      <c r="M260" s="58"/>
      <c r="N260" s="58"/>
      <c r="O260" s="58"/>
      <c r="P260" s="58"/>
      <c r="Q260" s="95"/>
      <c r="R260" s="58"/>
      <c r="S260" s="58"/>
      <c r="T260" s="58"/>
      <c r="U260" s="58"/>
      <c r="V260" s="58"/>
      <c r="W260" s="58"/>
    </row>
    <row r="261" spans="1:23" s="1" customFormat="1">
      <c r="A261" s="58"/>
      <c r="B261" s="58"/>
      <c r="C261" s="58"/>
      <c r="D261" s="58"/>
      <c r="E261" s="58"/>
      <c r="F261" s="58"/>
      <c r="G261" s="58"/>
      <c r="H261" s="58"/>
      <c r="I261" s="58"/>
      <c r="J261" s="58"/>
      <c r="K261" s="58"/>
      <c r="L261" s="58"/>
      <c r="M261" s="58"/>
      <c r="N261" s="58"/>
      <c r="O261" s="58"/>
      <c r="P261" s="58"/>
      <c r="Q261" s="95"/>
      <c r="R261" s="58"/>
      <c r="S261" s="58"/>
      <c r="T261" s="58"/>
      <c r="U261" s="58"/>
      <c r="V261" s="58"/>
      <c r="W261" s="58"/>
    </row>
    <row r="262" spans="1:23" s="1" customFormat="1">
      <c r="A262" s="58"/>
      <c r="B262" s="58"/>
      <c r="C262" s="58"/>
      <c r="D262" s="58"/>
      <c r="E262" s="58"/>
      <c r="F262" s="58"/>
      <c r="G262" s="58"/>
      <c r="H262" s="58"/>
      <c r="I262" s="58"/>
      <c r="J262" s="58"/>
      <c r="K262" s="58"/>
      <c r="L262" s="58"/>
      <c r="M262" s="58"/>
      <c r="N262" s="58"/>
      <c r="O262" s="58"/>
      <c r="P262" s="58"/>
      <c r="Q262" s="95"/>
      <c r="R262" s="58"/>
      <c r="S262" s="58"/>
      <c r="T262" s="58"/>
      <c r="U262" s="58"/>
      <c r="V262" s="58"/>
      <c r="W262" s="58"/>
    </row>
    <row r="263" spans="1:23" s="1" customFormat="1">
      <c r="A263" s="58"/>
      <c r="B263" s="58"/>
      <c r="C263" s="58"/>
      <c r="D263" s="58"/>
      <c r="E263" s="58"/>
      <c r="F263" s="58"/>
      <c r="G263" s="58"/>
      <c r="H263" s="58"/>
      <c r="I263" s="58"/>
      <c r="J263" s="58"/>
      <c r="K263" s="58"/>
      <c r="L263" s="58"/>
      <c r="M263" s="58"/>
      <c r="N263" s="58"/>
      <c r="O263" s="58"/>
      <c r="P263" s="58"/>
      <c r="Q263" s="95"/>
      <c r="R263" s="58"/>
      <c r="S263" s="58"/>
      <c r="T263" s="58"/>
      <c r="U263" s="58"/>
      <c r="V263" s="58"/>
      <c r="W263" s="58"/>
    </row>
    <row r="264" spans="1:23" s="1" customFormat="1">
      <c r="A264" s="58"/>
      <c r="B264" s="58"/>
      <c r="C264" s="58"/>
      <c r="D264" s="58"/>
      <c r="E264" s="58"/>
      <c r="F264" s="58"/>
      <c r="G264" s="58"/>
      <c r="H264" s="58"/>
      <c r="I264" s="58"/>
      <c r="J264" s="58"/>
      <c r="K264" s="58"/>
      <c r="L264" s="58"/>
      <c r="M264" s="58"/>
      <c r="N264" s="58"/>
      <c r="O264" s="58"/>
      <c r="P264" s="58"/>
      <c r="Q264" s="95"/>
      <c r="R264" s="58"/>
      <c r="S264" s="58"/>
      <c r="T264" s="58"/>
      <c r="U264" s="58"/>
      <c r="V264" s="58"/>
      <c r="W264" s="58"/>
    </row>
    <row r="265" spans="1:23" s="1" customFormat="1">
      <c r="A265" s="58"/>
      <c r="B265" s="58"/>
      <c r="C265" s="58"/>
      <c r="D265" s="58"/>
      <c r="E265" s="58"/>
      <c r="F265" s="58"/>
      <c r="G265" s="58"/>
      <c r="H265" s="58"/>
      <c r="I265" s="58"/>
      <c r="J265" s="58"/>
      <c r="K265" s="58"/>
      <c r="L265" s="58"/>
      <c r="M265" s="58"/>
      <c r="N265" s="58"/>
      <c r="O265" s="58"/>
      <c r="P265" s="58"/>
      <c r="Q265" s="95"/>
      <c r="R265" s="58"/>
      <c r="S265" s="58"/>
      <c r="T265" s="58"/>
      <c r="U265" s="58"/>
      <c r="V265" s="58"/>
      <c r="W265" s="58"/>
    </row>
    <row r="266" spans="1:23" s="1" customFormat="1">
      <c r="A266" s="58"/>
      <c r="B266" s="58"/>
      <c r="C266" s="58"/>
      <c r="D266" s="58"/>
      <c r="E266" s="58"/>
      <c r="F266" s="58"/>
      <c r="G266" s="58"/>
      <c r="H266" s="58"/>
      <c r="I266" s="58"/>
      <c r="J266" s="58"/>
      <c r="K266" s="58"/>
      <c r="L266" s="58"/>
      <c r="M266" s="58"/>
      <c r="N266" s="58"/>
      <c r="O266" s="58"/>
      <c r="P266" s="58"/>
      <c r="Q266" s="95"/>
      <c r="R266" s="58"/>
      <c r="S266" s="58"/>
      <c r="T266" s="58"/>
      <c r="U266" s="58"/>
      <c r="V266" s="58"/>
      <c r="W266" s="58"/>
    </row>
    <row r="267" spans="1:23" s="1" customFormat="1">
      <c r="A267" s="58"/>
      <c r="B267" s="58"/>
      <c r="C267" s="58"/>
      <c r="D267" s="58"/>
      <c r="E267" s="58"/>
      <c r="F267" s="58"/>
      <c r="G267" s="58"/>
      <c r="H267" s="58"/>
      <c r="I267" s="58"/>
      <c r="J267" s="58"/>
      <c r="K267" s="58"/>
      <c r="L267" s="58"/>
      <c r="M267" s="58"/>
      <c r="N267" s="58"/>
      <c r="O267" s="58"/>
      <c r="P267" s="58"/>
      <c r="Q267" s="95"/>
      <c r="R267" s="58"/>
      <c r="S267" s="58"/>
      <c r="T267" s="58"/>
      <c r="U267" s="58"/>
      <c r="V267" s="58"/>
      <c r="W267" s="58"/>
    </row>
    <row r="268" spans="1:23" s="1" customFormat="1">
      <c r="A268" s="58"/>
      <c r="B268" s="58"/>
      <c r="C268" s="58"/>
      <c r="D268" s="58"/>
      <c r="E268" s="58"/>
      <c r="F268" s="58"/>
      <c r="G268" s="58"/>
      <c r="H268" s="58"/>
      <c r="I268" s="58"/>
      <c r="J268" s="58"/>
      <c r="K268" s="58"/>
      <c r="L268" s="58"/>
      <c r="M268" s="58"/>
      <c r="N268" s="58"/>
      <c r="O268" s="58"/>
      <c r="P268" s="58"/>
      <c r="Q268" s="95"/>
      <c r="R268" s="58"/>
      <c r="S268" s="58"/>
      <c r="T268" s="58"/>
      <c r="U268" s="58"/>
      <c r="V268" s="58"/>
      <c r="W268" s="58"/>
    </row>
    <row r="269" spans="1:23" s="1" customFormat="1">
      <c r="A269" s="58"/>
      <c r="B269" s="58"/>
      <c r="C269" s="58"/>
      <c r="D269" s="58"/>
      <c r="E269" s="58"/>
      <c r="F269" s="58"/>
      <c r="G269" s="58"/>
      <c r="H269" s="58"/>
      <c r="I269" s="58"/>
      <c r="J269" s="58"/>
      <c r="K269" s="58"/>
      <c r="L269" s="58"/>
      <c r="M269" s="58"/>
      <c r="N269" s="58"/>
      <c r="O269" s="58"/>
      <c r="P269" s="58"/>
      <c r="Q269" s="95"/>
      <c r="R269" s="58"/>
      <c r="S269" s="58"/>
      <c r="T269" s="58"/>
      <c r="U269" s="58"/>
      <c r="V269" s="58"/>
      <c r="W269" s="58"/>
    </row>
    <row r="270" spans="1:23" s="1" customFormat="1">
      <c r="A270" s="58"/>
      <c r="B270" s="58"/>
      <c r="C270" s="58"/>
      <c r="D270" s="58"/>
      <c r="E270" s="58"/>
      <c r="F270" s="58"/>
      <c r="G270" s="58"/>
      <c r="H270" s="58"/>
      <c r="I270" s="58"/>
      <c r="J270" s="58"/>
      <c r="K270" s="58"/>
      <c r="L270" s="58"/>
      <c r="M270" s="58"/>
      <c r="N270" s="58"/>
      <c r="O270" s="58"/>
      <c r="P270" s="58"/>
      <c r="Q270" s="95"/>
      <c r="R270" s="58"/>
      <c r="S270" s="58"/>
      <c r="T270" s="58"/>
      <c r="U270" s="58"/>
      <c r="V270" s="58"/>
      <c r="W270" s="58"/>
    </row>
    <row r="271" spans="1:23" s="1" customFormat="1">
      <c r="A271" s="58"/>
      <c r="B271" s="58"/>
      <c r="C271" s="58"/>
      <c r="D271" s="58"/>
      <c r="E271" s="58"/>
      <c r="F271" s="58"/>
      <c r="G271" s="58"/>
      <c r="H271" s="58"/>
      <c r="I271" s="58"/>
      <c r="J271" s="58"/>
      <c r="K271" s="58"/>
      <c r="L271" s="58"/>
      <c r="M271" s="58"/>
      <c r="N271" s="58"/>
      <c r="O271" s="58"/>
      <c r="P271" s="58"/>
      <c r="Q271" s="95"/>
      <c r="R271" s="58"/>
      <c r="S271" s="58"/>
      <c r="T271" s="58"/>
      <c r="U271" s="58"/>
      <c r="V271" s="58"/>
      <c r="W271" s="58"/>
    </row>
    <row r="272" spans="1:23" s="1" customFormat="1">
      <c r="A272" s="58"/>
      <c r="B272" s="58"/>
      <c r="C272" s="58"/>
      <c r="D272" s="58"/>
      <c r="E272" s="58"/>
      <c r="F272" s="58"/>
      <c r="G272" s="58"/>
      <c r="H272" s="58"/>
      <c r="I272" s="58"/>
      <c r="J272" s="58"/>
      <c r="K272" s="58"/>
      <c r="L272" s="58"/>
      <c r="M272" s="58"/>
      <c r="N272" s="58"/>
      <c r="O272" s="58"/>
      <c r="P272" s="58"/>
      <c r="Q272" s="95"/>
      <c r="R272" s="58"/>
      <c r="S272" s="58"/>
      <c r="T272" s="58"/>
      <c r="U272" s="58"/>
      <c r="V272" s="58"/>
      <c r="W272" s="58"/>
    </row>
    <row r="273" spans="1:23" s="1" customFormat="1">
      <c r="A273" s="58"/>
      <c r="B273" s="58"/>
      <c r="C273" s="58"/>
      <c r="D273" s="58"/>
      <c r="E273" s="58"/>
      <c r="F273" s="58"/>
      <c r="G273" s="58"/>
      <c r="H273" s="58"/>
      <c r="I273" s="58"/>
      <c r="J273" s="58"/>
      <c r="K273" s="58"/>
      <c r="L273" s="58"/>
      <c r="M273" s="58"/>
      <c r="N273" s="58"/>
      <c r="O273" s="58"/>
      <c r="P273" s="58"/>
      <c r="Q273" s="95"/>
      <c r="R273" s="58"/>
      <c r="S273" s="58"/>
      <c r="T273" s="58"/>
      <c r="U273" s="58"/>
      <c r="V273" s="58"/>
      <c r="W273" s="58"/>
    </row>
    <row r="274" spans="1:23" s="1" customFormat="1">
      <c r="A274" s="58"/>
      <c r="B274" s="58"/>
      <c r="C274" s="58"/>
      <c r="D274" s="58"/>
      <c r="E274" s="58"/>
      <c r="F274" s="58"/>
      <c r="G274" s="58"/>
      <c r="H274" s="58"/>
      <c r="I274" s="58"/>
      <c r="J274" s="58"/>
      <c r="K274" s="58"/>
      <c r="L274" s="58"/>
      <c r="M274" s="58"/>
      <c r="N274" s="58"/>
      <c r="O274" s="58"/>
      <c r="P274" s="58"/>
      <c r="Q274" s="95"/>
      <c r="R274" s="58"/>
      <c r="S274" s="58"/>
      <c r="T274" s="58"/>
      <c r="U274" s="58"/>
      <c r="V274" s="58"/>
      <c r="W274" s="58"/>
    </row>
    <row r="275" spans="1:23" s="1" customFormat="1">
      <c r="A275" s="58"/>
      <c r="B275" s="58"/>
      <c r="C275" s="58"/>
      <c r="D275" s="58"/>
      <c r="E275" s="58"/>
      <c r="F275" s="58"/>
      <c r="G275" s="58"/>
      <c r="H275" s="58"/>
      <c r="I275" s="58"/>
      <c r="J275" s="58"/>
      <c r="K275" s="58"/>
      <c r="L275" s="58"/>
      <c r="M275" s="58"/>
      <c r="N275" s="58"/>
      <c r="O275" s="58"/>
      <c r="P275" s="58"/>
      <c r="Q275" s="95"/>
      <c r="R275" s="58"/>
      <c r="S275" s="58"/>
      <c r="T275" s="58"/>
      <c r="U275" s="58"/>
      <c r="V275" s="58"/>
      <c r="W275" s="58"/>
    </row>
    <row r="276" spans="1:23" s="1" customFormat="1">
      <c r="A276" s="58"/>
      <c r="B276" s="58"/>
      <c r="C276" s="58"/>
      <c r="D276" s="58"/>
      <c r="E276" s="58"/>
      <c r="F276" s="58"/>
      <c r="G276" s="58"/>
      <c r="H276" s="58"/>
      <c r="I276" s="58"/>
      <c r="J276" s="58"/>
      <c r="K276" s="58"/>
      <c r="L276" s="58"/>
      <c r="M276" s="58"/>
      <c r="N276" s="58"/>
      <c r="O276" s="58"/>
      <c r="P276" s="58"/>
      <c r="Q276" s="95"/>
      <c r="R276" s="58"/>
      <c r="S276" s="58"/>
      <c r="T276" s="58"/>
      <c r="U276" s="58"/>
      <c r="V276" s="58"/>
      <c r="W276" s="58"/>
    </row>
    <row r="277" spans="1:23" s="1" customFormat="1">
      <c r="A277" s="58"/>
      <c r="B277" s="58"/>
      <c r="C277" s="58"/>
      <c r="D277" s="58"/>
      <c r="E277" s="58"/>
      <c r="F277" s="58"/>
      <c r="G277" s="58"/>
      <c r="H277" s="58"/>
      <c r="I277" s="58"/>
      <c r="J277" s="58"/>
      <c r="K277" s="58"/>
      <c r="L277" s="58"/>
      <c r="M277" s="58"/>
      <c r="N277" s="58"/>
      <c r="O277" s="58"/>
      <c r="P277" s="58"/>
      <c r="Q277" s="95"/>
      <c r="R277" s="58"/>
      <c r="S277" s="58"/>
      <c r="T277" s="58"/>
      <c r="U277" s="58"/>
      <c r="V277" s="58"/>
      <c r="W277" s="58"/>
    </row>
    <row r="278" spans="1:23" s="1" customFormat="1">
      <c r="A278" s="58"/>
      <c r="B278" s="58"/>
      <c r="C278" s="58"/>
      <c r="D278" s="58"/>
      <c r="E278" s="58"/>
      <c r="F278" s="58"/>
      <c r="G278" s="58"/>
      <c r="H278" s="58"/>
      <c r="I278" s="58"/>
      <c r="J278" s="58"/>
      <c r="K278" s="58"/>
      <c r="L278" s="58"/>
      <c r="M278" s="58"/>
      <c r="N278" s="58"/>
      <c r="O278" s="58"/>
      <c r="P278" s="58"/>
      <c r="Q278" s="95"/>
      <c r="R278" s="58"/>
      <c r="S278" s="58"/>
      <c r="T278" s="58"/>
      <c r="U278" s="58"/>
      <c r="V278" s="58"/>
      <c r="W278" s="58"/>
    </row>
    <row r="279" spans="1:23" s="1" customFormat="1">
      <c r="A279" s="58"/>
      <c r="B279" s="58"/>
      <c r="C279" s="58"/>
      <c r="D279" s="58"/>
      <c r="E279" s="58"/>
      <c r="F279" s="58"/>
      <c r="G279" s="58"/>
      <c r="H279" s="58"/>
      <c r="I279" s="58"/>
      <c r="J279" s="58"/>
      <c r="K279" s="58"/>
      <c r="L279" s="58"/>
      <c r="M279" s="58"/>
      <c r="N279" s="58"/>
      <c r="O279" s="58"/>
      <c r="P279" s="58"/>
      <c r="Q279" s="95"/>
      <c r="R279" s="58"/>
      <c r="S279" s="58"/>
      <c r="T279" s="58"/>
      <c r="U279" s="58"/>
      <c r="V279" s="58"/>
      <c r="W279" s="58"/>
    </row>
    <row r="280" spans="1:23" s="1" customFormat="1">
      <c r="A280" s="58"/>
      <c r="B280" s="58"/>
      <c r="C280" s="58"/>
      <c r="D280" s="58"/>
      <c r="E280" s="58"/>
      <c r="F280" s="58"/>
      <c r="G280" s="58"/>
      <c r="H280" s="58"/>
      <c r="I280" s="58"/>
      <c r="J280" s="58"/>
      <c r="K280" s="58"/>
      <c r="L280" s="58"/>
      <c r="M280" s="58"/>
      <c r="N280" s="58"/>
      <c r="O280" s="58"/>
      <c r="P280" s="58"/>
      <c r="Q280" s="95"/>
      <c r="R280" s="58"/>
      <c r="S280" s="58"/>
      <c r="T280" s="58"/>
      <c r="U280" s="58"/>
      <c r="V280" s="58"/>
      <c r="W280" s="58"/>
    </row>
    <row r="281" spans="1:23" s="1" customFormat="1">
      <c r="A281" s="58"/>
      <c r="B281" s="58"/>
      <c r="C281" s="58"/>
      <c r="D281" s="58"/>
      <c r="E281" s="58"/>
      <c r="F281" s="58"/>
      <c r="G281" s="58"/>
      <c r="H281" s="58"/>
      <c r="I281" s="58"/>
      <c r="J281" s="58"/>
      <c r="K281" s="58"/>
      <c r="L281" s="58"/>
      <c r="M281" s="58"/>
      <c r="N281" s="58"/>
      <c r="O281" s="58"/>
      <c r="P281" s="58"/>
      <c r="Q281" s="95"/>
      <c r="R281" s="58"/>
      <c r="S281" s="58"/>
      <c r="T281" s="58"/>
      <c r="U281" s="58"/>
      <c r="V281" s="58"/>
      <c r="W281" s="58"/>
    </row>
    <row r="282" spans="1:23" s="1" customFormat="1">
      <c r="A282" s="58"/>
      <c r="B282" s="58"/>
      <c r="C282" s="58"/>
      <c r="D282" s="58"/>
      <c r="E282" s="58"/>
      <c r="F282" s="58"/>
      <c r="G282" s="58"/>
      <c r="H282" s="58"/>
      <c r="I282" s="58"/>
      <c r="J282" s="58"/>
      <c r="K282" s="58"/>
      <c r="L282" s="58"/>
      <c r="M282" s="58"/>
      <c r="N282" s="58"/>
      <c r="O282" s="58"/>
      <c r="P282" s="58"/>
      <c r="Q282" s="95"/>
      <c r="R282" s="58"/>
      <c r="S282" s="58"/>
      <c r="T282" s="58"/>
      <c r="U282" s="58"/>
      <c r="V282" s="58"/>
      <c r="W282" s="58"/>
    </row>
    <row r="283" spans="1:23" s="1" customFormat="1">
      <c r="A283" s="58"/>
      <c r="B283" s="58"/>
      <c r="C283" s="58"/>
      <c r="D283" s="58"/>
      <c r="E283" s="58"/>
      <c r="F283" s="58"/>
      <c r="G283" s="58"/>
      <c r="H283" s="58"/>
      <c r="I283" s="58"/>
      <c r="J283" s="58"/>
      <c r="K283" s="58"/>
      <c r="L283" s="58"/>
      <c r="M283" s="58"/>
      <c r="N283" s="58"/>
      <c r="O283" s="58"/>
      <c r="P283" s="58"/>
      <c r="Q283" s="95"/>
      <c r="R283" s="58"/>
      <c r="S283" s="58"/>
      <c r="T283" s="58"/>
      <c r="U283" s="58"/>
      <c r="V283" s="58"/>
      <c r="W283" s="58"/>
    </row>
    <row r="284" spans="1:23" s="1" customFormat="1">
      <c r="A284" s="58"/>
      <c r="B284" s="58"/>
      <c r="C284" s="58"/>
      <c r="D284" s="58"/>
      <c r="E284" s="58"/>
      <c r="F284" s="58"/>
      <c r="G284" s="58"/>
      <c r="H284" s="58"/>
      <c r="I284" s="58"/>
      <c r="J284" s="58"/>
      <c r="K284" s="58"/>
      <c r="L284" s="58"/>
      <c r="M284" s="58"/>
      <c r="N284" s="58"/>
      <c r="O284" s="58"/>
      <c r="P284" s="58"/>
      <c r="Q284" s="95"/>
      <c r="R284" s="58"/>
      <c r="S284" s="58"/>
      <c r="T284" s="58"/>
      <c r="U284" s="58"/>
      <c r="V284" s="58"/>
      <c r="W284" s="58"/>
    </row>
    <row r="285" spans="1:23" s="1" customFormat="1">
      <c r="A285" s="58"/>
      <c r="B285" s="58"/>
      <c r="C285" s="58"/>
      <c r="D285" s="58"/>
      <c r="E285" s="58"/>
      <c r="F285" s="58"/>
      <c r="G285" s="58"/>
      <c r="H285" s="58"/>
      <c r="I285" s="58"/>
      <c r="J285" s="58"/>
      <c r="K285" s="58"/>
      <c r="L285" s="58"/>
      <c r="M285" s="58"/>
      <c r="N285" s="58"/>
      <c r="O285" s="58"/>
      <c r="P285" s="58"/>
      <c r="Q285" s="95"/>
      <c r="R285" s="58"/>
      <c r="S285" s="58"/>
      <c r="T285" s="58"/>
      <c r="U285" s="58"/>
      <c r="V285" s="58"/>
      <c r="W285" s="58"/>
    </row>
    <row r="286" spans="1:23" s="1" customFormat="1">
      <c r="A286" s="58"/>
      <c r="B286" s="58"/>
      <c r="C286" s="58"/>
      <c r="D286" s="58"/>
      <c r="E286" s="58"/>
      <c r="F286" s="58"/>
      <c r="G286" s="58"/>
      <c r="H286" s="58"/>
      <c r="I286" s="58"/>
      <c r="J286" s="58"/>
      <c r="K286" s="58"/>
      <c r="L286" s="58"/>
      <c r="M286" s="58"/>
      <c r="N286" s="58"/>
      <c r="O286" s="58"/>
      <c r="P286" s="58"/>
      <c r="Q286" s="95"/>
      <c r="R286" s="58"/>
      <c r="S286" s="58"/>
      <c r="T286" s="58"/>
      <c r="U286" s="58"/>
      <c r="V286" s="58"/>
      <c r="W286" s="58"/>
    </row>
    <row r="287" spans="1:23" s="1" customFormat="1">
      <c r="A287" s="58"/>
      <c r="B287" s="58"/>
      <c r="C287" s="58"/>
      <c r="D287" s="58"/>
      <c r="E287" s="58"/>
      <c r="F287" s="58"/>
      <c r="G287" s="58"/>
      <c r="H287" s="58"/>
      <c r="I287" s="58"/>
      <c r="J287" s="58"/>
      <c r="K287" s="58"/>
      <c r="L287" s="58"/>
      <c r="M287" s="58"/>
      <c r="N287" s="58"/>
      <c r="O287" s="58"/>
      <c r="P287" s="58"/>
      <c r="Q287" s="95"/>
      <c r="R287" s="58"/>
      <c r="S287" s="58"/>
      <c r="T287" s="58"/>
      <c r="U287" s="58"/>
      <c r="V287" s="58"/>
      <c r="W287" s="58"/>
    </row>
    <row r="288" spans="1:23" s="1" customFormat="1">
      <c r="A288" s="58"/>
      <c r="B288" s="58"/>
      <c r="C288" s="58"/>
      <c r="D288" s="58"/>
      <c r="E288" s="58"/>
      <c r="F288" s="58"/>
      <c r="G288" s="58"/>
      <c r="H288" s="58"/>
      <c r="I288" s="58"/>
      <c r="J288" s="58"/>
      <c r="K288" s="58"/>
      <c r="L288" s="58"/>
      <c r="M288" s="58"/>
      <c r="N288" s="58"/>
      <c r="O288" s="58"/>
      <c r="P288" s="58"/>
      <c r="Q288" s="95"/>
      <c r="R288" s="58"/>
      <c r="S288" s="58"/>
      <c r="T288" s="58"/>
      <c r="U288" s="58"/>
      <c r="V288" s="58"/>
      <c r="W288" s="58"/>
    </row>
    <row r="289" spans="1:23" s="1" customFormat="1">
      <c r="A289" s="58"/>
      <c r="B289" s="58"/>
      <c r="C289" s="58"/>
      <c r="D289" s="58"/>
      <c r="E289" s="58"/>
      <c r="F289" s="58"/>
      <c r="G289" s="58"/>
      <c r="H289" s="58"/>
      <c r="I289" s="58"/>
      <c r="J289" s="58"/>
      <c r="K289" s="58"/>
      <c r="L289" s="58"/>
      <c r="M289" s="58"/>
      <c r="N289" s="58"/>
      <c r="O289" s="58"/>
      <c r="P289" s="58"/>
      <c r="Q289" s="95"/>
      <c r="R289" s="58"/>
      <c r="S289" s="58"/>
      <c r="T289" s="58"/>
      <c r="U289" s="58"/>
      <c r="V289" s="58"/>
      <c r="W289" s="58"/>
    </row>
    <row r="290" spans="1:23" s="1" customFormat="1">
      <c r="A290" s="58"/>
      <c r="B290" s="58"/>
      <c r="C290" s="58"/>
      <c r="D290" s="58"/>
      <c r="E290" s="58"/>
      <c r="F290" s="58"/>
      <c r="G290" s="58"/>
      <c r="H290" s="58"/>
      <c r="I290" s="58"/>
      <c r="J290" s="58"/>
      <c r="K290" s="58"/>
      <c r="L290" s="58"/>
      <c r="M290" s="58"/>
      <c r="N290" s="58"/>
      <c r="O290" s="58"/>
      <c r="P290" s="58"/>
      <c r="Q290" s="95"/>
      <c r="R290" s="58"/>
      <c r="S290" s="58"/>
      <c r="T290" s="58"/>
      <c r="U290" s="58"/>
      <c r="V290" s="58"/>
      <c r="W290" s="58"/>
    </row>
    <row r="291" spans="1:23" s="1" customFormat="1">
      <c r="A291" s="58"/>
      <c r="B291" s="58"/>
      <c r="C291" s="58"/>
      <c r="D291" s="58"/>
      <c r="E291" s="58"/>
      <c r="F291" s="58"/>
      <c r="G291" s="58"/>
      <c r="H291" s="58"/>
      <c r="I291" s="58"/>
      <c r="J291" s="58"/>
      <c r="K291" s="58"/>
      <c r="L291" s="58"/>
      <c r="M291" s="58"/>
      <c r="N291" s="58"/>
      <c r="O291" s="58"/>
      <c r="P291" s="58"/>
      <c r="Q291" s="95"/>
      <c r="R291" s="58"/>
      <c r="S291" s="58"/>
      <c r="T291" s="58"/>
      <c r="U291" s="58"/>
      <c r="V291" s="58"/>
      <c r="W291" s="58"/>
    </row>
    <row r="292" spans="1:23" s="1" customFormat="1">
      <c r="A292" s="58"/>
      <c r="B292" s="58"/>
      <c r="C292" s="58"/>
      <c r="D292" s="58"/>
      <c r="E292" s="58"/>
      <c r="F292" s="58"/>
      <c r="G292" s="58"/>
      <c r="H292" s="58"/>
      <c r="I292" s="58"/>
      <c r="J292" s="58"/>
      <c r="K292" s="58"/>
      <c r="L292" s="58"/>
      <c r="M292" s="58"/>
      <c r="N292" s="58"/>
      <c r="O292" s="58"/>
      <c r="P292" s="58"/>
      <c r="Q292" s="95"/>
      <c r="R292" s="58"/>
      <c r="S292" s="58"/>
      <c r="T292" s="58"/>
      <c r="U292" s="58"/>
      <c r="V292" s="58"/>
      <c r="W292" s="58"/>
    </row>
    <row r="293" spans="1:23" s="1" customFormat="1">
      <c r="A293" s="58"/>
      <c r="B293" s="58"/>
      <c r="C293" s="58"/>
      <c r="D293" s="58"/>
      <c r="E293" s="58"/>
      <c r="F293" s="58"/>
      <c r="G293" s="58"/>
      <c r="H293" s="58"/>
      <c r="I293" s="58"/>
      <c r="J293" s="58"/>
      <c r="K293" s="58"/>
      <c r="L293" s="58"/>
      <c r="M293" s="58"/>
      <c r="N293" s="58"/>
      <c r="O293" s="58"/>
      <c r="P293" s="58"/>
      <c r="Q293" s="95"/>
      <c r="R293" s="58"/>
      <c r="S293" s="58"/>
      <c r="T293" s="58"/>
      <c r="U293" s="58"/>
      <c r="V293" s="58"/>
      <c r="W293" s="58"/>
    </row>
    <row r="294" spans="1:23" s="1" customFormat="1">
      <c r="A294" s="58"/>
      <c r="B294" s="58"/>
      <c r="C294" s="58"/>
      <c r="D294" s="58"/>
      <c r="E294" s="58"/>
      <c r="F294" s="58"/>
      <c r="G294" s="58"/>
      <c r="H294" s="58"/>
      <c r="I294" s="58"/>
      <c r="J294" s="58"/>
      <c r="K294" s="58"/>
      <c r="L294" s="58"/>
      <c r="M294" s="58"/>
      <c r="N294" s="58"/>
      <c r="O294" s="58"/>
      <c r="P294" s="58"/>
      <c r="Q294" s="95"/>
      <c r="R294" s="58"/>
      <c r="S294" s="58"/>
      <c r="T294" s="58"/>
      <c r="U294" s="58"/>
      <c r="V294" s="58"/>
      <c r="W294" s="58"/>
    </row>
    <row r="295" spans="1:23" s="1" customFormat="1">
      <c r="A295" s="58"/>
      <c r="B295" s="58"/>
      <c r="C295" s="58"/>
      <c r="D295" s="58"/>
      <c r="E295" s="58"/>
      <c r="F295" s="58"/>
      <c r="G295" s="58"/>
      <c r="H295" s="58"/>
      <c r="I295" s="58"/>
      <c r="J295" s="58"/>
      <c r="K295" s="58"/>
      <c r="L295" s="58"/>
      <c r="M295" s="58"/>
      <c r="N295" s="58"/>
      <c r="O295" s="58"/>
      <c r="P295" s="58"/>
      <c r="Q295" s="95"/>
      <c r="R295" s="58"/>
      <c r="S295" s="58"/>
      <c r="T295" s="58"/>
      <c r="U295" s="58"/>
      <c r="V295" s="58"/>
      <c r="W295" s="58"/>
    </row>
    <row r="296" spans="1:23" s="1" customFormat="1">
      <c r="A296" s="58"/>
      <c r="B296" s="58"/>
      <c r="C296" s="58"/>
      <c r="D296" s="58"/>
      <c r="E296" s="58"/>
      <c r="F296" s="58"/>
      <c r="G296" s="58"/>
      <c r="H296" s="58"/>
      <c r="I296" s="58"/>
      <c r="J296" s="58"/>
      <c r="K296" s="58"/>
      <c r="L296" s="58"/>
      <c r="M296" s="58"/>
      <c r="N296" s="58"/>
      <c r="O296" s="58"/>
      <c r="P296" s="58"/>
      <c r="Q296" s="95"/>
      <c r="R296" s="58"/>
      <c r="S296" s="58"/>
      <c r="T296" s="58"/>
      <c r="U296" s="58"/>
      <c r="V296" s="58"/>
      <c r="W296" s="58"/>
    </row>
    <row r="297" spans="1:23" s="1" customFormat="1">
      <c r="A297" s="58"/>
      <c r="B297" s="58"/>
      <c r="C297" s="58"/>
      <c r="D297" s="58"/>
      <c r="E297" s="58"/>
      <c r="F297" s="58"/>
      <c r="G297" s="58"/>
      <c r="H297" s="58"/>
      <c r="I297" s="58"/>
      <c r="J297" s="58"/>
      <c r="K297" s="58"/>
      <c r="L297" s="58"/>
      <c r="M297" s="58"/>
      <c r="N297" s="58"/>
      <c r="O297" s="58"/>
      <c r="P297" s="58"/>
      <c r="Q297" s="95"/>
      <c r="R297" s="58"/>
      <c r="S297" s="58"/>
      <c r="T297" s="58"/>
      <c r="U297" s="58"/>
      <c r="V297" s="58"/>
      <c r="W297" s="58"/>
    </row>
    <row r="298" spans="1:23" s="1" customFormat="1">
      <c r="A298" s="58"/>
      <c r="B298" s="58"/>
      <c r="C298" s="58"/>
      <c r="D298" s="58"/>
      <c r="E298" s="58"/>
      <c r="F298" s="58"/>
      <c r="G298" s="58"/>
      <c r="H298" s="58"/>
      <c r="I298" s="58"/>
      <c r="J298" s="58"/>
      <c r="K298" s="58"/>
      <c r="L298" s="58"/>
      <c r="M298" s="58"/>
      <c r="N298" s="58"/>
      <c r="O298" s="58"/>
      <c r="P298" s="58"/>
      <c r="Q298" s="95"/>
      <c r="R298" s="58"/>
      <c r="S298" s="58"/>
      <c r="T298" s="58"/>
      <c r="U298" s="58"/>
      <c r="V298" s="58"/>
      <c r="W298" s="58"/>
    </row>
    <row r="299" spans="1:23" s="1" customFormat="1">
      <c r="A299" s="58"/>
      <c r="B299" s="58"/>
      <c r="C299" s="58"/>
      <c r="D299" s="58"/>
      <c r="E299" s="58"/>
      <c r="F299" s="58"/>
      <c r="G299" s="58"/>
      <c r="H299" s="58"/>
      <c r="I299" s="58"/>
      <c r="J299" s="58"/>
      <c r="K299" s="58"/>
      <c r="L299" s="58"/>
      <c r="M299" s="58"/>
      <c r="N299" s="58"/>
      <c r="O299" s="58"/>
      <c r="P299" s="58"/>
      <c r="Q299" s="95"/>
      <c r="R299" s="58"/>
      <c r="S299" s="58"/>
      <c r="T299" s="58"/>
      <c r="U299" s="58"/>
      <c r="V299" s="58"/>
      <c r="W299" s="58"/>
    </row>
    <row r="300" spans="1:23" s="1" customFormat="1">
      <c r="A300" s="58"/>
      <c r="B300" s="58"/>
      <c r="C300" s="58"/>
      <c r="D300" s="58"/>
      <c r="E300" s="58"/>
      <c r="F300" s="58"/>
      <c r="G300" s="58"/>
      <c r="H300" s="58"/>
      <c r="I300" s="58"/>
      <c r="J300" s="58"/>
      <c r="K300" s="58"/>
      <c r="L300" s="58"/>
      <c r="M300" s="58"/>
      <c r="N300" s="58"/>
      <c r="O300" s="58"/>
      <c r="P300" s="58"/>
      <c r="Q300" s="95"/>
      <c r="R300" s="58"/>
      <c r="S300" s="58"/>
      <c r="T300" s="58"/>
      <c r="U300" s="58"/>
      <c r="V300" s="58"/>
      <c r="W300" s="58"/>
    </row>
    <row r="301" spans="1:23" s="1" customFormat="1">
      <c r="A301" s="58"/>
      <c r="B301" s="58"/>
      <c r="C301" s="58"/>
      <c r="D301" s="58"/>
      <c r="E301" s="58"/>
      <c r="F301" s="58"/>
      <c r="G301" s="58"/>
      <c r="H301" s="58"/>
      <c r="I301" s="58"/>
      <c r="J301" s="58"/>
      <c r="K301" s="58"/>
      <c r="L301" s="58"/>
      <c r="M301" s="58"/>
      <c r="N301" s="58"/>
      <c r="O301" s="58"/>
      <c r="P301" s="58"/>
      <c r="Q301" s="95"/>
      <c r="R301" s="58"/>
      <c r="S301" s="58"/>
      <c r="T301" s="58"/>
      <c r="U301" s="58"/>
      <c r="V301" s="58"/>
      <c r="W301" s="58"/>
    </row>
    <row r="302" spans="1:23" s="1" customFormat="1">
      <c r="A302" s="58"/>
      <c r="B302" s="58"/>
      <c r="C302" s="58"/>
      <c r="D302" s="58"/>
      <c r="E302" s="58"/>
      <c r="F302" s="58"/>
      <c r="G302" s="58"/>
      <c r="H302" s="58"/>
      <c r="I302" s="58"/>
      <c r="J302" s="58"/>
      <c r="K302" s="58"/>
      <c r="L302" s="58"/>
      <c r="M302" s="58"/>
      <c r="N302" s="58"/>
      <c r="O302" s="58"/>
      <c r="P302" s="58"/>
      <c r="Q302" s="95"/>
      <c r="R302" s="58"/>
      <c r="S302" s="58"/>
      <c r="T302" s="58"/>
      <c r="U302" s="58"/>
      <c r="V302" s="58"/>
      <c r="W302" s="58"/>
    </row>
    <row r="303" spans="1:23" s="1" customFormat="1">
      <c r="A303" s="58"/>
      <c r="B303" s="58"/>
      <c r="C303" s="58"/>
      <c r="D303" s="58"/>
      <c r="E303" s="58"/>
      <c r="F303" s="58"/>
      <c r="G303" s="58"/>
      <c r="H303" s="58"/>
      <c r="I303" s="58"/>
      <c r="J303" s="58"/>
      <c r="K303" s="58"/>
      <c r="L303" s="58"/>
      <c r="M303" s="58"/>
      <c r="N303" s="58"/>
      <c r="O303" s="58"/>
      <c r="P303" s="58"/>
      <c r="Q303" s="95"/>
      <c r="R303" s="58"/>
      <c r="S303" s="58"/>
      <c r="T303" s="58"/>
      <c r="U303" s="58"/>
      <c r="V303" s="58"/>
      <c r="W303" s="58"/>
    </row>
    <row r="304" spans="1:23" s="1" customFormat="1">
      <c r="A304" s="58"/>
      <c r="B304" s="58"/>
      <c r="C304" s="58"/>
      <c r="D304" s="58"/>
      <c r="E304" s="58"/>
      <c r="F304" s="58"/>
      <c r="G304" s="58"/>
      <c r="H304" s="58"/>
      <c r="I304" s="58"/>
      <c r="J304" s="58"/>
      <c r="K304" s="58"/>
      <c r="L304" s="58"/>
      <c r="M304" s="58"/>
      <c r="N304" s="58"/>
      <c r="O304" s="58"/>
      <c r="P304" s="58"/>
      <c r="Q304" s="95"/>
      <c r="R304" s="58"/>
      <c r="S304" s="58"/>
      <c r="T304" s="58"/>
      <c r="U304" s="58"/>
      <c r="V304" s="58"/>
      <c r="W304" s="58"/>
    </row>
    <row r="305" spans="1:23" s="1" customFormat="1">
      <c r="A305" s="58"/>
      <c r="B305" s="58"/>
      <c r="C305" s="58"/>
      <c r="D305" s="58"/>
      <c r="E305" s="58"/>
      <c r="F305" s="58"/>
      <c r="G305" s="58"/>
      <c r="H305" s="58"/>
      <c r="I305" s="58"/>
      <c r="J305" s="58"/>
      <c r="K305" s="58"/>
      <c r="L305" s="58"/>
      <c r="M305" s="58"/>
      <c r="N305" s="58"/>
      <c r="O305" s="58"/>
      <c r="P305" s="58"/>
      <c r="Q305" s="95"/>
      <c r="R305" s="58"/>
      <c r="S305" s="58"/>
      <c r="T305" s="58"/>
      <c r="U305" s="58"/>
      <c r="V305" s="58"/>
      <c r="W305" s="58"/>
    </row>
    <row r="306" spans="1:23" s="1" customFormat="1">
      <c r="A306" s="58"/>
      <c r="B306" s="58"/>
      <c r="C306" s="58"/>
      <c r="D306" s="58"/>
      <c r="E306" s="58"/>
      <c r="F306" s="58"/>
      <c r="G306" s="58"/>
      <c r="H306" s="58"/>
      <c r="I306" s="58"/>
      <c r="J306" s="58"/>
      <c r="K306" s="58"/>
      <c r="L306" s="58"/>
      <c r="M306" s="58"/>
      <c r="N306" s="58"/>
      <c r="O306" s="58"/>
      <c r="P306" s="58"/>
      <c r="Q306" s="95"/>
      <c r="R306" s="58"/>
      <c r="S306" s="58"/>
      <c r="T306" s="58"/>
      <c r="U306" s="58"/>
      <c r="V306" s="58"/>
      <c r="W306" s="58"/>
    </row>
    <row r="307" spans="1:23" s="1" customFormat="1">
      <c r="A307" s="58"/>
      <c r="B307" s="58"/>
      <c r="C307" s="58"/>
      <c r="D307" s="58"/>
      <c r="E307" s="58"/>
      <c r="F307" s="58"/>
      <c r="G307" s="58"/>
      <c r="H307" s="58"/>
      <c r="I307" s="58"/>
      <c r="J307" s="58"/>
      <c r="K307" s="58"/>
      <c r="L307" s="58"/>
      <c r="M307" s="58"/>
      <c r="N307" s="58"/>
      <c r="O307" s="58"/>
      <c r="P307" s="58"/>
      <c r="Q307" s="95"/>
      <c r="R307" s="58"/>
      <c r="S307" s="58"/>
      <c r="T307" s="58"/>
      <c r="U307" s="58"/>
      <c r="V307" s="58"/>
      <c r="W307" s="58"/>
    </row>
    <row r="308" spans="1:23" s="1" customFormat="1">
      <c r="A308" s="58"/>
      <c r="B308" s="58"/>
      <c r="C308" s="58"/>
      <c r="D308" s="58"/>
      <c r="E308" s="58"/>
      <c r="F308" s="58"/>
      <c r="G308" s="58"/>
      <c r="H308" s="58"/>
      <c r="I308" s="58"/>
      <c r="J308" s="58"/>
      <c r="K308" s="58"/>
      <c r="L308" s="58"/>
      <c r="M308" s="58"/>
      <c r="N308" s="58"/>
      <c r="O308" s="58"/>
      <c r="P308" s="58"/>
      <c r="Q308" s="95"/>
      <c r="R308" s="58"/>
      <c r="S308" s="58"/>
      <c r="T308" s="58"/>
      <c r="U308" s="58"/>
      <c r="V308" s="58"/>
      <c r="W308" s="58"/>
    </row>
    <row r="309" spans="1:23" s="1" customFormat="1">
      <c r="A309" s="58"/>
      <c r="B309" s="58"/>
      <c r="C309" s="58"/>
      <c r="D309" s="58"/>
      <c r="E309" s="58"/>
      <c r="F309" s="58"/>
      <c r="G309" s="58"/>
      <c r="H309" s="58"/>
      <c r="I309" s="58"/>
      <c r="J309" s="58"/>
      <c r="K309" s="58"/>
      <c r="L309" s="58"/>
      <c r="M309" s="58"/>
      <c r="N309" s="58"/>
      <c r="O309" s="58"/>
      <c r="P309" s="58"/>
      <c r="Q309" s="95"/>
      <c r="R309" s="58"/>
      <c r="S309" s="58"/>
      <c r="T309" s="58"/>
      <c r="U309" s="58"/>
      <c r="V309" s="58"/>
      <c r="W309" s="58"/>
    </row>
    <row r="310" spans="1:23" s="1" customFormat="1">
      <c r="A310" s="58"/>
      <c r="B310" s="58"/>
      <c r="C310" s="58"/>
      <c r="D310" s="58"/>
      <c r="E310" s="58"/>
      <c r="F310" s="58"/>
      <c r="G310" s="58"/>
      <c r="H310" s="58"/>
      <c r="I310" s="58"/>
      <c r="J310" s="58"/>
      <c r="K310" s="58"/>
      <c r="L310" s="58"/>
      <c r="M310" s="58"/>
      <c r="N310" s="58"/>
      <c r="O310" s="58"/>
      <c r="P310" s="58"/>
      <c r="Q310" s="95"/>
      <c r="R310" s="58"/>
      <c r="S310" s="58"/>
      <c r="T310" s="58"/>
      <c r="U310" s="58"/>
      <c r="V310" s="58"/>
      <c r="W310" s="58"/>
    </row>
    <row r="311" spans="1:23" s="1" customFormat="1">
      <c r="A311" s="58"/>
      <c r="B311" s="58"/>
      <c r="C311" s="58"/>
      <c r="D311" s="58"/>
      <c r="E311" s="58"/>
      <c r="F311" s="58"/>
      <c r="G311" s="58"/>
      <c r="H311" s="58"/>
      <c r="I311" s="58"/>
      <c r="J311" s="58"/>
      <c r="K311" s="58"/>
      <c r="L311" s="58"/>
      <c r="M311" s="58"/>
      <c r="N311" s="58"/>
      <c r="O311" s="58"/>
      <c r="P311" s="58"/>
      <c r="Q311" s="95"/>
      <c r="R311" s="58"/>
      <c r="S311" s="58"/>
      <c r="T311" s="58"/>
      <c r="U311" s="58"/>
      <c r="V311" s="58"/>
      <c r="W311" s="58"/>
    </row>
    <row r="312" spans="1:23" s="1" customFormat="1">
      <c r="A312" s="58"/>
      <c r="B312" s="58"/>
      <c r="C312" s="58"/>
      <c r="D312" s="58"/>
      <c r="E312" s="58"/>
      <c r="F312" s="58"/>
      <c r="G312" s="58"/>
      <c r="H312" s="58"/>
      <c r="I312" s="58"/>
      <c r="J312" s="58"/>
      <c r="K312" s="58"/>
      <c r="L312" s="58"/>
      <c r="M312" s="58"/>
      <c r="N312" s="58"/>
      <c r="O312" s="58"/>
      <c r="P312" s="58"/>
      <c r="Q312" s="95"/>
      <c r="R312" s="58"/>
      <c r="S312" s="58"/>
      <c r="T312" s="58"/>
      <c r="U312" s="58"/>
      <c r="V312" s="58"/>
      <c r="W312" s="58"/>
    </row>
    <row r="313" spans="1:23" s="1" customFormat="1">
      <c r="A313" s="58"/>
      <c r="B313" s="58"/>
      <c r="C313" s="58"/>
      <c r="D313" s="58"/>
      <c r="E313" s="58"/>
      <c r="F313" s="58"/>
      <c r="G313" s="58"/>
      <c r="H313" s="58"/>
      <c r="I313" s="58"/>
      <c r="J313" s="58"/>
      <c r="K313" s="58"/>
      <c r="L313" s="58"/>
      <c r="M313" s="58"/>
      <c r="N313" s="58"/>
      <c r="O313" s="58"/>
      <c r="P313" s="58"/>
      <c r="Q313" s="95"/>
      <c r="R313" s="58"/>
      <c r="S313" s="58"/>
      <c r="T313" s="58"/>
      <c r="U313" s="58"/>
      <c r="V313" s="58"/>
      <c r="W313" s="58"/>
    </row>
    <row r="314" spans="1:23" s="1" customFormat="1">
      <c r="A314" s="58"/>
      <c r="B314" s="58"/>
      <c r="C314" s="58"/>
      <c r="D314" s="58"/>
      <c r="E314" s="58"/>
      <c r="F314" s="58"/>
      <c r="G314" s="58"/>
      <c r="H314" s="58"/>
      <c r="I314" s="58"/>
      <c r="J314" s="58"/>
      <c r="K314" s="58"/>
      <c r="L314" s="58"/>
      <c r="M314" s="58"/>
      <c r="N314" s="58"/>
      <c r="O314" s="58"/>
      <c r="P314" s="58"/>
      <c r="Q314" s="95"/>
      <c r="R314" s="58"/>
      <c r="S314" s="58"/>
      <c r="T314" s="58"/>
      <c r="U314" s="58"/>
      <c r="V314" s="58"/>
      <c r="W314" s="58"/>
    </row>
    <row r="315" spans="1:23" s="1" customFormat="1">
      <c r="A315" s="58"/>
      <c r="B315" s="58"/>
      <c r="C315" s="58"/>
      <c r="D315" s="58"/>
      <c r="E315" s="58"/>
      <c r="F315" s="58"/>
      <c r="G315" s="58"/>
      <c r="H315" s="58"/>
      <c r="I315" s="58"/>
      <c r="J315" s="58"/>
      <c r="K315" s="58"/>
      <c r="L315" s="58"/>
      <c r="M315" s="58"/>
      <c r="N315" s="58"/>
      <c r="O315" s="58"/>
      <c r="P315" s="58"/>
      <c r="Q315" s="95"/>
      <c r="R315" s="58"/>
      <c r="S315" s="58"/>
      <c r="T315" s="58"/>
      <c r="U315" s="58"/>
      <c r="V315" s="58"/>
      <c r="W315" s="58"/>
    </row>
    <row r="316" spans="1:23" s="1" customFormat="1">
      <c r="A316" s="58"/>
      <c r="B316" s="58"/>
      <c r="C316" s="58"/>
      <c r="D316" s="58"/>
      <c r="E316" s="58"/>
      <c r="F316" s="58"/>
      <c r="G316" s="58"/>
      <c r="H316" s="58"/>
      <c r="I316" s="58"/>
      <c r="J316" s="58"/>
      <c r="K316" s="58"/>
      <c r="L316" s="58"/>
      <c r="M316" s="58"/>
      <c r="N316" s="58"/>
      <c r="O316" s="58"/>
      <c r="P316" s="58"/>
      <c r="Q316" s="95"/>
      <c r="R316" s="58"/>
      <c r="S316" s="58"/>
      <c r="T316" s="58"/>
      <c r="U316" s="58"/>
      <c r="V316" s="58"/>
      <c r="W316" s="58"/>
    </row>
    <row r="317" spans="1:23" s="1" customFormat="1">
      <c r="A317" s="58"/>
      <c r="B317" s="58"/>
      <c r="C317" s="58"/>
      <c r="D317" s="58"/>
      <c r="E317" s="58"/>
      <c r="F317" s="58"/>
      <c r="G317" s="58"/>
      <c r="H317" s="58"/>
      <c r="I317" s="58"/>
      <c r="J317" s="58"/>
      <c r="K317" s="58"/>
      <c r="L317" s="58"/>
      <c r="M317" s="58"/>
      <c r="N317" s="58"/>
      <c r="O317" s="58"/>
      <c r="P317" s="58"/>
      <c r="Q317" s="95"/>
      <c r="R317" s="58"/>
      <c r="S317" s="58"/>
      <c r="T317" s="58"/>
      <c r="U317" s="58"/>
      <c r="V317" s="58"/>
      <c r="W317" s="58"/>
    </row>
    <row r="318" spans="1:23" s="1" customFormat="1">
      <c r="A318" s="58"/>
      <c r="B318" s="58"/>
      <c r="C318" s="58"/>
      <c r="D318" s="58"/>
      <c r="E318" s="58"/>
      <c r="F318" s="58"/>
      <c r="G318" s="58"/>
      <c r="H318" s="58"/>
      <c r="I318" s="58"/>
      <c r="J318" s="58"/>
      <c r="K318" s="58"/>
      <c r="L318" s="58"/>
      <c r="M318" s="58"/>
      <c r="N318" s="58"/>
      <c r="O318" s="58"/>
      <c r="P318" s="58"/>
      <c r="Q318" s="95"/>
      <c r="R318" s="58"/>
      <c r="S318" s="58"/>
      <c r="T318" s="58"/>
      <c r="U318" s="58"/>
      <c r="V318" s="58"/>
      <c r="W318" s="58"/>
    </row>
    <row r="319" spans="1:23" s="1" customFormat="1">
      <c r="A319" s="58"/>
      <c r="B319" s="58"/>
      <c r="C319" s="58"/>
      <c r="D319" s="58"/>
      <c r="E319" s="58"/>
      <c r="F319" s="58"/>
      <c r="G319" s="58"/>
      <c r="H319" s="58"/>
      <c r="I319" s="58"/>
      <c r="J319" s="58"/>
      <c r="K319" s="58"/>
      <c r="L319" s="58"/>
      <c r="M319" s="58"/>
      <c r="N319" s="58"/>
      <c r="O319" s="58"/>
      <c r="P319" s="58"/>
      <c r="Q319" s="95"/>
      <c r="R319" s="58"/>
      <c r="S319" s="58"/>
      <c r="T319" s="58"/>
      <c r="U319" s="58"/>
      <c r="V319" s="58"/>
      <c r="W319" s="58"/>
    </row>
    <row r="320" spans="1:23" s="1" customFormat="1">
      <c r="A320" s="58"/>
      <c r="B320" s="58"/>
      <c r="C320" s="58"/>
      <c r="D320" s="58"/>
      <c r="E320" s="58"/>
      <c r="F320" s="58"/>
      <c r="G320" s="58"/>
      <c r="H320" s="58"/>
      <c r="I320" s="58"/>
      <c r="J320" s="58"/>
      <c r="K320" s="58"/>
      <c r="L320" s="58"/>
      <c r="M320" s="58"/>
      <c r="N320" s="58"/>
      <c r="O320" s="58"/>
      <c r="P320" s="58"/>
      <c r="Q320" s="95"/>
      <c r="R320" s="58"/>
      <c r="S320" s="58"/>
      <c r="T320" s="58"/>
      <c r="U320" s="58"/>
      <c r="V320" s="58"/>
      <c r="W320" s="58"/>
    </row>
    <row r="321" spans="1:23" s="1" customFormat="1">
      <c r="A321" s="58"/>
      <c r="B321" s="58"/>
      <c r="C321" s="58"/>
      <c r="D321" s="58"/>
      <c r="E321" s="58"/>
      <c r="F321" s="58"/>
      <c r="G321" s="58"/>
      <c r="H321" s="58"/>
      <c r="I321" s="58"/>
      <c r="J321" s="58"/>
      <c r="K321" s="58"/>
      <c r="L321" s="58"/>
      <c r="M321" s="58"/>
      <c r="N321" s="58"/>
      <c r="O321" s="58"/>
      <c r="P321" s="58"/>
      <c r="Q321" s="95"/>
      <c r="R321" s="58"/>
      <c r="S321" s="58"/>
      <c r="T321" s="58"/>
      <c r="U321" s="58"/>
      <c r="V321" s="58"/>
      <c r="W321" s="58"/>
    </row>
    <row r="322" spans="1:23" s="1" customFormat="1">
      <c r="A322" s="58"/>
      <c r="B322" s="58"/>
      <c r="C322" s="58"/>
      <c r="D322" s="58"/>
      <c r="E322" s="58"/>
      <c r="F322" s="58"/>
      <c r="G322" s="58"/>
      <c r="H322" s="58"/>
      <c r="I322" s="58"/>
      <c r="J322" s="58"/>
      <c r="K322" s="58"/>
      <c r="L322" s="58"/>
      <c r="M322" s="58"/>
      <c r="N322" s="58"/>
      <c r="O322" s="58"/>
      <c r="P322" s="58"/>
      <c r="Q322" s="95"/>
      <c r="R322" s="58"/>
      <c r="S322" s="58"/>
      <c r="T322" s="58"/>
      <c r="U322" s="58"/>
      <c r="V322" s="58"/>
      <c r="W322" s="58"/>
    </row>
    <row r="323" spans="1:23" s="1" customFormat="1">
      <c r="A323" s="58"/>
      <c r="B323" s="58"/>
      <c r="C323" s="58"/>
      <c r="D323" s="58"/>
      <c r="E323" s="58"/>
      <c r="F323" s="58"/>
      <c r="G323" s="58"/>
      <c r="H323" s="58"/>
      <c r="I323" s="58"/>
      <c r="J323" s="58"/>
      <c r="K323" s="58"/>
      <c r="L323" s="58"/>
      <c r="M323" s="58"/>
      <c r="N323" s="58"/>
      <c r="O323" s="58"/>
      <c r="P323" s="58"/>
      <c r="Q323" s="95"/>
      <c r="R323" s="58"/>
      <c r="S323" s="58"/>
      <c r="T323" s="58"/>
      <c r="U323" s="58"/>
      <c r="V323" s="58"/>
      <c r="W323" s="58"/>
    </row>
    <row r="324" spans="1:23" s="1" customFormat="1">
      <c r="A324" s="58"/>
      <c r="B324" s="58"/>
      <c r="C324" s="58"/>
      <c r="D324" s="58"/>
      <c r="E324" s="58"/>
      <c r="F324" s="58"/>
      <c r="G324" s="58"/>
      <c r="H324" s="58"/>
      <c r="I324" s="58"/>
      <c r="J324" s="58"/>
      <c r="K324" s="58"/>
      <c r="L324" s="58"/>
      <c r="M324" s="58"/>
      <c r="N324" s="58"/>
      <c r="O324" s="58"/>
      <c r="P324" s="58"/>
      <c r="Q324" s="95"/>
      <c r="R324" s="58"/>
      <c r="S324" s="58"/>
      <c r="T324" s="58"/>
      <c r="U324" s="58"/>
      <c r="V324" s="58"/>
      <c r="W324" s="58"/>
    </row>
    <row r="325" spans="1:23" s="1" customFormat="1">
      <c r="A325" s="58"/>
      <c r="B325" s="58"/>
      <c r="C325" s="58"/>
      <c r="D325" s="58"/>
      <c r="E325" s="58"/>
      <c r="F325" s="58"/>
      <c r="G325" s="58"/>
      <c r="H325" s="58"/>
      <c r="I325" s="58"/>
      <c r="J325" s="58"/>
      <c r="K325" s="58"/>
      <c r="L325" s="58"/>
      <c r="M325" s="58"/>
      <c r="N325" s="58"/>
      <c r="O325" s="58"/>
      <c r="P325" s="58"/>
      <c r="Q325" s="95"/>
      <c r="R325" s="58"/>
      <c r="S325" s="58"/>
      <c r="T325" s="58"/>
      <c r="U325" s="58"/>
      <c r="V325" s="58"/>
      <c r="W325" s="58"/>
    </row>
    <row r="326" spans="1:23" s="1" customFormat="1">
      <c r="A326" s="58"/>
      <c r="B326" s="58"/>
      <c r="C326" s="58"/>
      <c r="D326" s="58"/>
      <c r="E326" s="58"/>
      <c r="F326" s="58"/>
      <c r="G326" s="58"/>
      <c r="H326" s="58"/>
      <c r="I326" s="58"/>
      <c r="J326" s="58"/>
      <c r="K326" s="58"/>
      <c r="L326" s="58"/>
      <c r="M326" s="58"/>
      <c r="N326" s="58"/>
      <c r="O326" s="58"/>
      <c r="P326" s="58"/>
      <c r="Q326" s="95"/>
      <c r="R326" s="58"/>
      <c r="S326" s="58"/>
      <c r="T326" s="58"/>
      <c r="U326" s="58"/>
      <c r="V326" s="58"/>
      <c r="W326" s="58"/>
    </row>
    <row r="327" spans="1:23" s="1" customFormat="1">
      <c r="A327" s="58"/>
      <c r="B327" s="58"/>
      <c r="C327" s="58"/>
      <c r="D327" s="58"/>
      <c r="E327" s="58"/>
      <c r="F327" s="58"/>
      <c r="G327" s="58"/>
      <c r="H327" s="58"/>
      <c r="I327" s="58"/>
      <c r="J327" s="58"/>
      <c r="K327" s="58"/>
      <c r="L327" s="58"/>
      <c r="M327" s="58"/>
      <c r="N327" s="58"/>
      <c r="O327" s="58"/>
      <c r="P327" s="58"/>
      <c r="Q327" s="95"/>
      <c r="R327" s="58"/>
      <c r="S327" s="58"/>
      <c r="T327" s="58"/>
      <c r="U327" s="58"/>
      <c r="V327" s="58"/>
      <c r="W327" s="58"/>
    </row>
    <row r="328" spans="1:23" s="1" customFormat="1">
      <c r="A328" s="58"/>
      <c r="B328" s="58"/>
      <c r="C328" s="58"/>
      <c r="D328" s="58"/>
      <c r="E328" s="58"/>
      <c r="F328" s="58"/>
      <c r="G328" s="58"/>
      <c r="H328" s="58"/>
      <c r="I328" s="58"/>
      <c r="J328" s="58"/>
      <c r="K328" s="58"/>
      <c r="L328" s="58"/>
      <c r="M328" s="58"/>
      <c r="N328" s="58"/>
      <c r="O328" s="58"/>
      <c r="P328" s="58"/>
      <c r="Q328" s="95"/>
      <c r="R328" s="58"/>
      <c r="S328" s="58"/>
      <c r="T328" s="58"/>
      <c r="U328" s="58"/>
      <c r="V328" s="58"/>
      <c r="W328" s="58"/>
    </row>
    <row r="329" spans="1:23" s="1" customFormat="1">
      <c r="A329" s="58"/>
      <c r="B329" s="58"/>
      <c r="C329" s="58"/>
      <c r="D329" s="58"/>
      <c r="E329" s="58"/>
      <c r="F329" s="58"/>
      <c r="G329" s="58"/>
      <c r="H329" s="58"/>
      <c r="I329" s="58"/>
      <c r="J329" s="58"/>
      <c r="K329" s="58"/>
      <c r="L329" s="58"/>
      <c r="M329" s="58"/>
      <c r="N329" s="58"/>
      <c r="O329" s="58"/>
      <c r="P329" s="58"/>
      <c r="Q329" s="95"/>
      <c r="R329" s="58"/>
      <c r="S329" s="58"/>
      <c r="T329" s="58"/>
      <c r="U329" s="58"/>
      <c r="V329" s="58"/>
      <c r="W329" s="58"/>
    </row>
    <row r="330" spans="1:23" s="1" customFormat="1">
      <c r="A330" s="58"/>
      <c r="B330" s="58"/>
      <c r="C330" s="58"/>
      <c r="D330" s="58"/>
      <c r="E330" s="58"/>
      <c r="F330" s="58"/>
      <c r="G330" s="58"/>
      <c r="H330" s="58"/>
      <c r="I330" s="58"/>
      <c r="J330" s="58"/>
      <c r="K330" s="58"/>
      <c r="L330" s="58"/>
      <c r="M330" s="58"/>
      <c r="N330" s="58"/>
      <c r="O330" s="58"/>
      <c r="P330" s="58"/>
      <c r="Q330" s="95"/>
      <c r="R330" s="58"/>
      <c r="S330" s="58"/>
      <c r="T330" s="58"/>
      <c r="U330" s="58"/>
      <c r="V330" s="58"/>
      <c r="W330" s="58"/>
    </row>
    <row r="331" spans="1:23" s="1" customFormat="1">
      <c r="A331" s="58"/>
      <c r="B331" s="58"/>
      <c r="C331" s="58"/>
      <c r="D331" s="58"/>
      <c r="E331" s="58"/>
      <c r="F331" s="58"/>
      <c r="G331" s="58"/>
      <c r="H331" s="58"/>
      <c r="I331" s="58"/>
      <c r="J331" s="58"/>
      <c r="K331" s="58"/>
      <c r="L331" s="58"/>
      <c r="M331" s="58"/>
      <c r="N331" s="58"/>
      <c r="O331" s="58"/>
      <c r="P331" s="58"/>
      <c r="Q331" s="95"/>
      <c r="R331" s="58"/>
      <c r="S331" s="58"/>
      <c r="T331" s="58"/>
      <c r="U331" s="58"/>
      <c r="V331" s="58"/>
      <c r="W331" s="58"/>
    </row>
    <row r="332" spans="1:23" s="1" customFormat="1">
      <c r="A332" s="58"/>
      <c r="B332" s="58"/>
      <c r="C332" s="58"/>
      <c r="D332" s="58"/>
      <c r="E332" s="58"/>
      <c r="F332" s="58"/>
      <c r="G332" s="58"/>
      <c r="H332" s="58"/>
      <c r="I332" s="58"/>
      <c r="J332" s="58"/>
      <c r="K332" s="58"/>
      <c r="L332" s="58"/>
      <c r="M332" s="58"/>
      <c r="N332" s="58"/>
      <c r="O332" s="58"/>
      <c r="P332" s="58"/>
      <c r="Q332" s="95"/>
      <c r="R332" s="58"/>
      <c r="S332" s="58"/>
      <c r="T332" s="58"/>
      <c r="U332" s="58"/>
      <c r="V332" s="58"/>
      <c r="W332" s="58"/>
    </row>
    <row r="333" spans="1:23" s="1" customFormat="1">
      <c r="A333" s="58"/>
      <c r="B333" s="58"/>
      <c r="C333" s="58"/>
      <c r="D333" s="58"/>
      <c r="E333" s="58"/>
      <c r="F333" s="58"/>
      <c r="G333" s="58"/>
      <c r="H333" s="58"/>
      <c r="I333" s="58"/>
      <c r="J333" s="58"/>
      <c r="K333" s="58"/>
      <c r="L333" s="58"/>
      <c r="M333" s="58"/>
      <c r="N333" s="58"/>
      <c r="O333" s="58"/>
      <c r="P333" s="58"/>
      <c r="Q333" s="95"/>
      <c r="R333" s="58"/>
      <c r="S333" s="58"/>
      <c r="T333" s="58"/>
      <c r="U333" s="58"/>
      <c r="V333" s="58"/>
      <c r="W333" s="58"/>
    </row>
    <row r="334" spans="1:23" s="1" customFormat="1">
      <c r="A334" s="58"/>
      <c r="B334" s="58"/>
      <c r="C334" s="58"/>
      <c r="D334" s="58"/>
      <c r="E334" s="58"/>
      <c r="F334" s="58"/>
      <c r="G334" s="58"/>
      <c r="H334" s="58"/>
      <c r="I334" s="58"/>
      <c r="J334" s="58"/>
      <c r="K334" s="58"/>
      <c r="L334" s="58"/>
      <c r="M334" s="58"/>
      <c r="N334" s="58"/>
      <c r="O334" s="58"/>
      <c r="P334" s="58"/>
      <c r="Q334" s="95"/>
      <c r="R334" s="58"/>
      <c r="S334" s="58"/>
      <c r="T334" s="58"/>
      <c r="U334" s="58"/>
      <c r="V334" s="58"/>
      <c r="W334" s="58"/>
    </row>
    <row r="335" spans="1:23" s="1" customFormat="1">
      <c r="A335" s="58"/>
      <c r="B335" s="58"/>
      <c r="C335" s="58"/>
      <c r="D335" s="58"/>
      <c r="E335" s="58"/>
      <c r="F335" s="58"/>
      <c r="G335" s="58"/>
      <c r="H335" s="58"/>
      <c r="I335" s="58"/>
      <c r="J335" s="58"/>
      <c r="K335" s="58"/>
      <c r="L335" s="58"/>
      <c r="M335" s="58"/>
      <c r="N335" s="58"/>
      <c r="O335" s="58"/>
      <c r="P335" s="58"/>
      <c r="Q335" s="95"/>
      <c r="R335" s="58"/>
      <c r="S335" s="58"/>
      <c r="T335" s="58"/>
      <c r="U335" s="58"/>
      <c r="V335" s="58"/>
      <c r="W335" s="58"/>
    </row>
    <row r="336" spans="1:23" s="1" customFormat="1">
      <c r="A336" s="58"/>
      <c r="B336" s="58"/>
      <c r="C336" s="58"/>
      <c r="D336" s="58"/>
      <c r="E336" s="58"/>
      <c r="F336" s="58"/>
      <c r="G336" s="58"/>
      <c r="H336" s="58"/>
      <c r="I336" s="58"/>
      <c r="J336" s="58"/>
      <c r="K336" s="58"/>
      <c r="L336" s="58"/>
      <c r="M336" s="58"/>
      <c r="N336" s="58"/>
      <c r="O336" s="58"/>
      <c r="P336" s="58"/>
      <c r="Q336" s="95"/>
      <c r="R336" s="58"/>
      <c r="S336" s="58"/>
      <c r="T336" s="58"/>
      <c r="U336" s="58"/>
      <c r="V336" s="58"/>
      <c r="W336" s="58"/>
    </row>
    <row r="337" spans="1:23" s="1" customFormat="1">
      <c r="A337" s="58"/>
      <c r="B337" s="58"/>
      <c r="C337" s="58"/>
      <c r="D337" s="58"/>
      <c r="E337" s="58"/>
      <c r="F337" s="58"/>
      <c r="G337" s="58"/>
      <c r="H337" s="58"/>
      <c r="I337" s="58"/>
      <c r="J337" s="58"/>
      <c r="K337" s="58"/>
      <c r="L337" s="58"/>
      <c r="M337" s="58"/>
      <c r="N337" s="58"/>
      <c r="O337" s="58"/>
      <c r="P337" s="58"/>
      <c r="Q337" s="95"/>
      <c r="R337" s="58"/>
      <c r="S337" s="58"/>
      <c r="T337" s="58"/>
      <c r="U337" s="58"/>
      <c r="V337" s="58"/>
      <c r="W337" s="58"/>
    </row>
    <row r="338" spans="1:23" s="1" customFormat="1">
      <c r="A338" s="58"/>
      <c r="B338" s="58"/>
      <c r="C338" s="58"/>
      <c r="D338" s="58"/>
      <c r="E338" s="58"/>
      <c r="F338" s="58"/>
      <c r="G338" s="58"/>
      <c r="H338" s="58"/>
      <c r="I338" s="58"/>
      <c r="J338" s="58"/>
      <c r="K338" s="58"/>
      <c r="L338" s="58"/>
      <c r="M338" s="58"/>
      <c r="N338" s="58"/>
      <c r="O338" s="58"/>
      <c r="P338" s="58"/>
      <c r="Q338" s="95"/>
      <c r="R338" s="58"/>
      <c r="S338" s="58"/>
      <c r="T338" s="58"/>
      <c r="U338" s="58"/>
      <c r="V338" s="58"/>
      <c r="W338" s="58"/>
    </row>
    <row r="339" spans="1:23" s="1" customFormat="1">
      <c r="A339" s="58"/>
      <c r="B339" s="58"/>
      <c r="C339" s="58"/>
      <c r="D339" s="58"/>
      <c r="E339" s="58"/>
      <c r="F339" s="58"/>
      <c r="G339" s="58"/>
      <c r="H339" s="58"/>
      <c r="I339" s="58"/>
      <c r="J339" s="58"/>
      <c r="K339" s="58"/>
      <c r="L339" s="58"/>
      <c r="M339" s="58"/>
      <c r="N339" s="58"/>
      <c r="O339" s="58"/>
      <c r="P339" s="58"/>
      <c r="Q339" s="95"/>
      <c r="R339" s="58"/>
      <c r="S339" s="58"/>
      <c r="T339" s="58"/>
      <c r="U339" s="58"/>
      <c r="V339" s="58"/>
      <c r="W339" s="58"/>
    </row>
    <row r="340" spans="1:23" s="1" customFormat="1">
      <c r="A340" s="58"/>
      <c r="B340" s="58"/>
      <c r="C340" s="58"/>
      <c r="D340" s="58"/>
      <c r="E340" s="58"/>
      <c r="F340" s="58"/>
      <c r="G340" s="58"/>
      <c r="H340" s="58"/>
      <c r="I340" s="58"/>
      <c r="J340" s="58"/>
      <c r="K340" s="58"/>
      <c r="L340" s="58"/>
      <c r="M340" s="58"/>
      <c r="N340" s="58"/>
      <c r="O340" s="58"/>
      <c r="P340" s="58"/>
      <c r="Q340" s="95"/>
      <c r="R340" s="58"/>
      <c r="S340" s="58"/>
      <c r="T340" s="58"/>
      <c r="U340" s="58"/>
      <c r="V340" s="58"/>
      <c r="W340" s="58"/>
    </row>
    <row r="341" spans="1:23" s="1" customFormat="1">
      <c r="A341" s="58"/>
      <c r="B341" s="58"/>
      <c r="C341" s="58"/>
      <c r="D341" s="58"/>
      <c r="E341" s="58"/>
      <c r="F341" s="58"/>
      <c r="G341" s="58"/>
      <c r="H341" s="58"/>
      <c r="I341" s="58"/>
      <c r="J341" s="58"/>
      <c r="K341" s="58"/>
      <c r="L341" s="58"/>
      <c r="M341" s="58"/>
      <c r="N341" s="58"/>
      <c r="O341" s="58"/>
      <c r="P341" s="58"/>
      <c r="Q341" s="95"/>
      <c r="R341" s="58"/>
      <c r="S341" s="58"/>
      <c r="T341" s="58"/>
      <c r="U341" s="58"/>
      <c r="V341" s="58"/>
      <c r="W341" s="58"/>
    </row>
    <row r="342" spans="1:23" s="1" customFormat="1">
      <c r="A342" s="58"/>
      <c r="B342" s="58"/>
      <c r="C342" s="58"/>
      <c r="D342" s="58"/>
      <c r="E342" s="58"/>
      <c r="F342" s="58"/>
      <c r="G342" s="58"/>
      <c r="H342" s="58"/>
      <c r="I342" s="58"/>
      <c r="J342" s="58"/>
      <c r="K342" s="58"/>
      <c r="L342" s="58"/>
      <c r="M342" s="58"/>
      <c r="N342" s="58"/>
      <c r="O342" s="58"/>
      <c r="P342" s="58"/>
      <c r="Q342" s="95"/>
      <c r="R342" s="58"/>
      <c r="S342" s="58"/>
      <c r="T342" s="58"/>
      <c r="U342" s="58"/>
      <c r="V342" s="58"/>
      <c r="W342" s="58"/>
    </row>
    <row r="343" spans="1:23" s="1" customFormat="1">
      <c r="A343" s="58"/>
      <c r="B343" s="58"/>
      <c r="C343" s="58"/>
      <c r="D343" s="58"/>
      <c r="E343" s="58"/>
      <c r="F343" s="58"/>
      <c r="G343" s="58"/>
      <c r="H343" s="58"/>
      <c r="I343" s="58"/>
      <c r="J343" s="58"/>
      <c r="K343" s="58"/>
      <c r="L343" s="58"/>
      <c r="M343" s="58"/>
      <c r="N343" s="58"/>
      <c r="O343" s="58"/>
      <c r="P343" s="58"/>
      <c r="Q343" s="95"/>
      <c r="R343" s="58"/>
      <c r="S343" s="58"/>
      <c r="T343" s="58"/>
      <c r="U343" s="58"/>
      <c r="V343" s="58"/>
      <c r="W343" s="58"/>
    </row>
    <row r="344" spans="1:23" s="1" customFormat="1">
      <c r="A344" s="58"/>
      <c r="B344" s="58"/>
      <c r="C344" s="58"/>
      <c r="D344" s="58"/>
      <c r="E344" s="58"/>
      <c r="F344" s="58"/>
      <c r="G344" s="58"/>
      <c r="H344" s="58"/>
      <c r="I344" s="58"/>
      <c r="J344" s="58"/>
      <c r="K344" s="58"/>
      <c r="L344" s="58"/>
      <c r="M344" s="58"/>
      <c r="N344" s="58"/>
      <c r="O344" s="58"/>
      <c r="P344" s="58"/>
      <c r="Q344" s="95"/>
      <c r="R344" s="58"/>
      <c r="S344" s="58"/>
      <c r="T344" s="58"/>
      <c r="U344" s="58"/>
      <c r="V344" s="58"/>
      <c r="W344" s="58"/>
    </row>
    <row r="345" spans="1:23" s="1" customFormat="1">
      <c r="A345" s="58"/>
      <c r="B345" s="58"/>
      <c r="C345" s="58"/>
      <c r="D345" s="58"/>
      <c r="E345" s="58"/>
      <c r="F345" s="58"/>
      <c r="G345" s="58"/>
      <c r="H345" s="58"/>
      <c r="I345" s="58"/>
      <c r="J345" s="58"/>
      <c r="K345" s="58"/>
      <c r="L345" s="58"/>
      <c r="M345" s="58"/>
      <c r="N345" s="58"/>
      <c r="O345" s="58"/>
      <c r="P345" s="58"/>
      <c r="Q345" s="95"/>
      <c r="R345" s="58"/>
      <c r="S345" s="58"/>
      <c r="T345" s="58"/>
      <c r="U345" s="58"/>
      <c r="V345" s="58"/>
      <c r="W345" s="58"/>
    </row>
    <row r="346" spans="1:23" s="1" customFormat="1">
      <c r="A346" s="58"/>
      <c r="B346" s="58"/>
      <c r="C346" s="58"/>
      <c r="D346" s="58"/>
      <c r="E346" s="58"/>
      <c r="F346" s="58"/>
      <c r="G346" s="58"/>
      <c r="H346" s="58"/>
      <c r="I346" s="58"/>
      <c r="J346" s="58"/>
      <c r="K346" s="58"/>
      <c r="L346" s="58"/>
      <c r="M346" s="58"/>
      <c r="N346" s="58"/>
      <c r="O346" s="58"/>
      <c r="P346" s="58"/>
      <c r="Q346" s="95"/>
      <c r="R346" s="58"/>
      <c r="S346" s="58"/>
      <c r="T346" s="58"/>
      <c r="U346" s="58"/>
      <c r="V346" s="58"/>
      <c r="W346" s="58"/>
    </row>
    <row r="347" spans="1:23" s="1" customFormat="1">
      <c r="A347" s="58"/>
      <c r="B347" s="58"/>
      <c r="C347" s="58"/>
      <c r="D347" s="58"/>
      <c r="E347" s="58"/>
      <c r="F347" s="58"/>
      <c r="G347" s="58"/>
      <c r="H347" s="58"/>
      <c r="I347" s="58"/>
      <c r="J347" s="58"/>
      <c r="K347" s="58"/>
      <c r="L347" s="58"/>
      <c r="M347" s="58"/>
      <c r="N347" s="58"/>
      <c r="O347" s="58"/>
      <c r="P347" s="58"/>
      <c r="Q347" s="95"/>
      <c r="R347" s="58"/>
      <c r="S347" s="58"/>
      <c r="T347" s="58"/>
      <c r="U347" s="58"/>
      <c r="V347" s="58"/>
      <c r="W347" s="58"/>
    </row>
    <row r="348" spans="1:23" s="1" customFormat="1">
      <c r="A348" s="58"/>
      <c r="B348" s="58"/>
      <c r="C348" s="58"/>
      <c r="D348" s="58"/>
      <c r="E348" s="58"/>
      <c r="F348" s="58"/>
      <c r="G348" s="58"/>
      <c r="H348" s="58"/>
      <c r="I348" s="58"/>
      <c r="J348" s="58"/>
      <c r="K348" s="58"/>
      <c r="L348" s="58"/>
      <c r="M348" s="58"/>
      <c r="N348" s="58"/>
      <c r="O348" s="58"/>
      <c r="P348" s="58"/>
      <c r="Q348" s="95"/>
      <c r="R348" s="58"/>
      <c r="S348" s="58"/>
      <c r="T348" s="58"/>
      <c r="U348" s="58"/>
      <c r="V348" s="58"/>
      <c r="W348" s="58"/>
    </row>
    <row r="349" spans="1:23" s="1" customFormat="1">
      <c r="A349" s="58"/>
      <c r="B349" s="58"/>
      <c r="C349" s="58"/>
      <c r="D349" s="58"/>
      <c r="E349" s="58"/>
      <c r="F349" s="58"/>
      <c r="G349" s="58"/>
      <c r="H349" s="58"/>
      <c r="I349" s="58"/>
      <c r="J349" s="58"/>
      <c r="K349" s="58"/>
      <c r="L349" s="58"/>
      <c r="M349" s="58"/>
      <c r="N349" s="58"/>
      <c r="O349" s="58"/>
      <c r="P349" s="58"/>
      <c r="Q349" s="95"/>
      <c r="R349" s="58"/>
      <c r="S349" s="58"/>
      <c r="T349" s="58"/>
      <c r="U349" s="58"/>
      <c r="V349" s="58"/>
      <c r="W349" s="58"/>
    </row>
    <row r="350" spans="1:23" s="1" customFormat="1">
      <c r="A350" s="58"/>
      <c r="B350" s="58"/>
      <c r="C350" s="58"/>
      <c r="D350" s="58"/>
      <c r="E350" s="58"/>
      <c r="F350" s="58"/>
      <c r="G350" s="58"/>
      <c r="H350" s="58"/>
      <c r="I350" s="58"/>
      <c r="J350" s="58"/>
      <c r="K350" s="58"/>
      <c r="L350" s="58"/>
      <c r="M350" s="58"/>
      <c r="N350" s="58"/>
      <c r="O350" s="58"/>
      <c r="P350" s="58"/>
      <c r="Q350" s="95"/>
      <c r="R350" s="58"/>
      <c r="S350" s="58"/>
      <c r="T350" s="58"/>
      <c r="U350" s="58"/>
      <c r="V350" s="58"/>
      <c r="W350" s="58"/>
    </row>
    <row r="351" spans="1:23" s="1" customFormat="1">
      <c r="A351" s="58"/>
      <c r="B351" s="58"/>
      <c r="C351" s="58"/>
      <c r="D351" s="58"/>
      <c r="E351" s="58"/>
      <c r="F351" s="58"/>
      <c r="G351" s="58"/>
      <c r="H351" s="58"/>
      <c r="I351" s="58"/>
      <c r="J351" s="58"/>
      <c r="K351" s="58"/>
      <c r="L351" s="58"/>
      <c r="M351" s="58"/>
      <c r="N351" s="58"/>
      <c r="O351" s="58"/>
      <c r="P351" s="58"/>
      <c r="Q351" s="95"/>
      <c r="R351" s="58"/>
      <c r="S351" s="58"/>
      <c r="T351" s="58"/>
      <c r="U351" s="58"/>
      <c r="V351" s="58"/>
      <c r="W351" s="58"/>
    </row>
    <row r="352" spans="1:23" s="1" customFormat="1">
      <c r="A352" s="58"/>
      <c r="B352" s="58"/>
      <c r="C352" s="58"/>
      <c r="D352" s="58"/>
      <c r="E352" s="58"/>
      <c r="F352" s="58"/>
      <c r="G352" s="58"/>
      <c r="H352" s="58"/>
      <c r="I352" s="58"/>
      <c r="J352" s="58"/>
      <c r="K352" s="58"/>
      <c r="L352" s="58"/>
      <c r="M352" s="58"/>
      <c r="N352" s="58"/>
      <c r="O352" s="58"/>
      <c r="P352" s="58"/>
      <c r="Q352" s="95"/>
      <c r="R352" s="58"/>
      <c r="S352" s="58"/>
      <c r="T352" s="58"/>
      <c r="U352" s="58"/>
      <c r="V352" s="58"/>
      <c r="W352" s="58"/>
    </row>
    <row r="353" spans="1:23" s="1" customFormat="1">
      <c r="A353" s="58"/>
      <c r="B353" s="58"/>
      <c r="C353" s="58"/>
      <c r="D353" s="58"/>
      <c r="E353" s="58"/>
      <c r="F353" s="58"/>
      <c r="G353" s="58"/>
      <c r="H353" s="58"/>
      <c r="I353" s="58"/>
      <c r="J353" s="58"/>
      <c r="K353" s="58"/>
      <c r="L353" s="58"/>
      <c r="M353" s="58"/>
      <c r="N353" s="58"/>
      <c r="O353" s="58"/>
      <c r="P353" s="58"/>
      <c r="Q353" s="95"/>
      <c r="R353" s="58"/>
      <c r="S353" s="58"/>
      <c r="T353" s="58"/>
      <c r="U353" s="58"/>
      <c r="V353" s="58"/>
      <c r="W353" s="58"/>
    </row>
    <row r="354" spans="1:23" s="1" customFormat="1">
      <c r="A354" s="58"/>
      <c r="B354" s="58"/>
      <c r="C354" s="58"/>
      <c r="D354" s="58"/>
      <c r="E354" s="58"/>
      <c r="F354" s="58"/>
      <c r="G354" s="58"/>
      <c r="H354" s="58"/>
      <c r="I354" s="58"/>
      <c r="J354" s="58"/>
      <c r="K354" s="58"/>
      <c r="L354" s="58"/>
      <c r="M354" s="58"/>
      <c r="N354" s="58"/>
      <c r="O354" s="58"/>
      <c r="P354" s="58"/>
      <c r="Q354" s="95"/>
      <c r="R354" s="58"/>
      <c r="S354" s="58"/>
      <c r="T354" s="58"/>
      <c r="U354" s="58"/>
      <c r="V354" s="58"/>
      <c r="W354" s="58"/>
    </row>
    <row r="355" spans="1:23" s="1" customFormat="1">
      <c r="A355" s="58"/>
      <c r="B355" s="58"/>
      <c r="C355" s="58"/>
      <c r="D355" s="58"/>
      <c r="E355" s="58"/>
      <c r="F355" s="58"/>
      <c r="G355" s="58"/>
      <c r="H355" s="58"/>
      <c r="I355" s="58"/>
      <c r="J355" s="58"/>
      <c r="K355" s="58"/>
      <c r="L355" s="58"/>
      <c r="M355" s="58"/>
      <c r="N355" s="58"/>
      <c r="O355" s="58"/>
      <c r="P355" s="58"/>
      <c r="Q355" s="95"/>
      <c r="R355" s="58"/>
      <c r="S355" s="58"/>
      <c r="T355" s="58"/>
      <c r="U355" s="58"/>
      <c r="V355" s="58"/>
      <c r="W355" s="58"/>
    </row>
    <row r="356" spans="1:23" s="1" customFormat="1">
      <c r="A356" s="58"/>
      <c r="B356" s="58"/>
      <c r="C356" s="58"/>
      <c r="D356" s="58"/>
      <c r="E356" s="58"/>
      <c r="F356" s="58"/>
      <c r="G356" s="58"/>
      <c r="H356" s="58"/>
      <c r="I356" s="58"/>
      <c r="J356" s="58"/>
      <c r="K356" s="58"/>
      <c r="L356" s="58"/>
      <c r="M356" s="58"/>
      <c r="N356" s="58"/>
      <c r="O356" s="58"/>
      <c r="P356" s="58"/>
      <c r="Q356" s="95"/>
      <c r="R356" s="58"/>
      <c r="S356" s="58"/>
      <c r="T356" s="58"/>
      <c r="U356" s="58"/>
      <c r="V356" s="58"/>
      <c r="W356" s="58"/>
    </row>
    <row r="357" spans="1:23" s="1" customFormat="1">
      <c r="A357" s="58"/>
      <c r="B357" s="58"/>
      <c r="C357" s="58"/>
      <c r="D357" s="58"/>
      <c r="E357" s="58"/>
      <c r="F357" s="58"/>
      <c r="G357" s="58"/>
      <c r="H357" s="58"/>
      <c r="I357" s="58"/>
      <c r="J357" s="58"/>
      <c r="K357" s="58"/>
      <c r="L357" s="58"/>
      <c r="M357" s="58"/>
      <c r="N357" s="58"/>
      <c r="O357" s="58"/>
      <c r="P357" s="58"/>
      <c r="Q357" s="95"/>
      <c r="R357" s="58"/>
      <c r="S357" s="58"/>
      <c r="T357" s="58"/>
      <c r="U357" s="58"/>
      <c r="V357" s="58"/>
      <c r="W357" s="58"/>
    </row>
    <row r="358" spans="1:23" s="1" customFormat="1">
      <c r="A358" s="58"/>
      <c r="B358" s="58"/>
      <c r="C358" s="58"/>
      <c r="D358" s="58"/>
      <c r="E358" s="58"/>
      <c r="F358" s="58"/>
      <c r="G358" s="58"/>
      <c r="H358" s="58"/>
      <c r="I358" s="58"/>
      <c r="J358" s="58"/>
      <c r="K358" s="58"/>
      <c r="L358" s="58"/>
      <c r="M358" s="58"/>
      <c r="N358" s="58"/>
      <c r="O358" s="58"/>
      <c r="P358" s="58"/>
      <c r="Q358" s="95"/>
      <c r="R358" s="58"/>
      <c r="S358" s="58"/>
      <c r="T358" s="58"/>
      <c r="U358" s="58"/>
      <c r="V358" s="58"/>
      <c r="W358" s="58"/>
    </row>
    <row r="359" spans="1:23" s="1" customFormat="1">
      <c r="A359" s="58"/>
      <c r="B359" s="58"/>
      <c r="C359" s="58"/>
      <c r="D359" s="58"/>
      <c r="E359" s="58"/>
      <c r="F359" s="58"/>
      <c r="G359" s="58"/>
      <c r="H359" s="58"/>
      <c r="I359" s="58"/>
      <c r="J359" s="58"/>
      <c r="K359" s="58"/>
      <c r="L359" s="58"/>
      <c r="M359" s="58"/>
      <c r="N359" s="58"/>
      <c r="O359" s="58"/>
      <c r="P359" s="58"/>
      <c r="Q359" s="95"/>
      <c r="R359" s="58"/>
      <c r="S359" s="58"/>
      <c r="T359" s="58"/>
      <c r="U359" s="58"/>
      <c r="V359" s="58"/>
      <c r="W359" s="58"/>
    </row>
    <row r="360" spans="1:23" s="1" customFormat="1">
      <c r="A360" s="58"/>
      <c r="B360" s="58"/>
      <c r="C360" s="58"/>
      <c r="D360" s="58"/>
      <c r="E360" s="58"/>
      <c r="F360" s="58"/>
      <c r="G360" s="58"/>
      <c r="H360" s="58"/>
      <c r="I360" s="58"/>
      <c r="J360" s="58"/>
      <c r="K360" s="58"/>
      <c r="L360" s="58"/>
      <c r="M360" s="58"/>
      <c r="N360" s="58"/>
      <c r="O360" s="58"/>
      <c r="P360" s="58"/>
      <c r="Q360" s="95"/>
      <c r="R360" s="58"/>
      <c r="S360" s="58"/>
      <c r="T360" s="58"/>
      <c r="U360" s="58"/>
      <c r="V360" s="58"/>
      <c r="W360" s="58"/>
    </row>
    <row r="361" spans="1:23" s="1" customFormat="1">
      <c r="A361" s="58"/>
      <c r="B361" s="58"/>
      <c r="C361" s="58"/>
      <c r="D361" s="58"/>
      <c r="E361" s="58"/>
      <c r="F361" s="58"/>
      <c r="G361" s="58"/>
      <c r="H361" s="58"/>
      <c r="I361" s="58"/>
      <c r="J361" s="58"/>
      <c r="K361" s="58"/>
      <c r="L361" s="58"/>
      <c r="M361" s="58"/>
      <c r="N361" s="58"/>
      <c r="O361" s="58"/>
      <c r="P361" s="58"/>
      <c r="Q361" s="95"/>
      <c r="R361" s="58"/>
      <c r="S361" s="58"/>
      <c r="T361" s="58"/>
      <c r="U361" s="58"/>
      <c r="V361" s="58"/>
      <c r="W361" s="58"/>
    </row>
    <row r="362" spans="1:23" s="1" customFormat="1">
      <c r="A362" s="58"/>
      <c r="B362" s="58"/>
      <c r="C362" s="58"/>
      <c r="D362" s="58"/>
      <c r="E362" s="58"/>
      <c r="F362" s="58"/>
      <c r="G362" s="58"/>
      <c r="H362" s="58"/>
      <c r="I362" s="58"/>
      <c r="J362" s="58"/>
      <c r="K362" s="58"/>
      <c r="L362" s="58"/>
      <c r="M362" s="58"/>
      <c r="N362" s="58"/>
      <c r="O362" s="58"/>
      <c r="P362" s="58"/>
      <c r="Q362" s="95"/>
      <c r="R362" s="58"/>
      <c r="S362" s="58"/>
      <c r="T362" s="58"/>
      <c r="U362" s="58"/>
      <c r="V362" s="58"/>
      <c r="W362" s="58"/>
    </row>
    <row r="363" spans="1:23" s="1" customFormat="1">
      <c r="A363" s="58"/>
      <c r="B363" s="58"/>
      <c r="C363" s="58"/>
      <c r="D363" s="58"/>
      <c r="E363" s="58"/>
      <c r="F363" s="58"/>
      <c r="G363" s="58"/>
      <c r="H363" s="58"/>
      <c r="I363" s="58"/>
      <c r="J363" s="58"/>
      <c r="K363" s="58"/>
      <c r="L363" s="58"/>
      <c r="M363" s="58"/>
      <c r="N363" s="58"/>
      <c r="O363" s="58"/>
      <c r="P363" s="58"/>
      <c r="Q363" s="95"/>
      <c r="R363" s="58"/>
      <c r="S363" s="58"/>
      <c r="T363" s="58"/>
      <c r="U363" s="58"/>
      <c r="V363" s="58"/>
      <c r="W363" s="58"/>
    </row>
    <row r="364" spans="1:23" s="1" customFormat="1">
      <c r="A364" s="58"/>
      <c r="B364" s="58"/>
      <c r="C364" s="58"/>
      <c r="D364" s="58"/>
      <c r="E364" s="58"/>
      <c r="F364" s="58"/>
      <c r="G364" s="58"/>
      <c r="H364" s="58"/>
      <c r="I364" s="58"/>
      <c r="J364" s="58"/>
      <c r="K364" s="58"/>
      <c r="L364" s="58"/>
      <c r="M364" s="58"/>
      <c r="N364" s="58"/>
      <c r="O364" s="58"/>
      <c r="P364" s="58"/>
      <c r="Q364" s="95"/>
      <c r="R364" s="58"/>
      <c r="S364" s="58"/>
      <c r="T364" s="58"/>
      <c r="U364" s="58"/>
      <c r="V364" s="58"/>
      <c r="W364" s="58"/>
    </row>
    <row r="365" spans="1:23" s="1" customFormat="1">
      <c r="A365" s="58"/>
      <c r="B365" s="58"/>
      <c r="C365" s="58"/>
      <c r="D365" s="58"/>
      <c r="E365" s="58"/>
      <c r="F365" s="58"/>
      <c r="G365" s="58"/>
      <c r="H365" s="58"/>
      <c r="I365" s="58"/>
      <c r="J365" s="58"/>
      <c r="K365" s="58"/>
      <c r="L365" s="58"/>
      <c r="M365" s="58"/>
      <c r="N365" s="58"/>
      <c r="O365" s="58"/>
      <c r="P365" s="58"/>
      <c r="Q365" s="95"/>
      <c r="R365" s="58"/>
      <c r="S365" s="58"/>
      <c r="T365" s="58"/>
      <c r="U365" s="58"/>
      <c r="V365" s="58"/>
      <c r="W365" s="58"/>
    </row>
    <row r="366" spans="1:23" s="1" customFormat="1">
      <c r="A366" s="58"/>
      <c r="B366" s="58"/>
      <c r="C366" s="58"/>
      <c r="D366" s="58"/>
      <c r="E366" s="58"/>
      <c r="F366" s="58"/>
      <c r="G366" s="58"/>
      <c r="H366" s="58"/>
      <c r="I366" s="58"/>
      <c r="J366" s="58"/>
      <c r="K366" s="58"/>
      <c r="L366" s="58"/>
      <c r="M366" s="58"/>
      <c r="N366" s="58"/>
      <c r="O366" s="58"/>
      <c r="P366" s="58"/>
      <c r="Q366" s="95"/>
      <c r="R366" s="58"/>
      <c r="S366" s="58"/>
      <c r="T366" s="58"/>
      <c r="U366" s="58"/>
      <c r="V366" s="58"/>
      <c r="W366" s="58"/>
    </row>
    <row r="367" spans="1:23" s="1" customFormat="1">
      <c r="A367" s="58"/>
      <c r="B367" s="58"/>
      <c r="C367" s="58"/>
      <c r="D367" s="58"/>
      <c r="E367" s="58"/>
      <c r="F367" s="58"/>
      <c r="G367" s="58"/>
      <c r="H367" s="58"/>
      <c r="I367" s="58"/>
      <c r="J367" s="58"/>
      <c r="K367" s="58"/>
      <c r="L367" s="58"/>
      <c r="M367" s="58"/>
      <c r="N367" s="58"/>
      <c r="O367" s="58"/>
      <c r="P367" s="58"/>
      <c r="Q367" s="95"/>
      <c r="R367" s="58"/>
      <c r="S367" s="58"/>
      <c r="T367" s="58"/>
      <c r="U367" s="58"/>
      <c r="V367" s="58"/>
      <c r="W367" s="58"/>
    </row>
    <row r="368" spans="1:23" s="1" customFormat="1">
      <c r="A368" s="58"/>
      <c r="B368" s="58"/>
      <c r="C368" s="58"/>
      <c r="D368" s="58"/>
      <c r="E368" s="58"/>
      <c r="F368" s="58"/>
      <c r="G368" s="58"/>
      <c r="H368" s="58"/>
      <c r="I368" s="58"/>
      <c r="J368" s="58"/>
      <c r="K368" s="58"/>
      <c r="L368" s="58"/>
      <c r="M368" s="58"/>
      <c r="N368" s="58"/>
      <c r="O368" s="58"/>
      <c r="P368" s="58"/>
      <c r="Q368" s="95"/>
      <c r="R368" s="58"/>
      <c r="S368" s="58"/>
      <c r="T368" s="58"/>
      <c r="U368" s="58"/>
      <c r="V368" s="58"/>
      <c r="W368" s="58"/>
    </row>
    <row r="369" spans="1:23" s="1" customFormat="1">
      <c r="A369" s="58"/>
      <c r="B369" s="58"/>
      <c r="C369" s="58"/>
      <c r="D369" s="58"/>
      <c r="E369" s="58"/>
      <c r="F369" s="58"/>
      <c r="G369" s="58"/>
      <c r="H369" s="58"/>
      <c r="I369" s="58"/>
      <c r="J369" s="58"/>
      <c r="K369" s="58"/>
      <c r="L369" s="58"/>
      <c r="M369" s="58"/>
      <c r="N369" s="58"/>
      <c r="O369" s="58"/>
      <c r="P369" s="58"/>
      <c r="Q369" s="95"/>
      <c r="R369" s="58"/>
      <c r="S369" s="58"/>
      <c r="T369" s="58"/>
      <c r="U369" s="58"/>
      <c r="V369" s="58"/>
      <c r="W369" s="58"/>
    </row>
    <row r="370" spans="1:23" s="1" customFormat="1">
      <c r="A370" s="58"/>
      <c r="B370" s="58"/>
      <c r="C370" s="58"/>
      <c r="D370" s="58"/>
      <c r="E370" s="58"/>
      <c r="F370" s="58"/>
      <c r="G370" s="58"/>
      <c r="H370" s="58"/>
      <c r="I370" s="58"/>
      <c r="J370" s="58"/>
      <c r="K370" s="58"/>
      <c r="L370" s="58"/>
      <c r="M370" s="58"/>
      <c r="N370" s="58"/>
      <c r="O370" s="58"/>
      <c r="P370" s="58"/>
      <c r="Q370" s="95"/>
      <c r="R370" s="58"/>
      <c r="S370" s="58"/>
      <c r="T370" s="58"/>
      <c r="U370" s="58"/>
      <c r="V370" s="58"/>
      <c r="W370" s="58"/>
    </row>
    <row r="371" spans="1:23" s="1" customFormat="1">
      <c r="A371" s="58"/>
      <c r="B371" s="58"/>
      <c r="C371" s="58"/>
      <c r="D371" s="58"/>
      <c r="E371" s="58"/>
      <c r="F371" s="58"/>
      <c r="G371" s="58"/>
      <c r="H371" s="58"/>
      <c r="I371" s="58"/>
      <c r="J371" s="58"/>
      <c r="K371" s="58"/>
      <c r="L371" s="58"/>
      <c r="M371" s="58"/>
      <c r="N371" s="58"/>
      <c r="O371" s="58"/>
      <c r="P371" s="58"/>
      <c r="Q371" s="95"/>
      <c r="R371" s="58"/>
      <c r="S371" s="58"/>
      <c r="T371" s="58"/>
      <c r="U371" s="58"/>
      <c r="V371" s="58"/>
      <c r="W371" s="58"/>
    </row>
    <row r="372" spans="1:23" s="1" customFormat="1">
      <c r="A372" s="58"/>
      <c r="B372" s="58"/>
      <c r="C372" s="58"/>
      <c r="D372" s="58"/>
      <c r="E372" s="58"/>
      <c r="F372" s="58"/>
      <c r="G372" s="58"/>
      <c r="H372" s="58"/>
      <c r="I372" s="58"/>
      <c r="J372" s="58"/>
      <c r="K372" s="58"/>
      <c r="L372" s="58"/>
      <c r="M372" s="58"/>
      <c r="N372" s="58"/>
      <c r="O372" s="58"/>
      <c r="P372" s="58"/>
      <c r="Q372" s="95"/>
      <c r="R372" s="58"/>
      <c r="S372" s="58"/>
      <c r="T372" s="58"/>
      <c r="U372" s="58"/>
      <c r="V372" s="58"/>
      <c r="W372" s="58"/>
    </row>
    <row r="373" spans="1:23" s="1" customFormat="1">
      <c r="A373" s="58"/>
      <c r="B373" s="58"/>
      <c r="C373" s="58"/>
      <c r="D373" s="58"/>
      <c r="E373" s="58"/>
      <c r="F373" s="58"/>
      <c r="G373" s="58"/>
      <c r="H373" s="58"/>
      <c r="I373" s="58"/>
      <c r="J373" s="58"/>
      <c r="K373" s="58"/>
      <c r="L373" s="58"/>
      <c r="M373" s="58"/>
      <c r="N373" s="58"/>
      <c r="O373" s="58"/>
      <c r="P373" s="58"/>
      <c r="Q373" s="95"/>
      <c r="R373" s="58"/>
      <c r="S373" s="58"/>
      <c r="T373" s="58"/>
      <c r="U373" s="58"/>
      <c r="V373" s="58"/>
      <c r="W373" s="58"/>
    </row>
    <row r="374" spans="1:23" s="1" customFormat="1">
      <c r="A374" s="58"/>
      <c r="B374" s="58"/>
      <c r="C374" s="58"/>
      <c r="D374" s="58"/>
      <c r="E374" s="58"/>
      <c r="F374" s="58"/>
      <c r="G374" s="58"/>
      <c r="H374" s="58"/>
      <c r="I374" s="58"/>
      <c r="J374" s="58"/>
      <c r="K374" s="58"/>
      <c r="L374" s="58"/>
      <c r="M374" s="58"/>
      <c r="N374" s="58"/>
      <c r="O374" s="58"/>
      <c r="P374" s="58"/>
      <c r="Q374" s="95"/>
      <c r="R374" s="58"/>
      <c r="S374" s="58"/>
      <c r="T374" s="58"/>
      <c r="U374" s="58"/>
      <c r="V374" s="58"/>
      <c r="W374" s="58"/>
    </row>
    <row r="375" spans="1:23" s="1" customFormat="1">
      <c r="A375" s="58"/>
      <c r="B375" s="58"/>
      <c r="C375" s="58"/>
      <c r="D375" s="58"/>
      <c r="E375" s="58"/>
      <c r="F375" s="58"/>
      <c r="G375" s="58"/>
      <c r="H375" s="58"/>
      <c r="I375" s="58"/>
      <c r="J375" s="58"/>
      <c r="K375" s="58"/>
      <c r="L375" s="58"/>
      <c r="M375" s="58"/>
      <c r="N375" s="58"/>
      <c r="O375" s="58"/>
      <c r="P375" s="58"/>
      <c r="Q375" s="95"/>
      <c r="R375" s="58"/>
      <c r="S375" s="58"/>
      <c r="T375" s="58"/>
      <c r="U375" s="58"/>
      <c r="V375" s="58"/>
      <c r="W375" s="58"/>
    </row>
    <row r="376" spans="1:23" s="1" customFormat="1">
      <c r="A376" s="58"/>
      <c r="B376" s="58"/>
      <c r="C376" s="58"/>
      <c r="D376" s="58"/>
      <c r="E376" s="58"/>
      <c r="F376" s="58"/>
      <c r="G376" s="58"/>
      <c r="H376" s="58"/>
      <c r="I376" s="58"/>
      <c r="J376" s="58"/>
      <c r="K376" s="58"/>
      <c r="L376" s="58"/>
      <c r="M376" s="58"/>
      <c r="N376" s="58"/>
      <c r="O376" s="58"/>
      <c r="P376" s="58"/>
      <c r="Q376" s="95"/>
      <c r="R376" s="58"/>
      <c r="S376" s="58"/>
      <c r="T376" s="58"/>
      <c r="U376" s="58"/>
      <c r="V376" s="58"/>
      <c r="W376" s="58"/>
    </row>
    <row r="377" spans="1:23" s="1" customFormat="1">
      <c r="A377" s="58"/>
      <c r="B377" s="58"/>
      <c r="C377" s="58"/>
      <c r="D377" s="58"/>
      <c r="E377" s="58"/>
      <c r="F377" s="58"/>
      <c r="G377" s="58"/>
      <c r="H377" s="58"/>
      <c r="I377" s="58"/>
      <c r="J377" s="58"/>
      <c r="K377" s="58"/>
      <c r="L377" s="58"/>
      <c r="M377" s="58"/>
      <c r="N377" s="58"/>
      <c r="O377" s="58"/>
      <c r="P377" s="58"/>
      <c r="Q377" s="95"/>
      <c r="R377" s="58"/>
      <c r="S377" s="58"/>
      <c r="T377" s="58"/>
      <c r="U377" s="58"/>
      <c r="V377" s="58"/>
      <c r="W377" s="58"/>
    </row>
    <row r="378" spans="1:23" s="1" customFormat="1">
      <c r="A378" s="58"/>
      <c r="B378" s="58"/>
      <c r="C378" s="58"/>
      <c r="D378" s="58"/>
      <c r="E378" s="58"/>
      <c r="F378" s="58"/>
      <c r="G378" s="58"/>
      <c r="H378" s="58"/>
      <c r="I378" s="58"/>
      <c r="J378" s="58"/>
      <c r="K378" s="58"/>
      <c r="L378" s="58"/>
      <c r="M378" s="58"/>
      <c r="N378" s="58"/>
      <c r="O378" s="58"/>
      <c r="P378" s="58"/>
      <c r="Q378" s="95"/>
      <c r="R378" s="58"/>
      <c r="S378" s="58"/>
      <c r="T378" s="58"/>
      <c r="U378" s="58"/>
      <c r="V378" s="58"/>
      <c r="W378" s="58"/>
    </row>
    <row r="379" spans="1:23" s="1" customFormat="1">
      <c r="A379" s="58"/>
      <c r="B379" s="58"/>
      <c r="C379" s="58"/>
      <c r="D379" s="58"/>
      <c r="E379" s="58"/>
      <c r="F379" s="58"/>
      <c r="G379" s="58"/>
      <c r="H379" s="58"/>
      <c r="I379" s="58"/>
      <c r="J379" s="58"/>
      <c r="K379" s="58"/>
      <c r="L379" s="58"/>
      <c r="M379" s="58"/>
      <c r="N379" s="58"/>
      <c r="O379" s="58"/>
      <c r="P379" s="58"/>
      <c r="Q379" s="95"/>
      <c r="R379" s="58"/>
      <c r="S379" s="58"/>
      <c r="T379" s="58"/>
      <c r="U379" s="58"/>
      <c r="V379" s="58"/>
      <c r="W379" s="58"/>
    </row>
    <row r="380" spans="1:23" s="1" customFormat="1">
      <c r="A380" s="58"/>
      <c r="B380" s="58"/>
      <c r="C380" s="58"/>
      <c r="D380" s="58"/>
      <c r="E380" s="58"/>
      <c r="F380" s="58"/>
      <c r="G380" s="58"/>
      <c r="H380" s="58"/>
      <c r="I380" s="58"/>
      <c r="J380" s="58"/>
      <c r="K380" s="58"/>
      <c r="L380" s="58"/>
      <c r="M380" s="58"/>
      <c r="N380" s="58"/>
      <c r="O380" s="58"/>
      <c r="P380" s="58"/>
      <c r="Q380" s="95"/>
      <c r="R380" s="58"/>
      <c r="S380" s="58"/>
      <c r="T380" s="58"/>
      <c r="U380" s="58"/>
      <c r="V380" s="58"/>
      <c r="W380" s="58"/>
    </row>
    <row r="381" spans="1:23" s="1" customFormat="1">
      <c r="A381" s="58"/>
      <c r="B381" s="58"/>
      <c r="C381" s="58"/>
      <c r="D381" s="58"/>
      <c r="E381" s="58"/>
      <c r="F381" s="58"/>
      <c r="G381" s="58"/>
      <c r="H381" s="58"/>
      <c r="I381" s="58"/>
      <c r="J381" s="58"/>
      <c r="K381" s="58"/>
      <c r="L381" s="58"/>
      <c r="M381" s="58"/>
      <c r="N381" s="58"/>
      <c r="O381" s="58"/>
      <c r="P381" s="58"/>
      <c r="Q381" s="95"/>
      <c r="R381" s="58"/>
      <c r="S381" s="58"/>
      <c r="T381" s="58"/>
      <c r="U381" s="58"/>
      <c r="V381" s="58"/>
      <c r="W381" s="58"/>
    </row>
    <row r="382" spans="1:23" s="1" customFormat="1">
      <c r="A382" s="58"/>
      <c r="B382" s="58"/>
      <c r="C382" s="58"/>
      <c r="D382" s="58"/>
      <c r="E382" s="58"/>
      <c r="F382" s="58"/>
      <c r="G382" s="58"/>
      <c r="H382" s="58"/>
      <c r="I382" s="58"/>
      <c r="J382" s="58"/>
      <c r="K382" s="58"/>
      <c r="L382" s="58"/>
      <c r="M382" s="58"/>
      <c r="N382" s="58"/>
      <c r="O382" s="58"/>
      <c r="P382" s="58"/>
      <c r="Q382" s="95"/>
      <c r="R382" s="58"/>
      <c r="S382" s="58"/>
      <c r="T382" s="58"/>
      <c r="U382" s="58"/>
      <c r="V382" s="58"/>
      <c r="W382" s="58"/>
    </row>
    <row r="383" spans="1:23" s="1" customFormat="1">
      <c r="A383" s="58"/>
      <c r="B383" s="58"/>
      <c r="C383" s="58"/>
      <c r="D383" s="58"/>
      <c r="E383" s="58"/>
      <c r="F383" s="58"/>
      <c r="G383" s="58"/>
      <c r="H383" s="58"/>
      <c r="I383" s="58"/>
      <c r="J383" s="58"/>
      <c r="K383" s="58"/>
      <c r="L383" s="58"/>
      <c r="M383" s="58"/>
      <c r="N383" s="58"/>
      <c r="O383" s="58"/>
      <c r="P383" s="58"/>
      <c r="Q383" s="95"/>
      <c r="R383" s="58"/>
      <c r="S383" s="58"/>
      <c r="T383" s="58"/>
      <c r="U383" s="58"/>
      <c r="V383" s="58"/>
      <c r="W383" s="58"/>
    </row>
    <row r="384" spans="1:23" s="1" customFormat="1">
      <c r="A384" s="58"/>
      <c r="B384" s="58"/>
      <c r="C384" s="58"/>
      <c r="D384" s="58"/>
      <c r="E384" s="58"/>
      <c r="F384" s="58"/>
      <c r="G384" s="58"/>
      <c r="H384" s="58"/>
      <c r="I384" s="58"/>
      <c r="J384" s="58"/>
      <c r="K384" s="58"/>
      <c r="L384" s="58"/>
      <c r="M384" s="58"/>
      <c r="N384" s="58"/>
      <c r="O384" s="58"/>
      <c r="P384" s="58"/>
      <c r="Q384" s="95"/>
      <c r="R384" s="58"/>
      <c r="S384" s="58"/>
      <c r="T384" s="58"/>
      <c r="U384" s="58"/>
      <c r="V384" s="58"/>
      <c r="W384" s="58"/>
    </row>
    <row r="385" spans="1:23" s="1" customFormat="1">
      <c r="A385" s="58"/>
      <c r="B385" s="58"/>
      <c r="C385" s="58"/>
      <c r="D385" s="58"/>
      <c r="E385" s="58"/>
      <c r="F385" s="58"/>
      <c r="G385" s="58"/>
      <c r="H385" s="58"/>
      <c r="I385" s="58"/>
      <c r="J385" s="58"/>
      <c r="K385" s="58"/>
      <c r="L385" s="58"/>
      <c r="M385" s="58"/>
      <c r="N385" s="58"/>
      <c r="O385" s="58"/>
      <c r="P385" s="58"/>
      <c r="Q385" s="95"/>
      <c r="R385" s="58"/>
      <c r="S385" s="58"/>
      <c r="T385" s="58"/>
      <c r="U385" s="58"/>
      <c r="V385" s="58"/>
      <c r="W385" s="58"/>
    </row>
    <row r="386" spans="1:23" s="1" customFormat="1">
      <c r="A386" s="58"/>
      <c r="B386" s="58"/>
      <c r="C386" s="58"/>
      <c r="D386" s="58"/>
      <c r="E386" s="58"/>
      <c r="F386" s="58"/>
      <c r="G386" s="58"/>
      <c r="H386" s="58"/>
      <c r="I386" s="58"/>
      <c r="J386" s="58"/>
      <c r="K386" s="58"/>
      <c r="L386" s="58"/>
      <c r="M386" s="58"/>
      <c r="N386" s="58"/>
      <c r="O386" s="58"/>
      <c r="P386" s="58"/>
      <c r="Q386" s="95"/>
      <c r="R386" s="58"/>
      <c r="S386" s="58"/>
      <c r="T386" s="58"/>
      <c r="U386" s="58"/>
      <c r="V386" s="58"/>
      <c r="W386" s="58"/>
    </row>
    <row r="387" spans="1:23" s="1" customFormat="1">
      <c r="A387" s="58"/>
      <c r="B387" s="58"/>
      <c r="C387" s="58"/>
      <c r="D387" s="58"/>
      <c r="E387" s="58"/>
      <c r="F387" s="58"/>
      <c r="G387" s="58"/>
      <c r="H387" s="58"/>
      <c r="I387" s="58"/>
      <c r="J387" s="58"/>
      <c r="K387" s="58"/>
      <c r="L387" s="58"/>
      <c r="M387" s="58"/>
      <c r="N387" s="58"/>
      <c r="O387" s="58"/>
      <c r="P387" s="58"/>
      <c r="Q387" s="95"/>
      <c r="R387" s="58"/>
      <c r="S387" s="58"/>
      <c r="T387" s="58"/>
      <c r="U387" s="58"/>
      <c r="V387" s="58"/>
      <c r="W387" s="58"/>
    </row>
    <row r="388" spans="1:23" s="1" customFormat="1">
      <c r="A388" s="58"/>
      <c r="B388" s="58"/>
      <c r="C388" s="58"/>
      <c r="D388" s="58"/>
      <c r="E388" s="58"/>
      <c r="F388" s="58"/>
      <c r="G388" s="58"/>
      <c r="H388" s="58"/>
      <c r="I388" s="58"/>
      <c r="J388" s="58"/>
      <c r="K388" s="58"/>
      <c r="L388" s="58"/>
      <c r="M388" s="58"/>
      <c r="N388" s="58"/>
      <c r="O388" s="58"/>
      <c r="P388" s="58"/>
      <c r="Q388" s="95"/>
      <c r="R388" s="58"/>
      <c r="S388" s="58"/>
      <c r="T388" s="58"/>
      <c r="U388" s="58"/>
      <c r="V388" s="58"/>
      <c r="W388" s="58"/>
    </row>
    <row r="389" spans="1:23" s="1" customFormat="1">
      <c r="A389" s="58"/>
      <c r="B389" s="58"/>
      <c r="C389" s="58"/>
      <c r="D389" s="58"/>
      <c r="E389" s="58"/>
      <c r="F389" s="58"/>
      <c r="G389" s="58"/>
      <c r="H389" s="58"/>
      <c r="I389" s="58"/>
      <c r="J389" s="58"/>
      <c r="K389" s="58"/>
      <c r="L389" s="58"/>
      <c r="M389" s="58"/>
      <c r="N389" s="58"/>
      <c r="O389" s="58"/>
      <c r="P389" s="58"/>
      <c r="Q389" s="95"/>
      <c r="R389" s="58"/>
      <c r="S389" s="58"/>
      <c r="T389" s="58"/>
      <c r="U389" s="58"/>
      <c r="V389" s="58"/>
      <c r="W389" s="58"/>
    </row>
    <row r="390" spans="1:23" s="1" customFormat="1">
      <c r="A390" s="58"/>
      <c r="B390" s="58"/>
      <c r="C390" s="58"/>
      <c r="D390" s="58"/>
      <c r="E390" s="58"/>
      <c r="F390" s="58"/>
      <c r="G390" s="58"/>
      <c r="H390" s="58"/>
      <c r="I390" s="58"/>
      <c r="J390" s="58"/>
      <c r="K390" s="58"/>
      <c r="L390" s="58"/>
      <c r="M390" s="58"/>
      <c r="N390" s="58"/>
      <c r="O390" s="58"/>
      <c r="P390" s="58"/>
      <c r="Q390" s="95"/>
      <c r="R390" s="58"/>
      <c r="S390" s="58"/>
      <c r="T390" s="58"/>
      <c r="U390" s="58"/>
      <c r="V390" s="58"/>
      <c r="W390" s="58"/>
    </row>
    <row r="391" spans="1:23" s="1" customFormat="1">
      <c r="A391" s="58"/>
      <c r="B391" s="58"/>
      <c r="C391" s="58"/>
      <c r="D391" s="58"/>
      <c r="E391" s="58"/>
      <c r="F391" s="58"/>
      <c r="G391" s="58"/>
      <c r="H391" s="58"/>
      <c r="I391" s="58"/>
      <c r="J391" s="58"/>
      <c r="K391" s="58"/>
      <c r="L391" s="58"/>
      <c r="M391" s="58"/>
      <c r="N391" s="58"/>
      <c r="O391" s="58"/>
      <c r="P391" s="58"/>
      <c r="Q391" s="95"/>
      <c r="R391" s="58"/>
      <c r="S391" s="58"/>
      <c r="T391" s="58"/>
      <c r="U391" s="58"/>
      <c r="V391" s="58"/>
      <c r="W391" s="58"/>
    </row>
    <row r="392" spans="1:23" s="1" customFormat="1">
      <c r="A392" s="58"/>
      <c r="B392" s="58"/>
      <c r="C392" s="58"/>
      <c r="D392" s="58"/>
      <c r="E392" s="58"/>
      <c r="F392" s="58"/>
      <c r="G392" s="58"/>
      <c r="H392" s="58"/>
      <c r="I392" s="58"/>
      <c r="J392" s="58"/>
      <c r="K392" s="58"/>
      <c r="L392" s="58"/>
      <c r="M392" s="58"/>
      <c r="N392" s="58"/>
      <c r="O392" s="58"/>
      <c r="P392" s="58"/>
      <c r="Q392" s="95"/>
      <c r="R392" s="58"/>
      <c r="S392" s="58"/>
      <c r="T392" s="58"/>
      <c r="U392" s="58"/>
      <c r="V392" s="58"/>
      <c r="W392" s="58"/>
    </row>
    <row r="393" spans="1:23" s="1" customFormat="1">
      <c r="A393" s="58"/>
      <c r="B393" s="58"/>
      <c r="C393" s="58"/>
      <c r="D393" s="58"/>
      <c r="E393" s="58"/>
      <c r="F393" s="58"/>
      <c r="G393" s="58"/>
      <c r="H393" s="58"/>
      <c r="I393" s="58"/>
      <c r="J393" s="58"/>
      <c r="K393" s="58"/>
      <c r="L393" s="58"/>
      <c r="M393" s="58"/>
      <c r="N393" s="58"/>
      <c r="O393" s="58"/>
      <c r="P393" s="58"/>
      <c r="Q393" s="95"/>
      <c r="R393" s="58"/>
      <c r="S393" s="58"/>
      <c r="T393" s="58"/>
      <c r="U393" s="58"/>
      <c r="V393" s="58"/>
      <c r="W393" s="58"/>
    </row>
    <row r="394" spans="1:23" s="1" customFormat="1">
      <c r="A394" s="58"/>
      <c r="B394" s="58"/>
      <c r="C394" s="58"/>
      <c r="D394" s="58"/>
      <c r="E394" s="58"/>
      <c r="F394" s="58"/>
      <c r="G394" s="58"/>
      <c r="H394" s="58"/>
      <c r="I394" s="58"/>
      <c r="J394" s="58"/>
      <c r="K394" s="58"/>
      <c r="L394" s="58"/>
      <c r="M394" s="58"/>
      <c r="N394" s="58"/>
      <c r="O394" s="58"/>
      <c r="P394" s="58"/>
      <c r="Q394" s="95"/>
      <c r="R394" s="58"/>
      <c r="S394" s="58"/>
      <c r="T394" s="58"/>
      <c r="U394" s="58"/>
      <c r="V394" s="58"/>
      <c r="W394" s="58"/>
    </row>
    <row r="395" spans="1:23" s="1" customFormat="1">
      <c r="A395" s="58"/>
      <c r="B395" s="58"/>
      <c r="C395" s="58"/>
      <c r="D395" s="58"/>
      <c r="E395" s="58"/>
      <c r="F395" s="58"/>
      <c r="G395" s="58"/>
      <c r="H395" s="58"/>
      <c r="I395" s="58"/>
      <c r="J395" s="58"/>
      <c r="K395" s="58"/>
      <c r="L395" s="58"/>
      <c r="M395" s="58"/>
      <c r="N395" s="58"/>
      <c r="O395" s="58"/>
      <c r="P395" s="58"/>
      <c r="Q395" s="95"/>
      <c r="R395" s="58"/>
      <c r="S395" s="58"/>
      <c r="T395" s="58"/>
      <c r="U395" s="58"/>
      <c r="V395" s="58"/>
      <c r="W395" s="58"/>
    </row>
    <row r="396" spans="1:23" s="1" customFormat="1">
      <c r="A396" s="58"/>
      <c r="B396" s="58"/>
      <c r="C396" s="58"/>
      <c r="D396" s="58"/>
      <c r="E396" s="58"/>
      <c r="F396" s="58"/>
      <c r="G396" s="58"/>
      <c r="H396" s="58"/>
      <c r="I396" s="58"/>
      <c r="J396" s="58"/>
      <c r="K396" s="58"/>
      <c r="L396" s="58"/>
      <c r="M396" s="58"/>
      <c r="N396" s="58"/>
      <c r="O396" s="58"/>
      <c r="P396" s="58"/>
      <c r="Q396" s="95"/>
      <c r="R396" s="58"/>
      <c r="S396" s="58"/>
      <c r="T396" s="58"/>
      <c r="U396" s="58"/>
      <c r="V396" s="58"/>
      <c r="W396" s="58"/>
    </row>
    <row r="397" spans="1:23" s="1" customFormat="1">
      <c r="A397" s="58"/>
      <c r="B397" s="58"/>
      <c r="C397" s="58"/>
      <c r="D397" s="58"/>
      <c r="E397" s="58"/>
      <c r="F397" s="58"/>
      <c r="G397" s="58"/>
      <c r="H397" s="58"/>
      <c r="I397" s="58"/>
      <c r="J397" s="58"/>
      <c r="K397" s="58"/>
      <c r="L397" s="58"/>
      <c r="M397" s="58"/>
      <c r="N397" s="58"/>
      <c r="O397" s="58"/>
      <c r="P397" s="58"/>
      <c r="Q397" s="95"/>
      <c r="R397" s="58"/>
      <c r="S397" s="58"/>
      <c r="T397" s="58"/>
      <c r="U397" s="58"/>
      <c r="V397" s="58"/>
      <c r="W397" s="58"/>
    </row>
    <row r="398" spans="1:23" s="1" customFormat="1">
      <c r="A398" s="58"/>
      <c r="B398" s="58"/>
      <c r="C398" s="58"/>
      <c r="D398" s="58"/>
      <c r="E398" s="58"/>
      <c r="F398" s="58"/>
      <c r="G398" s="58"/>
      <c r="H398" s="58"/>
      <c r="I398" s="58"/>
      <c r="J398" s="58"/>
      <c r="K398" s="58"/>
      <c r="L398" s="58"/>
      <c r="M398" s="58"/>
      <c r="N398" s="58"/>
      <c r="O398" s="58"/>
      <c r="P398" s="58"/>
      <c r="Q398" s="95"/>
      <c r="R398" s="58"/>
      <c r="S398" s="58"/>
      <c r="T398" s="58"/>
      <c r="U398" s="58"/>
      <c r="V398" s="58"/>
      <c r="W398" s="58"/>
    </row>
    <row r="399" spans="1:23" s="1" customFormat="1">
      <c r="A399" s="58"/>
      <c r="B399" s="58"/>
      <c r="C399" s="58"/>
      <c r="D399" s="58"/>
      <c r="E399" s="58"/>
      <c r="F399" s="58"/>
      <c r="G399" s="58"/>
      <c r="H399" s="58"/>
      <c r="I399" s="58"/>
      <c r="J399" s="58"/>
      <c r="K399" s="58"/>
      <c r="L399" s="58"/>
      <c r="M399" s="58"/>
      <c r="N399" s="58"/>
      <c r="O399" s="58"/>
      <c r="P399" s="58"/>
      <c r="Q399" s="95"/>
      <c r="R399" s="58"/>
      <c r="S399" s="58"/>
      <c r="T399" s="58"/>
      <c r="U399" s="58"/>
      <c r="V399" s="58"/>
      <c r="W399" s="58"/>
    </row>
    <row r="400" spans="1:23" s="1" customFormat="1">
      <c r="A400" s="58"/>
      <c r="B400" s="58"/>
      <c r="C400" s="58"/>
      <c r="D400" s="58"/>
      <c r="E400" s="58"/>
      <c r="F400" s="58"/>
      <c r="G400" s="58"/>
      <c r="H400" s="58"/>
      <c r="I400" s="58"/>
      <c r="J400" s="58"/>
      <c r="K400" s="58"/>
      <c r="L400" s="58"/>
      <c r="M400" s="58"/>
      <c r="N400" s="58"/>
      <c r="O400" s="58"/>
      <c r="P400" s="58"/>
      <c r="Q400" s="95"/>
      <c r="R400" s="58"/>
      <c r="S400" s="58"/>
      <c r="T400" s="58"/>
      <c r="U400" s="58"/>
      <c r="V400" s="58"/>
      <c r="W400" s="58"/>
    </row>
    <row r="401" spans="1:23" s="1" customFormat="1">
      <c r="A401" s="58"/>
      <c r="B401" s="58"/>
      <c r="C401" s="58"/>
      <c r="D401" s="58"/>
      <c r="E401" s="58"/>
      <c r="F401" s="58"/>
      <c r="G401" s="58"/>
      <c r="H401" s="58"/>
      <c r="I401" s="58"/>
      <c r="J401" s="58"/>
      <c r="K401" s="58"/>
      <c r="L401" s="58"/>
      <c r="M401" s="58"/>
      <c r="N401" s="58"/>
      <c r="O401" s="58"/>
      <c r="P401" s="58"/>
      <c r="Q401" s="95"/>
      <c r="R401" s="58"/>
      <c r="S401" s="58"/>
      <c r="T401" s="58"/>
      <c r="U401" s="58"/>
      <c r="V401" s="58"/>
      <c r="W401" s="58"/>
    </row>
    <row r="402" spans="1:23" s="1" customFormat="1">
      <c r="A402" s="58"/>
      <c r="B402" s="58"/>
      <c r="C402" s="58"/>
      <c r="D402" s="58"/>
      <c r="E402" s="58"/>
      <c r="F402" s="58"/>
      <c r="G402" s="58"/>
      <c r="H402" s="58"/>
      <c r="I402" s="58"/>
      <c r="J402" s="58"/>
      <c r="K402" s="58"/>
      <c r="L402" s="58"/>
      <c r="M402" s="58"/>
      <c r="N402" s="58"/>
      <c r="O402" s="58"/>
      <c r="P402" s="58"/>
      <c r="Q402" s="95"/>
      <c r="R402" s="58"/>
      <c r="S402" s="58"/>
      <c r="T402" s="58"/>
      <c r="U402" s="58"/>
      <c r="V402" s="58"/>
      <c r="W402" s="58"/>
    </row>
    <row r="403" spans="1:23" s="1" customFormat="1">
      <c r="A403" s="58"/>
      <c r="B403" s="58"/>
      <c r="C403" s="58"/>
      <c r="D403" s="58"/>
      <c r="E403" s="58"/>
      <c r="F403" s="58"/>
      <c r="G403" s="58"/>
      <c r="H403" s="58"/>
      <c r="I403" s="58"/>
      <c r="J403" s="58"/>
      <c r="K403" s="58"/>
      <c r="L403" s="58"/>
      <c r="M403" s="58"/>
      <c r="N403" s="58"/>
      <c r="O403" s="58"/>
      <c r="P403" s="58"/>
      <c r="Q403" s="95"/>
      <c r="R403" s="58"/>
      <c r="S403" s="58"/>
      <c r="T403" s="58"/>
      <c r="U403" s="58"/>
      <c r="V403" s="58"/>
      <c r="W403" s="58"/>
    </row>
    <row r="404" spans="1:23" s="1" customFormat="1">
      <c r="A404" s="58"/>
      <c r="B404" s="58"/>
      <c r="C404" s="58"/>
      <c r="D404" s="58"/>
      <c r="E404" s="58"/>
      <c r="F404" s="58"/>
      <c r="G404" s="58"/>
      <c r="H404" s="58"/>
      <c r="I404" s="58"/>
      <c r="J404" s="58"/>
      <c r="K404" s="58"/>
      <c r="L404" s="58"/>
      <c r="M404" s="58"/>
      <c r="N404" s="58"/>
      <c r="O404" s="58"/>
      <c r="P404" s="58"/>
      <c r="Q404" s="95"/>
      <c r="R404" s="58"/>
      <c r="S404" s="58"/>
      <c r="T404" s="58"/>
      <c r="U404" s="58"/>
      <c r="V404" s="58"/>
      <c r="W404" s="58"/>
    </row>
    <row r="405" spans="1:23" s="1" customFormat="1">
      <c r="A405" s="58"/>
      <c r="B405" s="58"/>
      <c r="C405" s="58"/>
      <c r="D405" s="58"/>
      <c r="E405" s="58"/>
      <c r="F405" s="58"/>
      <c r="G405" s="58"/>
      <c r="H405" s="58"/>
      <c r="I405" s="58"/>
      <c r="J405" s="58"/>
      <c r="K405" s="58"/>
      <c r="L405" s="58"/>
      <c r="M405" s="58"/>
      <c r="N405" s="58"/>
      <c r="O405" s="58"/>
      <c r="P405" s="58"/>
      <c r="Q405" s="95"/>
      <c r="R405" s="58"/>
      <c r="S405" s="58"/>
      <c r="T405" s="58"/>
      <c r="U405" s="58"/>
      <c r="V405" s="58"/>
      <c r="W405" s="58"/>
    </row>
    <row r="406" spans="1:23" s="1" customFormat="1">
      <c r="A406" s="58"/>
      <c r="B406" s="58"/>
      <c r="C406" s="58"/>
      <c r="D406" s="58"/>
      <c r="E406" s="58"/>
      <c r="F406" s="58"/>
      <c r="G406" s="58"/>
      <c r="H406" s="58"/>
      <c r="I406" s="58"/>
      <c r="J406" s="58"/>
      <c r="K406" s="58"/>
      <c r="L406" s="58"/>
      <c r="M406" s="58"/>
      <c r="N406" s="58"/>
      <c r="O406" s="58"/>
      <c r="P406" s="58"/>
      <c r="Q406" s="95"/>
      <c r="R406" s="58"/>
      <c r="S406" s="58"/>
      <c r="T406" s="58"/>
      <c r="U406" s="58"/>
      <c r="V406" s="58"/>
      <c r="W406" s="58"/>
    </row>
    <row r="407" spans="1:23" s="1" customFormat="1">
      <c r="A407" s="58"/>
      <c r="B407" s="58"/>
      <c r="C407" s="58"/>
      <c r="D407" s="58"/>
      <c r="E407" s="58"/>
      <c r="F407" s="58"/>
      <c r="G407" s="58"/>
      <c r="H407" s="58"/>
      <c r="I407" s="58"/>
      <c r="J407" s="58"/>
      <c r="K407" s="58"/>
      <c r="L407" s="58"/>
      <c r="M407" s="58"/>
      <c r="N407" s="58"/>
      <c r="O407" s="58"/>
      <c r="P407" s="58"/>
      <c r="Q407" s="95"/>
      <c r="R407" s="58"/>
      <c r="S407" s="58"/>
      <c r="T407" s="58"/>
      <c r="U407" s="58"/>
      <c r="V407" s="58"/>
      <c r="W407" s="58"/>
    </row>
    <row r="408" spans="1:23" s="1" customFormat="1">
      <c r="A408" s="58"/>
      <c r="B408" s="58"/>
      <c r="C408" s="58"/>
      <c r="D408" s="58"/>
      <c r="E408" s="58"/>
      <c r="F408" s="58"/>
      <c r="G408" s="58"/>
      <c r="H408" s="58"/>
      <c r="I408" s="58"/>
      <c r="J408" s="58"/>
      <c r="K408" s="58"/>
      <c r="L408" s="58"/>
      <c r="M408" s="58"/>
      <c r="N408" s="58"/>
      <c r="O408" s="58"/>
      <c r="P408" s="58"/>
      <c r="Q408" s="95"/>
      <c r="R408" s="58"/>
      <c r="S408" s="58"/>
      <c r="T408" s="58"/>
      <c r="U408" s="58"/>
      <c r="V408" s="58"/>
      <c r="W408" s="58"/>
    </row>
    <row r="409" spans="1:23" s="1" customFormat="1">
      <c r="A409" s="58"/>
      <c r="B409" s="58"/>
      <c r="C409" s="58"/>
      <c r="D409" s="58"/>
      <c r="E409" s="58"/>
      <c r="F409" s="58"/>
      <c r="G409" s="58"/>
      <c r="H409" s="58"/>
      <c r="I409" s="58"/>
      <c r="J409" s="58"/>
      <c r="K409" s="58"/>
      <c r="L409" s="58"/>
      <c r="M409" s="58"/>
      <c r="N409" s="58"/>
      <c r="O409" s="58"/>
      <c r="P409" s="58"/>
      <c r="Q409" s="95"/>
      <c r="R409" s="58"/>
      <c r="S409" s="58"/>
      <c r="T409" s="58"/>
      <c r="U409" s="58"/>
      <c r="V409" s="58"/>
      <c r="W409" s="58"/>
    </row>
    <row r="410" spans="1:23" s="1" customFormat="1">
      <c r="A410" s="58"/>
      <c r="B410" s="58"/>
      <c r="C410" s="58"/>
      <c r="D410" s="58"/>
      <c r="E410" s="58"/>
      <c r="F410" s="58"/>
      <c r="G410" s="58"/>
      <c r="H410" s="58"/>
      <c r="I410" s="58"/>
      <c r="J410" s="58"/>
      <c r="K410" s="58"/>
      <c r="L410" s="58"/>
      <c r="M410" s="58"/>
      <c r="N410" s="58"/>
      <c r="O410" s="58"/>
      <c r="P410" s="58"/>
      <c r="Q410" s="95"/>
      <c r="R410" s="58"/>
      <c r="S410" s="58"/>
      <c r="T410" s="58"/>
      <c r="U410" s="58"/>
      <c r="V410" s="58"/>
      <c r="W410" s="58"/>
    </row>
    <row r="411" spans="1:23" s="1" customFormat="1">
      <c r="A411" s="58"/>
      <c r="B411" s="58"/>
      <c r="C411" s="58"/>
      <c r="D411" s="58"/>
      <c r="E411" s="58"/>
      <c r="F411" s="58"/>
      <c r="G411" s="58"/>
      <c r="H411" s="58"/>
      <c r="I411" s="58"/>
      <c r="J411" s="58"/>
      <c r="K411" s="58"/>
      <c r="L411" s="58"/>
      <c r="M411" s="58"/>
      <c r="N411" s="58"/>
      <c r="O411" s="58"/>
      <c r="P411" s="58"/>
      <c r="Q411" s="95"/>
      <c r="R411" s="58"/>
      <c r="S411" s="58"/>
      <c r="T411" s="58"/>
      <c r="U411" s="58"/>
      <c r="V411" s="58"/>
      <c r="W411" s="58"/>
    </row>
    <row r="412" spans="1:23" s="1" customFormat="1">
      <c r="A412" s="58"/>
      <c r="B412" s="58"/>
      <c r="C412" s="58"/>
      <c r="D412" s="58"/>
      <c r="E412" s="58"/>
      <c r="F412" s="58"/>
      <c r="G412" s="58"/>
      <c r="H412" s="58"/>
      <c r="I412" s="58"/>
      <c r="J412" s="58"/>
      <c r="K412" s="58"/>
      <c r="L412" s="58"/>
      <c r="M412" s="58"/>
      <c r="N412" s="58"/>
      <c r="O412" s="58"/>
      <c r="P412" s="58"/>
      <c r="Q412" s="95"/>
      <c r="R412" s="58"/>
      <c r="S412" s="58"/>
      <c r="T412" s="58"/>
      <c r="U412" s="58"/>
      <c r="V412" s="58"/>
      <c r="W412" s="58"/>
    </row>
    <row r="413" spans="1:23" s="1" customFormat="1">
      <c r="A413" s="58"/>
      <c r="B413" s="58"/>
      <c r="C413" s="58"/>
      <c r="D413" s="58"/>
      <c r="E413" s="58"/>
      <c r="F413" s="58"/>
      <c r="G413" s="58"/>
      <c r="H413" s="58"/>
      <c r="I413" s="58"/>
      <c r="J413" s="58"/>
      <c r="K413" s="58"/>
      <c r="L413" s="58"/>
      <c r="M413" s="58"/>
      <c r="N413" s="58"/>
      <c r="O413" s="58"/>
      <c r="P413" s="58"/>
      <c r="Q413" s="95"/>
      <c r="R413" s="58"/>
      <c r="S413" s="58"/>
      <c r="T413" s="58"/>
      <c r="U413" s="58"/>
      <c r="V413" s="58"/>
      <c r="W413" s="58"/>
    </row>
    <row r="414" spans="1:23" s="1" customFormat="1">
      <c r="A414" s="58"/>
      <c r="B414" s="58"/>
      <c r="C414" s="58"/>
      <c r="D414" s="58"/>
      <c r="E414" s="58"/>
      <c r="F414" s="58"/>
      <c r="G414" s="58"/>
      <c r="H414" s="58"/>
      <c r="I414" s="58"/>
      <c r="J414" s="58"/>
      <c r="K414" s="58"/>
      <c r="L414" s="58"/>
      <c r="M414" s="58"/>
      <c r="N414" s="58"/>
      <c r="O414" s="58"/>
      <c r="P414" s="58"/>
      <c r="Q414" s="95"/>
      <c r="R414" s="58"/>
      <c r="S414" s="58"/>
      <c r="T414" s="58"/>
      <c r="U414" s="58"/>
      <c r="V414" s="58"/>
      <c r="W414" s="58"/>
    </row>
    <row r="415" spans="1:23" s="1" customFormat="1">
      <c r="A415" s="58"/>
      <c r="B415" s="58"/>
      <c r="C415" s="58"/>
      <c r="D415" s="58"/>
      <c r="E415" s="58"/>
      <c r="F415" s="58"/>
      <c r="G415" s="58"/>
      <c r="H415" s="58"/>
      <c r="I415" s="58"/>
      <c r="J415" s="58"/>
      <c r="K415" s="58"/>
      <c r="L415" s="58"/>
      <c r="M415" s="58"/>
      <c r="N415" s="58"/>
      <c r="O415" s="58"/>
      <c r="P415" s="58"/>
      <c r="Q415" s="95"/>
      <c r="R415" s="58"/>
      <c r="S415" s="58"/>
      <c r="T415" s="58"/>
      <c r="U415" s="58"/>
      <c r="V415" s="58"/>
      <c r="W415" s="58"/>
    </row>
    <row r="416" spans="1:23" s="1" customFormat="1">
      <c r="A416" s="58"/>
      <c r="B416" s="58"/>
      <c r="C416" s="58"/>
      <c r="D416" s="58"/>
      <c r="E416" s="58"/>
      <c r="F416" s="58"/>
      <c r="G416" s="58"/>
      <c r="H416" s="58"/>
      <c r="I416" s="58"/>
      <c r="J416" s="58"/>
      <c r="K416" s="58"/>
      <c r="L416" s="58"/>
      <c r="M416" s="58"/>
      <c r="N416" s="58"/>
      <c r="O416" s="58"/>
      <c r="P416" s="58"/>
      <c r="Q416" s="95"/>
      <c r="R416" s="58"/>
      <c r="S416" s="58"/>
      <c r="T416" s="58"/>
      <c r="U416" s="58"/>
      <c r="V416" s="58"/>
      <c r="W416" s="58"/>
    </row>
    <row r="417" spans="1:23" s="1" customFormat="1">
      <c r="A417" s="58"/>
      <c r="B417" s="58"/>
      <c r="C417" s="58"/>
      <c r="D417" s="58"/>
      <c r="E417" s="58"/>
      <c r="F417" s="58"/>
      <c r="G417" s="58"/>
      <c r="H417" s="58"/>
      <c r="I417" s="58"/>
      <c r="J417" s="58"/>
      <c r="K417" s="58"/>
      <c r="L417" s="58"/>
      <c r="M417" s="58"/>
      <c r="N417" s="58"/>
      <c r="O417" s="58"/>
      <c r="P417" s="58"/>
      <c r="Q417" s="95"/>
      <c r="R417" s="58"/>
      <c r="S417" s="58"/>
      <c r="T417" s="58"/>
      <c r="U417" s="58"/>
      <c r="V417" s="58"/>
      <c r="W417" s="58"/>
    </row>
    <row r="418" spans="1:23" s="1" customFormat="1">
      <c r="A418" s="58"/>
      <c r="B418" s="58"/>
      <c r="C418" s="58"/>
      <c r="D418" s="58"/>
      <c r="E418" s="58"/>
      <c r="F418" s="58"/>
      <c r="G418" s="58"/>
      <c r="H418" s="58"/>
      <c r="I418" s="58"/>
      <c r="J418" s="58"/>
      <c r="K418" s="58"/>
      <c r="L418" s="58"/>
      <c r="M418" s="58"/>
      <c r="N418" s="58"/>
      <c r="O418" s="58"/>
      <c r="P418" s="58"/>
      <c r="Q418" s="95"/>
      <c r="R418" s="58"/>
      <c r="S418" s="58"/>
      <c r="T418" s="58"/>
      <c r="U418" s="58"/>
      <c r="V418" s="58"/>
      <c r="W418" s="58"/>
    </row>
    <row r="419" spans="1:23" s="1" customFormat="1">
      <c r="A419" s="58"/>
      <c r="B419" s="58"/>
      <c r="C419" s="58"/>
      <c r="D419" s="58"/>
      <c r="E419" s="58"/>
      <c r="F419" s="58"/>
      <c r="G419" s="58"/>
      <c r="H419" s="58"/>
      <c r="I419" s="58"/>
      <c r="J419" s="58"/>
      <c r="K419" s="58"/>
      <c r="L419" s="58"/>
      <c r="M419" s="58"/>
      <c r="N419" s="58"/>
      <c r="O419" s="58"/>
      <c r="P419" s="58"/>
      <c r="Q419" s="95"/>
      <c r="R419" s="58"/>
      <c r="S419" s="58"/>
      <c r="T419" s="58"/>
      <c r="U419" s="58"/>
      <c r="V419" s="58"/>
      <c r="W419" s="58"/>
    </row>
    <row r="420" spans="1:23" s="1" customFormat="1">
      <c r="A420" s="58"/>
      <c r="B420" s="58"/>
      <c r="C420" s="58"/>
      <c r="D420" s="58"/>
      <c r="E420" s="58"/>
      <c r="F420" s="58"/>
      <c r="G420" s="58"/>
      <c r="H420" s="58"/>
      <c r="I420" s="58"/>
      <c r="J420" s="58"/>
      <c r="K420" s="58"/>
      <c r="L420" s="58"/>
      <c r="M420" s="58"/>
      <c r="N420" s="58"/>
      <c r="O420" s="58"/>
      <c r="P420" s="58"/>
      <c r="Q420" s="95"/>
      <c r="R420" s="58"/>
      <c r="S420" s="58"/>
      <c r="T420" s="58"/>
      <c r="U420" s="58"/>
      <c r="V420" s="58"/>
      <c r="W420" s="58"/>
    </row>
    <row r="421" spans="1:23" s="1" customFormat="1">
      <c r="A421" s="58"/>
      <c r="B421" s="58"/>
      <c r="C421" s="58"/>
      <c r="D421" s="58"/>
      <c r="E421" s="58"/>
      <c r="F421" s="58"/>
      <c r="G421" s="58"/>
      <c r="H421" s="58"/>
      <c r="I421" s="58"/>
      <c r="J421" s="58"/>
      <c r="K421" s="58"/>
      <c r="L421" s="58"/>
      <c r="M421" s="58"/>
      <c r="N421" s="58"/>
      <c r="O421" s="58"/>
      <c r="P421" s="58"/>
      <c r="Q421" s="95"/>
      <c r="R421" s="58"/>
      <c r="S421" s="58"/>
      <c r="T421" s="58"/>
      <c r="U421" s="58"/>
      <c r="V421" s="58"/>
      <c r="W421" s="58"/>
    </row>
    <row r="422" spans="1:23" s="1" customFormat="1">
      <c r="A422" s="58"/>
      <c r="B422" s="58"/>
      <c r="C422" s="58"/>
      <c r="D422" s="58"/>
      <c r="E422" s="58"/>
      <c r="F422" s="58"/>
      <c r="G422" s="58"/>
      <c r="H422" s="58"/>
      <c r="I422" s="58"/>
      <c r="J422" s="58"/>
      <c r="K422" s="58"/>
      <c r="L422" s="58"/>
      <c r="M422" s="58"/>
      <c r="N422" s="58"/>
      <c r="O422" s="58"/>
      <c r="P422" s="58"/>
      <c r="Q422" s="95"/>
      <c r="R422" s="58"/>
      <c r="S422" s="58"/>
      <c r="T422" s="58"/>
      <c r="U422" s="58"/>
      <c r="V422" s="58"/>
      <c r="W422" s="58"/>
    </row>
    <row r="423" spans="1:23" s="1" customFormat="1">
      <c r="A423" s="58"/>
      <c r="B423" s="58"/>
      <c r="C423" s="58"/>
      <c r="D423" s="58"/>
      <c r="E423" s="58"/>
      <c r="F423" s="58"/>
      <c r="G423" s="58"/>
      <c r="H423" s="58"/>
      <c r="I423" s="58"/>
      <c r="J423" s="58"/>
      <c r="K423" s="58"/>
      <c r="L423" s="58"/>
      <c r="M423" s="58"/>
      <c r="N423" s="58"/>
      <c r="O423" s="58"/>
      <c r="P423" s="58"/>
      <c r="Q423" s="95"/>
      <c r="R423" s="58"/>
      <c r="S423" s="58"/>
      <c r="T423" s="58"/>
      <c r="U423" s="58"/>
      <c r="V423" s="58"/>
      <c r="W423" s="58"/>
    </row>
    <row r="424" spans="1:23" s="1" customFormat="1">
      <c r="A424" s="58"/>
      <c r="B424" s="58"/>
      <c r="C424" s="58"/>
      <c r="D424" s="58"/>
      <c r="E424" s="58"/>
      <c r="F424" s="58"/>
      <c r="G424" s="58"/>
      <c r="H424" s="58"/>
      <c r="I424" s="58"/>
      <c r="J424" s="58"/>
      <c r="K424" s="58"/>
      <c r="L424" s="58"/>
      <c r="M424" s="58"/>
      <c r="N424" s="58"/>
      <c r="O424" s="58"/>
      <c r="P424" s="58"/>
      <c r="Q424" s="95"/>
      <c r="R424" s="58"/>
      <c r="S424" s="58"/>
      <c r="T424" s="58"/>
      <c r="U424" s="58"/>
      <c r="V424" s="58"/>
      <c r="W424" s="58"/>
    </row>
    <row r="425" spans="1:23" s="1" customFormat="1">
      <c r="A425" s="58"/>
      <c r="B425" s="58"/>
      <c r="C425" s="58"/>
      <c r="D425" s="58"/>
      <c r="E425" s="58"/>
      <c r="F425" s="58"/>
      <c r="G425" s="58"/>
      <c r="H425" s="58"/>
      <c r="I425" s="58"/>
      <c r="J425" s="58"/>
      <c r="K425" s="58"/>
      <c r="L425" s="58"/>
      <c r="M425" s="58"/>
      <c r="N425" s="58"/>
      <c r="O425" s="58"/>
      <c r="P425" s="58"/>
      <c r="Q425" s="95"/>
      <c r="R425" s="58"/>
      <c r="S425" s="58"/>
      <c r="T425" s="58"/>
      <c r="U425" s="58"/>
      <c r="V425" s="58"/>
      <c r="W425" s="58"/>
    </row>
    <row r="426" spans="1:23" s="1" customFormat="1">
      <c r="A426" s="58"/>
      <c r="B426" s="58"/>
      <c r="C426" s="58"/>
      <c r="D426" s="58"/>
      <c r="E426" s="58"/>
      <c r="F426" s="58"/>
      <c r="G426" s="58"/>
      <c r="H426" s="58"/>
      <c r="I426" s="58"/>
      <c r="J426" s="58"/>
      <c r="K426" s="58"/>
      <c r="L426" s="58"/>
      <c r="M426" s="58"/>
      <c r="N426" s="58"/>
      <c r="O426" s="58"/>
      <c r="P426" s="58"/>
      <c r="Q426" s="95"/>
      <c r="R426" s="58"/>
      <c r="S426" s="58"/>
      <c r="T426" s="58"/>
      <c r="U426" s="58"/>
      <c r="V426" s="58"/>
      <c r="W426" s="58"/>
    </row>
    <row r="427" spans="1:23" s="1" customFormat="1">
      <c r="A427" s="58"/>
      <c r="B427" s="58"/>
      <c r="C427" s="58"/>
      <c r="D427" s="58"/>
      <c r="E427" s="58"/>
      <c r="F427" s="58"/>
      <c r="G427" s="58"/>
      <c r="H427" s="58"/>
      <c r="I427" s="58"/>
      <c r="J427" s="58"/>
      <c r="K427" s="58"/>
      <c r="L427" s="58"/>
      <c r="M427" s="58"/>
      <c r="N427" s="58"/>
      <c r="O427" s="58"/>
      <c r="P427" s="58"/>
      <c r="Q427" s="95"/>
      <c r="R427" s="58"/>
      <c r="S427" s="58"/>
      <c r="T427" s="58"/>
      <c r="U427" s="58"/>
      <c r="V427" s="58"/>
      <c r="W427" s="58"/>
    </row>
    <row r="428" spans="1:23" s="1" customFormat="1">
      <c r="A428" s="58"/>
      <c r="B428" s="58"/>
      <c r="C428" s="58"/>
      <c r="D428" s="58"/>
      <c r="E428" s="58"/>
      <c r="F428" s="58"/>
      <c r="G428" s="58"/>
      <c r="H428" s="58"/>
      <c r="I428" s="58"/>
      <c r="J428" s="58"/>
      <c r="K428" s="58"/>
      <c r="L428" s="58"/>
      <c r="M428" s="58"/>
      <c r="N428" s="58"/>
      <c r="O428" s="58"/>
      <c r="P428" s="58"/>
      <c r="Q428" s="95"/>
      <c r="R428" s="58"/>
      <c r="S428" s="58"/>
      <c r="T428" s="58"/>
      <c r="U428" s="58"/>
      <c r="V428" s="58"/>
      <c r="W428" s="58"/>
    </row>
    <row r="429" spans="1:23" s="1" customFormat="1">
      <c r="A429" s="58"/>
      <c r="B429" s="58"/>
      <c r="C429" s="58"/>
      <c r="D429" s="58"/>
      <c r="E429" s="58"/>
      <c r="F429" s="58"/>
      <c r="G429" s="58"/>
      <c r="H429" s="58"/>
      <c r="I429" s="58"/>
      <c r="J429" s="58"/>
      <c r="K429" s="58"/>
      <c r="L429" s="58"/>
      <c r="M429" s="58"/>
      <c r="N429" s="58"/>
      <c r="O429" s="58"/>
      <c r="P429" s="58"/>
      <c r="Q429" s="95"/>
      <c r="R429" s="58"/>
      <c r="S429" s="58"/>
      <c r="T429" s="58"/>
      <c r="U429" s="58"/>
      <c r="V429" s="58"/>
      <c r="W429" s="58"/>
    </row>
    <row r="430" spans="1:23" s="1" customFormat="1">
      <c r="A430" s="58"/>
      <c r="B430" s="58"/>
      <c r="C430" s="58"/>
      <c r="D430" s="58"/>
      <c r="E430" s="58"/>
      <c r="F430" s="58"/>
      <c r="G430" s="58"/>
      <c r="H430" s="58"/>
      <c r="I430" s="58"/>
      <c r="J430" s="58"/>
      <c r="K430" s="58"/>
      <c r="L430" s="58"/>
      <c r="M430" s="58"/>
      <c r="N430" s="58"/>
      <c r="O430" s="58"/>
      <c r="P430" s="58"/>
      <c r="Q430" s="95"/>
      <c r="R430" s="58"/>
      <c r="S430" s="58"/>
      <c r="T430" s="58"/>
      <c r="U430" s="58"/>
      <c r="V430" s="58"/>
      <c r="W430" s="58"/>
    </row>
    <row r="431" spans="1:23" s="1" customFormat="1">
      <c r="A431" s="58"/>
      <c r="B431" s="58"/>
      <c r="C431" s="58"/>
      <c r="D431" s="58"/>
      <c r="E431" s="58"/>
      <c r="F431" s="58"/>
      <c r="G431" s="58"/>
      <c r="H431" s="58"/>
      <c r="I431" s="58"/>
      <c r="J431" s="58"/>
      <c r="K431" s="58"/>
      <c r="L431" s="58"/>
      <c r="M431" s="58"/>
      <c r="N431" s="58"/>
      <c r="O431" s="58"/>
      <c r="P431" s="58"/>
      <c r="Q431" s="95"/>
      <c r="R431" s="58"/>
      <c r="S431" s="58"/>
      <c r="T431" s="58"/>
      <c r="U431" s="58"/>
      <c r="V431" s="58"/>
      <c r="W431" s="58"/>
    </row>
    <row r="432" spans="1:23" s="1" customFormat="1">
      <c r="A432" s="58"/>
      <c r="B432" s="58"/>
      <c r="C432" s="58"/>
      <c r="D432" s="58"/>
      <c r="E432" s="58"/>
      <c r="F432" s="58"/>
      <c r="G432" s="58"/>
      <c r="H432" s="58"/>
      <c r="I432" s="58"/>
      <c r="J432" s="58"/>
      <c r="K432" s="58"/>
      <c r="L432" s="58"/>
      <c r="M432" s="58"/>
      <c r="N432" s="58"/>
      <c r="O432" s="58"/>
      <c r="P432" s="58"/>
      <c r="Q432" s="95"/>
      <c r="R432" s="58"/>
      <c r="S432" s="58"/>
      <c r="T432" s="58"/>
      <c r="U432" s="58"/>
      <c r="V432" s="58"/>
      <c r="W432" s="58"/>
    </row>
    <row r="433" spans="1:23" s="1" customFormat="1">
      <c r="A433" s="58"/>
      <c r="B433" s="58"/>
      <c r="C433" s="58"/>
      <c r="D433" s="58"/>
      <c r="E433" s="58"/>
      <c r="F433" s="58"/>
      <c r="G433" s="58"/>
      <c r="H433" s="58"/>
      <c r="I433" s="58"/>
      <c r="J433" s="58"/>
      <c r="K433" s="58"/>
      <c r="L433" s="58"/>
      <c r="M433" s="58"/>
      <c r="N433" s="58"/>
      <c r="O433" s="58"/>
      <c r="P433" s="58"/>
      <c r="Q433" s="95"/>
      <c r="R433" s="58"/>
      <c r="S433" s="58"/>
      <c r="T433" s="58"/>
      <c r="U433" s="58"/>
      <c r="V433" s="58"/>
      <c r="W433" s="58"/>
    </row>
    <row r="434" spans="1:23" s="1" customFormat="1">
      <c r="A434" s="58"/>
      <c r="B434" s="58"/>
      <c r="C434" s="58"/>
      <c r="D434" s="58"/>
      <c r="E434" s="58"/>
      <c r="F434" s="58"/>
      <c r="G434" s="58"/>
      <c r="H434" s="58"/>
      <c r="I434" s="58"/>
      <c r="J434" s="58"/>
      <c r="K434" s="58"/>
      <c r="L434" s="58"/>
      <c r="M434" s="58"/>
      <c r="N434" s="58"/>
      <c r="O434" s="58"/>
      <c r="P434" s="58"/>
      <c r="Q434" s="95"/>
      <c r="R434" s="58"/>
      <c r="S434" s="58"/>
      <c r="T434" s="58"/>
      <c r="U434" s="58"/>
      <c r="V434" s="58"/>
      <c r="W434" s="58"/>
    </row>
    <row r="435" spans="1:23" s="1" customFormat="1">
      <c r="A435" s="58"/>
      <c r="B435" s="58"/>
      <c r="C435" s="58"/>
      <c r="D435" s="58"/>
      <c r="E435" s="58"/>
      <c r="F435" s="58"/>
      <c r="G435" s="58"/>
      <c r="H435" s="58"/>
      <c r="I435" s="58"/>
      <c r="J435" s="58"/>
      <c r="K435" s="58"/>
      <c r="L435" s="58"/>
      <c r="M435" s="58"/>
      <c r="N435" s="58"/>
      <c r="O435" s="58"/>
      <c r="P435" s="58"/>
      <c r="Q435" s="95"/>
      <c r="R435" s="58"/>
      <c r="S435" s="58"/>
      <c r="T435" s="58"/>
      <c r="U435" s="58"/>
      <c r="V435" s="58"/>
      <c r="W435" s="58"/>
    </row>
    <row r="436" spans="1:23" s="1" customFormat="1">
      <c r="A436" s="58"/>
      <c r="B436" s="58"/>
      <c r="C436" s="58"/>
      <c r="D436" s="58"/>
      <c r="E436" s="58"/>
      <c r="F436" s="58"/>
      <c r="G436" s="58"/>
      <c r="H436" s="58"/>
      <c r="I436" s="58"/>
      <c r="J436" s="58"/>
      <c r="K436" s="58"/>
      <c r="L436" s="58"/>
      <c r="M436" s="58"/>
      <c r="N436" s="58"/>
      <c r="O436" s="58"/>
      <c r="P436" s="58"/>
      <c r="Q436" s="95"/>
      <c r="R436" s="58"/>
      <c r="S436" s="58"/>
      <c r="T436" s="58"/>
      <c r="U436" s="58"/>
      <c r="V436" s="58"/>
      <c r="W436" s="58"/>
    </row>
    <row r="437" spans="1:23" s="1" customFormat="1">
      <c r="A437" s="58"/>
      <c r="B437" s="58"/>
      <c r="C437" s="58"/>
      <c r="D437" s="58"/>
      <c r="E437" s="58"/>
      <c r="F437" s="58"/>
      <c r="G437" s="58"/>
      <c r="H437" s="58"/>
      <c r="I437" s="58"/>
      <c r="J437" s="58"/>
      <c r="K437" s="58"/>
      <c r="L437" s="58"/>
      <c r="M437" s="58"/>
      <c r="N437" s="58"/>
      <c r="O437" s="58"/>
      <c r="P437" s="58"/>
      <c r="Q437" s="95"/>
      <c r="R437" s="58"/>
      <c r="S437" s="58"/>
      <c r="T437" s="58"/>
      <c r="U437" s="58"/>
      <c r="V437" s="58"/>
      <c r="W437" s="58"/>
    </row>
    <row r="438" spans="1:23" s="1" customFormat="1">
      <c r="A438" s="58"/>
      <c r="B438" s="58"/>
      <c r="C438" s="58"/>
      <c r="D438" s="58"/>
      <c r="E438" s="58"/>
      <c r="F438" s="58"/>
      <c r="G438" s="58"/>
      <c r="H438" s="58"/>
      <c r="I438" s="58"/>
      <c r="J438" s="58"/>
      <c r="K438" s="58"/>
      <c r="L438" s="58"/>
      <c r="M438" s="58"/>
      <c r="N438" s="58"/>
      <c r="O438" s="58"/>
      <c r="P438" s="58"/>
      <c r="Q438" s="95"/>
      <c r="R438" s="58"/>
      <c r="S438" s="58"/>
      <c r="T438" s="58"/>
      <c r="U438" s="58"/>
      <c r="V438" s="58"/>
      <c r="W438" s="58"/>
    </row>
    <row r="439" spans="1:23" s="1" customFormat="1">
      <c r="A439" s="58"/>
      <c r="B439" s="58"/>
      <c r="C439" s="58"/>
      <c r="D439" s="58"/>
      <c r="E439" s="58"/>
      <c r="F439" s="58"/>
      <c r="G439" s="58"/>
      <c r="H439" s="58"/>
      <c r="I439" s="58"/>
      <c r="J439" s="58"/>
      <c r="K439" s="58"/>
      <c r="L439" s="58"/>
      <c r="M439" s="58"/>
      <c r="N439" s="58"/>
      <c r="O439" s="58"/>
      <c r="P439" s="58"/>
      <c r="Q439" s="95"/>
      <c r="R439" s="58"/>
      <c r="S439" s="58"/>
      <c r="T439" s="58"/>
      <c r="U439" s="58"/>
      <c r="V439" s="58"/>
      <c r="W439" s="58"/>
    </row>
    <row r="440" spans="1:23" s="1" customFormat="1">
      <c r="A440" s="58"/>
      <c r="B440" s="58"/>
      <c r="C440" s="58"/>
      <c r="D440" s="58"/>
      <c r="E440" s="58"/>
      <c r="F440" s="58"/>
      <c r="G440" s="58"/>
      <c r="H440" s="58"/>
      <c r="I440" s="58"/>
      <c r="J440" s="58"/>
      <c r="K440" s="58"/>
      <c r="L440" s="58"/>
      <c r="M440" s="58"/>
      <c r="N440" s="58"/>
      <c r="O440" s="58"/>
      <c r="P440" s="58"/>
      <c r="Q440" s="95"/>
      <c r="R440" s="58"/>
      <c r="S440" s="58"/>
      <c r="T440" s="58"/>
      <c r="U440" s="58"/>
      <c r="V440" s="58"/>
      <c r="W440" s="58"/>
    </row>
    <row r="441" spans="1:23" s="1" customFormat="1">
      <c r="A441" s="58"/>
      <c r="B441" s="58"/>
      <c r="C441" s="58"/>
      <c r="D441" s="58"/>
      <c r="E441" s="58"/>
      <c r="F441" s="58"/>
      <c r="G441" s="58"/>
      <c r="H441" s="58"/>
      <c r="I441" s="58"/>
      <c r="J441" s="58"/>
      <c r="K441" s="58"/>
      <c r="L441" s="58"/>
      <c r="M441" s="58"/>
      <c r="N441" s="58"/>
      <c r="O441" s="58"/>
      <c r="P441" s="58"/>
      <c r="Q441" s="95"/>
      <c r="R441" s="58"/>
      <c r="S441" s="58"/>
      <c r="T441" s="58"/>
      <c r="U441" s="58"/>
      <c r="V441" s="58"/>
      <c r="W441" s="58"/>
    </row>
    <row r="442" spans="1:23" s="1" customFormat="1">
      <c r="A442" s="58"/>
      <c r="B442" s="58"/>
      <c r="C442" s="58"/>
      <c r="D442" s="58"/>
      <c r="E442" s="58"/>
      <c r="F442" s="58"/>
      <c r="G442" s="58"/>
      <c r="H442" s="58"/>
      <c r="I442" s="58"/>
      <c r="J442" s="58"/>
      <c r="K442" s="58"/>
      <c r="L442" s="58"/>
      <c r="M442" s="58"/>
      <c r="N442" s="58"/>
      <c r="O442" s="58"/>
      <c r="P442" s="58"/>
      <c r="Q442" s="95"/>
      <c r="R442" s="58"/>
      <c r="S442" s="58"/>
      <c r="T442" s="58"/>
      <c r="U442" s="58"/>
      <c r="V442" s="58"/>
      <c r="W442" s="58"/>
    </row>
    <row r="443" spans="1:23" s="1" customFormat="1">
      <c r="A443" s="58"/>
      <c r="B443" s="58"/>
      <c r="C443" s="58"/>
      <c r="D443" s="58"/>
      <c r="E443" s="58"/>
      <c r="F443" s="58"/>
      <c r="G443" s="58"/>
      <c r="H443" s="58"/>
      <c r="I443" s="58"/>
      <c r="J443" s="58"/>
      <c r="K443" s="58"/>
      <c r="L443" s="58"/>
      <c r="M443" s="58"/>
      <c r="N443" s="58"/>
      <c r="O443" s="58"/>
      <c r="P443" s="58"/>
      <c r="Q443" s="95"/>
      <c r="R443" s="58"/>
      <c r="S443" s="58"/>
      <c r="T443" s="58"/>
      <c r="U443" s="58"/>
      <c r="V443" s="58"/>
      <c r="W443" s="58"/>
    </row>
    <row r="444" spans="1:23" s="1" customFormat="1">
      <c r="A444" s="58"/>
      <c r="B444" s="58"/>
      <c r="C444" s="58"/>
      <c r="D444" s="58"/>
      <c r="E444" s="58"/>
      <c r="F444" s="58"/>
      <c r="G444" s="58"/>
      <c r="H444" s="58"/>
      <c r="I444" s="58"/>
      <c r="J444" s="58"/>
      <c r="K444" s="58"/>
      <c r="L444" s="58"/>
      <c r="M444" s="58"/>
      <c r="N444" s="58"/>
      <c r="O444" s="58"/>
      <c r="P444" s="58"/>
      <c r="Q444" s="95"/>
      <c r="R444" s="58"/>
      <c r="S444" s="58"/>
      <c r="T444" s="58"/>
      <c r="U444" s="58"/>
      <c r="V444" s="58"/>
      <c r="W444" s="58"/>
    </row>
    <row r="445" spans="1:23" s="1" customFormat="1">
      <c r="A445" s="58"/>
      <c r="B445" s="58"/>
      <c r="C445" s="58"/>
      <c r="D445" s="58"/>
      <c r="E445" s="58"/>
      <c r="F445" s="58"/>
      <c r="G445" s="58"/>
      <c r="H445" s="58"/>
      <c r="I445" s="58"/>
      <c r="J445" s="58"/>
      <c r="K445" s="58"/>
      <c r="L445" s="58"/>
      <c r="M445" s="58"/>
      <c r="N445" s="58"/>
      <c r="O445" s="58"/>
      <c r="P445" s="58"/>
      <c r="Q445" s="95"/>
      <c r="R445" s="58"/>
      <c r="S445" s="58"/>
      <c r="T445" s="58"/>
      <c r="U445" s="58"/>
      <c r="V445" s="58"/>
      <c r="W445" s="58"/>
    </row>
    <row r="446" spans="1:23" s="1" customFormat="1">
      <c r="A446" s="58"/>
      <c r="B446" s="58"/>
      <c r="C446" s="58"/>
      <c r="D446" s="58"/>
      <c r="E446" s="58"/>
      <c r="F446" s="58"/>
      <c r="G446" s="58"/>
      <c r="H446" s="58"/>
      <c r="I446" s="58"/>
      <c r="J446" s="58"/>
      <c r="K446" s="58"/>
      <c r="L446" s="58"/>
      <c r="M446" s="58"/>
      <c r="N446" s="58"/>
      <c r="O446" s="58"/>
      <c r="P446" s="58"/>
      <c r="Q446" s="95"/>
      <c r="R446" s="58"/>
      <c r="S446" s="58"/>
      <c r="T446" s="58"/>
      <c r="U446" s="58"/>
      <c r="V446" s="58"/>
      <c r="W446" s="58"/>
    </row>
    <row r="447" spans="1:23" s="1" customFormat="1">
      <c r="A447" s="58"/>
      <c r="B447" s="58"/>
      <c r="C447" s="58"/>
      <c r="D447" s="58"/>
      <c r="E447" s="58"/>
      <c r="F447" s="58"/>
      <c r="G447" s="58"/>
      <c r="H447" s="58"/>
      <c r="I447" s="58"/>
      <c r="J447" s="58"/>
      <c r="K447" s="58"/>
      <c r="L447" s="58"/>
      <c r="M447" s="58"/>
      <c r="N447" s="58"/>
      <c r="O447" s="58"/>
      <c r="P447" s="58"/>
      <c r="Q447" s="95"/>
      <c r="R447" s="58"/>
      <c r="S447" s="58"/>
      <c r="T447" s="58"/>
      <c r="U447" s="58"/>
      <c r="V447" s="58"/>
      <c r="W447" s="58"/>
    </row>
    <row r="448" spans="1:23" s="1" customFormat="1">
      <c r="A448" s="58"/>
      <c r="B448" s="58"/>
      <c r="C448" s="58"/>
      <c r="D448" s="58"/>
      <c r="E448" s="58"/>
      <c r="F448" s="58"/>
      <c r="G448" s="58"/>
      <c r="H448" s="58"/>
      <c r="I448" s="58"/>
      <c r="J448" s="58"/>
      <c r="K448" s="58"/>
      <c r="L448" s="58"/>
      <c r="M448" s="58"/>
      <c r="N448" s="58"/>
      <c r="O448" s="58"/>
      <c r="P448" s="58"/>
      <c r="Q448" s="95"/>
      <c r="R448" s="58"/>
      <c r="S448" s="58"/>
      <c r="T448" s="58"/>
      <c r="U448" s="58"/>
      <c r="V448" s="58"/>
      <c r="W448" s="58"/>
    </row>
    <row r="449" spans="1:23" s="1" customFormat="1">
      <c r="A449" s="58"/>
      <c r="B449" s="58"/>
      <c r="C449" s="58"/>
      <c r="D449" s="58"/>
      <c r="E449" s="58"/>
      <c r="F449" s="58"/>
      <c r="G449" s="58"/>
      <c r="H449" s="58"/>
      <c r="I449" s="58"/>
      <c r="J449" s="58"/>
      <c r="K449" s="58"/>
      <c r="L449" s="58"/>
      <c r="M449" s="58"/>
      <c r="N449" s="58"/>
      <c r="O449" s="58"/>
      <c r="P449" s="58"/>
      <c r="Q449" s="95"/>
      <c r="R449" s="58"/>
      <c r="S449" s="58"/>
      <c r="T449" s="58"/>
      <c r="U449" s="58"/>
      <c r="V449" s="58"/>
      <c r="W449" s="58"/>
    </row>
    <row r="450" spans="1:23" s="1" customFormat="1">
      <c r="A450" s="58"/>
      <c r="B450" s="58"/>
      <c r="C450" s="58"/>
      <c r="D450" s="58"/>
      <c r="E450" s="58"/>
      <c r="F450" s="58"/>
      <c r="G450" s="58"/>
      <c r="H450" s="58"/>
      <c r="I450" s="58"/>
      <c r="J450" s="58"/>
      <c r="K450" s="58"/>
      <c r="L450" s="58"/>
      <c r="M450" s="58"/>
      <c r="N450" s="58"/>
      <c r="O450" s="58"/>
      <c r="P450" s="58"/>
      <c r="Q450" s="95"/>
      <c r="R450" s="58"/>
      <c r="S450" s="58"/>
      <c r="T450" s="58"/>
      <c r="U450" s="58"/>
      <c r="V450" s="58"/>
      <c r="W450" s="58"/>
    </row>
    <row r="451" spans="1:23" s="1" customFormat="1">
      <c r="A451" s="58"/>
      <c r="B451" s="58"/>
      <c r="C451" s="58"/>
      <c r="D451" s="58"/>
      <c r="E451" s="58"/>
      <c r="F451" s="58"/>
      <c r="G451" s="58"/>
      <c r="H451" s="58"/>
      <c r="I451" s="58"/>
      <c r="J451" s="58"/>
      <c r="K451" s="58"/>
      <c r="L451" s="58"/>
      <c r="M451" s="58"/>
      <c r="N451" s="58"/>
      <c r="O451" s="58"/>
      <c r="P451" s="58"/>
      <c r="Q451" s="95"/>
      <c r="R451" s="58"/>
      <c r="S451" s="58"/>
      <c r="T451" s="58"/>
      <c r="U451" s="58"/>
      <c r="V451" s="58"/>
      <c r="W451" s="58"/>
    </row>
    <row r="452" spans="1:23" s="1" customFormat="1">
      <c r="A452" s="58"/>
      <c r="B452" s="58"/>
      <c r="C452" s="58"/>
      <c r="D452" s="58"/>
      <c r="E452" s="58"/>
      <c r="F452" s="58"/>
      <c r="G452" s="58"/>
      <c r="H452" s="58"/>
      <c r="I452" s="58"/>
      <c r="J452" s="58"/>
      <c r="K452" s="58"/>
      <c r="L452" s="58"/>
      <c r="M452" s="58"/>
      <c r="N452" s="58"/>
      <c r="O452" s="58"/>
      <c r="P452" s="58"/>
      <c r="Q452" s="95"/>
      <c r="R452" s="58"/>
      <c r="S452" s="58"/>
      <c r="T452" s="58"/>
      <c r="U452" s="58"/>
      <c r="V452" s="58"/>
      <c r="W452" s="58"/>
    </row>
    <row r="453" spans="1:23" s="1" customFormat="1">
      <c r="A453" s="58"/>
      <c r="B453" s="58"/>
      <c r="C453" s="58"/>
      <c r="D453" s="58"/>
      <c r="E453" s="58"/>
      <c r="F453" s="58"/>
      <c r="G453" s="58"/>
      <c r="H453" s="58"/>
      <c r="I453" s="58"/>
      <c r="J453" s="58"/>
      <c r="K453" s="58"/>
      <c r="L453" s="58"/>
      <c r="M453" s="58"/>
      <c r="N453" s="58"/>
      <c r="O453" s="58"/>
      <c r="P453" s="58"/>
      <c r="Q453" s="95"/>
      <c r="R453" s="58"/>
      <c r="S453" s="58"/>
      <c r="T453" s="58"/>
      <c r="U453" s="58"/>
      <c r="V453" s="58"/>
      <c r="W453" s="58"/>
    </row>
    <row r="454" spans="1:23" s="1" customFormat="1">
      <c r="A454" s="58"/>
      <c r="B454" s="58"/>
      <c r="C454" s="58"/>
      <c r="D454" s="58"/>
      <c r="E454" s="58"/>
      <c r="F454" s="58"/>
      <c r="G454" s="58"/>
      <c r="H454" s="58"/>
      <c r="I454" s="58"/>
      <c r="J454" s="58"/>
      <c r="K454" s="58"/>
      <c r="L454" s="58"/>
      <c r="M454" s="58"/>
      <c r="N454" s="58"/>
      <c r="O454" s="58"/>
      <c r="P454" s="58"/>
      <c r="Q454" s="95"/>
      <c r="R454" s="58"/>
      <c r="S454" s="58"/>
      <c r="T454" s="58"/>
      <c r="U454" s="58"/>
      <c r="V454" s="58"/>
      <c r="W454" s="58"/>
    </row>
    <row r="455" spans="1:23" s="1" customFormat="1">
      <c r="A455" s="58"/>
      <c r="B455" s="58"/>
      <c r="C455" s="58"/>
      <c r="D455" s="58"/>
      <c r="E455" s="58"/>
      <c r="F455" s="58"/>
      <c r="G455" s="58"/>
      <c r="H455" s="58"/>
      <c r="I455" s="58"/>
      <c r="J455" s="58"/>
      <c r="K455" s="58"/>
      <c r="L455" s="58"/>
      <c r="M455" s="58"/>
      <c r="N455" s="58"/>
      <c r="O455" s="58"/>
      <c r="P455" s="58"/>
      <c r="Q455" s="95"/>
      <c r="R455" s="58"/>
      <c r="S455" s="58"/>
      <c r="T455" s="58"/>
      <c r="U455" s="58"/>
      <c r="V455" s="58"/>
      <c r="W455" s="58"/>
    </row>
    <row r="456" spans="1:23" s="1" customFormat="1">
      <c r="A456" s="58"/>
      <c r="B456" s="58"/>
      <c r="C456" s="58"/>
      <c r="D456" s="58"/>
      <c r="E456" s="58"/>
      <c r="F456" s="58"/>
      <c r="G456" s="58"/>
      <c r="H456" s="58"/>
      <c r="I456" s="58"/>
      <c r="J456" s="58"/>
      <c r="K456" s="58"/>
      <c r="L456" s="58"/>
      <c r="M456" s="58"/>
      <c r="N456" s="58"/>
      <c r="O456" s="58"/>
      <c r="P456" s="58"/>
      <c r="Q456" s="95"/>
      <c r="R456" s="58"/>
      <c r="S456" s="58"/>
      <c r="T456" s="58"/>
      <c r="U456" s="58"/>
      <c r="V456" s="58"/>
      <c r="W456" s="58"/>
    </row>
    <row r="457" spans="1:23" s="1" customFormat="1">
      <c r="A457" s="58"/>
      <c r="B457" s="58"/>
      <c r="C457" s="58"/>
      <c r="D457" s="58"/>
      <c r="E457" s="58"/>
      <c r="F457" s="58"/>
      <c r="G457" s="58"/>
      <c r="H457" s="58"/>
      <c r="I457" s="58"/>
      <c r="J457" s="58"/>
      <c r="K457" s="58"/>
      <c r="L457" s="58"/>
      <c r="M457" s="58"/>
      <c r="N457" s="58"/>
      <c r="O457" s="58"/>
      <c r="P457" s="58"/>
      <c r="Q457" s="95"/>
      <c r="R457" s="58"/>
      <c r="S457" s="58"/>
      <c r="T457" s="58"/>
      <c r="U457" s="58"/>
      <c r="V457" s="58"/>
      <c r="W457" s="58"/>
    </row>
    <row r="458" spans="1:23" s="1" customFormat="1">
      <c r="A458" s="58"/>
      <c r="B458" s="58"/>
      <c r="C458" s="58"/>
      <c r="D458" s="58"/>
      <c r="E458" s="58"/>
      <c r="F458" s="58"/>
      <c r="G458" s="58"/>
      <c r="H458" s="58"/>
      <c r="I458" s="58"/>
      <c r="J458" s="58"/>
      <c r="K458" s="58"/>
      <c r="L458" s="58"/>
      <c r="M458" s="58"/>
      <c r="N458" s="58"/>
      <c r="O458" s="58"/>
      <c r="P458" s="58"/>
      <c r="Q458" s="95"/>
      <c r="R458" s="58"/>
      <c r="S458" s="58"/>
      <c r="T458" s="58"/>
      <c r="U458" s="58"/>
      <c r="V458" s="58"/>
      <c r="W458" s="58"/>
    </row>
    <row r="459" spans="1:23" s="1" customFormat="1">
      <c r="A459" s="58"/>
      <c r="B459" s="58"/>
      <c r="C459" s="58"/>
      <c r="D459" s="58"/>
      <c r="E459" s="58"/>
      <c r="F459" s="58"/>
      <c r="G459" s="58"/>
      <c r="H459" s="58"/>
      <c r="I459" s="58"/>
      <c r="J459" s="58"/>
      <c r="K459" s="58"/>
      <c r="L459" s="58"/>
      <c r="M459" s="58"/>
      <c r="N459" s="58"/>
      <c r="O459" s="58"/>
      <c r="P459" s="58"/>
      <c r="Q459" s="95"/>
      <c r="R459" s="58"/>
      <c r="S459" s="58"/>
      <c r="T459" s="58"/>
      <c r="U459" s="58"/>
      <c r="V459" s="58"/>
      <c r="W459" s="58"/>
    </row>
    <row r="460" spans="1:23" s="1" customFormat="1">
      <c r="A460" s="58"/>
      <c r="B460" s="58"/>
      <c r="C460" s="58"/>
      <c r="D460" s="58"/>
      <c r="E460" s="58"/>
      <c r="F460" s="58"/>
      <c r="G460" s="58"/>
      <c r="H460" s="58"/>
      <c r="I460" s="58"/>
      <c r="J460" s="58"/>
      <c r="K460" s="58"/>
      <c r="L460" s="58"/>
      <c r="M460" s="58"/>
      <c r="N460" s="58"/>
      <c r="O460" s="58"/>
      <c r="P460" s="58"/>
      <c r="Q460" s="95"/>
      <c r="R460" s="58"/>
      <c r="S460" s="58"/>
      <c r="T460" s="58"/>
      <c r="U460" s="58"/>
      <c r="V460" s="58"/>
      <c r="W460" s="58"/>
    </row>
    <row r="461" spans="1:23" s="1" customFormat="1">
      <c r="A461" s="58"/>
      <c r="B461" s="58"/>
      <c r="C461" s="58"/>
      <c r="D461" s="58"/>
      <c r="E461" s="58"/>
      <c r="F461" s="58"/>
      <c r="G461" s="58"/>
      <c r="H461" s="58"/>
      <c r="I461" s="58"/>
      <c r="J461" s="58"/>
      <c r="K461" s="58"/>
      <c r="L461" s="58"/>
      <c r="M461" s="58"/>
      <c r="N461" s="58"/>
      <c r="O461" s="58"/>
      <c r="P461" s="58"/>
      <c r="Q461" s="95"/>
      <c r="R461" s="58"/>
      <c r="S461" s="58"/>
      <c r="T461" s="58"/>
      <c r="U461" s="58"/>
      <c r="V461" s="58"/>
      <c r="W461" s="58"/>
    </row>
    <row r="462" spans="1:23" s="1" customFormat="1">
      <c r="A462" s="58"/>
      <c r="B462" s="58"/>
      <c r="C462" s="58"/>
      <c r="D462" s="58"/>
      <c r="E462" s="58"/>
      <c r="F462" s="58"/>
      <c r="G462" s="58"/>
      <c r="H462" s="58"/>
      <c r="I462" s="58"/>
      <c r="J462" s="58"/>
      <c r="K462" s="58"/>
      <c r="L462" s="58"/>
      <c r="M462" s="58"/>
      <c r="N462" s="58"/>
      <c r="O462" s="58"/>
      <c r="P462" s="58"/>
      <c r="Q462" s="95"/>
      <c r="R462" s="58"/>
      <c r="S462" s="58"/>
      <c r="T462" s="58"/>
      <c r="U462" s="58"/>
      <c r="V462" s="58"/>
      <c r="W462" s="58"/>
    </row>
    <row r="463" spans="1:23" s="1" customFormat="1">
      <c r="A463" s="58"/>
      <c r="B463" s="58"/>
      <c r="C463" s="58"/>
      <c r="D463" s="58"/>
      <c r="E463" s="58"/>
      <c r="F463" s="58"/>
      <c r="G463" s="58"/>
      <c r="H463" s="58"/>
      <c r="I463" s="58"/>
      <c r="J463" s="58"/>
      <c r="K463" s="58"/>
      <c r="L463" s="58"/>
      <c r="M463" s="58"/>
      <c r="N463" s="58"/>
      <c r="O463" s="58"/>
      <c r="P463" s="58"/>
      <c r="Q463" s="95"/>
      <c r="R463" s="58"/>
      <c r="S463" s="58"/>
      <c r="T463" s="58"/>
      <c r="U463" s="58"/>
      <c r="V463" s="58"/>
      <c r="W463" s="58"/>
    </row>
    <row r="464" spans="1:23" s="1" customFormat="1">
      <c r="A464" s="58"/>
      <c r="B464" s="58"/>
      <c r="C464" s="58"/>
      <c r="D464" s="58"/>
      <c r="E464" s="58"/>
      <c r="F464" s="58"/>
      <c r="G464" s="58"/>
      <c r="H464" s="58"/>
      <c r="I464" s="58"/>
      <c r="J464" s="58"/>
      <c r="K464" s="58"/>
      <c r="L464" s="58"/>
      <c r="M464" s="58"/>
      <c r="N464" s="58"/>
      <c r="O464" s="58"/>
      <c r="P464" s="58"/>
      <c r="Q464" s="95"/>
      <c r="R464" s="58"/>
      <c r="S464" s="58"/>
      <c r="T464" s="58"/>
      <c r="U464" s="58"/>
      <c r="V464" s="58"/>
      <c r="W464" s="58"/>
    </row>
    <row r="465" spans="1:23" s="1" customFormat="1">
      <c r="A465" s="58"/>
      <c r="B465" s="58"/>
      <c r="C465" s="58"/>
      <c r="D465" s="58"/>
      <c r="E465" s="58"/>
      <c r="F465" s="58"/>
      <c r="G465" s="58"/>
      <c r="H465" s="58"/>
      <c r="I465" s="58"/>
      <c r="J465" s="58"/>
      <c r="K465" s="58"/>
      <c r="L465" s="58"/>
      <c r="M465" s="58"/>
      <c r="N465" s="58"/>
      <c r="O465" s="58"/>
      <c r="P465" s="58"/>
      <c r="Q465" s="95"/>
      <c r="R465" s="58"/>
      <c r="S465" s="58"/>
      <c r="T465" s="58"/>
      <c r="U465" s="58"/>
      <c r="V465" s="58"/>
      <c r="W465" s="58"/>
    </row>
    <row r="466" spans="1:23" s="1" customFormat="1">
      <c r="A466" s="58"/>
      <c r="B466" s="58"/>
      <c r="C466" s="58"/>
      <c r="D466" s="58"/>
      <c r="E466" s="58"/>
      <c r="F466" s="58"/>
      <c r="G466" s="58"/>
      <c r="H466" s="58"/>
      <c r="I466" s="58"/>
      <c r="J466" s="58"/>
      <c r="K466" s="58"/>
      <c r="L466" s="58"/>
      <c r="M466" s="58"/>
      <c r="N466" s="58"/>
      <c r="O466" s="58"/>
      <c r="P466" s="58"/>
      <c r="Q466" s="95"/>
      <c r="R466" s="58"/>
      <c r="S466" s="58"/>
      <c r="T466" s="58"/>
      <c r="U466" s="58"/>
      <c r="V466" s="58"/>
      <c r="W466" s="58"/>
    </row>
    <row r="467" spans="1:23" s="1" customFormat="1">
      <c r="A467" s="58"/>
      <c r="B467" s="58"/>
      <c r="C467" s="58"/>
      <c r="D467" s="58"/>
      <c r="E467" s="58"/>
      <c r="F467" s="58"/>
      <c r="G467" s="58"/>
      <c r="H467" s="58"/>
      <c r="I467" s="58"/>
      <c r="J467" s="58"/>
      <c r="K467" s="58"/>
      <c r="L467" s="58"/>
      <c r="M467" s="58"/>
      <c r="N467" s="58"/>
      <c r="O467" s="58"/>
      <c r="P467" s="58"/>
      <c r="Q467" s="95"/>
      <c r="R467" s="58"/>
      <c r="S467" s="58"/>
      <c r="T467" s="58"/>
      <c r="U467" s="58"/>
      <c r="V467" s="58"/>
      <c r="W467" s="58"/>
    </row>
    <row r="468" spans="1:23" s="1" customFormat="1">
      <c r="A468" s="58"/>
      <c r="B468" s="58"/>
      <c r="C468" s="58"/>
      <c r="D468" s="58"/>
      <c r="E468" s="58"/>
      <c r="F468" s="58"/>
      <c r="G468" s="58"/>
      <c r="H468" s="58"/>
      <c r="I468" s="58"/>
      <c r="J468" s="58"/>
      <c r="K468" s="58"/>
      <c r="L468" s="58"/>
      <c r="M468" s="58"/>
      <c r="N468" s="58"/>
      <c r="O468" s="58"/>
      <c r="P468" s="58"/>
      <c r="Q468" s="95"/>
      <c r="R468" s="58"/>
      <c r="S468" s="58"/>
      <c r="T468" s="58"/>
      <c r="U468" s="58"/>
      <c r="V468" s="58"/>
      <c r="W468" s="58"/>
    </row>
    <row r="469" spans="1:23" s="1" customFormat="1">
      <c r="A469" s="58"/>
      <c r="B469" s="58"/>
      <c r="C469" s="58"/>
      <c r="D469" s="58"/>
      <c r="E469" s="58"/>
      <c r="F469" s="58"/>
      <c r="G469" s="58"/>
      <c r="H469" s="58"/>
      <c r="I469" s="58"/>
      <c r="J469" s="58"/>
      <c r="K469" s="58"/>
      <c r="L469" s="58"/>
      <c r="M469" s="58"/>
      <c r="N469" s="58"/>
      <c r="O469" s="58"/>
      <c r="P469" s="58"/>
      <c r="Q469" s="95"/>
      <c r="R469" s="58"/>
      <c r="S469" s="58"/>
      <c r="T469" s="58"/>
      <c r="U469" s="58"/>
      <c r="V469" s="58"/>
      <c r="W469" s="58"/>
    </row>
    <row r="470" spans="1:23" s="1" customFormat="1">
      <c r="A470" s="58"/>
      <c r="B470" s="58"/>
      <c r="C470" s="58"/>
      <c r="D470" s="58"/>
      <c r="E470" s="58"/>
      <c r="F470" s="58"/>
      <c r="G470" s="58"/>
      <c r="H470" s="58"/>
      <c r="I470" s="58"/>
      <c r="J470" s="58"/>
      <c r="K470" s="58"/>
      <c r="L470" s="58"/>
      <c r="M470" s="58"/>
      <c r="N470" s="58"/>
      <c r="O470" s="58"/>
      <c r="P470" s="58"/>
      <c r="Q470" s="95"/>
      <c r="R470" s="58"/>
      <c r="S470" s="58"/>
      <c r="T470" s="58"/>
      <c r="U470" s="58"/>
      <c r="V470" s="58"/>
      <c r="W470" s="58"/>
    </row>
    <row r="471" spans="1:23" s="1" customFormat="1">
      <c r="A471" s="58"/>
      <c r="B471" s="58"/>
      <c r="C471" s="58"/>
      <c r="D471" s="58"/>
      <c r="E471" s="58"/>
      <c r="F471" s="58"/>
      <c r="G471" s="58"/>
      <c r="H471" s="58"/>
      <c r="I471" s="58"/>
      <c r="J471" s="58"/>
      <c r="K471" s="58"/>
      <c r="L471" s="58"/>
      <c r="M471" s="58"/>
      <c r="N471" s="58"/>
      <c r="O471" s="58"/>
      <c r="P471" s="58"/>
      <c r="Q471" s="95"/>
      <c r="R471" s="58"/>
      <c r="S471" s="58"/>
      <c r="T471" s="58"/>
      <c r="U471" s="58"/>
      <c r="V471" s="58"/>
      <c r="W471" s="58"/>
    </row>
    <row r="472" spans="1:23" s="1" customFormat="1">
      <c r="A472" s="58"/>
      <c r="B472" s="58"/>
      <c r="C472" s="58"/>
      <c r="D472" s="58"/>
      <c r="E472" s="58"/>
      <c r="F472" s="58"/>
      <c r="G472" s="58"/>
      <c r="H472" s="58"/>
      <c r="I472" s="58"/>
      <c r="J472" s="58"/>
      <c r="K472" s="58"/>
      <c r="L472" s="58"/>
      <c r="M472" s="58"/>
      <c r="N472" s="58"/>
      <c r="O472" s="58"/>
      <c r="P472" s="58"/>
      <c r="Q472" s="95"/>
      <c r="R472" s="58"/>
      <c r="S472" s="58"/>
      <c r="T472" s="58"/>
      <c r="U472" s="58"/>
      <c r="V472" s="58"/>
      <c r="W472" s="58"/>
    </row>
    <row r="473" spans="1:23" s="1" customFormat="1">
      <c r="A473" s="58"/>
      <c r="B473" s="58"/>
      <c r="C473" s="58"/>
      <c r="D473" s="58"/>
      <c r="E473" s="58"/>
      <c r="F473" s="58"/>
      <c r="G473" s="58"/>
      <c r="H473" s="58"/>
      <c r="I473" s="58"/>
      <c r="J473" s="58"/>
      <c r="K473" s="58"/>
      <c r="L473" s="58"/>
      <c r="M473" s="58"/>
      <c r="N473" s="58"/>
      <c r="O473" s="58"/>
      <c r="P473" s="58"/>
      <c r="Q473" s="95"/>
      <c r="R473" s="58"/>
      <c r="S473" s="58"/>
      <c r="T473" s="58"/>
      <c r="U473" s="58"/>
      <c r="V473" s="58"/>
      <c r="W473" s="58"/>
    </row>
    <row r="474" spans="1:23" s="1" customFormat="1">
      <c r="A474" s="58"/>
      <c r="B474" s="58"/>
      <c r="C474" s="58"/>
      <c r="D474" s="58"/>
      <c r="E474" s="58"/>
      <c r="F474" s="58"/>
      <c r="G474" s="58"/>
      <c r="H474" s="58"/>
      <c r="I474" s="58"/>
      <c r="J474" s="58"/>
      <c r="K474" s="58"/>
      <c r="L474" s="58"/>
      <c r="M474" s="58"/>
      <c r="N474" s="58"/>
      <c r="O474" s="58"/>
      <c r="P474" s="58"/>
      <c r="Q474" s="95"/>
      <c r="R474" s="58"/>
      <c r="S474" s="58"/>
      <c r="T474" s="58"/>
      <c r="U474" s="58"/>
      <c r="V474" s="58"/>
      <c r="W474" s="58"/>
    </row>
    <row r="475" spans="1:23" s="1" customFormat="1">
      <c r="A475" s="58"/>
      <c r="B475" s="58"/>
      <c r="C475" s="58"/>
      <c r="D475" s="58"/>
      <c r="E475" s="58"/>
      <c r="F475" s="58"/>
      <c r="G475" s="58"/>
      <c r="H475" s="58"/>
      <c r="I475" s="58"/>
      <c r="J475" s="58"/>
      <c r="K475" s="58"/>
      <c r="L475" s="58"/>
      <c r="M475" s="58"/>
      <c r="N475" s="58"/>
      <c r="O475" s="58"/>
      <c r="P475" s="58"/>
      <c r="Q475" s="95"/>
      <c r="R475" s="58"/>
      <c r="S475" s="58"/>
      <c r="T475" s="58"/>
      <c r="U475" s="58"/>
      <c r="V475" s="58"/>
      <c r="W475" s="58"/>
    </row>
    <row r="476" spans="1:23" s="1" customFormat="1">
      <c r="A476" s="58"/>
      <c r="B476" s="58"/>
      <c r="C476" s="58"/>
      <c r="D476" s="58"/>
      <c r="E476" s="58"/>
      <c r="F476" s="58"/>
      <c r="G476" s="58"/>
      <c r="H476" s="58"/>
      <c r="I476" s="58"/>
      <c r="J476" s="58"/>
      <c r="K476" s="58"/>
      <c r="L476" s="58"/>
      <c r="M476" s="58"/>
      <c r="N476" s="58"/>
      <c r="O476" s="58"/>
      <c r="P476" s="58"/>
      <c r="Q476" s="95"/>
      <c r="R476" s="58"/>
      <c r="S476" s="58"/>
      <c r="T476" s="58"/>
      <c r="U476" s="58"/>
      <c r="V476" s="58"/>
      <c r="W476" s="58"/>
    </row>
    <row r="477" spans="1:23" s="1" customFormat="1">
      <c r="A477" s="58"/>
      <c r="B477" s="58"/>
      <c r="C477" s="58"/>
      <c r="D477" s="58"/>
      <c r="E477" s="58"/>
      <c r="F477" s="58"/>
      <c r="G477" s="58"/>
      <c r="H477" s="58"/>
      <c r="I477" s="58"/>
      <c r="J477" s="58"/>
      <c r="K477" s="58"/>
      <c r="L477" s="58"/>
      <c r="M477" s="58"/>
      <c r="N477" s="58"/>
      <c r="O477" s="58"/>
      <c r="P477" s="58"/>
      <c r="Q477" s="95"/>
      <c r="R477" s="58"/>
      <c r="S477" s="58"/>
      <c r="T477" s="58"/>
      <c r="U477" s="58"/>
      <c r="V477" s="58"/>
      <c r="W477" s="58"/>
    </row>
    <row r="478" spans="1:23" s="1" customFormat="1">
      <c r="A478" s="58"/>
      <c r="B478" s="58"/>
      <c r="C478" s="58"/>
      <c r="D478" s="58"/>
      <c r="E478" s="58"/>
      <c r="F478" s="58"/>
      <c r="G478" s="58"/>
      <c r="H478" s="58"/>
      <c r="I478" s="58"/>
      <c r="J478" s="58"/>
      <c r="K478" s="58"/>
      <c r="L478" s="58"/>
      <c r="M478" s="58"/>
      <c r="N478" s="58"/>
      <c r="O478" s="58"/>
      <c r="P478" s="58"/>
      <c r="Q478" s="95"/>
      <c r="R478" s="58"/>
      <c r="S478" s="58"/>
      <c r="T478" s="58"/>
      <c r="U478" s="58"/>
      <c r="V478" s="58"/>
      <c r="W478" s="58"/>
    </row>
    <row r="479" spans="1:23" s="1" customFormat="1">
      <c r="A479" s="58"/>
      <c r="B479" s="58"/>
      <c r="C479" s="58"/>
      <c r="D479" s="58"/>
      <c r="E479" s="58"/>
      <c r="F479" s="58"/>
      <c r="G479" s="58"/>
      <c r="H479" s="58"/>
      <c r="I479" s="58"/>
      <c r="J479" s="58"/>
      <c r="K479" s="58"/>
      <c r="L479" s="58"/>
      <c r="M479" s="58"/>
      <c r="N479" s="58"/>
      <c r="O479" s="58"/>
      <c r="P479" s="58"/>
      <c r="Q479" s="95"/>
      <c r="R479" s="58"/>
      <c r="S479" s="58"/>
      <c r="T479" s="58"/>
      <c r="U479" s="58"/>
      <c r="V479" s="58"/>
      <c r="W479" s="58"/>
    </row>
    <row r="480" spans="1:23" s="1" customFormat="1">
      <c r="A480" s="58"/>
      <c r="B480" s="58"/>
      <c r="C480" s="58"/>
      <c r="D480" s="58"/>
      <c r="E480" s="58"/>
      <c r="F480" s="58"/>
      <c r="G480" s="58"/>
      <c r="H480" s="58"/>
      <c r="I480" s="58"/>
      <c r="J480" s="58"/>
      <c r="K480" s="58"/>
      <c r="L480" s="58"/>
      <c r="M480" s="58"/>
      <c r="N480" s="58"/>
      <c r="O480" s="58"/>
      <c r="P480" s="58"/>
      <c r="Q480" s="95"/>
      <c r="R480" s="58"/>
      <c r="S480" s="58"/>
      <c r="T480" s="58"/>
      <c r="U480" s="58"/>
      <c r="V480" s="58"/>
      <c r="W480" s="58"/>
    </row>
    <row r="481" spans="1:23" s="1" customFormat="1">
      <c r="A481" s="58"/>
      <c r="B481" s="58"/>
      <c r="C481" s="58"/>
      <c r="D481" s="58"/>
      <c r="E481" s="58"/>
      <c r="F481" s="58"/>
      <c r="G481" s="58"/>
      <c r="H481" s="58"/>
      <c r="I481" s="58"/>
      <c r="J481" s="58"/>
      <c r="K481" s="58"/>
      <c r="L481" s="58"/>
      <c r="M481" s="58"/>
      <c r="N481" s="58"/>
      <c r="O481" s="58"/>
      <c r="P481" s="58"/>
      <c r="Q481" s="95"/>
      <c r="R481" s="58"/>
      <c r="S481" s="58"/>
      <c r="T481" s="58"/>
      <c r="U481" s="58"/>
      <c r="V481" s="58"/>
      <c r="W481" s="58"/>
    </row>
    <row r="482" spans="1:23" s="1" customFormat="1">
      <c r="A482" s="58"/>
      <c r="B482" s="58"/>
      <c r="C482" s="58"/>
      <c r="D482" s="58"/>
      <c r="E482" s="58"/>
      <c r="F482" s="58"/>
      <c r="G482" s="58"/>
      <c r="H482" s="58"/>
      <c r="I482" s="58"/>
      <c r="J482" s="58"/>
      <c r="K482" s="58"/>
      <c r="L482" s="58"/>
      <c r="M482" s="58"/>
      <c r="N482" s="58"/>
      <c r="O482" s="58"/>
      <c r="P482" s="58"/>
      <c r="Q482" s="95"/>
      <c r="R482" s="58"/>
      <c r="S482" s="58"/>
      <c r="T482" s="58"/>
      <c r="U482" s="58"/>
      <c r="V482" s="58"/>
      <c r="W482" s="58"/>
    </row>
    <row r="483" spans="1:23" s="1" customFormat="1">
      <c r="A483" s="58"/>
      <c r="B483" s="58"/>
      <c r="C483" s="58"/>
      <c r="D483" s="58"/>
      <c r="E483" s="58"/>
      <c r="F483" s="58"/>
      <c r="G483" s="58"/>
      <c r="H483" s="58"/>
      <c r="I483" s="58"/>
      <c r="J483" s="58"/>
      <c r="K483" s="58"/>
      <c r="L483" s="58"/>
      <c r="M483" s="58"/>
      <c r="N483" s="58"/>
      <c r="O483" s="58"/>
      <c r="P483" s="58"/>
      <c r="Q483" s="95"/>
      <c r="R483" s="58"/>
      <c r="S483" s="58"/>
      <c r="T483" s="58"/>
      <c r="U483" s="58"/>
      <c r="V483" s="58"/>
      <c r="W483" s="58"/>
    </row>
    <row r="484" spans="1:23" s="1" customFormat="1">
      <c r="A484" s="58"/>
      <c r="B484" s="58"/>
      <c r="C484" s="58"/>
      <c r="D484" s="58"/>
      <c r="E484" s="58"/>
      <c r="F484" s="58"/>
      <c r="G484" s="58"/>
      <c r="H484" s="58"/>
      <c r="I484" s="58"/>
      <c r="J484" s="58"/>
      <c r="K484" s="58"/>
      <c r="L484" s="58"/>
      <c r="M484" s="58"/>
      <c r="N484" s="58"/>
      <c r="O484" s="58"/>
      <c r="P484" s="58"/>
      <c r="Q484" s="95"/>
      <c r="R484" s="58"/>
      <c r="S484" s="58"/>
      <c r="T484" s="58"/>
      <c r="U484" s="58"/>
      <c r="V484" s="58"/>
      <c r="W484" s="58"/>
    </row>
    <row r="485" spans="1:23" s="1" customFormat="1">
      <c r="A485" s="58"/>
      <c r="B485" s="58"/>
      <c r="C485" s="58"/>
      <c r="D485" s="58"/>
      <c r="E485" s="58"/>
      <c r="F485" s="58"/>
      <c r="G485" s="58"/>
      <c r="H485" s="58"/>
      <c r="I485" s="58"/>
      <c r="J485" s="58"/>
      <c r="K485" s="58"/>
      <c r="L485" s="58"/>
      <c r="M485" s="58"/>
      <c r="N485" s="58"/>
      <c r="O485" s="58"/>
      <c r="P485" s="58"/>
      <c r="Q485" s="95"/>
      <c r="R485" s="58"/>
      <c r="S485" s="58"/>
      <c r="T485" s="58"/>
      <c r="U485" s="58"/>
      <c r="V485" s="58"/>
      <c r="W485" s="58"/>
    </row>
    <row r="486" spans="1:23" s="1" customFormat="1">
      <c r="A486" s="58"/>
      <c r="B486" s="58"/>
      <c r="C486" s="58"/>
      <c r="D486" s="58"/>
      <c r="E486" s="58"/>
      <c r="F486" s="58"/>
      <c r="G486" s="58"/>
      <c r="H486" s="58"/>
      <c r="I486" s="58"/>
      <c r="J486" s="58"/>
      <c r="K486" s="58"/>
      <c r="L486" s="58"/>
      <c r="M486" s="58"/>
      <c r="N486" s="58"/>
      <c r="O486" s="58"/>
      <c r="P486" s="58"/>
      <c r="Q486" s="95"/>
      <c r="R486" s="58"/>
      <c r="S486" s="58"/>
      <c r="T486" s="58"/>
      <c r="U486" s="58"/>
      <c r="V486" s="58"/>
      <c r="W486" s="58"/>
    </row>
    <row r="487" spans="1:23" s="1" customFormat="1">
      <c r="A487" s="58"/>
      <c r="B487" s="58"/>
      <c r="C487" s="58"/>
      <c r="D487" s="58"/>
      <c r="E487" s="58"/>
      <c r="F487" s="58"/>
      <c r="G487" s="58"/>
      <c r="H487" s="58"/>
      <c r="I487" s="58"/>
      <c r="J487" s="58"/>
      <c r="K487" s="58"/>
      <c r="L487" s="58"/>
      <c r="M487" s="58"/>
      <c r="N487" s="58"/>
      <c r="O487" s="58"/>
      <c r="P487" s="58"/>
      <c r="Q487" s="95"/>
      <c r="R487" s="58"/>
      <c r="S487" s="58"/>
      <c r="T487" s="58"/>
      <c r="U487" s="58"/>
      <c r="V487" s="58"/>
      <c r="W487" s="58"/>
    </row>
    <row r="488" spans="1:23" s="1" customFormat="1">
      <c r="A488" s="58"/>
      <c r="B488" s="58"/>
      <c r="C488" s="58"/>
      <c r="D488" s="58"/>
      <c r="E488" s="58"/>
      <c r="F488" s="58"/>
      <c r="G488" s="58"/>
      <c r="H488" s="58"/>
      <c r="I488" s="58"/>
      <c r="J488" s="58"/>
      <c r="K488" s="58"/>
      <c r="L488" s="58"/>
      <c r="M488" s="58"/>
      <c r="N488" s="58"/>
      <c r="O488" s="58"/>
      <c r="P488" s="58"/>
      <c r="Q488" s="95"/>
      <c r="R488" s="58"/>
      <c r="S488" s="58"/>
      <c r="T488" s="58"/>
      <c r="U488" s="58"/>
      <c r="V488" s="58"/>
      <c r="W488" s="58"/>
    </row>
    <row r="489" spans="1:23" s="1" customFormat="1">
      <c r="A489" s="58"/>
      <c r="B489" s="58"/>
      <c r="C489" s="58"/>
      <c r="D489" s="58"/>
      <c r="E489" s="58"/>
      <c r="F489" s="58"/>
      <c r="G489" s="58"/>
      <c r="H489" s="58"/>
      <c r="I489" s="58"/>
      <c r="J489" s="58"/>
      <c r="K489" s="58"/>
      <c r="L489" s="58"/>
      <c r="M489" s="58"/>
      <c r="N489" s="58"/>
      <c r="O489" s="58"/>
      <c r="P489" s="58"/>
      <c r="Q489" s="95"/>
      <c r="R489" s="58"/>
      <c r="S489" s="58"/>
      <c r="T489" s="58"/>
      <c r="U489" s="58"/>
      <c r="V489" s="58"/>
      <c r="W489" s="58"/>
    </row>
    <row r="490" spans="1:23" s="1" customFormat="1">
      <c r="A490" s="58"/>
      <c r="B490" s="58"/>
      <c r="C490" s="58"/>
      <c r="D490" s="58"/>
      <c r="E490" s="58"/>
      <c r="F490" s="58"/>
      <c r="G490" s="58"/>
      <c r="H490" s="58"/>
      <c r="I490" s="58"/>
      <c r="J490" s="58"/>
      <c r="K490" s="58"/>
      <c r="L490" s="58"/>
      <c r="M490" s="58"/>
      <c r="N490" s="58"/>
      <c r="O490" s="58"/>
      <c r="P490" s="58"/>
      <c r="Q490" s="95"/>
      <c r="R490" s="58"/>
      <c r="S490" s="58"/>
      <c r="T490" s="58"/>
      <c r="U490" s="58"/>
      <c r="V490" s="58"/>
      <c r="W490" s="58"/>
    </row>
    <row r="491" spans="1:23" s="1" customFormat="1">
      <c r="A491" s="58"/>
      <c r="B491" s="58"/>
      <c r="C491" s="58"/>
      <c r="D491" s="58"/>
      <c r="E491" s="58"/>
      <c r="F491" s="58"/>
      <c r="G491" s="58"/>
      <c r="H491" s="58"/>
      <c r="I491" s="58"/>
      <c r="J491" s="58"/>
      <c r="K491" s="58"/>
      <c r="L491" s="58"/>
      <c r="M491" s="58"/>
      <c r="N491" s="58"/>
      <c r="O491" s="58"/>
      <c r="P491" s="58"/>
      <c r="Q491" s="95"/>
      <c r="R491" s="58"/>
      <c r="S491" s="58"/>
      <c r="T491" s="58"/>
      <c r="U491" s="58"/>
      <c r="V491" s="58"/>
      <c r="W491" s="58"/>
    </row>
    <row r="492" spans="1:23" s="1" customFormat="1">
      <c r="A492" s="58"/>
      <c r="B492" s="58"/>
      <c r="C492" s="58"/>
      <c r="D492" s="58"/>
      <c r="E492" s="58"/>
      <c r="F492" s="58"/>
      <c r="G492" s="58"/>
      <c r="H492" s="58"/>
      <c r="I492" s="58"/>
      <c r="J492" s="58"/>
      <c r="K492" s="58"/>
      <c r="L492" s="58"/>
      <c r="M492" s="58"/>
      <c r="N492" s="58"/>
      <c r="O492" s="58"/>
      <c r="P492" s="58"/>
      <c r="Q492" s="95"/>
      <c r="R492" s="58"/>
      <c r="S492" s="58"/>
      <c r="T492" s="58"/>
      <c r="U492" s="58"/>
      <c r="V492" s="58"/>
      <c r="W492" s="58"/>
    </row>
    <row r="493" spans="1:23" s="1" customFormat="1">
      <c r="A493" s="58"/>
      <c r="B493" s="58"/>
      <c r="C493" s="58"/>
      <c r="D493" s="58"/>
      <c r="E493" s="58"/>
      <c r="F493" s="58"/>
      <c r="G493" s="58"/>
      <c r="H493" s="58"/>
      <c r="I493" s="58"/>
      <c r="J493" s="58"/>
      <c r="K493" s="58"/>
      <c r="L493" s="58"/>
      <c r="M493" s="58"/>
      <c r="N493" s="58"/>
      <c r="O493" s="58"/>
      <c r="P493" s="58"/>
      <c r="Q493" s="95"/>
      <c r="R493" s="58"/>
      <c r="S493" s="58"/>
      <c r="T493" s="58"/>
      <c r="U493" s="58"/>
      <c r="V493" s="58"/>
      <c r="W493" s="58"/>
    </row>
    <row r="494" spans="1:23" s="1" customFormat="1">
      <c r="A494" s="58"/>
      <c r="B494" s="58"/>
      <c r="C494" s="58"/>
      <c r="D494" s="58"/>
      <c r="E494" s="58"/>
      <c r="F494" s="58"/>
      <c r="G494" s="58"/>
      <c r="H494" s="58"/>
      <c r="I494" s="58"/>
      <c r="J494" s="58"/>
      <c r="K494" s="58"/>
      <c r="L494" s="58"/>
      <c r="M494" s="58"/>
      <c r="N494" s="58"/>
      <c r="O494" s="58"/>
      <c r="P494" s="58"/>
      <c r="Q494" s="95"/>
      <c r="R494" s="58"/>
      <c r="S494" s="58"/>
      <c r="T494" s="58"/>
      <c r="U494" s="58"/>
      <c r="V494" s="58"/>
      <c r="W494" s="58"/>
    </row>
    <row r="495" spans="1:23" s="1" customFormat="1">
      <c r="A495" s="58"/>
      <c r="B495" s="58"/>
      <c r="C495" s="58"/>
      <c r="D495" s="58"/>
      <c r="E495" s="58"/>
      <c r="F495" s="58"/>
      <c r="G495" s="58"/>
      <c r="H495" s="58"/>
      <c r="I495" s="58"/>
      <c r="J495" s="58"/>
      <c r="K495" s="58"/>
      <c r="L495" s="58"/>
      <c r="M495" s="58"/>
      <c r="N495" s="58"/>
      <c r="O495" s="58"/>
      <c r="P495" s="58"/>
      <c r="Q495" s="95"/>
      <c r="R495" s="58"/>
      <c r="S495" s="58"/>
      <c r="T495" s="58"/>
      <c r="U495" s="58"/>
      <c r="V495" s="58"/>
      <c r="W495" s="58"/>
    </row>
    <row r="496" spans="1:23" s="1" customFormat="1">
      <c r="A496" s="58"/>
      <c r="B496" s="58"/>
      <c r="C496" s="58"/>
      <c r="D496" s="58"/>
      <c r="E496" s="58"/>
      <c r="F496" s="58"/>
      <c r="G496" s="58"/>
      <c r="H496" s="58"/>
      <c r="I496" s="58"/>
      <c r="J496" s="58"/>
      <c r="K496" s="58"/>
      <c r="L496" s="58"/>
      <c r="M496" s="58"/>
      <c r="N496" s="58"/>
      <c r="O496" s="58"/>
      <c r="P496" s="58"/>
      <c r="Q496" s="95"/>
      <c r="R496" s="58"/>
      <c r="S496" s="58"/>
      <c r="T496" s="58"/>
      <c r="U496" s="58"/>
      <c r="V496" s="58"/>
      <c r="W496" s="58"/>
    </row>
    <row r="497" spans="1:23" s="1" customFormat="1">
      <c r="A497" s="58"/>
      <c r="B497" s="58"/>
      <c r="C497" s="58"/>
      <c r="D497" s="58"/>
      <c r="E497" s="58"/>
      <c r="F497" s="58"/>
      <c r="G497" s="58"/>
      <c r="H497" s="58"/>
      <c r="I497" s="58"/>
      <c r="J497" s="58"/>
      <c r="K497" s="58"/>
      <c r="L497" s="58"/>
      <c r="M497" s="58"/>
      <c r="N497" s="58"/>
      <c r="O497" s="58"/>
      <c r="P497" s="58"/>
      <c r="Q497" s="95"/>
      <c r="R497" s="58"/>
      <c r="S497" s="58"/>
      <c r="T497" s="58"/>
      <c r="U497" s="58"/>
      <c r="V497" s="58"/>
      <c r="W497" s="58"/>
    </row>
    <row r="498" spans="1:23" s="1" customFormat="1">
      <c r="A498" s="58"/>
      <c r="B498" s="58"/>
      <c r="C498" s="58"/>
      <c r="D498" s="58"/>
      <c r="E498" s="58"/>
      <c r="F498" s="58"/>
      <c r="G498" s="58"/>
      <c r="H498" s="58"/>
      <c r="I498" s="58"/>
      <c r="J498" s="58"/>
      <c r="K498" s="58"/>
      <c r="L498" s="58"/>
      <c r="M498" s="58"/>
      <c r="N498" s="58"/>
      <c r="O498" s="58"/>
      <c r="P498" s="58"/>
      <c r="Q498" s="95"/>
      <c r="R498" s="58"/>
      <c r="S498" s="58"/>
      <c r="T498" s="58"/>
      <c r="U498" s="58"/>
      <c r="V498" s="58"/>
      <c r="W498" s="58"/>
    </row>
    <row r="499" spans="1:23" s="1" customFormat="1">
      <c r="A499" s="58"/>
      <c r="B499" s="58"/>
      <c r="C499" s="58"/>
      <c r="D499" s="58"/>
      <c r="E499" s="58"/>
      <c r="F499" s="58"/>
      <c r="G499" s="58"/>
      <c r="H499" s="58"/>
      <c r="I499" s="58"/>
      <c r="J499" s="58"/>
      <c r="K499" s="58"/>
      <c r="L499" s="58"/>
      <c r="M499" s="58"/>
      <c r="N499" s="58"/>
      <c r="O499" s="58"/>
      <c r="P499" s="58"/>
      <c r="Q499" s="95"/>
      <c r="R499" s="58"/>
      <c r="S499" s="58"/>
      <c r="T499" s="58"/>
      <c r="U499" s="58"/>
      <c r="V499" s="58"/>
      <c r="W499" s="58"/>
    </row>
    <row r="500" spans="1:23" s="1" customFormat="1">
      <c r="A500" s="58"/>
      <c r="B500" s="58"/>
      <c r="C500" s="58"/>
      <c r="D500" s="58"/>
      <c r="E500" s="58"/>
      <c r="F500" s="58"/>
      <c r="G500" s="58"/>
      <c r="H500" s="58"/>
      <c r="I500" s="58"/>
      <c r="J500" s="58"/>
      <c r="K500" s="58"/>
      <c r="L500" s="58"/>
      <c r="M500" s="58"/>
      <c r="N500" s="58"/>
      <c r="O500" s="58"/>
      <c r="P500" s="58"/>
      <c r="Q500" s="95"/>
      <c r="R500" s="58"/>
      <c r="S500" s="58"/>
      <c r="T500" s="58"/>
      <c r="U500" s="58"/>
      <c r="V500" s="58"/>
      <c r="W500" s="58"/>
    </row>
    <row r="501" spans="1:23" s="1" customFormat="1">
      <c r="A501" s="58"/>
      <c r="B501" s="58"/>
      <c r="C501" s="58"/>
      <c r="D501" s="58"/>
      <c r="E501" s="58"/>
      <c r="F501" s="58"/>
      <c r="G501" s="58"/>
      <c r="H501" s="58"/>
      <c r="I501" s="58"/>
      <c r="J501" s="58"/>
      <c r="K501" s="58"/>
      <c r="L501" s="58"/>
      <c r="M501" s="58"/>
      <c r="N501" s="58"/>
      <c r="O501" s="58"/>
      <c r="P501" s="58"/>
      <c r="Q501" s="95"/>
      <c r="R501" s="58"/>
      <c r="S501" s="58"/>
      <c r="T501" s="58"/>
      <c r="U501" s="58"/>
      <c r="V501" s="58"/>
      <c r="W501" s="58"/>
    </row>
    <row r="502" spans="1:23" s="1" customFormat="1">
      <c r="A502" s="58"/>
      <c r="B502" s="58"/>
      <c r="C502" s="58"/>
      <c r="D502" s="58"/>
      <c r="E502" s="58"/>
      <c r="F502" s="58"/>
      <c r="G502" s="58"/>
      <c r="H502" s="58"/>
      <c r="I502" s="58"/>
      <c r="J502" s="58"/>
      <c r="K502" s="58"/>
      <c r="L502" s="58"/>
      <c r="M502" s="58"/>
      <c r="N502" s="58"/>
      <c r="O502" s="58"/>
      <c r="P502" s="58"/>
      <c r="Q502" s="95"/>
      <c r="R502" s="58"/>
      <c r="S502" s="58"/>
      <c r="T502" s="58"/>
      <c r="U502" s="58"/>
      <c r="V502" s="58"/>
      <c r="W502" s="58"/>
    </row>
    <row r="503" spans="1:23" s="1" customFormat="1">
      <c r="A503" s="58"/>
      <c r="B503" s="58"/>
      <c r="C503" s="58"/>
      <c r="D503" s="58"/>
      <c r="E503" s="58"/>
      <c r="F503" s="58"/>
      <c r="G503" s="58"/>
      <c r="H503" s="58"/>
      <c r="I503" s="58"/>
      <c r="J503" s="58"/>
      <c r="K503" s="58"/>
      <c r="L503" s="58"/>
      <c r="M503" s="58"/>
      <c r="N503" s="58"/>
      <c r="O503" s="58"/>
      <c r="P503" s="58"/>
      <c r="Q503" s="95"/>
      <c r="R503" s="58"/>
      <c r="S503" s="58"/>
      <c r="T503" s="58"/>
      <c r="U503" s="58"/>
      <c r="V503" s="58"/>
      <c r="W503" s="58"/>
    </row>
    <row r="504" spans="1:23" s="1" customFormat="1">
      <c r="A504" s="58"/>
      <c r="B504" s="58"/>
      <c r="C504" s="58"/>
      <c r="D504" s="58"/>
      <c r="E504" s="58"/>
      <c r="F504" s="58"/>
      <c r="G504" s="58"/>
      <c r="H504" s="58"/>
      <c r="I504" s="58"/>
      <c r="J504" s="58"/>
      <c r="K504" s="58"/>
      <c r="L504" s="58"/>
      <c r="M504" s="58"/>
      <c r="N504" s="58"/>
      <c r="O504" s="58"/>
      <c r="P504" s="58"/>
      <c r="Q504" s="95"/>
      <c r="R504" s="58"/>
      <c r="S504" s="58"/>
      <c r="T504" s="58"/>
      <c r="U504" s="58"/>
      <c r="V504" s="58"/>
      <c r="W504" s="58"/>
    </row>
    <row r="505" spans="1:23" s="1" customFormat="1">
      <c r="A505" s="58"/>
      <c r="B505" s="58"/>
      <c r="C505" s="58"/>
      <c r="D505" s="58"/>
      <c r="E505" s="58"/>
      <c r="F505" s="58"/>
      <c r="G505" s="58"/>
      <c r="H505" s="58"/>
      <c r="I505" s="58"/>
      <c r="J505" s="58"/>
      <c r="K505" s="58"/>
      <c r="L505" s="58"/>
      <c r="M505" s="58"/>
      <c r="N505" s="58"/>
      <c r="O505" s="58"/>
      <c r="P505" s="58"/>
      <c r="Q505" s="95"/>
      <c r="R505" s="58"/>
      <c r="S505" s="58"/>
      <c r="T505" s="58"/>
      <c r="U505" s="58"/>
      <c r="V505" s="58"/>
      <c r="W505" s="58"/>
    </row>
    <row r="506" spans="1:23" s="1" customFormat="1">
      <c r="A506" s="58"/>
      <c r="B506" s="58"/>
      <c r="C506" s="58"/>
      <c r="D506" s="58"/>
      <c r="E506" s="58"/>
      <c r="F506" s="58"/>
      <c r="G506" s="58"/>
      <c r="H506" s="58"/>
      <c r="I506" s="58"/>
      <c r="J506" s="58"/>
      <c r="K506" s="58"/>
      <c r="L506" s="58"/>
      <c r="M506" s="58"/>
      <c r="N506" s="58"/>
      <c r="O506" s="58"/>
      <c r="P506" s="58"/>
      <c r="Q506" s="95"/>
      <c r="R506" s="58"/>
      <c r="S506" s="58"/>
      <c r="T506" s="58"/>
      <c r="U506" s="58"/>
      <c r="V506" s="58"/>
      <c r="W506" s="58"/>
    </row>
    <row r="507" spans="1:23" s="1" customFormat="1">
      <c r="A507" s="58"/>
      <c r="B507" s="58"/>
      <c r="C507" s="58"/>
      <c r="D507" s="58"/>
      <c r="E507" s="58"/>
      <c r="F507" s="58"/>
      <c r="G507" s="58"/>
      <c r="H507" s="58"/>
      <c r="I507" s="58"/>
      <c r="J507" s="58"/>
      <c r="K507" s="58"/>
      <c r="L507" s="58"/>
      <c r="M507" s="58"/>
      <c r="N507" s="58"/>
      <c r="O507" s="58"/>
      <c r="P507" s="58"/>
      <c r="Q507" s="95"/>
      <c r="R507" s="58"/>
      <c r="S507" s="58"/>
      <c r="T507" s="58"/>
      <c r="U507" s="58"/>
      <c r="V507" s="58"/>
      <c r="W507" s="58"/>
    </row>
    <row r="508" spans="1:23" s="1" customFormat="1">
      <c r="A508" s="58"/>
      <c r="B508" s="58"/>
      <c r="C508" s="58"/>
      <c r="D508" s="58"/>
      <c r="E508" s="58"/>
      <c r="F508" s="58"/>
      <c r="G508" s="58"/>
      <c r="H508" s="58"/>
      <c r="I508" s="58"/>
      <c r="J508" s="58"/>
      <c r="K508" s="58"/>
      <c r="L508" s="58"/>
      <c r="M508" s="58"/>
      <c r="N508" s="58"/>
      <c r="O508" s="58"/>
      <c r="P508" s="58"/>
      <c r="Q508" s="95"/>
      <c r="R508" s="58"/>
      <c r="S508" s="58"/>
      <c r="T508" s="58"/>
      <c r="U508" s="58"/>
      <c r="V508" s="58"/>
      <c r="W508" s="58"/>
    </row>
    <row r="509" spans="1:23" s="1" customFormat="1">
      <c r="A509" s="58"/>
      <c r="B509" s="58"/>
      <c r="C509" s="58"/>
      <c r="D509" s="58"/>
      <c r="E509" s="58"/>
      <c r="F509" s="58"/>
      <c r="G509" s="58"/>
      <c r="H509" s="58"/>
      <c r="I509" s="58"/>
      <c r="J509" s="58"/>
      <c r="K509" s="58"/>
      <c r="L509" s="58"/>
      <c r="M509" s="58"/>
      <c r="N509" s="58"/>
      <c r="O509" s="58"/>
      <c r="P509" s="58"/>
      <c r="Q509" s="95"/>
      <c r="R509" s="58"/>
      <c r="S509" s="58"/>
      <c r="T509" s="58"/>
      <c r="U509" s="58"/>
      <c r="V509" s="58"/>
      <c r="W509" s="58"/>
    </row>
    <row r="510" spans="1:23" s="1" customFormat="1">
      <c r="A510" s="58"/>
      <c r="B510" s="58"/>
      <c r="C510" s="58"/>
      <c r="D510" s="58"/>
      <c r="E510" s="58"/>
      <c r="F510" s="58"/>
      <c r="G510" s="58"/>
      <c r="H510" s="58"/>
      <c r="I510" s="58"/>
      <c r="J510" s="58"/>
      <c r="K510" s="58"/>
      <c r="L510" s="58"/>
      <c r="M510" s="58"/>
      <c r="N510" s="58"/>
      <c r="O510" s="58"/>
      <c r="P510" s="58"/>
      <c r="Q510" s="95"/>
      <c r="R510" s="58"/>
      <c r="S510" s="58"/>
      <c r="T510" s="58"/>
      <c r="U510" s="58"/>
      <c r="V510" s="58"/>
      <c r="W510" s="58"/>
    </row>
    <row r="511" spans="1:23" s="1" customFormat="1">
      <c r="A511" s="58"/>
      <c r="B511" s="58"/>
      <c r="C511" s="58"/>
      <c r="D511" s="58"/>
      <c r="E511" s="58"/>
      <c r="F511" s="58"/>
      <c r="G511" s="58"/>
      <c r="H511" s="58"/>
      <c r="I511" s="58"/>
      <c r="J511" s="58"/>
      <c r="K511" s="58"/>
      <c r="L511" s="58"/>
      <c r="M511" s="58"/>
      <c r="N511" s="58"/>
      <c r="O511" s="58"/>
      <c r="P511" s="58"/>
      <c r="Q511" s="95"/>
      <c r="R511" s="58"/>
      <c r="S511" s="58"/>
      <c r="T511" s="58"/>
      <c r="U511" s="58"/>
      <c r="V511" s="58"/>
      <c r="W511" s="58"/>
    </row>
    <row r="512" spans="1:23" s="1" customFormat="1">
      <c r="A512" s="58"/>
      <c r="B512" s="58"/>
      <c r="C512" s="58"/>
      <c r="D512" s="58"/>
      <c r="E512" s="58"/>
      <c r="F512" s="58"/>
      <c r="G512" s="58"/>
      <c r="H512" s="58"/>
      <c r="I512" s="58"/>
      <c r="J512" s="58"/>
      <c r="K512" s="58"/>
      <c r="L512" s="58"/>
      <c r="M512" s="58"/>
      <c r="N512" s="58"/>
      <c r="O512" s="58"/>
      <c r="P512" s="58"/>
      <c r="Q512" s="95"/>
      <c r="R512" s="58"/>
      <c r="S512" s="58"/>
      <c r="T512" s="58"/>
      <c r="U512" s="58"/>
      <c r="V512" s="58"/>
      <c r="W512" s="58"/>
    </row>
    <row r="513" spans="1:23" s="1" customFormat="1">
      <c r="A513" s="58"/>
      <c r="B513" s="58"/>
      <c r="C513" s="58"/>
      <c r="D513" s="58"/>
      <c r="E513" s="58"/>
      <c r="F513" s="58"/>
      <c r="G513" s="58"/>
      <c r="H513" s="58"/>
      <c r="I513" s="58"/>
      <c r="J513" s="58"/>
      <c r="K513" s="58"/>
      <c r="L513" s="58"/>
      <c r="M513" s="58"/>
      <c r="N513" s="58"/>
      <c r="O513" s="58"/>
      <c r="P513" s="58"/>
      <c r="Q513" s="95"/>
      <c r="R513" s="58"/>
      <c r="S513" s="58"/>
      <c r="T513" s="58"/>
      <c r="U513" s="58"/>
      <c r="V513" s="58"/>
      <c r="W513" s="58"/>
    </row>
    <row r="514" spans="1:23" s="1" customFormat="1">
      <c r="A514" s="58"/>
      <c r="B514" s="58"/>
      <c r="C514" s="58"/>
      <c r="D514" s="58"/>
      <c r="E514" s="58"/>
      <c r="F514" s="58"/>
      <c r="G514" s="58"/>
      <c r="H514" s="58"/>
      <c r="I514" s="58"/>
      <c r="J514" s="58"/>
      <c r="K514" s="58"/>
      <c r="L514" s="58"/>
      <c r="M514" s="58"/>
      <c r="N514" s="58"/>
      <c r="O514" s="58"/>
      <c r="P514" s="58"/>
      <c r="Q514" s="95"/>
      <c r="R514" s="58"/>
      <c r="S514" s="58"/>
      <c r="T514" s="58"/>
      <c r="U514" s="58"/>
      <c r="V514" s="58"/>
      <c r="W514" s="58"/>
    </row>
    <row r="515" spans="1:23" s="1" customFormat="1">
      <c r="A515" s="58"/>
      <c r="B515" s="58"/>
      <c r="C515" s="58"/>
      <c r="D515" s="58"/>
      <c r="E515" s="58"/>
      <c r="F515" s="58"/>
      <c r="G515" s="58"/>
      <c r="H515" s="58"/>
      <c r="I515" s="58"/>
      <c r="J515" s="58"/>
      <c r="K515" s="58"/>
      <c r="L515" s="58"/>
      <c r="M515" s="58"/>
      <c r="N515" s="58"/>
      <c r="O515" s="58"/>
      <c r="P515" s="58"/>
      <c r="Q515" s="95"/>
      <c r="R515" s="58"/>
      <c r="S515" s="58"/>
      <c r="T515" s="58"/>
      <c r="U515" s="58"/>
      <c r="V515" s="58"/>
      <c r="W515" s="58"/>
    </row>
    <row r="516" spans="1:23" s="1" customFormat="1">
      <c r="A516" s="58"/>
      <c r="B516" s="58"/>
      <c r="C516" s="58"/>
      <c r="D516" s="58"/>
      <c r="E516" s="58"/>
      <c r="F516" s="58"/>
      <c r="G516" s="58"/>
      <c r="H516" s="58"/>
      <c r="I516" s="58"/>
      <c r="J516" s="58"/>
      <c r="K516" s="58"/>
      <c r="L516" s="58"/>
      <c r="M516" s="58"/>
      <c r="N516" s="58"/>
      <c r="O516" s="58"/>
      <c r="P516" s="58"/>
      <c r="Q516" s="95"/>
      <c r="R516" s="58"/>
      <c r="S516" s="58"/>
      <c r="T516" s="58"/>
      <c r="U516" s="58"/>
      <c r="V516" s="58"/>
      <c r="W516" s="58"/>
    </row>
    <row r="517" spans="1:23" s="1" customFormat="1">
      <c r="A517" s="58"/>
      <c r="B517" s="58"/>
      <c r="C517" s="58"/>
      <c r="D517" s="58"/>
      <c r="E517" s="58"/>
      <c r="F517" s="58"/>
      <c r="G517" s="58"/>
      <c r="H517" s="58"/>
      <c r="I517" s="58"/>
      <c r="J517" s="58"/>
      <c r="K517" s="58"/>
      <c r="L517" s="58"/>
      <c r="M517" s="58"/>
      <c r="N517" s="58"/>
      <c r="O517" s="58"/>
      <c r="P517" s="58"/>
      <c r="Q517" s="95"/>
      <c r="R517" s="58"/>
      <c r="S517" s="58"/>
      <c r="T517" s="58"/>
      <c r="U517" s="58"/>
      <c r="V517" s="58"/>
      <c r="W517" s="58"/>
    </row>
    <row r="518" spans="1:23" s="1" customFormat="1">
      <c r="A518" s="58"/>
      <c r="B518" s="58"/>
      <c r="C518" s="58"/>
      <c r="D518" s="58"/>
      <c r="E518" s="58"/>
      <c r="F518" s="58"/>
      <c r="G518" s="58"/>
      <c r="H518" s="58"/>
      <c r="I518" s="58"/>
      <c r="J518" s="58"/>
      <c r="K518" s="58"/>
      <c r="L518" s="58"/>
      <c r="M518" s="58"/>
      <c r="N518" s="58"/>
      <c r="O518" s="58"/>
      <c r="P518" s="58"/>
      <c r="Q518" s="95"/>
      <c r="R518" s="58"/>
      <c r="S518" s="58"/>
      <c r="T518" s="58"/>
      <c r="U518" s="58"/>
      <c r="V518" s="58"/>
      <c r="W518" s="58"/>
    </row>
    <row r="519" spans="1:23" s="1" customFormat="1">
      <c r="A519" s="58"/>
      <c r="B519" s="58"/>
      <c r="C519" s="58"/>
      <c r="D519" s="58"/>
      <c r="E519" s="58"/>
      <c r="F519" s="58"/>
      <c r="G519" s="58"/>
      <c r="H519" s="58"/>
      <c r="I519" s="58"/>
      <c r="J519" s="58"/>
      <c r="K519" s="58"/>
      <c r="L519" s="58"/>
      <c r="M519" s="58"/>
      <c r="N519" s="58"/>
      <c r="O519" s="58"/>
      <c r="P519" s="58"/>
      <c r="Q519" s="95"/>
      <c r="R519" s="58"/>
      <c r="S519" s="58"/>
      <c r="T519" s="58"/>
      <c r="U519" s="58"/>
      <c r="V519" s="58"/>
      <c r="W519" s="58"/>
    </row>
    <row r="520" spans="1:23" s="1" customFormat="1">
      <c r="A520" s="58"/>
      <c r="B520" s="58"/>
      <c r="C520" s="58"/>
      <c r="D520" s="58"/>
      <c r="E520" s="58"/>
      <c r="F520" s="58"/>
      <c r="G520" s="58"/>
      <c r="H520" s="58"/>
      <c r="I520" s="58"/>
      <c r="J520" s="58"/>
      <c r="K520" s="58"/>
      <c r="L520" s="58"/>
      <c r="M520" s="58"/>
      <c r="N520" s="58"/>
      <c r="O520" s="58"/>
      <c r="P520" s="58"/>
      <c r="Q520" s="95"/>
      <c r="R520" s="58"/>
      <c r="S520" s="58"/>
      <c r="T520" s="58"/>
      <c r="U520" s="58"/>
      <c r="V520" s="58"/>
      <c r="W520" s="58"/>
    </row>
    <row r="521" spans="1:23" s="1" customFormat="1">
      <c r="A521" s="58"/>
      <c r="B521" s="58"/>
      <c r="C521" s="58"/>
      <c r="D521" s="58"/>
      <c r="E521" s="58"/>
      <c r="F521" s="58"/>
      <c r="G521" s="58"/>
      <c r="H521" s="58"/>
      <c r="I521" s="58"/>
      <c r="J521" s="58"/>
      <c r="K521" s="58"/>
      <c r="L521" s="58"/>
      <c r="M521" s="58"/>
      <c r="N521" s="58"/>
      <c r="O521" s="58"/>
      <c r="P521" s="58"/>
      <c r="Q521" s="95"/>
      <c r="R521" s="58"/>
      <c r="S521" s="58"/>
      <c r="T521" s="58"/>
      <c r="U521" s="58"/>
      <c r="V521" s="58"/>
      <c r="W521" s="58"/>
    </row>
    <row r="522" spans="1:23" s="1" customFormat="1">
      <c r="A522" s="58"/>
      <c r="B522" s="58"/>
      <c r="C522" s="58"/>
      <c r="D522" s="58"/>
      <c r="E522" s="58"/>
      <c r="F522" s="58"/>
      <c r="G522" s="58"/>
      <c r="H522" s="58"/>
      <c r="I522" s="58"/>
      <c r="J522" s="58"/>
      <c r="K522" s="58"/>
      <c r="L522" s="58"/>
      <c r="M522" s="58"/>
      <c r="N522" s="58"/>
      <c r="O522" s="58"/>
      <c r="P522" s="58"/>
      <c r="Q522" s="95"/>
      <c r="R522" s="58"/>
      <c r="S522" s="58"/>
      <c r="T522" s="58"/>
      <c r="U522" s="58"/>
      <c r="V522" s="58"/>
      <c r="W522" s="58"/>
    </row>
    <row r="523" spans="1:23" s="1" customFormat="1">
      <c r="A523" s="58"/>
      <c r="B523" s="58"/>
      <c r="C523" s="58"/>
      <c r="D523" s="58"/>
      <c r="E523" s="58"/>
      <c r="F523" s="58"/>
      <c r="G523" s="58"/>
      <c r="H523" s="58"/>
      <c r="I523" s="58"/>
      <c r="J523" s="58"/>
      <c r="K523" s="58"/>
      <c r="L523" s="58"/>
      <c r="M523" s="58"/>
      <c r="N523" s="58"/>
      <c r="O523" s="58"/>
      <c r="P523" s="58"/>
      <c r="Q523" s="95"/>
      <c r="R523" s="58"/>
      <c r="S523" s="58"/>
      <c r="T523" s="58"/>
      <c r="U523" s="58"/>
      <c r="V523" s="58"/>
      <c r="W523" s="58"/>
    </row>
    <row r="524" spans="1:23" s="1" customFormat="1">
      <c r="A524" s="58"/>
      <c r="B524" s="58"/>
      <c r="C524" s="58"/>
      <c r="D524" s="58"/>
      <c r="E524" s="58"/>
      <c r="F524" s="58"/>
      <c r="G524" s="58"/>
      <c r="H524" s="58"/>
      <c r="I524" s="58"/>
      <c r="J524" s="58"/>
      <c r="K524" s="58"/>
      <c r="L524" s="58"/>
      <c r="M524" s="58"/>
      <c r="N524" s="58"/>
      <c r="O524" s="58"/>
      <c r="P524" s="58"/>
      <c r="Q524" s="95"/>
      <c r="R524" s="58"/>
      <c r="S524" s="58"/>
      <c r="T524" s="58"/>
      <c r="U524" s="58"/>
      <c r="V524" s="58"/>
      <c r="W524" s="58"/>
    </row>
    <row r="525" spans="1:23" s="1" customFormat="1">
      <c r="A525" s="58"/>
      <c r="B525" s="58"/>
      <c r="C525" s="58"/>
      <c r="D525" s="58"/>
      <c r="E525" s="58"/>
      <c r="F525" s="58"/>
      <c r="G525" s="58"/>
      <c r="H525" s="58"/>
      <c r="I525" s="58"/>
      <c r="J525" s="58"/>
      <c r="K525" s="58"/>
      <c r="L525" s="58"/>
      <c r="M525" s="58"/>
      <c r="N525" s="58"/>
      <c r="O525" s="58"/>
      <c r="P525" s="58"/>
      <c r="Q525" s="95"/>
      <c r="R525" s="58"/>
      <c r="S525" s="58"/>
      <c r="T525" s="58"/>
      <c r="U525" s="58"/>
      <c r="V525" s="58"/>
      <c r="W525" s="58"/>
    </row>
    <row r="526" spans="1:23" s="1" customFormat="1">
      <c r="A526" s="58"/>
      <c r="B526" s="58"/>
      <c r="C526" s="58"/>
      <c r="D526" s="58"/>
      <c r="E526" s="58"/>
      <c r="F526" s="58"/>
      <c r="G526" s="58"/>
      <c r="H526" s="58"/>
      <c r="I526" s="58"/>
      <c r="J526" s="58"/>
      <c r="K526" s="58"/>
      <c r="L526" s="58"/>
      <c r="M526" s="58"/>
      <c r="N526" s="58"/>
      <c r="O526" s="58"/>
      <c r="P526" s="58"/>
      <c r="Q526" s="95"/>
      <c r="R526" s="58"/>
      <c r="S526" s="58"/>
      <c r="T526" s="58"/>
      <c r="U526" s="58"/>
      <c r="V526" s="58"/>
      <c r="W526" s="58"/>
    </row>
    <row r="527" spans="1:23" s="1" customFormat="1">
      <c r="A527" s="58"/>
      <c r="B527" s="58"/>
      <c r="C527" s="58"/>
      <c r="D527" s="58"/>
      <c r="E527" s="58"/>
      <c r="F527" s="58"/>
      <c r="G527" s="58"/>
      <c r="H527" s="58"/>
      <c r="I527" s="58"/>
      <c r="J527" s="58"/>
      <c r="K527" s="58"/>
      <c r="L527" s="58"/>
      <c r="M527" s="58"/>
      <c r="N527" s="58"/>
      <c r="O527" s="58"/>
      <c r="P527" s="58"/>
      <c r="Q527" s="95"/>
      <c r="R527" s="58"/>
      <c r="S527" s="58"/>
      <c r="T527" s="58"/>
      <c r="U527" s="58"/>
      <c r="V527" s="58"/>
      <c r="W527" s="58"/>
    </row>
    <row r="528" spans="1:23" s="1" customFormat="1">
      <c r="A528" s="58"/>
      <c r="B528" s="58"/>
      <c r="C528" s="58"/>
      <c r="D528" s="58"/>
      <c r="E528" s="58"/>
      <c r="F528" s="58"/>
      <c r="G528" s="58"/>
      <c r="H528" s="58"/>
      <c r="I528" s="58"/>
      <c r="J528" s="58"/>
      <c r="K528" s="58"/>
      <c r="L528" s="58"/>
      <c r="M528" s="58"/>
      <c r="N528" s="58"/>
      <c r="O528" s="58"/>
      <c r="P528" s="58"/>
      <c r="Q528" s="95"/>
      <c r="R528" s="58"/>
      <c r="S528" s="58"/>
      <c r="T528" s="58"/>
      <c r="U528" s="58"/>
      <c r="V528" s="58"/>
      <c r="W528" s="58"/>
    </row>
    <row r="529" spans="1:23" s="1" customFormat="1">
      <c r="A529" s="58"/>
      <c r="B529" s="58"/>
      <c r="C529" s="58"/>
      <c r="D529" s="58"/>
      <c r="E529" s="58"/>
      <c r="F529" s="58"/>
      <c r="G529" s="58"/>
      <c r="H529" s="58"/>
      <c r="I529" s="58"/>
      <c r="J529" s="58"/>
      <c r="K529" s="58"/>
      <c r="L529" s="58"/>
      <c r="M529" s="58"/>
      <c r="N529" s="58"/>
      <c r="O529" s="58"/>
      <c r="P529" s="58"/>
      <c r="Q529" s="95"/>
      <c r="R529" s="58"/>
      <c r="S529" s="58"/>
      <c r="T529" s="58"/>
      <c r="U529" s="58"/>
      <c r="V529" s="58"/>
      <c r="W529" s="58"/>
    </row>
    <row r="530" spans="1:23" s="1" customFormat="1">
      <c r="A530" s="58"/>
      <c r="B530" s="58"/>
      <c r="C530" s="58"/>
      <c r="D530" s="58"/>
      <c r="E530" s="58"/>
      <c r="F530" s="58"/>
      <c r="G530" s="58"/>
      <c r="H530" s="58"/>
      <c r="I530" s="58"/>
      <c r="J530" s="58"/>
      <c r="K530" s="58"/>
      <c r="L530" s="58"/>
      <c r="M530" s="58"/>
      <c r="N530" s="58"/>
      <c r="O530" s="58"/>
      <c r="P530" s="58"/>
      <c r="Q530" s="95"/>
      <c r="R530" s="58"/>
      <c r="S530" s="58"/>
      <c r="T530" s="58"/>
      <c r="U530" s="58"/>
      <c r="V530" s="58"/>
      <c r="W530" s="58"/>
    </row>
    <row r="531" spans="1:23" s="1" customFormat="1">
      <c r="A531" s="58"/>
      <c r="B531" s="58"/>
      <c r="C531" s="58"/>
      <c r="D531" s="58"/>
      <c r="E531" s="58"/>
      <c r="F531" s="58"/>
      <c r="G531" s="58"/>
      <c r="H531" s="58"/>
      <c r="I531" s="58"/>
      <c r="J531" s="58"/>
      <c r="K531" s="58"/>
      <c r="L531" s="58"/>
      <c r="M531" s="58"/>
      <c r="N531" s="58"/>
      <c r="O531" s="58"/>
      <c r="P531" s="58"/>
      <c r="Q531" s="95"/>
      <c r="R531" s="58"/>
      <c r="S531" s="58"/>
      <c r="T531" s="58"/>
      <c r="U531" s="58"/>
      <c r="V531" s="58"/>
      <c r="W531" s="58"/>
    </row>
    <row r="532" spans="1:23" s="1" customFormat="1">
      <c r="A532" s="58"/>
      <c r="B532" s="58"/>
      <c r="C532" s="58"/>
      <c r="D532" s="58"/>
      <c r="E532" s="58"/>
      <c r="F532" s="58"/>
      <c r="G532" s="58"/>
      <c r="H532" s="58"/>
      <c r="I532" s="58"/>
      <c r="J532" s="58"/>
      <c r="K532" s="58"/>
      <c r="L532" s="58"/>
      <c r="M532" s="58"/>
      <c r="N532" s="58"/>
      <c r="O532" s="58"/>
      <c r="P532" s="58"/>
      <c r="Q532" s="95"/>
      <c r="R532" s="58"/>
      <c r="S532" s="58"/>
      <c r="T532" s="58"/>
      <c r="U532" s="58"/>
      <c r="V532" s="58"/>
      <c r="W532" s="58"/>
    </row>
    <row r="533" spans="1:23" s="1" customFormat="1">
      <c r="A533" s="58"/>
      <c r="B533" s="58"/>
      <c r="C533" s="58"/>
      <c r="D533" s="58"/>
      <c r="E533" s="58"/>
      <c r="F533" s="58"/>
      <c r="G533" s="58"/>
      <c r="H533" s="58"/>
      <c r="I533" s="58"/>
      <c r="J533" s="58"/>
      <c r="K533" s="58"/>
      <c r="L533" s="58"/>
      <c r="M533" s="58"/>
      <c r="N533" s="58"/>
      <c r="O533" s="58"/>
      <c r="P533" s="58"/>
      <c r="Q533" s="95"/>
      <c r="R533" s="58"/>
      <c r="S533" s="58"/>
      <c r="T533" s="58"/>
      <c r="U533" s="58"/>
      <c r="V533" s="58"/>
      <c r="W533" s="58"/>
    </row>
    <row r="534" spans="1:23" s="1" customFormat="1">
      <c r="A534" s="58"/>
      <c r="B534" s="58"/>
      <c r="C534" s="58"/>
      <c r="D534" s="58"/>
      <c r="E534" s="58"/>
      <c r="F534" s="58"/>
      <c r="G534" s="58"/>
      <c r="H534" s="58"/>
      <c r="I534" s="58"/>
      <c r="J534" s="58"/>
      <c r="K534" s="58"/>
      <c r="L534" s="58"/>
      <c r="M534" s="58"/>
      <c r="N534" s="58"/>
      <c r="O534" s="58"/>
      <c r="P534" s="58"/>
      <c r="Q534" s="95"/>
      <c r="R534" s="58"/>
      <c r="S534" s="58"/>
      <c r="T534" s="58"/>
      <c r="U534" s="58"/>
      <c r="V534" s="58"/>
      <c r="W534" s="58"/>
    </row>
    <row r="535" spans="1:23" s="1" customFormat="1">
      <c r="A535" s="58"/>
      <c r="B535" s="58"/>
      <c r="C535" s="58"/>
      <c r="D535" s="58"/>
      <c r="E535" s="58"/>
      <c r="F535" s="58"/>
      <c r="G535" s="58"/>
      <c r="H535" s="58"/>
      <c r="I535" s="58"/>
      <c r="J535" s="58"/>
      <c r="K535" s="58"/>
      <c r="L535" s="58"/>
      <c r="M535" s="58"/>
      <c r="N535" s="58"/>
      <c r="O535" s="58"/>
      <c r="P535" s="58"/>
      <c r="Q535" s="95"/>
      <c r="R535" s="58"/>
      <c r="S535" s="58"/>
      <c r="T535" s="58"/>
      <c r="U535" s="58"/>
      <c r="V535" s="58"/>
      <c r="W535" s="58"/>
    </row>
    <row r="536" spans="1:23" s="1" customFormat="1">
      <c r="A536" s="58"/>
      <c r="B536" s="58"/>
      <c r="C536" s="58"/>
      <c r="D536" s="58"/>
      <c r="E536" s="58"/>
      <c r="F536" s="58"/>
      <c r="G536" s="58"/>
      <c r="H536" s="58"/>
      <c r="I536" s="58"/>
      <c r="J536" s="58"/>
      <c r="K536" s="58"/>
      <c r="L536" s="58"/>
      <c r="M536" s="58"/>
      <c r="N536" s="58"/>
      <c r="O536" s="58"/>
      <c r="P536" s="58"/>
      <c r="Q536" s="95"/>
      <c r="R536" s="58"/>
      <c r="S536" s="58"/>
      <c r="T536" s="58"/>
      <c r="U536" s="58"/>
      <c r="V536" s="58"/>
      <c r="W536" s="58"/>
    </row>
    <row r="537" spans="1:23" s="1" customFormat="1">
      <c r="A537" s="58"/>
      <c r="B537" s="58"/>
      <c r="C537" s="58"/>
      <c r="D537" s="58"/>
      <c r="E537" s="58"/>
      <c r="F537" s="58"/>
      <c r="G537" s="58"/>
      <c r="H537" s="58"/>
      <c r="I537" s="58"/>
      <c r="J537" s="58"/>
      <c r="K537" s="58"/>
      <c r="L537" s="58"/>
      <c r="M537" s="58"/>
      <c r="N537" s="58"/>
      <c r="O537" s="58"/>
      <c r="P537" s="58"/>
      <c r="Q537" s="95"/>
      <c r="R537" s="58"/>
      <c r="S537" s="58"/>
      <c r="T537" s="58"/>
      <c r="U537" s="58"/>
      <c r="V537" s="58"/>
      <c r="W537" s="58"/>
    </row>
    <row r="538" spans="1:23" s="1" customFormat="1">
      <c r="A538" s="58"/>
      <c r="B538" s="58"/>
      <c r="C538" s="58"/>
      <c r="D538" s="58"/>
      <c r="E538" s="58"/>
      <c r="F538" s="58"/>
      <c r="G538" s="58"/>
      <c r="H538" s="58"/>
      <c r="I538" s="58"/>
      <c r="J538" s="58"/>
      <c r="K538" s="58"/>
      <c r="L538" s="58"/>
      <c r="M538" s="58"/>
      <c r="N538" s="58"/>
      <c r="O538" s="58"/>
      <c r="P538" s="58"/>
      <c r="Q538" s="95"/>
      <c r="R538" s="58"/>
      <c r="S538" s="58"/>
      <c r="T538" s="58"/>
      <c r="U538" s="58"/>
      <c r="V538" s="58"/>
      <c r="W538" s="58"/>
    </row>
    <row r="539" spans="1:23" s="1" customFormat="1">
      <c r="A539" s="58"/>
      <c r="B539" s="58"/>
      <c r="C539" s="58"/>
      <c r="D539" s="58"/>
      <c r="E539" s="58"/>
      <c r="F539" s="58"/>
      <c r="G539" s="58"/>
      <c r="H539" s="58"/>
      <c r="I539" s="58"/>
      <c r="J539" s="58"/>
      <c r="K539" s="58"/>
      <c r="L539" s="58"/>
      <c r="M539" s="58"/>
      <c r="N539" s="58"/>
      <c r="O539" s="58"/>
      <c r="P539" s="58"/>
      <c r="Q539" s="95"/>
      <c r="R539" s="58"/>
      <c r="S539" s="58"/>
      <c r="T539" s="58"/>
      <c r="U539" s="58"/>
      <c r="V539" s="58"/>
      <c r="W539" s="58"/>
    </row>
    <row r="540" spans="1:23" s="1" customFormat="1">
      <c r="A540" s="58"/>
      <c r="B540" s="58"/>
      <c r="C540" s="58"/>
      <c r="D540" s="58"/>
      <c r="E540" s="58"/>
      <c r="F540" s="58"/>
      <c r="G540" s="58"/>
      <c r="H540" s="58"/>
      <c r="I540" s="58"/>
      <c r="J540" s="58"/>
      <c r="K540" s="58"/>
      <c r="L540" s="58"/>
      <c r="M540" s="58"/>
      <c r="N540" s="58"/>
      <c r="O540" s="58"/>
      <c r="P540" s="58"/>
      <c r="Q540" s="95"/>
      <c r="R540" s="58"/>
      <c r="S540" s="58"/>
      <c r="T540" s="58"/>
      <c r="U540" s="58"/>
      <c r="V540" s="58"/>
      <c r="W540" s="58"/>
    </row>
    <row r="541" spans="1:23" s="1" customFormat="1">
      <c r="A541" s="58"/>
      <c r="B541" s="58"/>
      <c r="C541" s="58"/>
      <c r="D541" s="58"/>
      <c r="E541" s="58"/>
      <c r="F541" s="58"/>
      <c r="G541" s="58"/>
      <c r="H541" s="58"/>
      <c r="I541" s="58"/>
      <c r="J541" s="58"/>
      <c r="K541" s="58"/>
      <c r="L541" s="58"/>
      <c r="M541" s="58"/>
      <c r="N541" s="58"/>
      <c r="O541" s="58"/>
      <c r="P541" s="58"/>
      <c r="Q541" s="95"/>
      <c r="R541" s="58"/>
      <c r="S541" s="58"/>
      <c r="T541" s="58"/>
      <c r="U541" s="58"/>
      <c r="V541" s="58"/>
      <c r="W541" s="58"/>
    </row>
    <row r="542" spans="1:23" s="1" customFormat="1">
      <c r="A542" s="58"/>
      <c r="B542" s="58"/>
      <c r="C542" s="58"/>
      <c r="D542" s="58"/>
      <c r="E542" s="58"/>
      <c r="F542" s="58"/>
      <c r="G542" s="58"/>
      <c r="H542" s="58"/>
      <c r="I542" s="58"/>
      <c r="J542" s="58"/>
      <c r="K542" s="58"/>
      <c r="L542" s="58"/>
      <c r="M542" s="58"/>
      <c r="N542" s="58"/>
      <c r="O542" s="58"/>
      <c r="P542" s="58"/>
      <c r="Q542" s="95"/>
      <c r="R542" s="58"/>
      <c r="S542" s="58"/>
      <c r="T542" s="58"/>
      <c r="U542" s="58"/>
      <c r="V542" s="58"/>
      <c r="W542" s="58"/>
    </row>
    <row r="543" spans="1:23" s="1" customFormat="1">
      <c r="A543" s="58"/>
      <c r="B543" s="58"/>
      <c r="C543" s="58"/>
      <c r="D543" s="58"/>
      <c r="E543" s="58"/>
      <c r="F543" s="58"/>
      <c r="G543" s="58"/>
      <c r="H543" s="58"/>
      <c r="I543" s="58"/>
      <c r="J543" s="58"/>
      <c r="K543" s="58"/>
      <c r="L543" s="58"/>
      <c r="M543" s="58"/>
      <c r="N543" s="58"/>
      <c r="O543" s="58"/>
      <c r="P543" s="58"/>
      <c r="Q543" s="95"/>
      <c r="R543" s="58"/>
      <c r="S543" s="58"/>
      <c r="T543" s="58"/>
      <c r="U543" s="58"/>
      <c r="V543" s="58"/>
      <c r="W543" s="58"/>
    </row>
    <row r="544" spans="1:23" s="1" customFormat="1">
      <c r="A544" s="58"/>
      <c r="B544" s="58"/>
      <c r="C544" s="58"/>
      <c r="D544" s="58"/>
      <c r="E544" s="58"/>
      <c r="F544" s="58"/>
      <c r="G544" s="58"/>
      <c r="H544" s="58"/>
      <c r="I544" s="58"/>
      <c r="J544" s="58"/>
      <c r="K544" s="58"/>
      <c r="L544" s="58"/>
      <c r="M544" s="58"/>
      <c r="N544" s="58"/>
      <c r="O544" s="58"/>
      <c r="P544" s="58"/>
      <c r="Q544" s="95"/>
      <c r="R544" s="58"/>
      <c r="S544" s="58"/>
      <c r="T544" s="58"/>
      <c r="U544" s="58"/>
      <c r="V544" s="58"/>
      <c r="W544" s="58"/>
    </row>
    <row r="545" spans="1:23" s="1" customFormat="1">
      <c r="A545" s="58"/>
      <c r="B545" s="58"/>
      <c r="C545" s="58"/>
      <c r="D545" s="58"/>
      <c r="E545" s="58"/>
      <c r="F545" s="58"/>
      <c r="G545" s="58"/>
      <c r="H545" s="58"/>
      <c r="I545" s="58"/>
      <c r="J545" s="58"/>
      <c r="K545" s="58"/>
      <c r="L545" s="58"/>
      <c r="M545" s="58"/>
      <c r="N545" s="58"/>
      <c r="O545" s="58"/>
      <c r="P545" s="58"/>
      <c r="Q545" s="95"/>
      <c r="R545" s="58"/>
      <c r="S545" s="58"/>
      <c r="T545" s="58"/>
      <c r="U545" s="58"/>
      <c r="V545" s="58"/>
      <c r="W545" s="58"/>
    </row>
    <row r="546" spans="1:23" s="1" customFormat="1">
      <c r="A546" s="58"/>
      <c r="B546" s="58"/>
      <c r="C546" s="58"/>
      <c r="D546" s="58"/>
      <c r="E546" s="58"/>
      <c r="F546" s="58"/>
      <c r="G546" s="58"/>
      <c r="H546" s="58"/>
      <c r="I546" s="58"/>
      <c r="J546" s="58"/>
      <c r="K546" s="58"/>
      <c r="L546" s="58"/>
      <c r="M546" s="58"/>
      <c r="N546" s="58"/>
      <c r="O546" s="58"/>
      <c r="P546" s="58"/>
      <c r="Q546" s="95"/>
      <c r="R546" s="58"/>
      <c r="S546" s="58"/>
      <c r="T546" s="58"/>
      <c r="U546" s="58"/>
      <c r="V546" s="58"/>
      <c r="W546" s="58"/>
    </row>
    <row r="547" spans="1:23" s="1" customFormat="1">
      <c r="A547" s="58"/>
      <c r="B547" s="58"/>
      <c r="C547" s="58"/>
      <c r="D547" s="58"/>
      <c r="E547" s="58"/>
      <c r="F547" s="58"/>
      <c r="G547" s="58"/>
      <c r="H547" s="58"/>
      <c r="I547" s="58"/>
      <c r="J547" s="58"/>
      <c r="K547" s="58"/>
      <c r="L547" s="58"/>
      <c r="M547" s="58"/>
      <c r="N547" s="58"/>
      <c r="O547" s="58"/>
      <c r="P547" s="58"/>
      <c r="Q547" s="95"/>
      <c r="R547" s="58"/>
      <c r="S547" s="58"/>
      <c r="T547" s="58"/>
      <c r="U547" s="58"/>
      <c r="V547" s="58"/>
      <c r="W547" s="58"/>
    </row>
    <row r="548" spans="1:23" s="1" customFormat="1">
      <c r="A548" s="58"/>
      <c r="B548" s="58"/>
      <c r="C548" s="58"/>
      <c r="D548" s="58"/>
      <c r="E548" s="58"/>
      <c r="F548" s="58"/>
      <c r="G548" s="58"/>
      <c r="H548" s="58"/>
      <c r="I548" s="58"/>
      <c r="J548" s="58"/>
      <c r="K548" s="58"/>
      <c r="L548" s="58"/>
      <c r="M548" s="58"/>
      <c r="N548" s="58"/>
      <c r="O548" s="58"/>
      <c r="P548" s="58"/>
      <c r="Q548" s="95"/>
      <c r="R548" s="58"/>
      <c r="S548" s="58"/>
      <c r="T548" s="58"/>
      <c r="U548" s="58"/>
      <c r="V548" s="58"/>
      <c r="W548" s="58"/>
    </row>
    <row r="549" spans="1:23" s="1" customFormat="1">
      <c r="A549" s="58"/>
      <c r="B549" s="58"/>
      <c r="C549" s="58"/>
      <c r="D549" s="58"/>
      <c r="E549" s="58"/>
      <c r="F549" s="58"/>
      <c r="G549" s="58"/>
      <c r="H549" s="58"/>
      <c r="I549" s="58"/>
      <c r="J549" s="58"/>
      <c r="K549" s="58"/>
      <c r="L549" s="58"/>
      <c r="M549" s="58"/>
      <c r="N549" s="58"/>
      <c r="O549" s="58"/>
      <c r="P549" s="58"/>
      <c r="Q549" s="95"/>
      <c r="R549" s="58"/>
      <c r="S549" s="58"/>
      <c r="T549" s="58"/>
      <c r="U549" s="58"/>
      <c r="V549" s="58"/>
      <c r="W549" s="58"/>
    </row>
    <row r="550" spans="1:23" s="1" customFormat="1">
      <c r="A550" s="58"/>
      <c r="B550" s="58"/>
      <c r="C550" s="58"/>
      <c r="D550" s="58"/>
      <c r="E550" s="58"/>
      <c r="F550" s="58"/>
      <c r="G550" s="58"/>
      <c r="H550" s="58"/>
      <c r="I550" s="58"/>
      <c r="J550" s="58"/>
      <c r="K550" s="58"/>
      <c r="L550" s="58"/>
      <c r="M550" s="58"/>
      <c r="N550" s="58"/>
      <c r="O550" s="58"/>
      <c r="P550" s="58"/>
      <c r="Q550" s="95"/>
      <c r="R550" s="58"/>
      <c r="S550" s="58"/>
      <c r="T550" s="58"/>
      <c r="U550" s="58"/>
      <c r="V550" s="58"/>
      <c r="W550" s="58"/>
    </row>
    <row r="551" spans="1:23" s="1" customFormat="1">
      <c r="A551" s="58"/>
      <c r="B551" s="58"/>
      <c r="C551" s="58"/>
      <c r="D551" s="58"/>
      <c r="E551" s="58"/>
      <c r="F551" s="58"/>
      <c r="G551" s="58"/>
      <c r="H551" s="58"/>
      <c r="I551" s="58"/>
      <c r="J551" s="58"/>
      <c r="K551" s="58"/>
      <c r="L551" s="58"/>
      <c r="M551" s="58"/>
      <c r="N551" s="58"/>
      <c r="O551" s="58"/>
      <c r="P551" s="58"/>
      <c r="Q551" s="95"/>
      <c r="R551" s="58"/>
      <c r="S551" s="58"/>
      <c r="T551" s="58"/>
      <c r="U551" s="58"/>
      <c r="V551" s="58"/>
      <c r="W551" s="58"/>
    </row>
    <row r="552" spans="1:23" s="1" customFormat="1">
      <c r="A552" s="58"/>
      <c r="B552" s="58"/>
      <c r="C552" s="58"/>
      <c r="D552" s="58"/>
      <c r="E552" s="58"/>
      <c r="F552" s="58"/>
      <c r="G552" s="58"/>
      <c r="H552" s="58"/>
      <c r="I552" s="58"/>
      <c r="J552" s="58"/>
      <c r="K552" s="58"/>
      <c r="L552" s="58"/>
      <c r="M552" s="58"/>
      <c r="N552" s="58"/>
      <c r="O552" s="58"/>
      <c r="P552" s="58"/>
      <c r="Q552" s="95"/>
      <c r="R552" s="58"/>
      <c r="S552" s="58"/>
      <c r="T552" s="58"/>
      <c r="U552" s="58"/>
      <c r="V552" s="58"/>
      <c r="W552" s="58"/>
    </row>
    <row r="553" spans="1:23" s="1" customFormat="1">
      <c r="A553" s="58"/>
      <c r="B553" s="58"/>
      <c r="C553" s="58"/>
      <c r="D553" s="58"/>
      <c r="E553" s="58"/>
      <c r="F553" s="58"/>
      <c r="G553" s="58"/>
      <c r="H553" s="58"/>
      <c r="I553" s="58"/>
      <c r="J553" s="58"/>
      <c r="K553" s="58"/>
      <c r="L553" s="58"/>
      <c r="M553" s="58"/>
      <c r="N553" s="58"/>
      <c r="O553" s="58"/>
      <c r="P553" s="58"/>
      <c r="Q553" s="95"/>
      <c r="R553" s="58"/>
      <c r="S553" s="58"/>
      <c r="T553" s="58"/>
      <c r="U553" s="58"/>
      <c r="V553" s="58"/>
      <c r="W553" s="58"/>
    </row>
    <row r="554" spans="1:23" s="1" customFormat="1">
      <c r="A554" s="58"/>
      <c r="B554" s="58"/>
      <c r="C554" s="58"/>
      <c r="D554" s="58"/>
      <c r="E554" s="58"/>
      <c r="F554" s="58"/>
      <c r="G554" s="58"/>
      <c r="H554" s="58"/>
      <c r="I554" s="58"/>
      <c r="J554" s="58"/>
      <c r="K554" s="58"/>
      <c r="L554" s="58"/>
      <c r="M554" s="58"/>
      <c r="N554" s="58"/>
      <c r="O554" s="58"/>
      <c r="P554" s="58"/>
      <c r="Q554" s="95"/>
      <c r="R554" s="58"/>
      <c r="S554" s="58"/>
      <c r="T554" s="58"/>
      <c r="U554" s="58"/>
      <c r="V554" s="58"/>
      <c r="W554" s="58"/>
    </row>
    <row r="555" spans="1:23" s="1" customFormat="1">
      <c r="A555" s="58"/>
      <c r="B555" s="58"/>
      <c r="C555" s="58"/>
      <c r="D555" s="58"/>
      <c r="E555" s="58"/>
      <c r="F555" s="58"/>
      <c r="G555" s="58"/>
      <c r="H555" s="58"/>
      <c r="I555" s="58"/>
      <c r="J555" s="58"/>
      <c r="K555" s="58"/>
      <c r="L555" s="58"/>
      <c r="M555" s="58"/>
      <c r="N555" s="58"/>
      <c r="O555" s="58"/>
      <c r="P555" s="58"/>
      <c r="Q555" s="95"/>
      <c r="R555" s="58"/>
      <c r="S555" s="58"/>
      <c r="T555" s="58"/>
      <c r="U555" s="58"/>
      <c r="V555" s="58"/>
      <c r="W555" s="58"/>
    </row>
    <row r="556" spans="1:23" s="1" customFormat="1">
      <c r="A556" s="58"/>
      <c r="B556" s="58"/>
      <c r="C556" s="58"/>
      <c r="D556" s="58"/>
      <c r="E556" s="58"/>
      <c r="F556" s="58"/>
      <c r="G556" s="58"/>
      <c r="H556" s="58"/>
      <c r="I556" s="58"/>
      <c r="J556" s="58"/>
      <c r="K556" s="58"/>
      <c r="L556" s="58"/>
      <c r="M556" s="58"/>
      <c r="N556" s="58"/>
      <c r="O556" s="58"/>
      <c r="P556" s="58"/>
      <c r="Q556" s="95"/>
      <c r="R556" s="58"/>
      <c r="S556" s="58"/>
      <c r="T556" s="58"/>
      <c r="U556" s="58"/>
      <c r="V556" s="58"/>
      <c r="W556" s="58"/>
    </row>
    <row r="557" spans="1:23" s="1" customFormat="1">
      <c r="A557" s="58"/>
      <c r="B557" s="58"/>
      <c r="C557" s="58"/>
      <c r="D557" s="58"/>
      <c r="E557" s="58"/>
      <c r="F557" s="58"/>
      <c r="G557" s="58"/>
      <c r="H557" s="58"/>
      <c r="I557" s="58"/>
      <c r="J557" s="58"/>
      <c r="K557" s="58"/>
      <c r="L557" s="58"/>
      <c r="M557" s="58"/>
      <c r="N557" s="58"/>
      <c r="O557" s="58"/>
      <c r="P557" s="58"/>
      <c r="Q557" s="95"/>
      <c r="R557" s="58"/>
      <c r="S557" s="58"/>
      <c r="T557" s="58"/>
      <c r="U557" s="58"/>
      <c r="V557" s="58"/>
      <c r="W557" s="58"/>
    </row>
    <row r="558" spans="1:23" s="1" customFormat="1">
      <c r="A558" s="58"/>
      <c r="B558" s="58"/>
      <c r="C558" s="58"/>
      <c r="D558" s="58"/>
      <c r="E558" s="58"/>
      <c r="F558" s="58"/>
      <c r="G558" s="58"/>
      <c r="H558" s="58"/>
      <c r="I558" s="58"/>
      <c r="J558" s="58"/>
      <c r="K558" s="58"/>
      <c r="L558" s="58"/>
      <c r="M558" s="58"/>
      <c r="N558" s="58"/>
      <c r="O558" s="58"/>
      <c r="P558" s="58"/>
      <c r="Q558" s="95"/>
      <c r="R558" s="58"/>
      <c r="S558" s="58"/>
      <c r="T558" s="58"/>
      <c r="U558" s="58"/>
      <c r="V558" s="58"/>
      <c r="W558" s="58"/>
    </row>
    <row r="559" spans="1:23" s="1" customFormat="1">
      <c r="A559" s="58"/>
      <c r="B559" s="58"/>
      <c r="C559" s="58"/>
      <c r="D559" s="58"/>
      <c r="E559" s="58"/>
      <c r="F559" s="58"/>
      <c r="G559" s="58"/>
      <c r="H559" s="58"/>
      <c r="I559" s="58"/>
      <c r="J559" s="58"/>
      <c r="K559" s="58"/>
      <c r="L559" s="58"/>
      <c r="M559" s="58"/>
      <c r="N559" s="58"/>
      <c r="O559" s="58"/>
      <c r="P559" s="58"/>
      <c r="Q559" s="95"/>
      <c r="R559" s="58"/>
      <c r="S559" s="58"/>
      <c r="T559" s="58"/>
      <c r="U559" s="58"/>
      <c r="V559" s="58"/>
      <c r="W559" s="58"/>
    </row>
    <row r="560" spans="1:23" s="1" customFormat="1">
      <c r="A560" s="58"/>
      <c r="B560" s="58"/>
      <c r="C560" s="58"/>
      <c r="D560" s="58"/>
      <c r="E560" s="58"/>
      <c r="F560" s="58"/>
      <c r="G560" s="58"/>
      <c r="H560" s="58"/>
      <c r="I560" s="58"/>
      <c r="J560" s="58"/>
      <c r="K560" s="58"/>
      <c r="L560" s="58"/>
      <c r="M560" s="58"/>
      <c r="N560" s="58"/>
      <c r="O560" s="58"/>
      <c r="P560" s="58"/>
      <c r="Q560" s="95"/>
      <c r="R560" s="58"/>
      <c r="S560" s="58"/>
      <c r="T560" s="58"/>
      <c r="U560" s="58"/>
      <c r="V560" s="58"/>
      <c r="W560" s="58"/>
    </row>
    <row r="561" spans="1:23" s="1" customFormat="1">
      <c r="A561" s="58"/>
      <c r="B561" s="58"/>
      <c r="C561" s="58"/>
      <c r="D561" s="58"/>
      <c r="E561" s="58"/>
      <c r="F561" s="58"/>
      <c r="G561" s="58"/>
      <c r="H561" s="58"/>
      <c r="I561" s="58"/>
      <c r="J561" s="58"/>
      <c r="K561" s="58"/>
      <c r="L561" s="58"/>
      <c r="M561" s="58"/>
      <c r="N561" s="58"/>
      <c r="O561" s="58"/>
      <c r="P561" s="58"/>
      <c r="Q561" s="95"/>
      <c r="R561" s="58"/>
      <c r="S561" s="58"/>
      <c r="T561" s="58"/>
      <c r="U561" s="58"/>
      <c r="V561" s="58"/>
      <c r="W561" s="58"/>
    </row>
    <row r="562" spans="1:23" s="1" customFormat="1">
      <c r="A562" s="58"/>
      <c r="B562" s="58"/>
      <c r="C562" s="58"/>
      <c r="D562" s="58"/>
      <c r="E562" s="58"/>
      <c r="F562" s="58"/>
      <c r="G562" s="58"/>
      <c r="H562" s="58"/>
      <c r="I562" s="58"/>
      <c r="J562" s="58"/>
      <c r="K562" s="58"/>
      <c r="L562" s="58"/>
      <c r="M562" s="58"/>
      <c r="N562" s="58"/>
      <c r="O562" s="58"/>
      <c r="P562" s="58"/>
      <c r="Q562" s="95"/>
      <c r="R562" s="58"/>
      <c r="S562" s="58"/>
      <c r="T562" s="58"/>
      <c r="U562" s="58"/>
      <c r="V562" s="58"/>
      <c r="W562" s="58"/>
    </row>
    <row r="563" spans="1:23" s="1" customFormat="1">
      <c r="A563" s="58"/>
      <c r="B563" s="58"/>
      <c r="C563" s="58"/>
      <c r="D563" s="58"/>
      <c r="E563" s="58"/>
      <c r="F563" s="58"/>
      <c r="G563" s="58"/>
      <c r="H563" s="58"/>
      <c r="I563" s="58"/>
      <c r="J563" s="58"/>
      <c r="K563" s="58"/>
      <c r="L563" s="58"/>
      <c r="M563" s="58"/>
      <c r="N563" s="58"/>
      <c r="O563" s="58"/>
      <c r="P563" s="58"/>
      <c r="Q563" s="95"/>
      <c r="R563" s="58"/>
      <c r="S563" s="58"/>
      <c r="T563" s="58"/>
      <c r="U563" s="58"/>
      <c r="V563" s="58"/>
      <c r="W563" s="58"/>
    </row>
    <row r="564" spans="1:23" s="1" customFormat="1">
      <c r="A564" s="58"/>
      <c r="B564" s="58"/>
      <c r="C564" s="58"/>
      <c r="D564" s="58"/>
      <c r="E564" s="58"/>
      <c r="F564" s="58"/>
      <c r="G564" s="58"/>
      <c r="H564" s="58"/>
      <c r="I564" s="58"/>
      <c r="J564" s="58"/>
      <c r="K564" s="58"/>
      <c r="L564" s="58"/>
      <c r="M564" s="58"/>
      <c r="N564" s="58"/>
      <c r="O564" s="58"/>
      <c r="P564" s="58"/>
      <c r="Q564" s="95"/>
      <c r="R564" s="58"/>
      <c r="S564" s="58"/>
      <c r="T564" s="58"/>
      <c r="U564" s="58"/>
      <c r="V564" s="58"/>
      <c r="W564" s="58"/>
    </row>
    <row r="565" spans="1:23" s="1" customFormat="1">
      <c r="A565" s="58"/>
      <c r="B565" s="58"/>
      <c r="C565" s="58"/>
      <c r="D565" s="58"/>
      <c r="E565" s="58"/>
      <c r="F565" s="58"/>
      <c r="G565" s="58"/>
      <c r="H565" s="58"/>
      <c r="I565" s="58"/>
      <c r="J565" s="58"/>
      <c r="K565" s="58"/>
      <c r="L565" s="58"/>
      <c r="M565" s="58"/>
      <c r="N565" s="58"/>
      <c r="O565" s="58"/>
      <c r="P565" s="58"/>
      <c r="Q565" s="95"/>
      <c r="R565" s="58"/>
      <c r="S565" s="58"/>
      <c r="T565" s="58"/>
      <c r="U565" s="58"/>
      <c r="V565" s="58"/>
      <c r="W565" s="58"/>
    </row>
    <row r="566" spans="1:23" s="1" customFormat="1">
      <c r="A566" s="58"/>
      <c r="B566" s="58"/>
      <c r="C566" s="58"/>
      <c r="D566" s="58"/>
      <c r="E566" s="58"/>
      <c r="F566" s="58"/>
      <c r="G566" s="58"/>
      <c r="H566" s="58"/>
      <c r="I566" s="58"/>
      <c r="J566" s="58"/>
      <c r="K566" s="58"/>
      <c r="L566" s="58"/>
      <c r="M566" s="58"/>
      <c r="N566" s="58"/>
      <c r="O566" s="58"/>
      <c r="P566" s="58"/>
      <c r="Q566" s="95"/>
      <c r="R566" s="58"/>
      <c r="S566" s="58"/>
      <c r="T566" s="58"/>
      <c r="U566" s="58"/>
      <c r="V566" s="58"/>
      <c r="W566" s="58"/>
    </row>
    <row r="567" spans="1:23" s="1" customFormat="1">
      <c r="A567" s="58"/>
      <c r="B567" s="58"/>
      <c r="C567" s="58"/>
      <c r="D567" s="58"/>
      <c r="E567" s="58"/>
      <c r="F567" s="58"/>
      <c r="G567" s="58"/>
      <c r="H567" s="58"/>
      <c r="I567" s="58"/>
      <c r="J567" s="58"/>
      <c r="K567" s="58"/>
      <c r="L567" s="58"/>
      <c r="M567" s="58"/>
      <c r="N567" s="58"/>
      <c r="O567" s="58"/>
      <c r="P567" s="58"/>
      <c r="Q567" s="95"/>
      <c r="R567" s="58"/>
      <c r="S567" s="58"/>
      <c r="T567" s="58"/>
      <c r="U567" s="58"/>
      <c r="V567" s="58"/>
      <c r="W567" s="58"/>
    </row>
    <row r="568" spans="1:23" s="1" customFormat="1">
      <c r="A568" s="58"/>
      <c r="B568" s="58"/>
      <c r="C568" s="58"/>
      <c r="D568" s="58"/>
      <c r="E568" s="58"/>
      <c r="F568" s="58"/>
      <c r="G568" s="58"/>
      <c r="H568" s="58"/>
      <c r="I568" s="58"/>
      <c r="J568" s="58"/>
      <c r="K568" s="58"/>
      <c r="L568" s="58"/>
      <c r="M568" s="58"/>
      <c r="N568" s="58"/>
      <c r="O568" s="58"/>
      <c r="P568" s="58"/>
      <c r="Q568" s="95"/>
      <c r="R568" s="58"/>
      <c r="S568" s="58"/>
      <c r="T568" s="58"/>
      <c r="U568" s="58"/>
      <c r="V568" s="58"/>
      <c r="W568" s="58"/>
    </row>
    <row r="569" spans="1:23" s="1" customFormat="1">
      <c r="A569" s="58"/>
      <c r="B569" s="58"/>
      <c r="C569" s="58"/>
      <c r="D569" s="58"/>
      <c r="E569" s="58"/>
      <c r="F569" s="58"/>
      <c r="G569" s="58"/>
      <c r="H569" s="58"/>
      <c r="I569" s="58"/>
      <c r="J569" s="58"/>
      <c r="K569" s="58"/>
      <c r="L569" s="58"/>
      <c r="M569" s="58"/>
      <c r="N569" s="58"/>
      <c r="O569" s="58"/>
      <c r="P569" s="58"/>
      <c r="Q569" s="95"/>
      <c r="R569" s="58"/>
      <c r="S569" s="58"/>
      <c r="T569" s="58"/>
      <c r="U569" s="58"/>
      <c r="V569" s="58"/>
      <c r="W569" s="58"/>
    </row>
    <row r="570" spans="1:23" s="1" customFormat="1">
      <c r="A570" s="58"/>
      <c r="B570" s="58"/>
      <c r="C570" s="58"/>
      <c r="D570" s="58"/>
      <c r="E570" s="58"/>
      <c r="F570" s="58"/>
      <c r="G570" s="58"/>
      <c r="H570" s="58"/>
      <c r="I570" s="58"/>
      <c r="J570" s="58"/>
      <c r="K570" s="58"/>
      <c r="L570" s="58"/>
      <c r="M570" s="58"/>
      <c r="N570" s="58"/>
      <c r="O570" s="58"/>
      <c r="P570" s="58"/>
      <c r="Q570" s="95"/>
      <c r="R570" s="58"/>
      <c r="S570" s="58"/>
      <c r="T570" s="58"/>
      <c r="U570" s="58"/>
      <c r="V570" s="58"/>
      <c r="W570" s="58"/>
    </row>
    <row r="571" spans="1:23" s="1" customFormat="1">
      <c r="A571" s="58"/>
      <c r="B571" s="58"/>
      <c r="C571" s="58"/>
      <c r="D571" s="58"/>
      <c r="E571" s="58"/>
      <c r="F571" s="58"/>
      <c r="G571" s="58"/>
      <c r="H571" s="58"/>
      <c r="I571" s="58"/>
      <c r="J571" s="58"/>
      <c r="K571" s="58"/>
      <c r="L571" s="58"/>
      <c r="M571" s="58"/>
      <c r="N571" s="58"/>
      <c r="O571" s="58"/>
      <c r="P571" s="58"/>
      <c r="Q571" s="95"/>
      <c r="R571" s="58"/>
      <c r="S571" s="58"/>
      <c r="T571" s="58"/>
      <c r="U571" s="58"/>
      <c r="V571" s="58"/>
      <c r="W571" s="58"/>
    </row>
    <row r="572" spans="1:23" s="1" customFormat="1">
      <c r="A572" s="58"/>
      <c r="B572" s="58"/>
      <c r="C572" s="58"/>
      <c r="D572" s="58"/>
      <c r="E572" s="58"/>
      <c r="F572" s="58"/>
      <c r="G572" s="58"/>
      <c r="H572" s="58"/>
      <c r="I572" s="58"/>
      <c r="J572" s="58"/>
      <c r="K572" s="58"/>
      <c r="L572" s="58"/>
      <c r="M572" s="58"/>
      <c r="N572" s="58"/>
      <c r="O572" s="58"/>
      <c r="P572" s="58"/>
      <c r="Q572" s="95"/>
      <c r="R572" s="58"/>
      <c r="S572" s="58"/>
      <c r="T572" s="58"/>
      <c r="U572" s="58"/>
      <c r="V572" s="58"/>
      <c r="W572" s="58"/>
    </row>
    <row r="573" spans="1:23" s="1" customFormat="1">
      <c r="A573" s="58"/>
      <c r="B573" s="58"/>
      <c r="C573" s="58"/>
      <c r="D573" s="58"/>
      <c r="E573" s="58"/>
      <c r="F573" s="58"/>
      <c r="G573" s="58"/>
      <c r="H573" s="58"/>
      <c r="I573" s="58"/>
      <c r="J573" s="58"/>
      <c r="K573" s="58"/>
      <c r="L573" s="58"/>
      <c r="M573" s="58"/>
      <c r="N573" s="58"/>
      <c r="O573" s="58"/>
      <c r="P573" s="58"/>
      <c r="Q573" s="95"/>
      <c r="R573" s="58"/>
      <c r="S573" s="58"/>
      <c r="T573" s="58"/>
      <c r="U573" s="58"/>
      <c r="V573" s="58"/>
      <c r="W573" s="58"/>
    </row>
    <row r="574" spans="1:23" s="1" customFormat="1">
      <c r="A574" s="58"/>
      <c r="B574" s="58"/>
      <c r="C574" s="58"/>
      <c r="D574" s="58"/>
      <c r="E574" s="58"/>
      <c r="F574" s="58"/>
      <c r="G574" s="58"/>
      <c r="H574" s="58"/>
      <c r="I574" s="58"/>
      <c r="J574" s="58"/>
      <c r="K574" s="58"/>
      <c r="L574" s="58"/>
      <c r="M574" s="58"/>
      <c r="N574" s="58"/>
      <c r="O574" s="58"/>
      <c r="P574" s="58"/>
      <c r="Q574" s="95"/>
      <c r="R574" s="58"/>
      <c r="S574" s="58"/>
      <c r="T574" s="58"/>
      <c r="U574" s="58"/>
      <c r="V574" s="58"/>
      <c r="W574" s="58"/>
    </row>
    <row r="575" spans="1:23" s="1" customFormat="1">
      <c r="A575" s="58"/>
      <c r="B575" s="58"/>
      <c r="C575" s="58"/>
      <c r="D575" s="58"/>
      <c r="E575" s="58"/>
      <c r="F575" s="58"/>
      <c r="G575" s="58"/>
      <c r="H575" s="58"/>
      <c r="I575" s="58"/>
      <c r="J575" s="58"/>
      <c r="K575" s="58"/>
      <c r="L575" s="58"/>
      <c r="M575" s="58"/>
      <c r="N575" s="58"/>
      <c r="O575" s="58"/>
      <c r="P575" s="58"/>
      <c r="Q575" s="95"/>
      <c r="R575" s="58"/>
      <c r="S575" s="58"/>
      <c r="T575" s="58"/>
      <c r="U575" s="58"/>
      <c r="V575" s="58"/>
      <c r="W575" s="58"/>
    </row>
    <row r="576" spans="1:23" s="1" customFormat="1">
      <c r="A576" s="58"/>
      <c r="B576" s="58"/>
      <c r="C576" s="58"/>
      <c r="D576" s="58"/>
      <c r="E576" s="58"/>
      <c r="F576" s="58"/>
      <c r="G576" s="58"/>
      <c r="H576" s="58"/>
      <c r="I576" s="58"/>
      <c r="J576" s="58"/>
      <c r="K576" s="58"/>
      <c r="L576" s="58"/>
      <c r="M576" s="58"/>
      <c r="N576" s="58"/>
      <c r="O576" s="58"/>
      <c r="P576" s="58"/>
      <c r="Q576" s="95"/>
      <c r="R576" s="58"/>
      <c r="S576" s="58"/>
      <c r="T576" s="58"/>
      <c r="U576" s="58"/>
      <c r="V576" s="58"/>
      <c r="W576" s="58"/>
    </row>
    <row r="577" spans="1:23" s="1" customFormat="1">
      <c r="A577" s="58"/>
      <c r="B577" s="58"/>
      <c r="C577" s="58"/>
      <c r="D577" s="58"/>
      <c r="E577" s="58"/>
      <c r="F577" s="58"/>
      <c r="G577" s="58"/>
      <c r="H577" s="58"/>
      <c r="I577" s="58"/>
      <c r="J577" s="58"/>
      <c r="K577" s="58"/>
      <c r="L577" s="58"/>
      <c r="M577" s="58"/>
      <c r="N577" s="58"/>
      <c r="O577" s="58"/>
      <c r="P577" s="58"/>
      <c r="Q577" s="95"/>
      <c r="R577" s="58"/>
      <c r="S577" s="58"/>
      <c r="T577" s="58"/>
      <c r="U577" s="58"/>
      <c r="V577" s="58"/>
      <c r="W577" s="58"/>
    </row>
    <row r="578" spans="1:23" s="1" customFormat="1">
      <c r="A578" s="58"/>
      <c r="B578" s="58"/>
      <c r="C578" s="58"/>
      <c r="D578" s="58"/>
      <c r="E578" s="58"/>
      <c r="F578" s="58"/>
      <c r="G578" s="58"/>
      <c r="H578" s="58"/>
      <c r="I578" s="58"/>
      <c r="J578" s="58"/>
      <c r="K578" s="58"/>
      <c r="L578" s="58"/>
      <c r="M578" s="58"/>
      <c r="N578" s="58"/>
      <c r="O578" s="58"/>
      <c r="P578" s="58"/>
      <c r="Q578" s="95"/>
      <c r="R578" s="58"/>
      <c r="S578" s="58"/>
      <c r="T578" s="58"/>
      <c r="U578" s="58"/>
      <c r="V578" s="58"/>
      <c r="W578" s="58"/>
    </row>
    <row r="579" spans="1:23" s="1" customFormat="1">
      <c r="A579" s="58"/>
      <c r="B579" s="58"/>
      <c r="C579" s="58"/>
      <c r="D579" s="58"/>
      <c r="E579" s="58"/>
      <c r="F579" s="58"/>
      <c r="G579" s="58"/>
      <c r="H579" s="58"/>
      <c r="I579" s="58"/>
      <c r="J579" s="58"/>
      <c r="K579" s="58"/>
      <c r="L579" s="58"/>
      <c r="M579" s="58"/>
      <c r="N579" s="58"/>
      <c r="O579" s="58"/>
      <c r="P579" s="58"/>
      <c r="Q579" s="95"/>
      <c r="R579" s="58"/>
      <c r="S579" s="58"/>
      <c r="T579" s="58"/>
      <c r="U579" s="58"/>
      <c r="V579" s="58"/>
      <c r="W579" s="58"/>
    </row>
    <row r="580" spans="1:23" s="1" customFormat="1">
      <c r="A580" s="58"/>
      <c r="B580" s="58"/>
      <c r="C580" s="58"/>
      <c r="D580" s="58"/>
      <c r="E580" s="58"/>
      <c r="F580" s="58"/>
      <c r="G580" s="58"/>
      <c r="H580" s="58"/>
      <c r="I580" s="58"/>
      <c r="J580" s="58"/>
      <c r="K580" s="58"/>
      <c r="L580" s="58"/>
      <c r="M580" s="58"/>
      <c r="N580" s="58"/>
      <c r="O580" s="58"/>
      <c r="P580" s="58"/>
      <c r="Q580" s="95"/>
      <c r="R580" s="58"/>
      <c r="S580" s="58"/>
      <c r="T580" s="58"/>
      <c r="U580" s="58"/>
      <c r="V580" s="58"/>
      <c r="W580" s="58"/>
    </row>
    <row r="581" spans="1:23" s="1" customFormat="1">
      <c r="A581" s="58"/>
      <c r="B581" s="58"/>
      <c r="C581" s="58"/>
      <c r="D581" s="58"/>
      <c r="E581" s="58"/>
      <c r="F581" s="58"/>
      <c r="G581" s="58"/>
      <c r="H581" s="58"/>
      <c r="I581" s="58"/>
      <c r="J581" s="58"/>
      <c r="K581" s="58"/>
      <c r="L581" s="58"/>
      <c r="M581" s="58"/>
      <c r="N581" s="58"/>
      <c r="O581" s="58"/>
      <c r="P581" s="58"/>
      <c r="Q581" s="95"/>
      <c r="R581" s="58"/>
      <c r="S581" s="58"/>
      <c r="T581" s="58"/>
      <c r="U581" s="58"/>
      <c r="V581" s="58"/>
      <c r="W581" s="58"/>
    </row>
    <row r="582" spans="1:23" s="1" customFormat="1">
      <c r="A582" s="58"/>
      <c r="B582" s="58"/>
      <c r="C582" s="58"/>
      <c r="D582" s="58"/>
      <c r="E582" s="58"/>
      <c r="F582" s="58"/>
      <c r="G582" s="58"/>
      <c r="H582" s="58"/>
      <c r="I582" s="58"/>
      <c r="J582" s="58"/>
      <c r="K582" s="58"/>
      <c r="L582" s="58"/>
      <c r="M582" s="58"/>
      <c r="N582" s="58"/>
      <c r="O582" s="58"/>
      <c r="P582" s="58"/>
      <c r="Q582" s="95"/>
      <c r="R582" s="58"/>
      <c r="S582" s="58"/>
      <c r="T582" s="58"/>
      <c r="U582" s="58"/>
      <c r="V582" s="58"/>
      <c r="W582" s="58"/>
    </row>
    <row r="583" spans="1:23" s="1" customFormat="1">
      <c r="A583" s="58"/>
      <c r="B583" s="58"/>
      <c r="C583" s="58"/>
      <c r="D583" s="58"/>
      <c r="E583" s="58"/>
      <c r="F583" s="58"/>
      <c r="G583" s="58"/>
      <c r="H583" s="58"/>
      <c r="I583" s="58"/>
      <c r="J583" s="58"/>
      <c r="K583" s="58"/>
      <c r="L583" s="58"/>
      <c r="M583" s="58"/>
      <c r="N583" s="58"/>
      <c r="O583" s="58"/>
      <c r="P583" s="58"/>
      <c r="Q583" s="95"/>
      <c r="R583" s="58"/>
      <c r="S583" s="58"/>
      <c r="T583" s="58"/>
      <c r="U583" s="58"/>
      <c r="V583" s="58"/>
      <c r="W583" s="58"/>
    </row>
    <row r="584" spans="1:23" s="1" customFormat="1">
      <c r="A584" s="58"/>
      <c r="B584" s="58"/>
      <c r="C584" s="58"/>
      <c r="D584" s="58"/>
      <c r="E584" s="58"/>
      <c r="F584" s="58"/>
      <c r="G584" s="58"/>
      <c r="H584" s="58"/>
      <c r="I584" s="58"/>
      <c r="J584" s="58"/>
      <c r="K584" s="58"/>
      <c r="L584" s="58"/>
      <c r="M584" s="58"/>
      <c r="N584" s="58"/>
      <c r="O584" s="58"/>
      <c r="P584" s="58"/>
      <c r="Q584" s="95"/>
      <c r="R584" s="58"/>
      <c r="S584" s="58"/>
      <c r="T584" s="58"/>
      <c r="U584" s="58"/>
      <c r="V584" s="58"/>
      <c r="W584" s="58"/>
    </row>
    <row r="585" spans="1:23" s="1" customFormat="1">
      <c r="A585" s="58"/>
      <c r="B585" s="58"/>
      <c r="C585" s="58"/>
      <c r="D585" s="58"/>
      <c r="E585" s="58"/>
      <c r="F585" s="58"/>
      <c r="G585" s="58"/>
      <c r="H585" s="58"/>
      <c r="I585" s="58"/>
      <c r="J585" s="58"/>
      <c r="K585" s="58"/>
      <c r="L585" s="58"/>
      <c r="M585" s="58"/>
      <c r="N585" s="58"/>
      <c r="O585" s="58"/>
      <c r="P585" s="58"/>
      <c r="Q585" s="95"/>
      <c r="R585" s="58"/>
      <c r="S585" s="58"/>
      <c r="T585" s="58"/>
      <c r="U585" s="58"/>
      <c r="V585" s="58"/>
      <c r="W585" s="58"/>
    </row>
    <row r="586" spans="1:23" s="1" customFormat="1">
      <c r="A586" s="58"/>
      <c r="B586" s="58"/>
      <c r="C586" s="58"/>
      <c r="D586" s="58"/>
      <c r="E586" s="58"/>
      <c r="F586" s="58"/>
      <c r="G586" s="58"/>
      <c r="H586" s="58"/>
      <c r="I586" s="58"/>
      <c r="J586" s="58"/>
      <c r="K586" s="58"/>
      <c r="L586" s="58"/>
      <c r="M586" s="58"/>
      <c r="N586" s="58"/>
      <c r="O586" s="58"/>
      <c r="P586" s="58"/>
      <c r="Q586" s="95"/>
      <c r="R586" s="58"/>
      <c r="S586" s="58"/>
      <c r="T586" s="58"/>
      <c r="U586" s="58"/>
      <c r="V586" s="58"/>
      <c r="W586" s="58"/>
    </row>
    <row r="587" spans="1:23" s="1" customFormat="1">
      <c r="A587" s="58"/>
      <c r="B587" s="58"/>
      <c r="C587" s="58"/>
      <c r="D587" s="58"/>
      <c r="E587" s="58"/>
      <c r="F587" s="58"/>
      <c r="G587" s="58"/>
      <c r="H587" s="58"/>
      <c r="I587" s="58"/>
      <c r="J587" s="58"/>
      <c r="K587" s="58"/>
      <c r="L587" s="58"/>
      <c r="M587" s="58"/>
      <c r="N587" s="58"/>
      <c r="O587" s="58"/>
      <c r="P587" s="58"/>
      <c r="Q587" s="95"/>
      <c r="R587" s="58"/>
      <c r="S587" s="58"/>
      <c r="T587" s="58"/>
      <c r="U587" s="58"/>
      <c r="V587" s="58"/>
      <c r="W587" s="58"/>
    </row>
    <row r="588" spans="1:23" s="1" customFormat="1">
      <c r="A588" s="58"/>
      <c r="B588" s="58"/>
      <c r="C588" s="58"/>
      <c r="D588" s="58"/>
      <c r="E588" s="58"/>
      <c r="F588" s="58"/>
      <c r="G588" s="58"/>
      <c r="H588" s="58"/>
      <c r="I588" s="58"/>
      <c r="J588" s="58"/>
      <c r="K588" s="58"/>
      <c r="L588" s="58"/>
      <c r="M588" s="58"/>
      <c r="N588" s="58"/>
      <c r="O588" s="58"/>
      <c r="P588" s="58"/>
      <c r="Q588" s="95"/>
      <c r="R588" s="58"/>
      <c r="S588" s="58"/>
      <c r="T588" s="58"/>
      <c r="U588" s="58"/>
      <c r="V588" s="58"/>
      <c r="W588" s="58"/>
    </row>
    <row r="589" spans="1:23" s="1" customFormat="1">
      <c r="A589" s="58"/>
      <c r="B589" s="58"/>
      <c r="C589" s="58"/>
      <c r="D589" s="58"/>
      <c r="E589" s="58"/>
      <c r="F589" s="58"/>
      <c r="G589" s="58"/>
      <c r="H589" s="58"/>
      <c r="I589" s="58"/>
      <c r="J589" s="58"/>
      <c r="K589" s="58"/>
      <c r="L589" s="58"/>
      <c r="M589" s="58"/>
      <c r="N589" s="58"/>
      <c r="O589" s="58"/>
      <c r="P589" s="58"/>
      <c r="Q589" s="95"/>
      <c r="R589" s="58"/>
      <c r="S589" s="58"/>
      <c r="T589" s="58"/>
      <c r="U589" s="58"/>
      <c r="V589" s="58"/>
      <c r="W589" s="58"/>
    </row>
    <row r="590" spans="1:23" s="1" customFormat="1">
      <c r="A590" s="58"/>
      <c r="B590" s="58"/>
      <c r="C590" s="58"/>
      <c r="D590" s="58"/>
      <c r="E590" s="58"/>
      <c r="F590" s="58"/>
      <c r="G590" s="58"/>
      <c r="H590" s="58"/>
      <c r="I590" s="58"/>
      <c r="J590" s="58"/>
      <c r="K590" s="58"/>
      <c r="L590" s="58"/>
      <c r="M590" s="58"/>
      <c r="N590" s="58"/>
      <c r="O590" s="58"/>
      <c r="P590" s="58"/>
      <c r="Q590" s="95"/>
      <c r="R590" s="58"/>
      <c r="S590" s="58"/>
      <c r="T590" s="58"/>
      <c r="U590" s="58"/>
      <c r="V590" s="58"/>
      <c r="W590" s="58"/>
    </row>
    <row r="591" spans="1:23" s="1" customFormat="1">
      <c r="A591" s="58"/>
      <c r="B591" s="58"/>
      <c r="C591" s="58"/>
      <c r="D591" s="58"/>
      <c r="E591" s="58"/>
      <c r="F591" s="58"/>
      <c r="G591" s="58"/>
      <c r="H591" s="58"/>
      <c r="I591" s="58"/>
      <c r="J591" s="58"/>
      <c r="K591" s="58"/>
      <c r="L591" s="58"/>
      <c r="M591" s="58"/>
      <c r="N591" s="58"/>
      <c r="O591" s="58"/>
      <c r="P591" s="58"/>
      <c r="Q591" s="95"/>
      <c r="R591" s="58"/>
      <c r="S591" s="58"/>
      <c r="T591" s="58"/>
      <c r="U591" s="58"/>
      <c r="V591" s="58"/>
      <c r="W591" s="58"/>
    </row>
    <row r="592" spans="1:23" s="1" customFormat="1">
      <c r="A592" s="58"/>
      <c r="B592" s="58"/>
      <c r="C592" s="58"/>
      <c r="D592" s="58"/>
      <c r="E592" s="58"/>
      <c r="F592" s="58"/>
      <c r="G592" s="58"/>
      <c r="H592" s="58"/>
      <c r="I592" s="58"/>
      <c r="J592" s="58"/>
      <c r="K592" s="58"/>
      <c r="L592" s="58"/>
      <c r="M592" s="58"/>
      <c r="N592" s="58"/>
      <c r="O592" s="58"/>
      <c r="P592" s="58"/>
      <c r="Q592" s="95"/>
      <c r="R592" s="58"/>
      <c r="S592" s="58"/>
      <c r="T592" s="58"/>
      <c r="U592" s="58"/>
      <c r="V592" s="58"/>
      <c r="W592" s="58"/>
    </row>
    <row r="593" spans="1:23" s="1" customFormat="1">
      <c r="A593" s="58"/>
      <c r="B593" s="58"/>
      <c r="C593" s="58"/>
      <c r="D593" s="58"/>
      <c r="E593" s="58"/>
      <c r="F593" s="58"/>
      <c r="G593" s="58"/>
      <c r="H593" s="58"/>
      <c r="I593" s="58"/>
      <c r="J593" s="58"/>
      <c r="K593" s="58"/>
      <c r="L593" s="58"/>
      <c r="M593" s="58"/>
      <c r="N593" s="58"/>
      <c r="O593" s="58"/>
      <c r="P593" s="58"/>
      <c r="Q593" s="95"/>
      <c r="R593" s="58"/>
      <c r="S593" s="58"/>
      <c r="T593" s="58"/>
      <c r="U593" s="58"/>
      <c r="V593" s="58"/>
      <c r="W593" s="58"/>
    </row>
    <row r="594" spans="1:23" s="1" customFormat="1">
      <c r="A594" s="58"/>
      <c r="B594" s="58"/>
      <c r="C594" s="58"/>
      <c r="D594" s="58"/>
      <c r="E594" s="58"/>
      <c r="F594" s="58"/>
      <c r="G594" s="58"/>
      <c r="H594" s="58"/>
      <c r="I594" s="58"/>
      <c r="J594" s="58"/>
      <c r="K594" s="58"/>
      <c r="L594" s="58"/>
      <c r="M594" s="58"/>
      <c r="N594" s="58"/>
      <c r="O594" s="58"/>
      <c r="P594" s="58"/>
      <c r="Q594" s="95"/>
      <c r="R594" s="58"/>
      <c r="S594" s="58"/>
      <c r="T594" s="58"/>
      <c r="U594" s="58"/>
      <c r="V594" s="58"/>
      <c r="W594" s="58"/>
    </row>
    <row r="595" spans="1:23" s="1" customFormat="1">
      <c r="A595" s="58"/>
      <c r="B595" s="58"/>
      <c r="C595" s="58"/>
      <c r="D595" s="58"/>
      <c r="E595" s="58"/>
      <c r="F595" s="58"/>
      <c r="G595" s="58"/>
      <c r="H595" s="58"/>
      <c r="I595" s="58"/>
      <c r="J595" s="58"/>
      <c r="K595" s="58"/>
      <c r="L595" s="58"/>
      <c r="M595" s="58"/>
      <c r="N595" s="58"/>
      <c r="O595" s="58"/>
      <c r="P595" s="58"/>
      <c r="Q595" s="95"/>
      <c r="R595" s="58"/>
      <c r="S595" s="58"/>
      <c r="T595" s="58"/>
      <c r="U595" s="58"/>
      <c r="V595" s="58"/>
      <c r="W595" s="58"/>
    </row>
    <row r="596" spans="1:23" s="1" customFormat="1">
      <c r="A596" s="58"/>
      <c r="B596" s="58"/>
      <c r="C596" s="58"/>
      <c r="D596" s="58"/>
      <c r="E596" s="58"/>
      <c r="F596" s="58"/>
      <c r="G596" s="58"/>
      <c r="H596" s="58"/>
      <c r="I596" s="58"/>
      <c r="J596" s="58"/>
      <c r="K596" s="58"/>
      <c r="L596" s="58"/>
      <c r="M596" s="58"/>
      <c r="N596" s="58"/>
      <c r="O596" s="58"/>
      <c r="P596" s="58"/>
      <c r="Q596" s="95"/>
      <c r="R596" s="58"/>
      <c r="S596" s="58"/>
      <c r="T596" s="58"/>
      <c r="U596" s="58"/>
      <c r="V596" s="58"/>
      <c r="W596" s="58"/>
    </row>
    <row r="597" spans="1:23" s="1" customFormat="1">
      <c r="A597" s="58"/>
      <c r="B597" s="58"/>
      <c r="C597" s="58"/>
      <c r="D597" s="58"/>
      <c r="E597" s="58"/>
      <c r="F597" s="58"/>
      <c r="G597" s="58"/>
      <c r="H597" s="58"/>
      <c r="I597" s="58"/>
      <c r="J597" s="58"/>
      <c r="K597" s="58"/>
      <c r="L597" s="58"/>
      <c r="M597" s="58"/>
      <c r="N597" s="58"/>
      <c r="O597" s="58"/>
      <c r="P597" s="58"/>
      <c r="Q597" s="95"/>
      <c r="R597" s="58"/>
      <c r="S597" s="58"/>
      <c r="T597" s="58"/>
      <c r="U597" s="58"/>
      <c r="V597" s="58"/>
      <c r="W597" s="58"/>
    </row>
    <row r="598" spans="1:23" s="1" customFormat="1">
      <c r="A598" s="58"/>
      <c r="B598" s="58"/>
      <c r="C598" s="58"/>
      <c r="D598" s="58"/>
      <c r="E598" s="58"/>
      <c r="F598" s="58"/>
      <c r="G598" s="58"/>
      <c r="H598" s="58"/>
      <c r="I598" s="58"/>
      <c r="J598" s="58"/>
      <c r="K598" s="58"/>
      <c r="L598" s="58"/>
      <c r="M598" s="58"/>
      <c r="N598" s="58"/>
      <c r="O598" s="58"/>
      <c r="P598" s="58"/>
      <c r="Q598" s="95"/>
      <c r="R598" s="58"/>
      <c r="S598" s="58"/>
      <c r="T598" s="58"/>
      <c r="U598" s="58"/>
      <c r="V598" s="58"/>
      <c r="W598" s="58"/>
    </row>
    <row r="599" spans="1:23" s="1" customFormat="1">
      <c r="A599" s="58"/>
      <c r="B599" s="58"/>
      <c r="C599" s="58"/>
      <c r="D599" s="58"/>
      <c r="E599" s="58"/>
      <c r="F599" s="58"/>
      <c r="G599" s="58"/>
      <c r="H599" s="58"/>
      <c r="I599" s="58"/>
      <c r="J599" s="58"/>
      <c r="K599" s="58"/>
      <c r="L599" s="58"/>
      <c r="M599" s="58"/>
      <c r="N599" s="58"/>
      <c r="O599" s="58"/>
      <c r="P599" s="58"/>
      <c r="Q599" s="95"/>
      <c r="R599" s="58"/>
      <c r="S599" s="58"/>
      <c r="T599" s="58"/>
      <c r="U599" s="58"/>
      <c r="V599" s="58"/>
      <c r="W599" s="58"/>
    </row>
    <row r="600" spans="1:23" s="1" customFormat="1">
      <c r="A600" s="58"/>
      <c r="B600" s="58"/>
      <c r="C600" s="58"/>
      <c r="D600" s="58"/>
      <c r="E600" s="58"/>
      <c r="F600" s="58"/>
      <c r="G600" s="58"/>
      <c r="H600" s="58"/>
      <c r="I600" s="58"/>
      <c r="J600" s="58"/>
      <c r="K600" s="58"/>
      <c r="L600" s="58"/>
      <c r="M600" s="58"/>
      <c r="N600" s="58"/>
      <c r="O600" s="58"/>
      <c r="P600" s="58"/>
      <c r="Q600" s="95"/>
      <c r="R600" s="58"/>
      <c r="S600" s="58"/>
      <c r="T600" s="58"/>
      <c r="U600" s="58"/>
      <c r="V600" s="58"/>
      <c r="W600" s="58"/>
    </row>
    <row r="601" spans="1:23" s="1" customFormat="1">
      <c r="A601" s="58"/>
      <c r="B601" s="58"/>
      <c r="C601" s="58"/>
      <c r="D601" s="58"/>
      <c r="E601" s="58"/>
      <c r="F601" s="58"/>
      <c r="G601" s="58"/>
      <c r="H601" s="58"/>
      <c r="I601" s="58"/>
      <c r="J601" s="58"/>
      <c r="K601" s="58"/>
      <c r="L601" s="58"/>
      <c r="M601" s="58"/>
      <c r="N601" s="58"/>
      <c r="O601" s="58"/>
      <c r="P601" s="58"/>
      <c r="Q601" s="95"/>
      <c r="R601" s="58"/>
      <c r="S601" s="58"/>
      <c r="T601" s="58"/>
      <c r="U601" s="58"/>
      <c r="V601" s="58"/>
      <c r="W601" s="58"/>
    </row>
    <row r="602" spans="1:23" s="1" customFormat="1">
      <c r="A602" s="58"/>
      <c r="B602" s="58"/>
      <c r="C602" s="58"/>
      <c r="D602" s="58"/>
      <c r="E602" s="58"/>
      <c r="F602" s="58"/>
      <c r="G602" s="58"/>
      <c r="H602" s="58"/>
      <c r="I602" s="58"/>
      <c r="J602" s="58"/>
      <c r="K602" s="58"/>
      <c r="L602" s="58"/>
      <c r="M602" s="58"/>
      <c r="N602" s="58"/>
      <c r="O602" s="58"/>
      <c r="P602" s="58"/>
      <c r="Q602" s="95"/>
      <c r="R602" s="58"/>
      <c r="S602" s="58"/>
      <c r="T602" s="58"/>
      <c r="U602" s="58"/>
      <c r="V602" s="58"/>
      <c r="W602" s="58"/>
    </row>
    <row r="603" spans="1:23" s="1" customFormat="1">
      <c r="A603" s="58"/>
      <c r="B603" s="58"/>
      <c r="C603" s="58"/>
      <c r="D603" s="58"/>
      <c r="E603" s="58"/>
      <c r="F603" s="58"/>
      <c r="G603" s="58"/>
      <c r="H603" s="58"/>
      <c r="I603" s="58"/>
      <c r="J603" s="58"/>
      <c r="K603" s="58"/>
      <c r="L603" s="58"/>
      <c r="M603" s="58"/>
      <c r="N603" s="58"/>
      <c r="O603" s="58"/>
      <c r="P603" s="58"/>
      <c r="Q603" s="95"/>
      <c r="R603" s="58"/>
      <c r="S603" s="58"/>
      <c r="T603" s="58"/>
      <c r="U603" s="58"/>
      <c r="V603" s="58"/>
      <c r="W603" s="58"/>
    </row>
    <row r="604" spans="1:23" s="1" customFormat="1">
      <c r="A604" s="58"/>
      <c r="B604" s="58"/>
      <c r="C604" s="58"/>
      <c r="D604" s="58"/>
      <c r="E604" s="58"/>
      <c r="F604" s="58"/>
      <c r="G604" s="58"/>
      <c r="H604" s="58"/>
      <c r="I604" s="58"/>
      <c r="J604" s="58"/>
      <c r="K604" s="58"/>
      <c r="L604" s="58"/>
      <c r="M604" s="58"/>
      <c r="N604" s="58"/>
      <c r="O604" s="58"/>
      <c r="P604" s="58"/>
      <c r="Q604" s="95"/>
      <c r="R604" s="58"/>
      <c r="S604" s="58"/>
      <c r="T604" s="58"/>
      <c r="U604" s="58"/>
      <c r="V604" s="58"/>
      <c r="W604" s="58"/>
    </row>
    <row r="605" spans="1:23" s="1" customFormat="1">
      <c r="A605" s="58"/>
      <c r="B605" s="58"/>
      <c r="C605" s="58"/>
      <c r="D605" s="58"/>
      <c r="E605" s="58"/>
      <c r="F605" s="58"/>
      <c r="G605" s="58"/>
      <c r="H605" s="58"/>
      <c r="I605" s="58"/>
      <c r="J605" s="58"/>
      <c r="K605" s="58"/>
      <c r="L605" s="58"/>
      <c r="M605" s="58"/>
      <c r="N605" s="58"/>
      <c r="O605" s="58"/>
      <c r="P605" s="58"/>
      <c r="Q605" s="95"/>
      <c r="R605" s="58"/>
      <c r="S605" s="58"/>
      <c r="T605" s="58"/>
      <c r="U605" s="58"/>
      <c r="V605" s="58"/>
      <c r="W605" s="58"/>
    </row>
    <row r="606" spans="1:23" s="1" customFormat="1">
      <c r="A606" s="58"/>
      <c r="B606" s="58"/>
      <c r="C606" s="58"/>
      <c r="D606" s="58"/>
      <c r="E606" s="58"/>
      <c r="F606" s="58"/>
      <c r="G606" s="58"/>
      <c r="H606" s="58"/>
      <c r="I606" s="58"/>
      <c r="J606" s="58"/>
      <c r="K606" s="58"/>
      <c r="L606" s="58"/>
      <c r="M606" s="58"/>
      <c r="N606" s="58"/>
      <c r="O606" s="58"/>
      <c r="P606" s="58"/>
      <c r="Q606" s="95"/>
      <c r="R606" s="58"/>
      <c r="S606" s="58"/>
      <c r="T606" s="58"/>
      <c r="U606" s="58"/>
      <c r="V606" s="58"/>
      <c r="W606" s="58"/>
    </row>
    <row r="607" spans="1:23" s="1" customFormat="1">
      <c r="A607" s="58"/>
      <c r="B607" s="58"/>
      <c r="C607" s="58"/>
      <c r="D607" s="58"/>
      <c r="E607" s="58"/>
      <c r="F607" s="58"/>
      <c r="G607" s="58"/>
      <c r="H607" s="58"/>
      <c r="I607" s="58"/>
      <c r="J607" s="58"/>
      <c r="K607" s="58"/>
      <c r="L607" s="58"/>
      <c r="M607" s="58"/>
      <c r="N607" s="58"/>
      <c r="O607" s="58"/>
      <c r="P607" s="58"/>
      <c r="Q607" s="95"/>
      <c r="R607" s="58"/>
      <c r="S607" s="58"/>
      <c r="T607" s="58"/>
      <c r="U607" s="58"/>
      <c r="V607" s="58"/>
      <c r="W607" s="58"/>
    </row>
    <row r="608" spans="1:23" s="1" customFormat="1">
      <c r="A608" s="58"/>
      <c r="B608" s="58"/>
      <c r="C608" s="58"/>
      <c r="D608" s="58"/>
      <c r="E608" s="58"/>
      <c r="F608" s="58"/>
      <c r="G608" s="58"/>
      <c r="H608" s="58"/>
      <c r="I608" s="58"/>
      <c r="J608" s="58"/>
      <c r="K608" s="58"/>
      <c r="L608" s="58"/>
      <c r="M608" s="58"/>
      <c r="N608" s="58"/>
      <c r="O608" s="58"/>
      <c r="P608" s="58"/>
      <c r="Q608" s="95"/>
      <c r="R608" s="58"/>
      <c r="S608" s="58"/>
      <c r="T608" s="58"/>
      <c r="U608" s="58"/>
      <c r="V608" s="58"/>
      <c r="W608" s="58"/>
    </row>
    <row r="609" spans="1:23" s="1" customFormat="1">
      <c r="A609" s="58"/>
      <c r="B609" s="58"/>
      <c r="C609" s="58"/>
      <c r="D609" s="58"/>
      <c r="E609" s="58"/>
      <c r="F609" s="58"/>
      <c r="G609" s="58"/>
      <c r="H609" s="58"/>
      <c r="I609" s="58"/>
      <c r="J609" s="58"/>
      <c r="K609" s="58"/>
      <c r="L609" s="58"/>
      <c r="M609" s="58"/>
      <c r="N609" s="58"/>
      <c r="O609" s="58"/>
      <c r="P609" s="58"/>
      <c r="Q609" s="95"/>
      <c r="R609" s="58"/>
      <c r="S609" s="58"/>
      <c r="T609" s="58"/>
      <c r="U609" s="58"/>
      <c r="V609" s="58"/>
      <c r="W609" s="58"/>
    </row>
    <row r="610" spans="1:23" s="1" customFormat="1">
      <c r="A610" s="58"/>
      <c r="B610" s="58"/>
      <c r="C610" s="58"/>
      <c r="D610" s="58"/>
      <c r="E610" s="58"/>
      <c r="F610" s="58"/>
      <c r="G610" s="58"/>
      <c r="H610" s="58"/>
      <c r="I610" s="58"/>
      <c r="J610" s="58"/>
      <c r="K610" s="58"/>
      <c r="L610" s="58"/>
      <c r="M610" s="58"/>
      <c r="N610" s="58"/>
      <c r="O610" s="58"/>
      <c r="P610" s="58"/>
      <c r="Q610" s="95"/>
      <c r="R610" s="58"/>
      <c r="S610" s="58"/>
      <c r="T610" s="58"/>
      <c r="U610" s="58"/>
      <c r="V610" s="58"/>
      <c r="W610" s="58"/>
    </row>
    <row r="611" spans="1:23" s="1" customFormat="1">
      <c r="A611" s="58"/>
      <c r="B611" s="58"/>
      <c r="C611" s="58"/>
      <c r="D611" s="58"/>
      <c r="E611" s="58"/>
      <c r="F611" s="58"/>
      <c r="G611" s="58"/>
      <c r="H611" s="58"/>
      <c r="I611" s="58"/>
      <c r="J611" s="58"/>
      <c r="K611" s="58"/>
      <c r="L611" s="58"/>
      <c r="M611" s="58"/>
      <c r="N611" s="58"/>
      <c r="O611" s="58"/>
      <c r="P611" s="58"/>
      <c r="Q611" s="95"/>
      <c r="R611" s="58"/>
      <c r="S611" s="58"/>
      <c r="T611" s="58"/>
      <c r="U611" s="58"/>
      <c r="V611" s="58"/>
      <c r="W611" s="58"/>
    </row>
    <row r="612" spans="1:23" s="1" customFormat="1">
      <c r="A612" s="58"/>
      <c r="B612" s="58"/>
      <c r="C612" s="58"/>
      <c r="D612" s="58"/>
      <c r="E612" s="58"/>
      <c r="F612" s="58"/>
      <c r="G612" s="58"/>
      <c r="H612" s="58"/>
      <c r="I612" s="58"/>
      <c r="J612" s="58"/>
      <c r="K612" s="58"/>
      <c r="L612" s="58"/>
      <c r="M612" s="58"/>
      <c r="N612" s="58"/>
      <c r="O612" s="58"/>
      <c r="P612" s="58"/>
      <c r="Q612" s="95"/>
      <c r="R612" s="58"/>
      <c r="S612" s="58"/>
      <c r="T612" s="58"/>
      <c r="U612" s="58"/>
      <c r="V612" s="58"/>
      <c r="W612" s="58"/>
    </row>
    <row r="613" spans="1:23" s="1" customFormat="1">
      <c r="A613" s="58"/>
      <c r="B613" s="58"/>
      <c r="C613" s="58"/>
      <c r="D613" s="58"/>
      <c r="E613" s="58"/>
      <c r="F613" s="58"/>
      <c r="G613" s="58"/>
      <c r="H613" s="58"/>
      <c r="I613" s="58"/>
      <c r="J613" s="58"/>
      <c r="K613" s="58"/>
      <c r="L613" s="58"/>
      <c r="M613" s="58"/>
      <c r="N613" s="58"/>
      <c r="O613" s="58"/>
      <c r="P613" s="58"/>
      <c r="Q613" s="95"/>
      <c r="R613" s="58"/>
      <c r="S613" s="58"/>
      <c r="T613" s="58"/>
      <c r="U613" s="58"/>
      <c r="V613" s="58"/>
      <c r="W613" s="58"/>
    </row>
    <row r="614" spans="1:23" s="1" customFormat="1">
      <c r="A614" s="58"/>
      <c r="B614" s="58"/>
      <c r="C614" s="58"/>
      <c r="D614" s="58"/>
      <c r="E614" s="58"/>
      <c r="F614" s="58"/>
      <c r="G614" s="58"/>
      <c r="H614" s="58"/>
      <c r="I614" s="58"/>
      <c r="J614" s="58"/>
      <c r="K614" s="58"/>
      <c r="L614" s="58"/>
      <c r="M614" s="58"/>
      <c r="N614" s="58"/>
      <c r="O614" s="58"/>
      <c r="P614" s="58"/>
      <c r="Q614" s="95"/>
      <c r="R614" s="58"/>
      <c r="S614" s="58"/>
      <c r="T614" s="58"/>
      <c r="U614" s="58"/>
      <c r="V614" s="58"/>
      <c r="W614" s="58"/>
    </row>
    <row r="615" spans="1:23" s="1" customFormat="1">
      <c r="A615" s="58"/>
      <c r="B615" s="58"/>
      <c r="C615" s="58"/>
      <c r="D615" s="58"/>
      <c r="E615" s="58"/>
      <c r="F615" s="58"/>
      <c r="G615" s="58"/>
      <c r="H615" s="58"/>
      <c r="I615" s="58"/>
      <c r="J615" s="58"/>
      <c r="K615" s="58"/>
      <c r="L615" s="58"/>
      <c r="M615" s="58"/>
      <c r="N615" s="58"/>
      <c r="O615" s="58"/>
      <c r="P615" s="58"/>
      <c r="Q615" s="95"/>
      <c r="R615" s="58"/>
      <c r="S615" s="58"/>
      <c r="T615" s="58"/>
      <c r="U615" s="58"/>
      <c r="V615" s="58"/>
      <c r="W615" s="58"/>
    </row>
    <row r="616" spans="1:23" s="1" customFormat="1">
      <c r="A616" s="58"/>
      <c r="B616" s="58"/>
      <c r="C616" s="58"/>
      <c r="D616" s="58"/>
      <c r="E616" s="58"/>
      <c r="F616" s="58"/>
      <c r="G616" s="58"/>
      <c r="H616" s="58"/>
      <c r="I616" s="58"/>
      <c r="J616" s="58"/>
      <c r="K616" s="58"/>
      <c r="L616" s="58"/>
      <c r="M616" s="58"/>
      <c r="N616" s="58"/>
      <c r="O616" s="58"/>
      <c r="P616" s="58"/>
      <c r="Q616" s="95"/>
      <c r="R616" s="58"/>
      <c r="S616" s="58"/>
      <c r="T616" s="58"/>
      <c r="U616" s="58"/>
      <c r="V616" s="58"/>
      <c r="W616" s="58"/>
    </row>
    <row r="617" spans="1:23" s="1" customFormat="1">
      <c r="A617" s="58"/>
      <c r="B617" s="58"/>
      <c r="C617" s="58"/>
      <c r="D617" s="58"/>
      <c r="E617" s="58"/>
      <c r="F617" s="58"/>
      <c r="G617" s="58"/>
      <c r="H617" s="58"/>
      <c r="I617" s="58"/>
      <c r="J617" s="58"/>
      <c r="K617" s="58"/>
      <c r="L617" s="58"/>
      <c r="M617" s="58"/>
      <c r="N617" s="58"/>
      <c r="O617" s="58"/>
      <c r="P617" s="58"/>
      <c r="Q617" s="95"/>
      <c r="R617" s="58"/>
      <c r="S617" s="58"/>
      <c r="T617" s="58"/>
      <c r="U617" s="58"/>
      <c r="V617" s="58"/>
      <c r="W617" s="58"/>
    </row>
    <row r="618" spans="1:23" s="1" customFormat="1">
      <c r="A618" s="58"/>
      <c r="B618" s="58"/>
      <c r="C618" s="58"/>
      <c r="D618" s="58"/>
      <c r="E618" s="58"/>
      <c r="F618" s="58"/>
      <c r="G618" s="58"/>
      <c r="H618" s="58"/>
      <c r="I618" s="58"/>
      <c r="J618" s="58"/>
      <c r="K618" s="58"/>
      <c r="L618" s="58"/>
      <c r="M618" s="58"/>
      <c r="N618" s="58"/>
      <c r="O618" s="58"/>
      <c r="P618" s="58"/>
      <c r="Q618" s="95"/>
      <c r="R618" s="58"/>
      <c r="S618" s="58"/>
      <c r="T618" s="58"/>
      <c r="U618" s="58"/>
      <c r="V618" s="58"/>
      <c r="W618" s="58"/>
    </row>
    <row r="619" spans="1:23" s="1" customFormat="1">
      <c r="A619" s="58"/>
      <c r="B619" s="58"/>
      <c r="C619" s="58"/>
      <c r="D619" s="58"/>
      <c r="E619" s="58"/>
      <c r="F619" s="58"/>
      <c r="G619" s="58"/>
      <c r="H619" s="58"/>
      <c r="I619" s="58"/>
      <c r="J619" s="58"/>
      <c r="K619" s="58"/>
      <c r="L619" s="58"/>
      <c r="M619" s="58"/>
      <c r="N619" s="58"/>
      <c r="O619" s="58"/>
      <c r="P619" s="58"/>
      <c r="Q619" s="95"/>
      <c r="R619" s="58"/>
      <c r="S619" s="58"/>
      <c r="T619" s="58"/>
      <c r="U619" s="58"/>
      <c r="V619" s="58"/>
      <c r="W619" s="58"/>
    </row>
    <row r="620" spans="1:23" s="1" customFormat="1">
      <c r="A620" s="58"/>
      <c r="B620" s="58"/>
      <c r="C620" s="58"/>
      <c r="D620" s="58"/>
      <c r="E620" s="58"/>
      <c r="F620" s="58"/>
      <c r="G620" s="58"/>
      <c r="H620" s="58"/>
      <c r="I620" s="58"/>
      <c r="J620" s="58"/>
      <c r="K620" s="58"/>
      <c r="L620" s="58"/>
      <c r="M620" s="58"/>
      <c r="N620" s="58"/>
      <c r="O620" s="58"/>
      <c r="P620" s="58"/>
      <c r="Q620" s="95"/>
      <c r="R620" s="58"/>
      <c r="S620" s="58"/>
      <c r="T620" s="58"/>
      <c r="U620" s="58"/>
      <c r="V620" s="58"/>
      <c r="W620" s="58"/>
    </row>
    <row r="621" spans="1:23" s="1" customFormat="1">
      <c r="A621" s="58"/>
      <c r="B621" s="58"/>
      <c r="C621" s="58"/>
      <c r="D621" s="58"/>
      <c r="E621" s="58"/>
      <c r="F621" s="58"/>
      <c r="G621" s="58"/>
      <c r="H621" s="58"/>
      <c r="I621" s="58"/>
      <c r="J621" s="58"/>
      <c r="K621" s="58"/>
      <c r="L621" s="58"/>
      <c r="M621" s="58"/>
      <c r="N621" s="58"/>
      <c r="O621" s="58"/>
      <c r="P621" s="58"/>
      <c r="Q621" s="95"/>
      <c r="R621" s="58"/>
      <c r="S621" s="58"/>
      <c r="T621" s="58"/>
      <c r="U621" s="58"/>
      <c r="V621" s="58"/>
      <c r="W621" s="58"/>
    </row>
    <row r="622" spans="1:23" s="1" customFormat="1">
      <c r="A622" s="58"/>
      <c r="B622" s="58"/>
      <c r="C622" s="58"/>
      <c r="D622" s="58"/>
      <c r="E622" s="58"/>
      <c r="F622" s="58"/>
      <c r="G622" s="58"/>
      <c r="H622" s="58"/>
      <c r="I622" s="58"/>
      <c r="J622" s="58"/>
      <c r="K622" s="58"/>
      <c r="L622" s="58"/>
      <c r="M622" s="58"/>
      <c r="N622" s="58"/>
      <c r="O622" s="58"/>
      <c r="P622" s="58"/>
      <c r="Q622" s="95"/>
      <c r="R622" s="58"/>
      <c r="S622" s="58"/>
      <c r="T622" s="58"/>
      <c r="U622" s="58"/>
      <c r="V622" s="58"/>
      <c r="W622" s="58"/>
    </row>
    <row r="623" spans="1:23" s="1" customFormat="1">
      <c r="A623" s="58"/>
      <c r="B623" s="58"/>
      <c r="C623" s="58"/>
      <c r="D623" s="58"/>
      <c r="E623" s="58"/>
      <c r="F623" s="58"/>
      <c r="G623" s="58"/>
      <c r="H623" s="58"/>
      <c r="I623" s="58"/>
      <c r="J623" s="58"/>
      <c r="K623" s="58"/>
      <c r="L623" s="58"/>
      <c r="M623" s="58"/>
      <c r="N623" s="58"/>
      <c r="O623" s="58"/>
      <c r="P623" s="58"/>
      <c r="Q623" s="95"/>
      <c r="R623" s="58"/>
      <c r="S623" s="58"/>
      <c r="T623" s="58"/>
      <c r="U623" s="58"/>
      <c r="V623" s="58"/>
      <c r="W623" s="58"/>
    </row>
    <row r="624" spans="1:23" s="1" customFormat="1">
      <c r="A624" s="58"/>
      <c r="B624" s="58"/>
      <c r="C624" s="58"/>
      <c r="D624" s="58"/>
      <c r="E624" s="58"/>
      <c r="F624" s="58"/>
      <c r="G624" s="58"/>
      <c r="H624" s="58"/>
      <c r="I624" s="58"/>
      <c r="J624" s="58"/>
      <c r="K624" s="58"/>
      <c r="L624" s="58"/>
      <c r="M624" s="58"/>
      <c r="N624" s="58"/>
      <c r="O624" s="58"/>
      <c r="P624" s="58"/>
      <c r="Q624" s="95"/>
      <c r="R624" s="58"/>
      <c r="S624" s="58"/>
      <c r="T624" s="58"/>
      <c r="U624" s="58"/>
      <c r="V624" s="58"/>
      <c r="W624" s="58"/>
    </row>
    <row r="625" spans="1:23" s="1" customFormat="1">
      <c r="A625" s="58"/>
      <c r="B625" s="58"/>
      <c r="C625" s="58"/>
      <c r="D625" s="58"/>
      <c r="E625" s="58"/>
      <c r="F625" s="58"/>
      <c r="G625" s="58"/>
      <c r="H625" s="58"/>
      <c r="I625" s="58"/>
      <c r="J625" s="58"/>
      <c r="K625" s="58"/>
      <c r="L625" s="58"/>
      <c r="M625" s="58"/>
      <c r="N625" s="58"/>
      <c r="O625" s="58"/>
      <c r="P625" s="58"/>
      <c r="Q625" s="95"/>
      <c r="R625" s="58"/>
      <c r="S625" s="58"/>
      <c r="T625" s="58"/>
      <c r="U625" s="58"/>
      <c r="V625" s="58"/>
      <c r="W625" s="58"/>
    </row>
    <row r="626" spans="1:23" s="1" customFormat="1">
      <c r="A626" s="58"/>
      <c r="B626" s="58"/>
      <c r="C626" s="58"/>
      <c r="D626" s="58"/>
      <c r="E626" s="58"/>
      <c r="F626" s="58"/>
      <c r="G626" s="58"/>
      <c r="H626" s="58"/>
      <c r="I626" s="58"/>
      <c r="J626" s="58"/>
      <c r="K626" s="58"/>
      <c r="L626" s="58"/>
      <c r="M626" s="58"/>
      <c r="N626" s="58"/>
      <c r="O626" s="58"/>
      <c r="P626" s="58"/>
      <c r="Q626" s="95"/>
      <c r="R626" s="58"/>
      <c r="S626" s="58"/>
      <c r="T626" s="58"/>
      <c r="U626" s="58"/>
      <c r="V626" s="58"/>
      <c r="W626" s="58"/>
    </row>
    <row r="627" spans="1:23" s="1" customFormat="1">
      <c r="A627" s="58"/>
      <c r="B627" s="58"/>
      <c r="C627" s="58"/>
      <c r="D627" s="58"/>
      <c r="E627" s="58"/>
      <c r="F627" s="58"/>
      <c r="G627" s="58"/>
      <c r="H627" s="58"/>
      <c r="I627" s="58"/>
      <c r="J627" s="58"/>
      <c r="K627" s="58"/>
      <c r="L627" s="58"/>
      <c r="M627" s="58"/>
      <c r="N627" s="58"/>
      <c r="O627" s="58"/>
      <c r="P627" s="58"/>
      <c r="Q627" s="95"/>
      <c r="R627" s="58"/>
      <c r="S627" s="58"/>
      <c r="T627" s="58"/>
      <c r="U627" s="58"/>
      <c r="V627" s="58"/>
      <c r="W627" s="58"/>
    </row>
    <row r="628" spans="1:23" s="1" customFormat="1">
      <c r="A628" s="58"/>
      <c r="B628" s="58"/>
      <c r="C628" s="58"/>
      <c r="D628" s="58"/>
      <c r="E628" s="58"/>
      <c r="F628" s="58"/>
      <c r="G628" s="58"/>
      <c r="H628" s="58"/>
      <c r="I628" s="58"/>
      <c r="J628" s="58"/>
      <c r="K628" s="58"/>
      <c r="L628" s="58"/>
      <c r="M628" s="58"/>
      <c r="N628" s="58"/>
      <c r="O628" s="58"/>
      <c r="P628" s="58"/>
      <c r="Q628" s="95"/>
      <c r="R628" s="58"/>
      <c r="S628" s="58"/>
      <c r="T628" s="58"/>
      <c r="U628" s="58"/>
      <c r="V628" s="58"/>
      <c r="W628" s="58"/>
    </row>
    <row r="629" spans="1:23" s="1" customFormat="1">
      <c r="A629" s="58"/>
      <c r="B629" s="58"/>
      <c r="C629" s="58"/>
      <c r="D629" s="58"/>
      <c r="E629" s="58"/>
      <c r="F629" s="58"/>
      <c r="G629" s="58"/>
      <c r="H629" s="58"/>
      <c r="I629" s="58"/>
      <c r="J629" s="58"/>
      <c r="K629" s="58"/>
      <c r="L629" s="58"/>
      <c r="M629" s="58"/>
      <c r="N629" s="58"/>
      <c r="O629" s="58"/>
      <c r="P629" s="58"/>
      <c r="Q629" s="95"/>
      <c r="R629" s="58"/>
      <c r="S629" s="58"/>
      <c r="T629" s="58"/>
      <c r="U629" s="58"/>
      <c r="V629" s="58"/>
      <c r="W629" s="58"/>
    </row>
    <row r="630" spans="1:23" s="1" customFormat="1">
      <c r="A630" s="58"/>
      <c r="B630" s="58"/>
      <c r="C630" s="58"/>
      <c r="D630" s="58"/>
      <c r="E630" s="58"/>
      <c r="F630" s="58"/>
      <c r="G630" s="58"/>
      <c r="H630" s="58"/>
      <c r="I630" s="58"/>
      <c r="J630" s="58"/>
      <c r="K630" s="58"/>
      <c r="L630" s="58"/>
      <c r="M630" s="58"/>
      <c r="N630" s="58"/>
      <c r="O630" s="58"/>
      <c r="P630" s="58"/>
      <c r="Q630" s="95"/>
      <c r="R630" s="58"/>
      <c r="S630" s="58"/>
      <c r="T630" s="58"/>
      <c r="U630" s="58"/>
      <c r="V630" s="58"/>
      <c r="W630" s="58"/>
    </row>
    <row r="631" spans="1:23" s="1" customFormat="1">
      <c r="A631" s="58"/>
      <c r="B631" s="58"/>
      <c r="C631" s="58"/>
      <c r="D631" s="58"/>
      <c r="E631" s="58"/>
      <c r="F631" s="58"/>
      <c r="G631" s="58"/>
      <c r="H631" s="58"/>
      <c r="I631" s="58"/>
      <c r="J631" s="58"/>
      <c r="K631" s="58"/>
      <c r="L631" s="58"/>
      <c r="M631" s="58"/>
      <c r="N631" s="58"/>
      <c r="O631" s="58"/>
      <c r="P631" s="58"/>
      <c r="Q631" s="95"/>
      <c r="R631" s="58"/>
      <c r="S631" s="58"/>
      <c r="T631" s="58"/>
      <c r="U631" s="58"/>
      <c r="V631" s="58"/>
      <c r="W631" s="58"/>
    </row>
    <row r="632" spans="1:23" s="1" customFormat="1">
      <c r="A632" s="58"/>
      <c r="B632" s="58"/>
      <c r="C632" s="58"/>
      <c r="D632" s="58"/>
      <c r="E632" s="58"/>
      <c r="F632" s="58"/>
      <c r="G632" s="58"/>
      <c r="H632" s="58"/>
      <c r="I632" s="58"/>
      <c r="J632" s="58"/>
      <c r="K632" s="58"/>
      <c r="L632" s="58"/>
      <c r="M632" s="58"/>
      <c r="N632" s="58"/>
      <c r="O632" s="58"/>
      <c r="P632" s="58"/>
      <c r="Q632" s="95"/>
      <c r="R632" s="58"/>
      <c r="S632" s="58"/>
      <c r="T632" s="58"/>
      <c r="U632" s="58"/>
      <c r="V632" s="58"/>
      <c r="W632" s="58"/>
    </row>
    <row r="633" spans="1:23" s="1" customFormat="1">
      <c r="A633" s="58"/>
      <c r="B633" s="58"/>
      <c r="C633" s="58"/>
      <c r="D633" s="58"/>
      <c r="E633" s="58"/>
      <c r="F633" s="58"/>
      <c r="G633" s="58"/>
      <c r="H633" s="58"/>
      <c r="I633" s="58"/>
      <c r="J633" s="58"/>
      <c r="K633" s="58"/>
      <c r="L633" s="58"/>
      <c r="M633" s="58"/>
      <c r="N633" s="58"/>
      <c r="O633" s="58"/>
      <c r="P633" s="58"/>
      <c r="Q633" s="95"/>
      <c r="R633" s="58"/>
      <c r="S633" s="58"/>
      <c r="T633" s="58"/>
      <c r="U633" s="58"/>
      <c r="V633" s="58"/>
      <c r="W633" s="58"/>
    </row>
    <row r="634" spans="1:23" s="1" customFormat="1">
      <c r="A634" s="58"/>
      <c r="B634" s="58"/>
      <c r="C634" s="58"/>
      <c r="D634" s="58"/>
      <c r="E634" s="58"/>
      <c r="F634" s="58"/>
      <c r="G634" s="58"/>
      <c r="H634" s="58"/>
      <c r="I634" s="58"/>
      <c r="J634" s="58"/>
      <c r="K634" s="58"/>
      <c r="L634" s="58"/>
      <c r="M634" s="58"/>
      <c r="N634" s="58"/>
      <c r="O634" s="58"/>
      <c r="P634" s="58"/>
      <c r="Q634" s="95"/>
      <c r="R634" s="58"/>
      <c r="S634" s="58"/>
      <c r="T634" s="58"/>
      <c r="U634" s="58"/>
      <c r="V634" s="58"/>
      <c r="W634" s="58"/>
    </row>
    <row r="635" spans="1:23" s="1" customFormat="1">
      <c r="A635" s="58"/>
      <c r="B635" s="58"/>
      <c r="C635" s="58"/>
      <c r="D635" s="58"/>
      <c r="E635" s="58"/>
      <c r="F635" s="58"/>
      <c r="G635" s="58"/>
      <c r="H635" s="58"/>
      <c r="I635" s="58"/>
      <c r="J635" s="58"/>
      <c r="K635" s="58"/>
      <c r="L635" s="58"/>
      <c r="M635" s="58"/>
      <c r="N635" s="58"/>
      <c r="O635" s="58"/>
      <c r="P635" s="58"/>
      <c r="Q635" s="95"/>
      <c r="R635" s="58"/>
      <c r="S635" s="58"/>
      <c r="T635" s="58"/>
      <c r="U635" s="58"/>
      <c r="V635" s="58"/>
      <c r="W635" s="58"/>
    </row>
    <row r="636" spans="1:23" s="1" customFormat="1">
      <c r="A636" s="58"/>
      <c r="B636" s="58"/>
      <c r="C636" s="58"/>
      <c r="D636" s="58"/>
      <c r="E636" s="58"/>
      <c r="F636" s="58"/>
      <c r="G636" s="58"/>
      <c r="H636" s="58"/>
      <c r="I636" s="58"/>
      <c r="J636" s="58"/>
      <c r="K636" s="58"/>
      <c r="L636" s="58"/>
      <c r="M636" s="58"/>
      <c r="N636" s="58"/>
      <c r="O636" s="58"/>
      <c r="P636" s="58"/>
      <c r="Q636" s="95"/>
      <c r="R636" s="58"/>
      <c r="S636" s="58"/>
      <c r="T636" s="58"/>
      <c r="U636" s="58"/>
      <c r="V636" s="58"/>
      <c r="W636" s="58"/>
    </row>
    <row r="637" spans="1:23" s="1" customFormat="1">
      <c r="A637" s="58"/>
      <c r="B637" s="58"/>
      <c r="C637" s="58"/>
      <c r="D637" s="58"/>
      <c r="E637" s="58"/>
      <c r="F637" s="58"/>
      <c r="G637" s="58"/>
      <c r="H637" s="58"/>
      <c r="I637" s="58"/>
      <c r="J637" s="58"/>
      <c r="K637" s="58"/>
      <c r="L637" s="58"/>
      <c r="M637" s="58"/>
      <c r="N637" s="58"/>
      <c r="O637" s="58"/>
      <c r="P637" s="58"/>
      <c r="Q637" s="95"/>
      <c r="R637" s="58"/>
      <c r="S637" s="58"/>
      <c r="T637" s="58"/>
      <c r="U637" s="58"/>
      <c r="V637" s="58"/>
      <c r="W637" s="58"/>
    </row>
    <row r="638" spans="1:23" s="1" customFormat="1">
      <c r="A638" s="58"/>
      <c r="B638" s="58"/>
      <c r="C638" s="58"/>
      <c r="D638" s="58"/>
      <c r="E638" s="58"/>
      <c r="F638" s="58"/>
      <c r="G638" s="58"/>
      <c r="H638" s="58"/>
      <c r="I638" s="58"/>
      <c r="J638" s="58"/>
      <c r="K638" s="58"/>
      <c r="L638" s="58"/>
      <c r="M638" s="58"/>
      <c r="N638" s="58"/>
      <c r="O638" s="58"/>
      <c r="P638" s="58"/>
      <c r="Q638" s="95"/>
      <c r="R638" s="58"/>
      <c r="S638" s="58"/>
      <c r="T638" s="58"/>
      <c r="U638" s="58"/>
      <c r="V638" s="58"/>
      <c r="W638" s="58"/>
    </row>
    <row r="639" spans="1:23" s="1" customFormat="1">
      <c r="A639" s="58"/>
      <c r="B639" s="58"/>
      <c r="C639" s="58"/>
      <c r="D639" s="58"/>
      <c r="E639" s="58"/>
      <c r="F639" s="58"/>
      <c r="G639" s="58"/>
      <c r="H639" s="58"/>
      <c r="I639" s="58"/>
      <c r="J639" s="58"/>
      <c r="K639" s="58"/>
      <c r="L639" s="58"/>
      <c r="M639" s="58"/>
      <c r="N639" s="58"/>
      <c r="O639" s="58"/>
      <c r="P639" s="58"/>
      <c r="Q639" s="95"/>
      <c r="R639" s="58"/>
      <c r="S639" s="58"/>
      <c r="T639" s="58"/>
      <c r="U639" s="58"/>
      <c r="V639" s="58"/>
      <c r="W639" s="58"/>
    </row>
    <row r="640" spans="1:23" s="1" customFormat="1">
      <c r="A640" s="58"/>
      <c r="B640" s="58"/>
      <c r="C640" s="58"/>
      <c r="D640" s="58"/>
      <c r="E640" s="58"/>
      <c r="F640" s="58"/>
      <c r="G640" s="58"/>
      <c r="H640" s="58"/>
      <c r="I640" s="58"/>
      <c r="J640" s="58"/>
      <c r="K640" s="58"/>
      <c r="L640" s="58"/>
      <c r="M640" s="58"/>
      <c r="N640" s="58"/>
      <c r="O640" s="58"/>
      <c r="P640" s="58"/>
      <c r="Q640" s="95"/>
      <c r="R640" s="58"/>
      <c r="S640" s="58"/>
      <c r="T640" s="58"/>
      <c r="U640" s="58"/>
      <c r="V640" s="58"/>
      <c r="W640" s="58"/>
    </row>
    <row r="641" spans="1:23" s="1" customFormat="1">
      <c r="A641" s="58"/>
      <c r="B641" s="58"/>
      <c r="C641" s="58"/>
      <c r="D641" s="58"/>
      <c r="E641" s="58"/>
      <c r="F641" s="58"/>
      <c r="G641" s="58"/>
      <c r="H641" s="58"/>
      <c r="I641" s="58"/>
      <c r="J641" s="58"/>
      <c r="K641" s="58"/>
      <c r="L641" s="58"/>
      <c r="M641" s="58"/>
      <c r="N641" s="58"/>
      <c r="O641" s="58"/>
      <c r="P641" s="58"/>
      <c r="Q641" s="95"/>
      <c r="R641" s="58"/>
      <c r="S641" s="58"/>
      <c r="T641" s="58"/>
      <c r="U641" s="58"/>
      <c r="V641" s="58"/>
      <c r="W641" s="58"/>
    </row>
    <row r="642" spans="1:23" s="1" customFormat="1">
      <c r="A642" s="58"/>
      <c r="B642" s="58"/>
      <c r="C642" s="58"/>
      <c r="D642" s="58"/>
      <c r="E642" s="58"/>
      <c r="F642" s="58"/>
      <c r="G642" s="58"/>
      <c r="H642" s="58"/>
      <c r="I642" s="58"/>
      <c r="J642" s="58"/>
      <c r="K642" s="58"/>
      <c r="L642" s="58"/>
      <c r="M642" s="58"/>
      <c r="N642" s="58"/>
      <c r="O642" s="58"/>
      <c r="P642" s="58"/>
      <c r="Q642" s="95"/>
      <c r="R642" s="58"/>
      <c r="S642" s="58"/>
      <c r="T642" s="58"/>
      <c r="U642" s="58"/>
      <c r="V642" s="58"/>
      <c r="W642" s="58"/>
    </row>
    <row r="643" spans="1:23" s="1" customFormat="1">
      <c r="A643" s="58"/>
      <c r="B643" s="58"/>
      <c r="C643" s="58"/>
      <c r="D643" s="58"/>
      <c r="E643" s="58"/>
      <c r="F643" s="58"/>
      <c r="G643" s="58"/>
      <c r="H643" s="58"/>
      <c r="I643" s="58"/>
      <c r="J643" s="58"/>
      <c r="K643" s="58"/>
      <c r="L643" s="58"/>
      <c r="M643" s="58"/>
      <c r="N643" s="58"/>
      <c r="O643" s="58"/>
      <c r="P643" s="58"/>
      <c r="Q643" s="95"/>
      <c r="R643" s="58"/>
      <c r="S643" s="58"/>
      <c r="T643" s="58"/>
      <c r="U643" s="58"/>
      <c r="V643" s="58"/>
      <c r="W643" s="58"/>
    </row>
    <row r="644" spans="1:23" s="1" customFormat="1">
      <c r="A644" s="58"/>
      <c r="B644" s="58"/>
      <c r="C644" s="58"/>
      <c r="D644" s="58"/>
      <c r="E644" s="58"/>
      <c r="F644" s="58"/>
      <c r="G644" s="58"/>
      <c r="H644" s="58"/>
      <c r="I644" s="58"/>
      <c r="J644" s="58"/>
      <c r="K644" s="58"/>
      <c r="L644" s="58"/>
      <c r="M644" s="58"/>
      <c r="N644" s="58"/>
      <c r="O644" s="58"/>
      <c r="P644" s="58"/>
      <c r="Q644" s="95"/>
      <c r="R644" s="58"/>
      <c r="S644" s="58"/>
      <c r="T644" s="58"/>
      <c r="U644" s="58"/>
      <c r="V644" s="58"/>
      <c r="W644" s="58"/>
    </row>
    <row r="645" spans="1:23" s="1" customFormat="1">
      <c r="A645" s="58"/>
      <c r="B645" s="58"/>
      <c r="C645" s="58"/>
      <c r="D645" s="58"/>
      <c r="E645" s="58"/>
      <c r="F645" s="58"/>
      <c r="G645" s="58"/>
      <c r="H645" s="58"/>
      <c r="I645" s="58"/>
      <c r="J645" s="58"/>
      <c r="K645" s="58"/>
      <c r="L645" s="58"/>
      <c r="M645" s="58"/>
      <c r="N645" s="58"/>
      <c r="O645" s="58"/>
      <c r="P645" s="58"/>
      <c r="Q645" s="95"/>
      <c r="R645" s="58"/>
      <c r="S645" s="58"/>
      <c r="T645" s="58"/>
      <c r="U645" s="58"/>
      <c r="V645" s="58"/>
      <c r="W645" s="58"/>
    </row>
    <row r="646" spans="1:23" s="1" customFormat="1">
      <c r="A646" s="58"/>
      <c r="B646" s="58"/>
      <c r="C646" s="58"/>
      <c r="D646" s="58"/>
      <c r="E646" s="58"/>
      <c r="F646" s="58"/>
      <c r="G646" s="58"/>
      <c r="H646" s="58"/>
      <c r="I646" s="58"/>
      <c r="J646" s="58"/>
      <c r="K646" s="58"/>
      <c r="L646" s="58"/>
      <c r="M646" s="58"/>
      <c r="N646" s="58"/>
      <c r="O646" s="58"/>
      <c r="P646" s="58"/>
      <c r="Q646" s="95"/>
      <c r="R646" s="58"/>
      <c r="S646" s="58"/>
      <c r="T646" s="58"/>
      <c r="U646" s="58"/>
      <c r="V646" s="58"/>
      <c r="W646" s="58"/>
    </row>
    <row r="647" spans="1:23" s="1" customFormat="1">
      <c r="A647" s="58"/>
      <c r="B647" s="58"/>
      <c r="C647" s="58"/>
      <c r="D647" s="58"/>
      <c r="E647" s="58"/>
      <c r="F647" s="58"/>
      <c r="G647" s="58"/>
      <c r="H647" s="58"/>
      <c r="I647" s="58"/>
      <c r="J647" s="58"/>
      <c r="K647" s="58"/>
      <c r="L647" s="58"/>
      <c r="M647" s="58"/>
      <c r="N647" s="58"/>
      <c r="O647" s="58"/>
      <c r="P647" s="58"/>
      <c r="Q647" s="95"/>
      <c r="R647" s="58"/>
      <c r="S647" s="58"/>
      <c r="T647" s="58"/>
      <c r="U647" s="58"/>
      <c r="V647" s="58"/>
      <c r="W647" s="58"/>
    </row>
    <row r="648" spans="1:23" s="1" customFormat="1">
      <c r="A648" s="58"/>
      <c r="B648" s="58"/>
      <c r="C648" s="58"/>
      <c r="D648" s="58"/>
      <c r="E648" s="58"/>
      <c r="F648" s="58"/>
      <c r="G648" s="58"/>
      <c r="H648" s="58"/>
      <c r="I648" s="58"/>
      <c r="J648" s="58"/>
      <c r="K648" s="58"/>
      <c r="L648" s="58"/>
      <c r="M648" s="58"/>
      <c r="N648" s="58"/>
      <c r="O648" s="58"/>
      <c r="P648" s="58"/>
      <c r="Q648" s="95"/>
      <c r="R648" s="58"/>
      <c r="S648" s="58"/>
      <c r="T648" s="58"/>
      <c r="U648" s="58"/>
      <c r="V648" s="58"/>
      <c r="W648" s="58"/>
    </row>
    <row r="649" spans="1:23" s="1" customFormat="1">
      <c r="A649" s="58"/>
      <c r="B649" s="58"/>
      <c r="C649" s="58"/>
      <c r="D649" s="58"/>
      <c r="E649" s="58"/>
      <c r="F649" s="58"/>
      <c r="G649" s="58"/>
      <c r="H649" s="58"/>
      <c r="I649" s="58"/>
      <c r="J649" s="58"/>
      <c r="K649" s="58"/>
      <c r="L649" s="58"/>
      <c r="M649" s="58"/>
      <c r="N649" s="58"/>
      <c r="O649" s="58"/>
      <c r="P649" s="58"/>
      <c r="Q649" s="95"/>
      <c r="R649" s="58"/>
      <c r="S649" s="58"/>
      <c r="T649" s="58"/>
      <c r="U649" s="58"/>
      <c r="V649" s="58"/>
      <c r="W649" s="58"/>
    </row>
    <row r="650" spans="1:23" s="1" customFormat="1">
      <c r="A650" s="58"/>
      <c r="B650" s="58"/>
      <c r="C650" s="58"/>
      <c r="D650" s="58"/>
      <c r="E650" s="58"/>
      <c r="F650" s="58"/>
      <c r="G650" s="58"/>
      <c r="H650" s="58"/>
      <c r="I650" s="58"/>
      <c r="J650" s="58"/>
      <c r="K650" s="58"/>
      <c r="L650" s="58"/>
      <c r="M650" s="58"/>
      <c r="N650" s="58"/>
      <c r="O650" s="58"/>
      <c r="P650" s="58"/>
      <c r="Q650" s="95"/>
      <c r="R650" s="58"/>
      <c r="S650" s="58"/>
      <c r="T650" s="58"/>
      <c r="U650" s="58"/>
      <c r="V650" s="58"/>
      <c r="W650" s="58"/>
    </row>
    <row r="651" spans="1:23" s="1" customFormat="1">
      <c r="A651" s="58"/>
      <c r="B651" s="58"/>
      <c r="C651" s="58"/>
      <c r="D651" s="58"/>
      <c r="E651" s="58"/>
      <c r="F651" s="58"/>
      <c r="G651" s="58"/>
      <c r="H651" s="58"/>
      <c r="I651" s="58"/>
      <c r="J651" s="58"/>
      <c r="K651" s="58"/>
      <c r="L651" s="58"/>
      <c r="M651" s="58"/>
      <c r="N651" s="58"/>
      <c r="O651" s="58"/>
      <c r="P651" s="58"/>
      <c r="Q651" s="95"/>
      <c r="R651" s="58"/>
      <c r="S651" s="58"/>
      <c r="T651" s="58"/>
      <c r="U651" s="58"/>
      <c r="V651" s="58"/>
      <c r="W651" s="58"/>
    </row>
    <row r="652" spans="1:23" s="1" customFormat="1">
      <c r="A652" s="58"/>
      <c r="B652" s="58"/>
      <c r="C652" s="58"/>
      <c r="D652" s="58"/>
      <c r="E652" s="58"/>
      <c r="F652" s="58"/>
      <c r="G652" s="58"/>
      <c r="H652" s="58"/>
      <c r="I652" s="58"/>
      <c r="J652" s="58"/>
      <c r="K652" s="58"/>
      <c r="L652" s="58"/>
      <c r="M652" s="58"/>
      <c r="N652" s="58"/>
      <c r="O652" s="58"/>
      <c r="P652" s="58"/>
      <c r="Q652" s="95"/>
      <c r="R652" s="58"/>
      <c r="S652" s="58"/>
      <c r="T652" s="58"/>
      <c r="U652" s="58"/>
      <c r="V652" s="58"/>
      <c r="W652" s="58"/>
    </row>
    <row r="653" spans="1:23" s="1" customFormat="1">
      <c r="A653" s="58"/>
      <c r="B653" s="58"/>
      <c r="C653" s="58"/>
      <c r="D653" s="58"/>
      <c r="E653" s="58"/>
      <c r="F653" s="58"/>
      <c r="G653" s="58"/>
      <c r="H653" s="58"/>
      <c r="I653" s="58"/>
      <c r="J653" s="58"/>
      <c r="K653" s="58"/>
      <c r="L653" s="58"/>
      <c r="M653" s="58"/>
      <c r="N653" s="58"/>
      <c r="O653" s="58"/>
      <c r="P653" s="58"/>
      <c r="Q653" s="95"/>
      <c r="R653" s="58"/>
      <c r="S653" s="58"/>
      <c r="T653" s="58"/>
      <c r="U653" s="58"/>
      <c r="V653" s="58"/>
      <c r="W653" s="58"/>
    </row>
    <row r="654" spans="1:23" s="1" customFormat="1">
      <c r="A654" s="58"/>
      <c r="B654" s="58"/>
      <c r="C654" s="58"/>
      <c r="D654" s="58"/>
      <c r="E654" s="58"/>
      <c r="F654" s="58"/>
      <c r="G654" s="58"/>
      <c r="H654" s="58"/>
      <c r="I654" s="58"/>
      <c r="J654" s="58"/>
      <c r="K654" s="58"/>
      <c r="L654" s="58"/>
      <c r="M654" s="58"/>
      <c r="N654" s="58"/>
      <c r="O654" s="58"/>
      <c r="P654" s="58"/>
      <c r="Q654" s="95"/>
      <c r="R654" s="58"/>
      <c r="S654" s="58"/>
      <c r="T654" s="58"/>
      <c r="U654" s="58"/>
      <c r="V654" s="58"/>
      <c r="W654" s="58"/>
    </row>
    <row r="655" spans="1:23" s="1" customFormat="1">
      <c r="A655" s="58"/>
      <c r="B655" s="58"/>
      <c r="C655" s="58"/>
      <c r="D655" s="58"/>
      <c r="E655" s="58"/>
      <c r="F655" s="58"/>
      <c r="G655" s="58"/>
      <c r="H655" s="58"/>
      <c r="I655" s="58"/>
      <c r="J655" s="58"/>
      <c r="K655" s="58"/>
      <c r="L655" s="58"/>
      <c r="M655" s="58"/>
      <c r="N655" s="58"/>
      <c r="O655" s="58"/>
      <c r="P655" s="58"/>
      <c r="Q655" s="95"/>
      <c r="R655" s="58"/>
      <c r="S655" s="58"/>
      <c r="T655" s="58"/>
      <c r="U655" s="58"/>
      <c r="V655" s="58"/>
      <c r="W655" s="58"/>
    </row>
    <row r="656" spans="1:23" s="1" customFormat="1">
      <c r="A656" s="58"/>
      <c r="B656" s="58"/>
      <c r="C656" s="58"/>
      <c r="D656" s="58"/>
      <c r="E656" s="58"/>
      <c r="F656" s="58"/>
      <c r="G656" s="58"/>
      <c r="H656" s="58"/>
      <c r="I656" s="58"/>
      <c r="J656" s="58"/>
      <c r="K656" s="58"/>
      <c r="L656" s="58"/>
      <c r="M656" s="58"/>
      <c r="N656" s="58"/>
      <c r="O656" s="58"/>
      <c r="P656" s="58"/>
      <c r="Q656" s="95"/>
      <c r="R656" s="58"/>
      <c r="S656" s="58"/>
      <c r="T656" s="58"/>
      <c r="U656" s="58"/>
      <c r="V656" s="58"/>
      <c r="W656" s="58"/>
    </row>
    <row r="657" spans="1:23" s="1" customFormat="1">
      <c r="A657" s="58"/>
      <c r="B657" s="58"/>
      <c r="C657" s="58"/>
      <c r="D657" s="58"/>
      <c r="E657" s="58"/>
      <c r="F657" s="58"/>
      <c r="G657" s="58"/>
      <c r="H657" s="58"/>
      <c r="I657" s="58"/>
      <c r="J657" s="58"/>
      <c r="K657" s="58"/>
      <c r="L657" s="58"/>
      <c r="M657" s="58"/>
      <c r="N657" s="58"/>
      <c r="O657" s="58"/>
      <c r="P657" s="58"/>
      <c r="Q657" s="95"/>
      <c r="R657" s="58"/>
      <c r="S657" s="58"/>
      <c r="T657" s="58"/>
      <c r="U657" s="58"/>
      <c r="V657" s="58"/>
      <c r="W657" s="58"/>
    </row>
    <row r="658" spans="1:23" s="1" customFormat="1">
      <c r="A658" s="58"/>
      <c r="B658" s="58"/>
      <c r="C658" s="58"/>
      <c r="D658" s="58"/>
      <c r="E658" s="58"/>
      <c r="F658" s="58"/>
      <c r="G658" s="58"/>
      <c r="H658" s="58"/>
      <c r="I658" s="58"/>
      <c r="J658" s="58"/>
      <c r="K658" s="58"/>
      <c r="L658" s="58"/>
      <c r="M658" s="58"/>
      <c r="N658" s="58"/>
      <c r="O658" s="58"/>
      <c r="P658" s="58"/>
      <c r="Q658" s="95"/>
      <c r="R658" s="58"/>
      <c r="S658" s="58"/>
      <c r="T658" s="58"/>
      <c r="U658" s="58"/>
      <c r="V658" s="58"/>
      <c r="W658" s="58"/>
    </row>
    <row r="659" spans="1:23" s="1" customFormat="1">
      <c r="A659" s="58"/>
      <c r="B659" s="58"/>
      <c r="C659" s="58"/>
      <c r="D659" s="58"/>
      <c r="E659" s="58"/>
      <c r="F659" s="58"/>
      <c r="G659" s="58"/>
      <c r="H659" s="58"/>
      <c r="I659" s="58"/>
      <c r="J659" s="58"/>
      <c r="K659" s="58"/>
      <c r="L659" s="58"/>
      <c r="M659" s="58"/>
      <c r="N659" s="58"/>
      <c r="O659" s="58"/>
      <c r="P659" s="58"/>
      <c r="Q659" s="95"/>
      <c r="R659" s="58"/>
      <c r="S659" s="58"/>
      <c r="T659" s="58"/>
      <c r="U659" s="58"/>
      <c r="V659" s="58"/>
      <c r="W659" s="58"/>
    </row>
    <row r="660" spans="1:23" s="1" customFormat="1">
      <c r="A660" s="58"/>
      <c r="B660" s="58"/>
      <c r="C660" s="58"/>
      <c r="D660" s="58"/>
      <c r="E660" s="58"/>
      <c r="F660" s="58"/>
      <c r="G660" s="58"/>
      <c r="H660" s="58"/>
      <c r="I660" s="58"/>
      <c r="J660" s="58"/>
      <c r="K660" s="58"/>
      <c r="L660" s="58"/>
      <c r="M660" s="58"/>
      <c r="N660" s="58"/>
      <c r="O660" s="58"/>
      <c r="P660" s="58"/>
      <c r="Q660" s="95"/>
      <c r="R660" s="58"/>
      <c r="S660" s="58"/>
      <c r="T660" s="58"/>
      <c r="U660" s="58"/>
      <c r="V660" s="58"/>
      <c r="W660" s="58"/>
    </row>
    <row r="661" spans="1:23" s="1" customFormat="1">
      <c r="A661" s="58"/>
      <c r="B661" s="58"/>
      <c r="C661" s="58"/>
      <c r="D661" s="58"/>
      <c r="E661" s="58"/>
      <c r="F661" s="58"/>
      <c r="G661" s="58"/>
      <c r="H661" s="58"/>
      <c r="I661" s="58"/>
      <c r="J661" s="58"/>
      <c r="K661" s="58"/>
      <c r="L661" s="58"/>
      <c r="M661" s="58"/>
      <c r="N661" s="58"/>
      <c r="O661" s="58"/>
      <c r="P661" s="58"/>
      <c r="Q661" s="95"/>
      <c r="R661" s="58"/>
      <c r="S661" s="58"/>
      <c r="T661" s="58"/>
      <c r="U661" s="58"/>
      <c r="V661" s="58"/>
      <c r="W661" s="58"/>
    </row>
    <row r="662" spans="1:23" s="1" customFormat="1">
      <c r="A662" s="58"/>
      <c r="B662" s="58"/>
      <c r="C662" s="58"/>
      <c r="D662" s="58"/>
      <c r="E662" s="58"/>
      <c r="F662" s="58"/>
      <c r="G662" s="58"/>
      <c r="H662" s="58"/>
      <c r="I662" s="58"/>
      <c r="J662" s="58"/>
      <c r="K662" s="58"/>
      <c r="L662" s="58"/>
      <c r="M662" s="58"/>
      <c r="N662" s="58"/>
      <c r="O662" s="58"/>
      <c r="P662" s="58"/>
      <c r="Q662" s="95"/>
      <c r="R662" s="58"/>
      <c r="S662" s="58"/>
      <c r="T662" s="58"/>
      <c r="U662" s="58"/>
      <c r="V662" s="58"/>
      <c r="W662" s="58"/>
    </row>
    <row r="663" spans="1:23" s="1" customFormat="1">
      <c r="A663" s="58"/>
      <c r="B663" s="58"/>
      <c r="C663" s="58"/>
      <c r="D663" s="58"/>
      <c r="E663" s="58"/>
      <c r="F663" s="58"/>
      <c r="G663" s="58"/>
      <c r="H663" s="58"/>
      <c r="I663" s="58"/>
      <c r="J663" s="58"/>
      <c r="K663" s="58"/>
      <c r="L663" s="58"/>
      <c r="M663" s="58"/>
      <c r="N663" s="58"/>
      <c r="O663" s="58"/>
      <c r="P663" s="58"/>
      <c r="Q663" s="95"/>
      <c r="R663" s="58"/>
      <c r="S663" s="58"/>
      <c r="T663" s="58"/>
      <c r="U663" s="58"/>
      <c r="V663" s="58"/>
      <c r="W663" s="58"/>
    </row>
    <row r="664" spans="1:23" s="1" customFormat="1">
      <c r="A664" s="58"/>
      <c r="B664" s="58"/>
      <c r="C664" s="58"/>
      <c r="D664" s="58"/>
      <c r="E664" s="58"/>
      <c r="F664" s="58"/>
      <c r="G664" s="58"/>
      <c r="H664" s="58"/>
      <c r="I664" s="58"/>
      <c r="J664" s="58"/>
      <c r="K664" s="58"/>
      <c r="L664" s="58"/>
      <c r="M664" s="58"/>
      <c r="N664" s="58"/>
      <c r="O664" s="58"/>
      <c r="P664" s="58"/>
      <c r="Q664" s="95"/>
      <c r="R664" s="58"/>
      <c r="S664" s="58"/>
      <c r="T664" s="58"/>
      <c r="U664" s="58"/>
      <c r="V664" s="58"/>
      <c r="W664" s="58"/>
    </row>
    <row r="665" spans="1:23" s="1" customFormat="1">
      <c r="A665" s="58"/>
      <c r="B665" s="58"/>
      <c r="C665" s="58"/>
      <c r="D665" s="58"/>
      <c r="E665" s="58"/>
      <c r="F665" s="58"/>
      <c r="G665" s="58"/>
      <c r="H665" s="58"/>
      <c r="I665" s="58"/>
      <c r="J665" s="58"/>
      <c r="K665" s="58"/>
      <c r="L665" s="58"/>
      <c r="M665" s="58"/>
      <c r="N665" s="58"/>
      <c r="O665" s="58"/>
      <c r="P665" s="58"/>
      <c r="Q665" s="95"/>
      <c r="R665" s="58"/>
      <c r="S665" s="58"/>
      <c r="T665" s="58"/>
      <c r="U665" s="58"/>
      <c r="V665" s="58"/>
      <c r="W665" s="58"/>
    </row>
    <row r="666" spans="1:23" s="1" customFormat="1">
      <c r="A666" s="58"/>
      <c r="B666" s="58"/>
      <c r="C666" s="58"/>
      <c r="D666" s="58"/>
      <c r="E666" s="58"/>
      <c r="F666" s="58"/>
      <c r="G666" s="58"/>
      <c r="H666" s="58"/>
      <c r="I666" s="58"/>
      <c r="J666" s="58"/>
      <c r="K666" s="58"/>
      <c r="L666" s="58"/>
      <c r="M666" s="58"/>
      <c r="N666" s="58"/>
      <c r="O666" s="58"/>
      <c r="P666" s="58"/>
      <c r="Q666" s="95"/>
      <c r="R666" s="58"/>
      <c r="S666" s="58"/>
      <c r="T666" s="58"/>
      <c r="U666" s="58"/>
      <c r="V666" s="58"/>
      <c r="W666" s="58"/>
    </row>
    <row r="667" spans="1:23" s="1" customFormat="1">
      <c r="A667" s="58"/>
      <c r="B667" s="58"/>
      <c r="C667" s="58"/>
      <c r="D667" s="58"/>
      <c r="E667" s="58"/>
      <c r="F667" s="58"/>
      <c r="G667" s="58"/>
      <c r="H667" s="58"/>
      <c r="I667" s="58"/>
      <c r="J667" s="58"/>
      <c r="K667" s="58"/>
      <c r="L667" s="58"/>
      <c r="M667" s="58"/>
      <c r="N667" s="58"/>
      <c r="O667" s="58"/>
      <c r="P667" s="58"/>
      <c r="Q667" s="95"/>
      <c r="R667" s="58"/>
      <c r="S667" s="58"/>
      <c r="T667" s="58"/>
      <c r="U667" s="58"/>
      <c r="V667" s="58"/>
      <c r="W667" s="58"/>
    </row>
    <row r="668" spans="1:23" s="1" customFormat="1">
      <c r="A668" s="58"/>
      <c r="B668" s="58"/>
      <c r="C668" s="58"/>
      <c r="D668" s="58"/>
      <c r="E668" s="58"/>
      <c r="F668" s="58"/>
      <c r="G668" s="58"/>
      <c r="H668" s="58"/>
      <c r="I668" s="58"/>
      <c r="J668" s="58"/>
      <c r="K668" s="58"/>
      <c r="L668" s="58"/>
      <c r="M668" s="58"/>
      <c r="N668" s="58"/>
      <c r="O668" s="58"/>
      <c r="P668" s="58"/>
      <c r="Q668" s="95"/>
      <c r="R668" s="58"/>
      <c r="S668" s="58"/>
      <c r="T668" s="58"/>
      <c r="U668" s="58"/>
      <c r="V668" s="58"/>
      <c r="W668" s="58"/>
    </row>
    <row r="669" spans="1:23" s="1" customFormat="1">
      <c r="A669" s="58"/>
      <c r="B669" s="58"/>
      <c r="C669" s="58"/>
      <c r="D669" s="58"/>
      <c r="E669" s="58"/>
      <c r="F669" s="58"/>
      <c r="G669" s="58"/>
      <c r="H669" s="58"/>
      <c r="I669" s="58"/>
      <c r="J669" s="58"/>
      <c r="K669" s="58"/>
      <c r="L669" s="58"/>
      <c r="M669" s="58"/>
      <c r="N669" s="58"/>
      <c r="O669" s="58"/>
      <c r="P669" s="58"/>
      <c r="Q669" s="95"/>
      <c r="R669" s="58"/>
      <c r="S669" s="58"/>
      <c r="T669" s="58"/>
      <c r="U669" s="58"/>
      <c r="V669" s="58"/>
      <c r="W669" s="58"/>
    </row>
    <row r="670" spans="1:23" s="1" customFormat="1">
      <c r="A670" s="58"/>
      <c r="B670" s="58"/>
      <c r="C670" s="58"/>
      <c r="D670" s="58"/>
      <c r="E670" s="58"/>
      <c r="F670" s="58"/>
      <c r="G670" s="58"/>
      <c r="H670" s="58"/>
      <c r="I670" s="58"/>
      <c r="J670" s="58"/>
      <c r="K670" s="58"/>
      <c r="L670" s="58"/>
      <c r="M670" s="58"/>
      <c r="N670" s="58"/>
      <c r="O670" s="58"/>
      <c r="P670" s="58"/>
      <c r="Q670" s="95"/>
      <c r="R670" s="58"/>
      <c r="S670" s="58"/>
      <c r="T670" s="58"/>
      <c r="U670" s="58"/>
      <c r="V670" s="58"/>
      <c r="W670" s="58"/>
    </row>
    <row r="671" spans="1:23" s="1" customFormat="1">
      <c r="I671" s="800"/>
      <c r="J671" s="800"/>
      <c r="K671" s="800"/>
      <c r="Q671" s="68"/>
    </row>
    <row r="672" spans="1:23" s="1" customFormat="1">
      <c r="I672" s="800"/>
      <c r="J672" s="800"/>
      <c r="K672" s="800"/>
      <c r="Q672" s="68"/>
    </row>
    <row r="673" spans="9:17" s="1" customFormat="1">
      <c r="I673" s="800"/>
      <c r="J673" s="800"/>
      <c r="K673" s="800"/>
      <c r="Q673" s="68"/>
    </row>
    <row r="674" spans="9:17" s="1" customFormat="1">
      <c r="I674" s="800"/>
      <c r="J674" s="800"/>
      <c r="K674" s="800"/>
      <c r="Q674" s="68"/>
    </row>
    <row r="675" spans="9:17" s="1" customFormat="1">
      <c r="I675" s="800"/>
      <c r="J675" s="800"/>
      <c r="K675" s="800"/>
      <c r="Q675" s="68"/>
    </row>
    <row r="676" spans="9:17" s="1" customFormat="1">
      <c r="I676" s="800"/>
      <c r="J676" s="800"/>
      <c r="K676" s="800"/>
      <c r="Q676" s="68"/>
    </row>
    <row r="677" spans="9:17" s="1" customFormat="1">
      <c r="I677" s="800"/>
      <c r="J677" s="800"/>
      <c r="K677" s="800"/>
      <c r="Q677" s="68"/>
    </row>
    <row r="678" spans="9:17" s="1" customFormat="1">
      <c r="I678" s="800"/>
      <c r="J678" s="800"/>
      <c r="K678" s="800"/>
      <c r="Q678" s="68"/>
    </row>
    <row r="679" spans="9:17" s="1" customFormat="1">
      <c r="I679" s="800"/>
      <c r="J679" s="800"/>
      <c r="K679" s="800"/>
      <c r="Q679" s="68"/>
    </row>
    <row r="680" spans="9:17" s="1" customFormat="1">
      <c r="I680" s="800"/>
      <c r="J680" s="800"/>
      <c r="K680" s="800"/>
      <c r="Q680" s="68"/>
    </row>
    <row r="681" spans="9:17" s="1" customFormat="1">
      <c r="I681" s="800"/>
      <c r="J681" s="800"/>
      <c r="K681" s="800"/>
      <c r="Q681" s="68"/>
    </row>
    <row r="682" spans="9:17" s="1" customFormat="1">
      <c r="I682" s="800"/>
      <c r="J682" s="800"/>
      <c r="K682" s="800"/>
      <c r="Q682" s="68"/>
    </row>
    <row r="683" spans="9:17" s="1" customFormat="1">
      <c r="I683" s="800"/>
      <c r="J683" s="800"/>
      <c r="K683" s="800"/>
      <c r="Q683" s="68"/>
    </row>
    <row r="684" spans="9:17" s="1" customFormat="1">
      <c r="I684" s="800"/>
      <c r="J684" s="800"/>
      <c r="K684" s="800"/>
      <c r="Q684" s="68"/>
    </row>
    <row r="685" spans="9:17" s="1" customFormat="1">
      <c r="I685" s="800"/>
      <c r="J685" s="800"/>
      <c r="K685" s="800"/>
      <c r="Q685" s="68"/>
    </row>
    <row r="686" spans="9:17" s="1" customFormat="1">
      <c r="I686" s="800"/>
      <c r="J686" s="800"/>
      <c r="K686" s="800"/>
      <c r="Q686" s="68"/>
    </row>
    <row r="687" spans="9:17" s="1" customFormat="1">
      <c r="I687" s="800"/>
      <c r="J687" s="800"/>
      <c r="K687" s="800"/>
      <c r="Q687" s="68"/>
    </row>
    <row r="688" spans="9:17" s="1" customFormat="1">
      <c r="I688" s="800"/>
      <c r="J688" s="800"/>
      <c r="K688" s="800"/>
      <c r="Q688" s="68"/>
    </row>
    <row r="689" spans="9:17" s="1" customFormat="1">
      <c r="I689" s="800"/>
      <c r="J689" s="800"/>
      <c r="K689" s="800"/>
      <c r="Q689" s="68"/>
    </row>
    <row r="690" spans="9:17" s="1" customFormat="1">
      <c r="I690" s="800"/>
      <c r="J690" s="800"/>
      <c r="K690" s="800"/>
      <c r="Q690" s="68"/>
    </row>
    <row r="691" spans="9:17" s="1" customFormat="1">
      <c r="I691" s="800"/>
      <c r="J691" s="800"/>
      <c r="K691" s="800"/>
      <c r="Q691" s="68"/>
    </row>
    <row r="692" spans="9:17" s="1" customFormat="1">
      <c r="I692" s="800"/>
      <c r="J692" s="800"/>
      <c r="K692" s="800"/>
      <c r="Q692" s="68"/>
    </row>
    <row r="693" spans="9:17" s="1" customFormat="1">
      <c r="I693" s="800"/>
      <c r="J693" s="800"/>
      <c r="K693" s="800"/>
      <c r="Q693" s="68"/>
    </row>
    <row r="694" spans="9:17" s="1" customFormat="1">
      <c r="I694" s="800"/>
      <c r="J694" s="800"/>
      <c r="K694" s="800"/>
      <c r="Q694" s="68"/>
    </row>
    <row r="695" spans="9:17" s="1" customFormat="1">
      <c r="I695" s="800"/>
      <c r="J695" s="800"/>
      <c r="K695" s="800"/>
      <c r="Q695" s="68"/>
    </row>
    <row r="696" spans="9:17" s="1" customFormat="1">
      <c r="I696" s="800"/>
      <c r="J696" s="800"/>
      <c r="K696" s="800"/>
      <c r="Q696" s="68"/>
    </row>
    <row r="697" spans="9:17" s="1" customFormat="1">
      <c r="I697" s="800"/>
      <c r="J697" s="800"/>
      <c r="K697" s="800"/>
      <c r="Q697" s="68"/>
    </row>
    <row r="698" spans="9:17" s="1" customFormat="1">
      <c r="I698" s="800"/>
      <c r="J698" s="800"/>
      <c r="K698" s="800"/>
      <c r="Q698" s="68"/>
    </row>
    <row r="699" spans="9:17" s="1" customFormat="1">
      <c r="I699" s="800"/>
      <c r="J699" s="800"/>
      <c r="K699" s="800"/>
      <c r="Q699" s="68"/>
    </row>
    <row r="700" spans="9:17" s="1" customFormat="1">
      <c r="I700" s="800"/>
      <c r="J700" s="800"/>
      <c r="K700" s="800"/>
      <c r="Q700" s="68"/>
    </row>
    <row r="701" spans="9:17" s="1" customFormat="1">
      <c r="I701" s="800"/>
      <c r="J701" s="800"/>
      <c r="K701" s="800"/>
      <c r="Q701" s="68"/>
    </row>
    <row r="702" spans="9:17" s="1" customFormat="1">
      <c r="I702" s="800"/>
      <c r="J702" s="800"/>
      <c r="K702" s="800"/>
      <c r="Q702" s="68"/>
    </row>
    <row r="703" spans="9:17" s="1" customFormat="1">
      <c r="I703" s="800"/>
      <c r="J703" s="800"/>
      <c r="K703" s="800"/>
      <c r="Q703" s="68"/>
    </row>
    <row r="704" spans="9:17" s="1" customFormat="1">
      <c r="I704" s="800"/>
      <c r="J704" s="800"/>
      <c r="K704" s="800"/>
      <c r="Q704" s="68"/>
    </row>
    <row r="705" spans="9:17" s="1" customFormat="1">
      <c r="I705" s="800"/>
      <c r="J705" s="800"/>
      <c r="K705" s="800"/>
      <c r="Q705" s="68"/>
    </row>
    <row r="706" spans="9:17" s="1" customFormat="1">
      <c r="I706" s="800"/>
      <c r="J706" s="800"/>
      <c r="K706" s="800"/>
      <c r="Q706" s="68"/>
    </row>
    <row r="707" spans="9:17" s="1" customFormat="1">
      <c r="I707" s="800"/>
      <c r="J707" s="800"/>
      <c r="K707" s="800"/>
      <c r="Q707" s="68"/>
    </row>
    <row r="708" spans="9:17" s="1" customFormat="1">
      <c r="I708" s="800"/>
      <c r="J708" s="800"/>
      <c r="K708" s="800"/>
      <c r="Q708" s="68"/>
    </row>
    <row r="709" spans="9:17" s="1" customFormat="1">
      <c r="I709" s="800"/>
      <c r="J709" s="800"/>
      <c r="K709" s="800"/>
      <c r="Q709" s="68"/>
    </row>
    <row r="710" spans="9:17" s="1" customFormat="1">
      <c r="I710" s="800"/>
      <c r="J710" s="800"/>
      <c r="K710" s="800"/>
      <c r="Q710" s="68"/>
    </row>
    <row r="711" spans="9:17" s="1" customFormat="1">
      <c r="I711" s="800"/>
      <c r="J711" s="800"/>
      <c r="K711" s="800"/>
      <c r="Q711" s="68"/>
    </row>
    <row r="712" spans="9:17" s="1" customFormat="1">
      <c r="I712" s="800"/>
      <c r="J712" s="800"/>
      <c r="K712" s="800"/>
      <c r="Q712" s="68"/>
    </row>
    <row r="713" spans="9:17" s="1" customFormat="1">
      <c r="I713" s="800"/>
      <c r="J713" s="800"/>
      <c r="K713" s="800"/>
      <c r="Q713" s="68"/>
    </row>
  </sheetData>
  <sheetProtection formatColumns="0" formatRows="0"/>
  <customSheetViews>
    <customSheetView guid="{21F2E024-704F-4E93-AC63-213755ECFFE0}" scale="55" showPageBreaks="1" showGridLines="0" printArea="1" view="pageBreakPreview">
      <pane ySplit="6" topLeftCell="A22" activePane="bottomLeft" state="frozen"/>
      <selection pane="bottomLeft" activeCell="R34" sqref="R34"/>
      <pageMargins left="0.70866141732283472" right="0.70866141732283472" top="0.74803149606299213" bottom="0.74803149606299213" header="0.31496062992125984" footer="0.31496062992125984"/>
      <pageSetup paperSize="9" scale="48" fitToHeight="10" orientation="portrait" r:id="rId1"/>
      <headerFooter alignWithMargins="0">
        <oddHeader>&amp;C&amp;"Arial"&amp;10 Commerce Commission Information Disclosure Template</oddHeader>
        <oddFooter>&amp;L&amp;"Arial"&amp;10 &amp;F&amp;C&amp;"Arial"&amp;10 &amp;A&amp;R&amp;"Arial"&amp;10 &amp;P</oddFooter>
      </headerFooter>
    </customSheetView>
  </customSheetViews>
  <mergeCells count="15">
    <mergeCell ref="E39:F39"/>
    <mergeCell ref="U8:V8"/>
    <mergeCell ref="A5:V5"/>
    <mergeCell ref="T2:V2"/>
    <mergeCell ref="T3:V3"/>
    <mergeCell ref="L8:M8"/>
    <mergeCell ref="O8:P8"/>
    <mergeCell ref="R8:S8"/>
    <mergeCell ref="I8:J8"/>
    <mergeCell ref="E38:H38"/>
    <mergeCell ref="E33:G33"/>
    <mergeCell ref="E34:F34"/>
    <mergeCell ref="E37:G37"/>
    <mergeCell ref="E36:G36"/>
    <mergeCell ref="E35:G35"/>
  </mergeCells>
  <pageMargins left="0.70866141732283472" right="0.70866141732283472" top="0.74803149606299213" bottom="0.74803149606299213" header="0.31496062992125984" footer="0.31496062992125984"/>
  <pageSetup paperSize="8" scale="67" orientation="landscape" cellComments="asDisplayed" r:id="rId2"/>
  <headerFooter alignWithMargins="0">
    <oddHeader>&amp;C&amp;"Arial"&amp;10 Commerce Commission Information Disclosure Template</oddHeader>
    <oddFooter>&amp;L&amp;"Arial"&amp;10 &amp;F&amp;C&amp;"Arial"&amp;10 &amp;A&amp;R&amp;"Arial"&amp;10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6" tint="-9.9978637043366805E-2"/>
    <pageSetUpPr fitToPage="1"/>
  </sheetPr>
  <dimension ref="A1:AC72"/>
  <sheetViews>
    <sheetView showGridLines="0" zoomScaleNormal="100" zoomScaleSheetLayoutView="55" workbookViewId="0">
      <pane ySplit="6" topLeftCell="A49" activePane="bottomLeft" state="frozen"/>
      <selection pane="bottomLeft" activeCell="K47" sqref="K47"/>
    </sheetView>
  </sheetViews>
  <sheetFormatPr defaultRowHeight="12.75"/>
  <cols>
    <col min="1" max="1" width="3.7109375" style="803" customWidth="1"/>
    <col min="2" max="2" width="3.140625" style="803" customWidth="1"/>
    <col min="3" max="3" width="6.140625" style="803" customWidth="1"/>
    <col min="4" max="4" width="18.140625" style="803" customWidth="1"/>
    <col min="5" max="5" width="61" style="803" customWidth="1"/>
    <col min="6" max="6" width="14" style="803" customWidth="1"/>
    <col min="7" max="7" width="13.85546875" style="803" customWidth="1"/>
    <col min="8" max="8" width="13" style="803" customWidth="1"/>
    <col min="9" max="9" width="12.5703125" style="803" customWidth="1"/>
    <col min="10" max="10" width="12.7109375" style="803" customWidth="1"/>
    <col min="11" max="12" width="12" style="803" customWidth="1"/>
    <col min="13" max="13" width="2.85546875" style="803" customWidth="1"/>
    <col min="14" max="14" width="13.140625" style="803" customWidth="1"/>
    <col min="15" max="15" width="13.7109375" style="803" customWidth="1"/>
    <col min="16" max="16" width="14.140625" style="800" customWidth="1"/>
    <col min="17" max="17" width="13.7109375" style="800" customWidth="1"/>
    <col min="18" max="18" width="14.140625" style="800" customWidth="1"/>
    <col min="19" max="19" width="12.140625" style="800" customWidth="1"/>
    <col min="20" max="20" width="12.140625" style="803" customWidth="1"/>
    <col min="21" max="21" width="3.42578125" style="803" customWidth="1"/>
    <col min="22" max="25" width="13" style="803" customWidth="1"/>
    <col min="26" max="28" width="12" style="803" customWidth="1"/>
    <col min="29" max="16384" width="9.140625" style="803"/>
  </cols>
  <sheetData>
    <row r="1" spans="1:29" s="51" customFormat="1" ht="15" customHeight="1" thickBot="1">
      <c r="A1" s="767"/>
      <c r="B1" s="768"/>
      <c r="C1" s="768"/>
      <c r="D1" s="768"/>
      <c r="E1" s="799"/>
      <c r="F1" s="799"/>
      <c r="G1" s="799"/>
      <c r="H1" s="768"/>
      <c r="I1" s="768"/>
      <c r="J1" s="799"/>
      <c r="K1" s="874"/>
      <c r="L1" s="875"/>
      <c r="M1" s="876"/>
      <c r="N1" s="876"/>
      <c r="O1" s="876"/>
      <c r="P1" s="880"/>
      <c r="Q1" s="881"/>
      <c r="R1" s="881"/>
      <c r="S1" s="881"/>
      <c r="T1" s="875"/>
      <c r="U1" s="875"/>
      <c r="V1" s="875"/>
      <c r="W1" s="875"/>
      <c r="X1" s="875"/>
      <c r="Y1" s="875"/>
      <c r="Z1" s="875"/>
      <c r="AA1" s="874"/>
      <c r="AB1" s="874"/>
      <c r="AC1" s="639"/>
    </row>
    <row r="2" spans="1:29" s="51" customFormat="1" ht="16.5" customHeight="1">
      <c r="A2" s="769"/>
      <c r="B2" s="774"/>
      <c r="C2" s="774"/>
      <c r="D2" s="774"/>
      <c r="E2" s="850"/>
      <c r="F2" s="102"/>
      <c r="G2" s="2129"/>
      <c r="H2" s="2129"/>
      <c r="I2" s="2129"/>
      <c r="J2" s="773"/>
      <c r="K2" s="874"/>
      <c r="L2" s="875"/>
      <c r="M2" s="877"/>
      <c r="N2" s="877"/>
      <c r="O2" s="877"/>
      <c r="P2" s="877"/>
      <c r="Q2" s="877"/>
      <c r="R2" s="877"/>
      <c r="S2" s="877"/>
      <c r="T2" s="875"/>
      <c r="U2" s="875"/>
      <c r="V2" s="875"/>
      <c r="W2" s="875"/>
      <c r="X2" s="875"/>
      <c r="Y2" s="760" t="s">
        <v>5</v>
      </c>
      <c r="Z2" s="2107" t="s">
        <v>384</v>
      </c>
      <c r="AA2" s="2108"/>
      <c r="AB2" s="2109"/>
      <c r="AC2" s="639"/>
    </row>
    <row r="3" spans="1:29" s="51" customFormat="1" ht="19.5" customHeight="1" thickBot="1">
      <c r="A3" s="769"/>
      <c r="B3" s="774"/>
      <c r="C3" s="774"/>
      <c r="D3" s="774"/>
      <c r="E3" s="850"/>
      <c r="F3" s="102"/>
      <c r="G3" s="2130"/>
      <c r="H3" s="2130"/>
      <c r="I3" s="2130"/>
      <c r="J3" s="773"/>
      <c r="K3" s="874"/>
      <c r="L3" s="875"/>
      <c r="M3" s="878"/>
      <c r="N3" s="882"/>
      <c r="O3" s="883"/>
      <c r="P3" s="876"/>
      <c r="Q3" s="876"/>
      <c r="R3" s="876"/>
      <c r="S3" s="876"/>
      <c r="T3" s="875"/>
      <c r="U3" s="875"/>
      <c r="V3" s="875"/>
      <c r="W3" s="875"/>
      <c r="X3" s="875"/>
      <c r="Y3" s="760" t="s">
        <v>440</v>
      </c>
      <c r="Z3" s="2110">
        <v>42185</v>
      </c>
      <c r="AA3" s="2111"/>
      <c r="AB3" s="2112"/>
      <c r="AC3" s="639"/>
    </row>
    <row r="4" spans="1:29" s="51" customFormat="1" ht="20.25" customHeight="1">
      <c r="A4" s="761" t="s">
        <v>705</v>
      </c>
      <c r="B4" s="770"/>
      <c r="C4" s="774"/>
      <c r="D4" s="774"/>
      <c r="E4" s="773"/>
      <c r="F4" s="157"/>
      <c r="G4" s="773"/>
      <c r="H4" s="774"/>
      <c r="I4" s="774"/>
      <c r="J4" s="773"/>
      <c r="K4" s="874"/>
      <c r="L4" s="875"/>
      <c r="M4" s="878"/>
      <c r="N4" s="884"/>
      <c r="O4" s="883"/>
      <c r="P4" s="792"/>
      <c r="Q4" s="792"/>
      <c r="R4" s="792"/>
      <c r="S4" s="792"/>
      <c r="T4" s="875"/>
      <c r="U4" s="875"/>
      <c r="V4" s="875"/>
      <c r="W4" s="875"/>
      <c r="X4" s="875"/>
      <c r="Y4" s="875"/>
      <c r="Z4" s="875"/>
      <c r="AA4" s="874"/>
      <c r="AB4" s="874"/>
      <c r="AC4" s="639"/>
    </row>
    <row r="5" spans="1:29" ht="30.75" customHeight="1">
      <c r="A5" s="2104" t="s">
        <v>1552</v>
      </c>
      <c r="B5" s="2105"/>
      <c r="C5" s="2105"/>
      <c r="D5" s="2105"/>
      <c r="E5" s="2105"/>
      <c r="F5" s="2105"/>
      <c r="G5" s="2105"/>
      <c r="H5" s="2105"/>
      <c r="I5" s="2105"/>
      <c r="J5" s="225"/>
      <c r="K5" s="874"/>
      <c r="L5" s="875"/>
      <c r="M5" s="878"/>
      <c r="N5" s="884"/>
      <c r="O5" s="883"/>
      <c r="P5" s="792"/>
      <c r="Q5" s="792"/>
      <c r="R5" s="792"/>
      <c r="S5" s="792"/>
      <c r="T5" s="885"/>
      <c r="U5" s="885"/>
      <c r="V5" s="885"/>
      <c r="W5" s="885"/>
      <c r="X5" s="885"/>
      <c r="Y5" s="885"/>
      <c r="Z5" s="885"/>
      <c r="AA5" s="792"/>
      <c r="AB5" s="792"/>
      <c r="AC5" s="783"/>
    </row>
    <row r="6" spans="1:29" s="286" customFormat="1" ht="15" customHeight="1">
      <c r="A6" s="763" t="s">
        <v>6</v>
      </c>
      <c r="B6" s="764" t="s">
        <v>393</v>
      </c>
      <c r="C6" s="778"/>
      <c r="D6" s="777"/>
      <c r="E6" s="772"/>
      <c r="F6" s="772"/>
      <c r="G6" s="772"/>
      <c r="H6" s="777"/>
      <c r="I6" s="777"/>
      <c r="J6" s="772"/>
      <c r="K6" s="879"/>
      <c r="L6" s="874"/>
      <c r="M6" s="878"/>
      <c r="N6" s="884"/>
      <c r="O6" s="883"/>
      <c r="P6" s="792"/>
      <c r="Q6" s="792"/>
      <c r="R6" s="792"/>
      <c r="S6" s="792"/>
      <c r="T6" s="879"/>
      <c r="U6" s="879"/>
      <c r="V6" s="879"/>
      <c r="W6" s="879"/>
      <c r="X6" s="879"/>
      <c r="Y6" s="879"/>
      <c r="Z6" s="879"/>
      <c r="AA6" s="879"/>
      <c r="AB6" s="879"/>
      <c r="AC6" s="886"/>
    </row>
    <row r="7" spans="1:29" ht="30" customHeight="1">
      <c r="A7" s="175">
        <f>ROW()</f>
        <v>7</v>
      </c>
      <c r="C7" s="810" t="s">
        <v>766</v>
      </c>
      <c r="J7" s="806"/>
      <c r="K7" s="859"/>
      <c r="M7" s="762"/>
      <c r="N7" s="762"/>
      <c r="O7" s="762"/>
      <c r="P7" s="762"/>
      <c r="Q7" s="762"/>
      <c r="R7" s="762"/>
      <c r="S7" s="762"/>
      <c r="AA7" s="859"/>
      <c r="AB7" s="859"/>
      <c r="AC7" s="804"/>
    </row>
    <row r="8" spans="1:29" ht="15.75" customHeight="1">
      <c r="A8" s="175">
        <f>ROW()</f>
        <v>8</v>
      </c>
      <c r="C8" s="810"/>
      <c r="F8" s="2127" t="s">
        <v>404</v>
      </c>
      <c r="G8" s="2127"/>
      <c r="H8" s="2127"/>
      <c r="I8" s="2127"/>
      <c r="J8" s="2127"/>
      <c r="K8" s="2127"/>
      <c r="L8" s="2127"/>
      <c r="N8" s="2127" t="s">
        <v>392</v>
      </c>
      <c r="O8" s="2127"/>
      <c r="P8" s="2127"/>
      <c r="Q8" s="2127"/>
      <c r="R8" s="2127"/>
      <c r="S8" s="2127"/>
      <c r="T8" s="2127"/>
      <c r="V8" s="2127" t="s">
        <v>391</v>
      </c>
      <c r="W8" s="2127"/>
      <c r="X8" s="2127"/>
      <c r="Y8" s="2127"/>
      <c r="Z8" s="2127"/>
      <c r="AA8" s="2127"/>
      <c r="AB8" s="2127"/>
      <c r="AC8" s="804"/>
    </row>
    <row r="9" spans="1:29" ht="15.75" customHeight="1">
      <c r="A9" s="175">
        <f>ROW()</f>
        <v>9</v>
      </c>
      <c r="C9" s="810"/>
      <c r="F9" s="2127" t="s">
        <v>415</v>
      </c>
      <c r="G9" s="2127"/>
      <c r="H9" s="2127"/>
      <c r="I9" s="2127"/>
      <c r="J9" s="2127"/>
      <c r="K9" s="2127" t="s">
        <v>416</v>
      </c>
      <c r="L9" s="2127"/>
      <c r="N9" s="2127" t="s">
        <v>415</v>
      </c>
      <c r="O9" s="2127"/>
      <c r="P9" s="2127"/>
      <c r="Q9" s="2127"/>
      <c r="R9" s="2127"/>
      <c r="S9" s="2127" t="s">
        <v>416</v>
      </c>
      <c r="T9" s="2127"/>
      <c r="V9" s="2127" t="s">
        <v>415</v>
      </c>
      <c r="W9" s="2127"/>
      <c r="X9" s="2127"/>
      <c r="Y9" s="2127"/>
      <c r="Z9" s="2127"/>
      <c r="AA9" s="2127" t="s">
        <v>416</v>
      </c>
      <c r="AB9" s="2127"/>
      <c r="AC9" s="804"/>
    </row>
    <row r="10" spans="1:29" ht="15.75" customHeight="1">
      <c r="A10" s="175">
        <f>ROW()</f>
        <v>10</v>
      </c>
      <c r="C10" s="810"/>
      <c r="F10" s="691" t="s">
        <v>206</v>
      </c>
      <c r="G10" s="691" t="s">
        <v>207</v>
      </c>
      <c r="H10" s="691" t="s">
        <v>184</v>
      </c>
      <c r="I10" s="691" t="s">
        <v>185</v>
      </c>
      <c r="J10" s="691" t="s">
        <v>205</v>
      </c>
      <c r="K10" s="1478" t="s">
        <v>559</v>
      </c>
      <c r="L10" s="691" t="s">
        <v>560</v>
      </c>
      <c r="M10" s="691"/>
      <c r="N10" s="691" t="s">
        <v>206</v>
      </c>
      <c r="O10" s="691" t="s">
        <v>207</v>
      </c>
      <c r="P10" s="691" t="s">
        <v>184</v>
      </c>
      <c r="Q10" s="691" t="s">
        <v>185</v>
      </c>
      <c r="R10" s="691" t="s">
        <v>205</v>
      </c>
      <c r="S10" s="1478" t="s">
        <v>559</v>
      </c>
      <c r="T10" s="691" t="s">
        <v>560</v>
      </c>
      <c r="U10" s="691"/>
      <c r="V10" s="691" t="s">
        <v>206</v>
      </c>
      <c r="W10" s="691" t="s">
        <v>207</v>
      </c>
      <c r="X10" s="691" t="s">
        <v>184</v>
      </c>
      <c r="Y10" s="691" t="s">
        <v>185</v>
      </c>
      <c r="Z10" s="691" t="s">
        <v>205</v>
      </c>
      <c r="AA10" s="1478" t="s">
        <v>559</v>
      </c>
      <c r="AB10" s="691" t="s">
        <v>560</v>
      </c>
      <c r="AC10" s="804"/>
    </row>
    <row r="11" spans="1:29" ht="14.25" customHeight="1">
      <c r="A11" s="175">
        <f>ROW()</f>
        <v>11</v>
      </c>
      <c r="F11" s="872" t="s">
        <v>1221</v>
      </c>
      <c r="G11" s="872" t="s">
        <v>1221</v>
      </c>
      <c r="H11" s="872" t="s">
        <v>1221</v>
      </c>
      <c r="I11" s="872" t="s">
        <v>1221</v>
      </c>
      <c r="J11" s="872" t="s">
        <v>1221</v>
      </c>
      <c r="K11" s="1479" t="s">
        <v>1221</v>
      </c>
      <c r="L11" s="872" t="s">
        <v>1221</v>
      </c>
      <c r="M11" s="692"/>
      <c r="N11" s="692" t="s">
        <v>1221</v>
      </c>
      <c r="O11" s="692" t="s">
        <v>1221</v>
      </c>
      <c r="P11" s="692" t="s">
        <v>1221</v>
      </c>
      <c r="Q11" s="692" t="s">
        <v>1221</v>
      </c>
      <c r="R11" s="692" t="s">
        <v>1221</v>
      </c>
      <c r="S11" s="1479" t="s">
        <v>1221</v>
      </c>
      <c r="T11" s="872" t="s">
        <v>1221</v>
      </c>
      <c r="U11" s="692"/>
      <c r="V11" s="692" t="s">
        <v>1221</v>
      </c>
      <c r="W11" s="692" t="s">
        <v>1221</v>
      </c>
      <c r="X11" s="692" t="s">
        <v>1221</v>
      </c>
      <c r="Y11" s="692" t="s">
        <v>1221</v>
      </c>
      <c r="Z11" s="692" t="s">
        <v>1221</v>
      </c>
      <c r="AA11" s="1479" t="s">
        <v>1221</v>
      </c>
      <c r="AB11" s="872" t="s">
        <v>1221</v>
      </c>
      <c r="AC11" s="804"/>
    </row>
    <row r="12" spans="1:29" ht="15">
      <c r="A12" s="175">
        <f>ROW()</f>
        <v>12</v>
      </c>
      <c r="E12" s="846" t="s">
        <v>707</v>
      </c>
      <c r="F12" s="2051">
        <f>M12+V12</f>
        <v>0</v>
      </c>
      <c r="G12" s="2051">
        <f t="shared" ref="G12:J15" si="0">P12+X12</f>
        <v>0</v>
      </c>
      <c r="H12" s="2051">
        <f t="shared" si="0"/>
        <v>0</v>
      </c>
      <c r="I12" s="2051">
        <f t="shared" si="0"/>
        <v>0</v>
      </c>
      <c r="J12" s="2051">
        <f t="shared" si="0"/>
        <v>0</v>
      </c>
      <c r="K12" s="2051">
        <f>S12+AA12</f>
        <v>0</v>
      </c>
      <c r="L12" s="2051">
        <f>T12+AB12</f>
        <v>0</v>
      </c>
      <c r="M12" s="1653"/>
      <c r="N12" s="1796"/>
      <c r="O12" s="1796"/>
      <c r="P12" s="1796"/>
      <c r="Q12" s="1796"/>
      <c r="R12" s="1796"/>
      <c r="S12" s="1796"/>
      <c r="T12" s="1796"/>
      <c r="U12" s="2045"/>
      <c r="V12" s="1796"/>
      <c r="W12" s="1796"/>
      <c r="X12" s="1796"/>
      <c r="Y12" s="1796"/>
      <c r="Z12" s="1796"/>
      <c r="AA12" s="1796"/>
      <c r="AB12" s="1796"/>
      <c r="AC12" s="804"/>
    </row>
    <row r="13" spans="1:29" ht="15">
      <c r="A13" s="175">
        <f>ROW()</f>
        <v>13</v>
      </c>
      <c r="E13" s="846" t="s">
        <v>355</v>
      </c>
      <c r="F13" s="2051">
        <f>M13+V13</f>
        <v>0</v>
      </c>
      <c r="G13" s="2051">
        <f t="shared" si="0"/>
        <v>0</v>
      </c>
      <c r="H13" s="2051">
        <f t="shared" si="0"/>
        <v>0</v>
      </c>
      <c r="I13" s="2051">
        <f t="shared" si="0"/>
        <v>0</v>
      </c>
      <c r="J13" s="2051">
        <f t="shared" si="0"/>
        <v>0</v>
      </c>
      <c r="K13" s="2051">
        <f>S13+AA13</f>
        <v>0</v>
      </c>
      <c r="L13" s="2051">
        <f t="shared" ref="L13:L15" si="1">T13+AB13</f>
        <v>0</v>
      </c>
      <c r="M13" s="1653"/>
      <c r="N13" s="1796"/>
      <c r="O13" s="1796"/>
      <c r="P13" s="1796"/>
      <c r="Q13" s="1796"/>
      <c r="R13" s="1796"/>
      <c r="S13" s="1796"/>
      <c r="T13" s="1796"/>
      <c r="U13" s="2045"/>
      <c r="V13" s="1796"/>
      <c r="W13" s="1796"/>
      <c r="X13" s="1796"/>
      <c r="Y13" s="1796"/>
      <c r="Z13" s="1796"/>
      <c r="AA13" s="1796"/>
      <c r="AB13" s="1796"/>
      <c r="AC13" s="804"/>
    </row>
    <row r="14" spans="1:29" ht="15">
      <c r="A14" s="175">
        <f>ROW()</f>
        <v>14</v>
      </c>
      <c r="E14" s="846" t="s">
        <v>356</v>
      </c>
      <c r="F14" s="2051">
        <f>M14+V14</f>
        <v>0</v>
      </c>
      <c r="G14" s="2051">
        <f t="shared" si="0"/>
        <v>0</v>
      </c>
      <c r="H14" s="2051">
        <f t="shared" si="0"/>
        <v>0</v>
      </c>
      <c r="I14" s="2051">
        <f t="shared" si="0"/>
        <v>0</v>
      </c>
      <c r="J14" s="2051">
        <f t="shared" si="0"/>
        <v>0</v>
      </c>
      <c r="K14" s="2051">
        <f>S14+AA14</f>
        <v>0</v>
      </c>
      <c r="L14" s="2051">
        <f t="shared" si="1"/>
        <v>0</v>
      </c>
      <c r="M14" s="1653"/>
      <c r="N14" s="1796"/>
      <c r="O14" s="1796"/>
      <c r="P14" s="1796"/>
      <c r="Q14" s="1796"/>
      <c r="R14" s="1796"/>
      <c r="S14" s="1796"/>
      <c r="T14" s="1796"/>
      <c r="U14" s="2045"/>
      <c r="V14" s="1796"/>
      <c r="W14" s="1796"/>
      <c r="X14" s="1796"/>
      <c r="Y14" s="1796"/>
      <c r="Z14" s="1796"/>
      <c r="AA14" s="1796"/>
      <c r="AB14" s="1796"/>
      <c r="AC14" s="804"/>
    </row>
    <row r="15" spans="1:29" ht="15">
      <c r="A15" s="175">
        <f>ROW()</f>
        <v>15</v>
      </c>
      <c r="E15" s="908" t="s">
        <v>708</v>
      </c>
      <c r="F15" s="2051">
        <f>M15+V15</f>
        <v>0</v>
      </c>
      <c r="G15" s="2051">
        <f t="shared" si="0"/>
        <v>0</v>
      </c>
      <c r="H15" s="2051">
        <f t="shared" si="0"/>
        <v>0</v>
      </c>
      <c r="I15" s="2051">
        <f t="shared" si="0"/>
        <v>0</v>
      </c>
      <c r="J15" s="2051">
        <f t="shared" si="0"/>
        <v>0</v>
      </c>
      <c r="K15" s="2051">
        <f>S15+AA15</f>
        <v>0</v>
      </c>
      <c r="L15" s="2051">
        <f t="shared" si="1"/>
        <v>0</v>
      </c>
      <c r="M15" s="1653"/>
      <c r="N15" s="1796"/>
      <c r="O15" s="1796"/>
      <c r="P15" s="1796"/>
      <c r="Q15" s="1796"/>
      <c r="R15" s="1796"/>
      <c r="S15" s="1796"/>
      <c r="T15" s="1796"/>
      <c r="U15" s="2045"/>
      <c r="V15" s="1796"/>
      <c r="W15" s="1796"/>
      <c r="X15" s="1796"/>
      <c r="Y15" s="1796"/>
      <c r="Z15" s="1796"/>
      <c r="AA15" s="1796"/>
      <c r="AB15" s="1796"/>
      <c r="AC15" s="804"/>
    </row>
    <row r="16" spans="1:29" ht="15">
      <c r="A16" s="175">
        <f>ROW()</f>
        <v>16</v>
      </c>
      <c r="E16" s="693" t="s">
        <v>469</v>
      </c>
      <c r="F16" s="2052">
        <f>SUM(F12:F15)</f>
        <v>0</v>
      </c>
      <c r="G16" s="2052">
        <f>SUM(G12:G15)</f>
        <v>0</v>
      </c>
      <c r="H16" s="2052">
        <f t="shared" ref="H16:L16" si="2">SUM(H12:H15)</f>
        <v>0</v>
      </c>
      <c r="I16" s="2052">
        <f t="shared" si="2"/>
        <v>0</v>
      </c>
      <c r="J16" s="2052">
        <f t="shared" si="2"/>
        <v>0</v>
      </c>
      <c r="K16" s="2052">
        <f t="shared" si="2"/>
        <v>0</v>
      </c>
      <c r="L16" s="2052">
        <f t="shared" si="2"/>
        <v>0</v>
      </c>
      <c r="M16" s="1654"/>
      <c r="N16" s="2043">
        <f t="shared" ref="N16:O16" si="3">SUM(N12:N14)</f>
        <v>0</v>
      </c>
      <c r="O16" s="2043">
        <f t="shared" si="3"/>
        <v>0</v>
      </c>
      <c r="P16" s="2043">
        <f t="shared" ref="P16:T16" si="4">SUM(P12:P14)</f>
        <v>0</v>
      </c>
      <c r="Q16" s="2043">
        <f t="shared" si="4"/>
        <v>0</v>
      </c>
      <c r="R16" s="2043">
        <f t="shared" si="4"/>
        <v>0</v>
      </c>
      <c r="S16" s="2043">
        <f t="shared" si="4"/>
        <v>0</v>
      </c>
      <c r="T16" s="2043">
        <f t="shared" si="4"/>
        <v>0</v>
      </c>
      <c r="U16" s="2044"/>
      <c r="V16" s="2043">
        <f t="shared" ref="V16:W16" si="5">SUM(V12:V14)</f>
        <v>0</v>
      </c>
      <c r="W16" s="2043">
        <f t="shared" si="5"/>
        <v>0</v>
      </c>
      <c r="X16" s="2043">
        <f t="shared" ref="X16:AB16" si="6">SUM(X12:X14)</f>
        <v>0</v>
      </c>
      <c r="Y16" s="2043">
        <f t="shared" si="6"/>
        <v>0</v>
      </c>
      <c r="Z16" s="2043">
        <f t="shared" si="6"/>
        <v>0</v>
      </c>
      <c r="AA16" s="2043">
        <f t="shared" si="6"/>
        <v>0</v>
      </c>
      <c r="AB16" s="2043">
        <f t="shared" si="6"/>
        <v>0</v>
      </c>
      <c r="AC16" s="804"/>
    </row>
    <row r="17" spans="1:29" ht="15">
      <c r="A17" s="175">
        <f>ROW()</f>
        <v>17</v>
      </c>
      <c r="C17" s="845"/>
      <c r="D17" s="845"/>
      <c r="E17" s="845"/>
      <c r="F17" s="2046"/>
      <c r="G17" s="2046"/>
      <c r="H17" s="2046"/>
      <c r="I17" s="2046"/>
      <c r="J17" s="2046"/>
      <c r="K17" s="2046"/>
      <c r="L17" s="2053"/>
      <c r="M17" s="1655"/>
      <c r="N17" s="2046"/>
      <c r="O17" s="2046"/>
      <c r="P17" s="2046"/>
      <c r="Q17" s="2046"/>
      <c r="R17" s="2046"/>
      <c r="S17" s="2046"/>
      <c r="T17" s="2046"/>
      <c r="U17" s="2047"/>
      <c r="V17" s="2046"/>
      <c r="W17" s="2046"/>
      <c r="X17" s="2046"/>
      <c r="Y17" s="2046"/>
      <c r="Z17" s="2046"/>
      <c r="AA17" s="2046"/>
      <c r="AB17" s="2046"/>
      <c r="AC17" s="804"/>
    </row>
    <row r="18" spans="1:29" ht="15">
      <c r="A18" s="175">
        <f>ROW()</f>
        <v>18</v>
      </c>
      <c r="E18" s="908" t="s">
        <v>791</v>
      </c>
      <c r="F18" s="2051">
        <f>M18+V18</f>
        <v>0</v>
      </c>
      <c r="G18" s="2051">
        <f t="shared" ref="G18:J20" si="7">P18+X18</f>
        <v>0</v>
      </c>
      <c r="H18" s="2051">
        <f t="shared" si="7"/>
        <v>0</v>
      </c>
      <c r="I18" s="2051">
        <f t="shared" si="7"/>
        <v>0</v>
      </c>
      <c r="J18" s="2051">
        <f t="shared" si="7"/>
        <v>0</v>
      </c>
      <c r="K18" s="2051">
        <f>S18+AA18</f>
        <v>0</v>
      </c>
      <c r="L18" s="2051">
        <f t="shared" ref="L18:L20" si="8">T18+AB18</f>
        <v>0</v>
      </c>
      <c r="M18" s="1653"/>
      <c r="N18" s="1796"/>
      <c r="O18" s="1796"/>
      <c r="P18" s="1796"/>
      <c r="Q18" s="1796"/>
      <c r="R18" s="1796"/>
      <c r="S18" s="1796"/>
      <c r="T18" s="1796"/>
      <c r="U18" s="2045"/>
      <c r="V18" s="1796"/>
      <c r="W18" s="1796"/>
      <c r="X18" s="1796"/>
      <c r="Y18" s="1796"/>
      <c r="Z18" s="1796"/>
      <c r="AA18" s="1796"/>
      <c r="AB18" s="1796"/>
      <c r="AC18" s="804"/>
    </row>
    <row r="19" spans="1:29" ht="15">
      <c r="A19" s="175">
        <f>ROW()</f>
        <v>19</v>
      </c>
      <c r="E19" s="846" t="s">
        <v>387</v>
      </c>
      <c r="F19" s="2051">
        <f>M19+V19</f>
        <v>0</v>
      </c>
      <c r="G19" s="2051">
        <f t="shared" si="7"/>
        <v>0</v>
      </c>
      <c r="H19" s="2051">
        <f t="shared" si="7"/>
        <v>0</v>
      </c>
      <c r="I19" s="2051">
        <f t="shared" si="7"/>
        <v>0</v>
      </c>
      <c r="J19" s="2051">
        <f t="shared" si="7"/>
        <v>0</v>
      </c>
      <c r="K19" s="2051">
        <f>S19+AA19</f>
        <v>0</v>
      </c>
      <c r="L19" s="2051">
        <f t="shared" si="8"/>
        <v>0</v>
      </c>
      <c r="M19" s="1653"/>
      <c r="N19" s="1796"/>
      <c r="O19" s="1796"/>
      <c r="P19" s="1796"/>
      <c r="Q19" s="1796"/>
      <c r="R19" s="1796"/>
      <c r="S19" s="1796"/>
      <c r="T19" s="1796"/>
      <c r="U19" s="2045"/>
      <c r="V19" s="1796"/>
      <c r="W19" s="1796"/>
      <c r="X19" s="1796"/>
      <c r="Y19" s="1796"/>
      <c r="Z19" s="1796"/>
      <c r="AA19" s="1796"/>
      <c r="AB19" s="1796"/>
      <c r="AC19" s="804"/>
    </row>
    <row r="20" spans="1:29" ht="15">
      <c r="A20" s="175">
        <f>ROW()</f>
        <v>20</v>
      </c>
      <c r="E20" s="846" t="s">
        <v>388</v>
      </c>
      <c r="F20" s="2051">
        <f>M20+V20</f>
        <v>0</v>
      </c>
      <c r="G20" s="2051">
        <f t="shared" si="7"/>
        <v>0</v>
      </c>
      <c r="H20" s="2051">
        <f t="shared" si="7"/>
        <v>0</v>
      </c>
      <c r="I20" s="2051">
        <f t="shared" si="7"/>
        <v>0</v>
      </c>
      <c r="J20" s="2051">
        <f t="shared" si="7"/>
        <v>0</v>
      </c>
      <c r="K20" s="2051">
        <f>S20+AA20</f>
        <v>0</v>
      </c>
      <c r="L20" s="2051">
        <f t="shared" si="8"/>
        <v>0</v>
      </c>
      <c r="M20" s="1653"/>
      <c r="N20" s="1796"/>
      <c r="O20" s="1796"/>
      <c r="P20" s="1796"/>
      <c r="Q20" s="1796"/>
      <c r="R20" s="1796"/>
      <c r="S20" s="1796"/>
      <c r="T20" s="1796"/>
      <c r="U20" s="2045"/>
      <c r="V20" s="1796"/>
      <c r="W20" s="1796"/>
      <c r="X20" s="1796"/>
      <c r="Y20" s="1796"/>
      <c r="Z20" s="1796"/>
      <c r="AA20" s="1796"/>
      <c r="AB20" s="1796"/>
      <c r="AC20" s="804"/>
    </row>
    <row r="21" spans="1:29" ht="15">
      <c r="A21" s="175">
        <f>ROW()</f>
        <v>21</v>
      </c>
      <c r="E21" s="693" t="s">
        <v>468</v>
      </c>
      <c r="F21" s="2043">
        <f>SUM(F18:F20)</f>
        <v>0</v>
      </c>
      <c r="G21" s="2043">
        <f>SUM(G18:G20)</f>
        <v>0</v>
      </c>
      <c r="H21" s="2043">
        <f t="shared" ref="H21:L21" si="9">SUM(H18:H20)</f>
        <v>0</v>
      </c>
      <c r="I21" s="2043">
        <f t="shared" si="9"/>
        <v>0</v>
      </c>
      <c r="J21" s="2043">
        <f t="shared" si="9"/>
        <v>0</v>
      </c>
      <c r="K21" s="2043">
        <f t="shared" si="9"/>
        <v>0</v>
      </c>
      <c r="L21" s="2043">
        <f t="shared" si="9"/>
        <v>0</v>
      </c>
      <c r="M21" s="1654"/>
      <c r="N21" s="2043">
        <f t="shared" ref="N21:O21" si="10">SUM(N18:N20)</f>
        <v>0</v>
      </c>
      <c r="O21" s="2043">
        <f t="shared" si="10"/>
        <v>0</v>
      </c>
      <c r="P21" s="2043">
        <f t="shared" ref="P21:T21" si="11">SUM(P18:P20)</f>
        <v>0</v>
      </c>
      <c r="Q21" s="2043">
        <f t="shared" si="11"/>
        <v>0</v>
      </c>
      <c r="R21" s="2043">
        <f t="shared" si="11"/>
        <v>0</v>
      </c>
      <c r="S21" s="2043">
        <f t="shared" si="11"/>
        <v>0</v>
      </c>
      <c r="T21" s="2043">
        <f t="shared" si="11"/>
        <v>0</v>
      </c>
      <c r="U21" s="2044"/>
      <c r="V21" s="2043">
        <f t="shared" ref="V21:W21" si="12">SUM(V18:V20)</f>
        <v>0</v>
      </c>
      <c r="W21" s="2043">
        <f t="shared" si="12"/>
        <v>0</v>
      </c>
      <c r="X21" s="2043">
        <f t="shared" ref="X21:AB21" si="13">SUM(X18:X20)</f>
        <v>0</v>
      </c>
      <c r="Y21" s="2043">
        <f t="shared" si="13"/>
        <v>0</v>
      </c>
      <c r="Z21" s="2043">
        <f t="shared" si="13"/>
        <v>0</v>
      </c>
      <c r="AA21" s="2043">
        <f t="shared" si="13"/>
        <v>0</v>
      </c>
      <c r="AB21" s="2043">
        <f t="shared" si="13"/>
        <v>0</v>
      </c>
      <c r="AC21" s="804"/>
    </row>
    <row r="22" spans="1:29" ht="15.75" thickBot="1">
      <c r="A22" s="175">
        <f>ROW()</f>
        <v>22</v>
      </c>
      <c r="C22" s="848"/>
      <c r="D22" s="848"/>
      <c r="E22" s="847"/>
      <c r="F22" s="2046"/>
      <c r="G22" s="2046"/>
      <c r="H22" s="2046"/>
      <c r="I22" s="2046"/>
      <c r="J22" s="2046"/>
      <c r="K22" s="2046"/>
      <c r="L22" s="2054"/>
      <c r="M22" s="1655"/>
      <c r="N22" s="2046"/>
      <c r="O22" s="2046"/>
      <c r="P22" s="2046"/>
      <c r="Q22" s="2046"/>
      <c r="R22" s="2046"/>
      <c r="S22" s="2046"/>
      <c r="T22" s="2046"/>
      <c r="U22" s="2047"/>
      <c r="V22" s="2046"/>
      <c r="W22" s="2046"/>
      <c r="X22" s="2046"/>
      <c r="Y22" s="2046"/>
      <c r="Z22" s="2046"/>
      <c r="AA22" s="2046"/>
      <c r="AB22" s="2046"/>
      <c r="AC22" s="804"/>
    </row>
    <row r="23" spans="1:29" ht="15.75" thickBot="1">
      <c r="A23" s="175">
        <f>ROW()</f>
        <v>23</v>
      </c>
      <c r="C23" s="848"/>
      <c r="D23" s="848"/>
      <c r="E23" s="909" t="s">
        <v>706</v>
      </c>
      <c r="F23" s="2048">
        <f t="shared" ref="F23" si="14">F16+F21</f>
        <v>0</v>
      </c>
      <c r="G23" s="2049">
        <f t="shared" ref="G23:L23" si="15">G16+G21</f>
        <v>0</v>
      </c>
      <c r="H23" s="2049">
        <f t="shared" si="15"/>
        <v>0</v>
      </c>
      <c r="I23" s="2049">
        <f t="shared" si="15"/>
        <v>0</v>
      </c>
      <c r="J23" s="2049">
        <f t="shared" si="15"/>
        <v>0</v>
      </c>
      <c r="K23" s="2049">
        <f t="shared" si="15"/>
        <v>0</v>
      </c>
      <c r="L23" s="2050">
        <f t="shared" si="15"/>
        <v>0</v>
      </c>
      <c r="M23" s="1656"/>
      <c r="N23" s="2048">
        <f t="shared" ref="N23:O23" si="16">N16+N21</f>
        <v>0</v>
      </c>
      <c r="O23" s="2049">
        <f t="shared" si="16"/>
        <v>0</v>
      </c>
      <c r="P23" s="2049">
        <f t="shared" ref="P23:T23" si="17">P16+P21</f>
        <v>0</v>
      </c>
      <c r="Q23" s="2049">
        <f t="shared" si="17"/>
        <v>0</v>
      </c>
      <c r="R23" s="2049">
        <f t="shared" si="17"/>
        <v>0</v>
      </c>
      <c r="S23" s="2049">
        <f t="shared" si="17"/>
        <v>0</v>
      </c>
      <c r="T23" s="2050">
        <f t="shared" si="17"/>
        <v>0</v>
      </c>
      <c r="U23" s="2047"/>
      <c r="V23" s="2048">
        <f t="shared" ref="V23:W23" si="18">V16+V21</f>
        <v>0</v>
      </c>
      <c r="W23" s="2049">
        <f t="shared" si="18"/>
        <v>0</v>
      </c>
      <c r="X23" s="2049">
        <f t="shared" ref="X23:AB23" si="19">X16+X21</f>
        <v>0</v>
      </c>
      <c r="Y23" s="2049">
        <f t="shared" si="19"/>
        <v>0</v>
      </c>
      <c r="Z23" s="2049">
        <f t="shared" si="19"/>
        <v>0</v>
      </c>
      <c r="AA23" s="2049">
        <f t="shared" si="19"/>
        <v>0</v>
      </c>
      <c r="AB23" s="2050">
        <f t="shared" si="19"/>
        <v>0</v>
      </c>
      <c r="AC23" s="804"/>
    </row>
    <row r="24" spans="1:29">
      <c r="A24" s="175">
        <f>ROW()</f>
        <v>24</v>
      </c>
      <c r="C24" s="848"/>
      <c r="D24" s="848"/>
      <c r="E24" s="847"/>
      <c r="F24" s="847"/>
      <c r="G24" s="847"/>
      <c r="H24" s="847"/>
      <c r="I24" s="847"/>
      <c r="J24" s="851"/>
      <c r="K24" s="243"/>
      <c r="L24" s="859"/>
      <c r="M24" s="862"/>
      <c r="N24" s="862"/>
      <c r="O24" s="862"/>
      <c r="P24" s="862"/>
      <c r="Q24" s="807"/>
      <c r="R24" s="807"/>
      <c r="S24" s="807"/>
      <c r="T24" s="243"/>
      <c r="U24" s="859"/>
      <c r="V24" s="859"/>
      <c r="W24" s="859"/>
      <c r="X24" s="859"/>
      <c r="Y24" s="859"/>
      <c r="Z24" s="859"/>
      <c r="AA24" s="859"/>
      <c r="AB24" s="859"/>
      <c r="AC24" s="804"/>
    </row>
    <row r="25" spans="1:29" ht="18.75">
      <c r="A25" s="175">
        <f>ROW()</f>
        <v>25</v>
      </c>
      <c r="C25" s="810" t="s">
        <v>767</v>
      </c>
      <c r="D25" s="848"/>
      <c r="E25" s="847"/>
      <c r="F25" s="847"/>
      <c r="G25" s="847"/>
      <c r="H25" s="847"/>
      <c r="I25" s="847"/>
      <c r="J25" s="806"/>
      <c r="K25" s="845"/>
      <c r="L25" s="845"/>
      <c r="M25" s="847"/>
      <c r="N25" s="847"/>
      <c r="O25" s="847"/>
      <c r="P25" s="847"/>
      <c r="Q25" s="807"/>
      <c r="R25" s="807"/>
      <c r="S25" s="807"/>
      <c r="T25" s="845"/>
      <c r="U25" s="845"/>
      <c r="V25" s="845"/>
      <c r="W25" s="845"/>
      <c r="X25" s="845"/>
      <c r="Y25" s="859"/>
      <c r="Z25" s="859"/>
      <c r="AA25" s="859"/>
      <c r="AB25" s="859"/>
      <c r="AC25" s="804"/>
    </row>
    <row r="26" spans="1:29" ht="15.75" customHeight="1">
      <c r="A26" s="175">
        <f>ROW()</f>
        <v>26</v>
      </c>
      <c r="C26" s="810"/>
      <c r="D26" s="848"/>
      <c r="F26" s="2127" t="s">
        <v>404</v>
      </c>
      <c r="G26" s="2127"/>
      <c r="H26" s="2127"/>
      <c r="I26" s="2127"/>
      <c r="J26" s="2127"/>
      <c r="K26" s="888"/>
      <c r="L26" s="888"/>
      <c r="M26" s="847"/>
      <c r="N26" s="2127" t="s">
        <v>392</v>
      </c>
      <c r="O26" s="2127"/>
      <c r="P26" s="2127"/>
      <c r="Q26" s="2127"/>
      <c r="R26" s="2127"/>
      <c r="S26" s="1334"/>
      <c r="T26" s="678"/>
      <c r="V26" s="2127" t="s">
        <v>391</v>
      </c>
      <c r="W26" s="2127"/>
      <c r="X26" s="2127"/>
      <c r="Y26" s="2127"/>
      <c r="Z26" s="2127"/>
      <c r="AA26" s="1334"/>
      <c r="AB26" s="678"/>
      <c r="AC26" s="804"/>
    </row>
    <row r="27" spans="1:29" ht="15.75" customHeight="1">
      <c r="A27" s="175">
        <f>ROW()</f>
        <v>27</v>
      </c>
      <c r="C27" s="810"/>
      <c r="D27" s="864"/>
      <c r="F27" s="2127" t="s">
        <v>415</v>
      </c>
      <c r="G27" s="2127"/>
      <c r="H27" s="2127"/>
      <c r="I27" s="2127"/>
      <c r="J27" s="2127"/>
      <c r="K27" s="2128"/>
      <c r="L27" s="2128"/>
      <c r="M27" s="862"/>
      <c r="N27" s="2127" t="s">
        <v>415</v>
      </c>
      <c r="O27" s="2127"/>
      <c r="P27" s="2127"/>
      <c r="Q27" s="2127"/>
      <c r="R27" s="2127"/>
      <c r="S27" s="2127"/>
      <c r="T27" s="2127"/>
      <c r="V27" s="2127" t="s">
        <v>415</v>
      </c>
      <c r="W27" s="2127"/>
      <c r="X27" s="2127"/>
      <c r="Y27" s="2127"/>
      <c r="Z27" s="2127"/>
      <c r="AA27" s="2127"/>
      <c r="AB27" s="2127"/>
      <c r="AC27" s="804"/>
    </row>
    <row r="28" spans="1:29" ht="15.75" customHeight="1">
      <c r="A28" s="175">
        <f>ROW()</f>
        <v>28</v>
      </c>
      <c r="C28" s="810"/>
      <c r="D28" s="848"/>
      <c r="F28" s="691" t="s">
        <v>206</v>
      </c>
      <c r="G28" s="691" t="s">
        <v>207</v>
      </c>
      <c r="H28" s="691" t="s">
        <v>184</v>
      </c>
      <c r="I28" s="691" t="s">
        <v>185</v>
      </c>
      <c r="J28" s="691" t="s">
        <v>205</v>
      </c>
      <c r="K28" s="889"/>
      <c r="L28" s="889"/>
      <c r="M28" s="847"/>
      <c r="N28" s="691" t="s">
        <v>206</v>
      </c>
      <c r="O28" s="691" t="s">
        <v>207</v>
      </c>
      <c r="P28" s="691" t="s">
        <v>184</v>
      </c>
      <c r="Q28" s="691" t="s">
        <v>185</v>
      </c>
      <c r="R28" s="691" t="s">
        <v>205</v>
      </c>
      <c r="S28" s="807"/>
      <c r="T28" s="845"/>
      <c r="U28" s="845"/>
      <c r="V28" s="691" t="s">
        <v>206</v>
      </c>
      <c r="W28" s="691" t="s">
        <v>207</v>
      </c>
      <c r="X28" s="691" t="s">
        <v>184</v>
      </c>
      <c r="Y28" s="691" t="s">
        <v>185</v>
      </c>
      <c r="Z28" s="691" t="s">
        <v>205</v>
      </c>
      <c r="AA28" s="859"/>
      <c r="AB28" s="859"/>
      <c r="AC28" s="804"/>
    </row>
    <row r="29" spans="1:29" ht="18.75">
      <c r="A29" s="175">
        <f>ROW()</f>
        <v>29</v>
      </c>
      <c r="C29" s="810"/>
      <c r="D29" s="848"/>
      <c r="E29" s="693" t="s">
        <v>469</v>
      </c>
      <c r="F29" s="692" t="s">
        <v>1221</v>
      </c>
      <c r="G29" s="692" t="s">
        <v>1221</v>
      </c>
      <c r="H29" s="692" t="s">
        <v>1221</v>
      </c>
      <c r="I29" s="692" t="s">
        <v>1221</v>
      </c>
      <c r="J29" s="872" t="s">
        <v>1221</v>
      </c>
      <c r="K29" s="692"/>
      <c r="L29" s="692"/>
      <c r="M29" s="847"/>
      <c r="N29" s="692" t="s">
        <v>1221</v>
      </c>
      <c r="O29" s="692" t="s">
        <v>1221</v>
      </c>
      <c r="P29" s="692" t="s">
        <v>1221</v>
      </c>
      <c r="Q29" s="692" t="s">
        <v>1221</v>
      </c>
      <c r="R29" s="872" t="s">
        <v>1221</v>
      </c>
      <c r="S29" s="807"/>
      <c r="T29" s="845"/>
      <c r="U29" s="845"/>
      <c r="V29" s="872" t="s">
        <v>1221</v>
      </c>
      <c r="W29" s="872" t="s">
        <v>1221</v>
      </c>
      <c r="X29" s="872" t="s">
        <v>1221</v>
      </c>
      <c r="Y29" s="872" t="s">
        <v>1221</v>
      </c>
      <c r="Z29" s="872" t="s">
        <v>1221</v>
      </c>
      <c r="AA29" s="859"/>
      <c r="AB29" s="859"/>
      <c r="AC29" s="804"/>
    </row>
    <row r="30" spans="1:29" ht="15.75" customHeight="1">
      <c r="A30" s="175">
        <f>ROW()</f>
        <v>30</v>
      </c>
      <c r="C30" s="810"/>
      <c r="D30" s="848"/>
      <c r="E30" s="846" t="s">
        <v>416</v>
      </c>
      <c r="F30" s="1969">
        <f t="shared" ref="F30:J31" si="20">N30+V30</f>
        <v>0</v>
      </c>
      <c r="G30" s="1969">
        <f t="shared" si="20"/>
        <v>0</v>
      </c>
      <c r="H30" s="1969">
        <f t="shared" si="20"/>
        <v>0</v>
      </c>
      <c r="I30" s="1969">
        <f t="shared" si="20"/>
        <v>0</v>
      </c>
      <c r="J30" s="1969">
        <f t="shared" si="20"/>
        <v>0</v>
      </c>
      <c r="K30" s="1970"/>
      <c r="L30" s="1970"/>
      <c r="M30" s="1928"/>
      <c r="N30" s="1971"/>
      <c r="O30" s="1971"/>
      <c r="P30" s="1971"/>
      <c r="Q30" s="1971"/>
      <c r="R30" s="1971"/>
      <c r="S30" s="807"/>
      <c r="T30" s="845"/>
      <c r="U30" s="845"/>
      <c r="V30" s="1464"/>
      <c r="W30" s="1464"/>
      <c r="X30" s="1464"/>
      <c r="Y30" s="1464"/>
      <c r="Z30" s="1464"/>
      <c r="AA30" s="859"/>
      <c r="AB30" s="859"/>
      <c r="AC30" s="804"/>
    </row>
    <row r="31" spans="1:29" ht="15.75" customHeight="1" thickBot="1">
      <c r="A31" s="175">
        <f>ROW()</f>
        <v>31</v>
      </c>
      <c r="C31" s="810"/>
      <c r="D31" s="848"/>
      <c r="E31" s="846" t="s">
        <v>415</v>
      </c>
      <c r="F31" s="1969">
        <f t="shared" si="20"/>
        <v>0</v>
      </c>
      <c r="G31" s="1969">
        <f t="shared" si="20"/>
        <v>0</v>
      </c>
      <c r="H31" s="1969">
        <f t="shared" si="20"/>
        <v>0</v>
      </c>
      <c r="I31" s="1969">
        <f t="shared" si="20"/>
        <v>0</v>
      </c>
      <c r="J31" s="1969">
        <f t="shared" si="20"/>
        <v>0</v>
      </c>
      <c r="K31" s="1970"/>
      <c r="L31" s="1970"/>
      <c r="M31" s="1928"/>
      <c r="N31" s="1972"/>
      <c r="O31" s="1972"/>
      <c r="P31" s="1972"/>
      <c r="Q31" s="1972"/>
      <c r="R31" s="1972"/>
      <c r="S31" s="807"/>
      <c r="T31" s="845"/>
      <c r="U31" s="845"/>
      <c r="V31" s="1466"/>
      <c r="W31" s="1466"/>
      <c r="X31" s="1466"/>
      <c r="Y31" s="1466"/>
      <c r="Z31" s="1466"/>
      <c r="AA31" s="859"/>
      <c r="AB31" s="859"/>
      <c r="AC31" s="804"/>
    </row>
    <row r="32" spans="1:29" ht="15.75" customHeight="1" thickBot="1">
      <c r="A32" s="175">
        <f>ROW()</f>
        <v>32</v>
      </c>
      <c r="C32" s="810"/>
      <c r="D32" s="848"/>
      <c r="E32" s="846" t="s">
        <v>1073</v>
      </c>
      <c r="F32" s="1973">
        <f>F31-F30</f>
        <v>0</v>
      </c>
      <c r="G32" s="1974">
        <f>G31-G30</f>
        <v>0</v>
      </c>
      <c r="H32" s="1974">
        <f>H31-H30</f>
        <v>0</v>
      </c>
      <c r="I32" s="1974">
        <f>I31-I30</f>
        <v>0</v>
      </c>
      <c r="J32" s="1975">
        <f>J31-J30</f>
        <v>0</v>
      </c>
      <c r="K32" s="1976"/>
      <c r="L32" s="1976"/>
      <c r="M32" s="1928"/>
      <c r="N32" s="1973">
        <f>N31-N30</f>
        <v>0</v>
      </c>
      <c r="O32" s="1974">
        <f>O31-O30</f>
        <v>0</v>
      </c>
      <c r="P32" s="1974">
        <f>P31-P30</f>
        <v>0</v>
      </c>
      <c r="Q32" s="1974">
        <f>Q31-Q30</f>
        <v>0</v>
      </c>
      <c r="R32" s="1975">
        <f>R31-R30</f>
        <v>0</v>
      </c>
      <c r="S32" s="807"/>
      <c r="T32" s="845"/>
      <c r="U32" s="845"/>
      <c r="V32" s="1467">
        <f>V31-V30</f>
        <v>0</v>
      </c>
      <c r="W32" s="1468">
        <f>W31-W30</f>
        <v>0</v>
      </c>
      <c r="X32" s="1468">
        <f>X31-X30</f>
        <v>0</v>
      </c>
      <c r="Y32" s="1468">
        <f>Y31-Y30</f>
        <v>0</v>
      </c>
      <c r="Z32" s="1469">
        <f>Z31-Z30</f>
        <v>0</v>
      </c>
      <c r="AA32" s="859"/>
      <c r="AB32" s="859"/>
      <c r="AC32" s="804"/>
    </row>
    <row r="33" spans="1:29" ht="15.75" customHeight="1">
      <c r="A33" s="175">
        <f>ROW()</f>
        <v>33</v>
      </c>
      <c r="C33" s="864"/>
      <c r="D33" s="864"/>
      <c r="E33" s="860"/>
      <c r="F33" s="1976"/>
      <c r="G33" s="1976"/>
      <c r="H33" s="1976"/>
      <c r="I33" s="1976"/>
      <c r="J33" s="1976"/>
      <c r="K33" s="1976"/>
      <c r="L33" s="1976"/>
      <c r="M33" s="1928"/>
      <c r="N33" s="1928"/>
      <c r="O33" s="1928"/>
      <c r="P33" s="1928"/>
      <c r="Q33" s="1977"/>
      <c r="R33" s="1664"/>
      <c r="S33" s="807"/>
      <c r="T33" s="859"/>
      <c r="U33" s="859"/>
      <c r="V33" s="1462"/>
      <c r="W33" s="1462"/>
      <c r="X33" s="1462"/>
      <c r="Y33" s="1462"/>
      <c r="Z33" s="1462"/>
      <c r="AA33" s="859"/>
      <c r="AB33" s="859"/>
      <c r="AC33" s="804"/>
    </row>
    <row r="34" spans="1:29" ht="15">
      <c r="A34" s="175">
        <f>ROW()</f>
        <v>34</v>
      </c>
      <c r="C34" s="848"/>
      <c r="D34" s="848"/>
      <c r="E34" s="693" t="s">
        <v>522</v>
      </c>
      <c r="F34" s="1978"/>
      <c r="G34" s="1978"/>
      <c r="H34" s="1978"/>
      <c r="I34" s="1978"/>
      <c r="J34" s="1978"/>
      <c r="K34" s="1978"/>
      <c r="L34" s="1979"/>
      <c r="M34" s="1928"/>
      <c r="N34" s="1928"/>
      <c r="O34" s="1928"/>
      <c r="P34" s="1928"/>
      <c r="Q34" s="1977"/>
      <c r="R34" s="1664"/>
      <c r="S34" s="807"/>
      <c r="T34" s="845"/>
      <c r="U34" s="845"/>
      <c r="V34" s="1462"/>
      <c r="W34" s="1462"/>
      <c r="X34" s="1462"/>
      <c r="Y34" s="1462"/>
      <c r="Z34" s="1462"/>
      <c r="AA34" s="859"/>
      <c r="AB34" s="859"/>
      <c r="AC34" s="804"/>
    </row>
    <row r="35" spans="1:29" ht="15">
      <c r="A35" s="175">
        <f>ROW()</f>
        <v>35</v>
      </c>
      <c r="C35" s="848"/>
      <c r="D35" s="848"/>
      <c r="E35" s="860" t="s">
        <v>416</v>
      </c>
      <c r="F35" s="1969">
        <f t="shared" ref="F35:G36" si="21">N35+V35</f>
        <v>0</v>
      </c>
      <c r="G35" s="1969">
        <f t="shared" si="21"/>
        <v>0</v>
      </c>
      <c r="H35" s="1969">
        <f t="shared" ref="H35:H36" si="22">P35+X35</f>
        <v>0</v>
      </c>
      <c r="I35" s="1969">
        <f t="shared" ref="I35:I36" si="23">Q35+Y35</f>
        <v>0</v>
      </c>
      <c r="J35" s="1969">
        <f t="shared" ref="J35:J36" si="24">R35+Z35</f>
        <v>0</v>
      </c>
      <c r="K35" s="1970"/>
      <c r="L35" s="1970"/>
      <c r="M35" s="1928"/>
      <c r="N35" s="1971"/>
      <c r="O35" s="1971"/>
      <c r="P35" s="1971"/>
      <c r="Q35" s="1971"/>
      <c r="R35" s="1658"/>
      <c r="S35" s="807"/>
      <c r="T35" s="859"/>
      <c r="U35" s="859"/>
      <c r="V35" s="1464"/>
      <c r="W35" s="1464"/>
      <c r="X35" s="1464"/>
      <c r="Y35" s="1464"/>
      <c r="Z35" s="1464"/>
      <c r="AA35" s="859"/>
      <c r="AB35" s="859"/>
      <c r="AC35" s="804"/>
    </row>
    <row r="36" spans="1:29" ht="15.75" thickBot="1">
      <c r="A36" s="175">
        <f>ROW()</f>
        <v>36</v>
      </c>
      <c r="C36" s="848"/>
      <c r="D36" s="848"/>
      <c r="E36" s="860" t="s">
        <v>415</v>
      </c>
      <c r="F36" s="1969">
        <f t="shared" si="21"/>
        <v>0</v>
      </c>
      <c r="G36" s="1969">
        <f t="shared" si="21"/>
        <v>0</v>
      </c>
      <c r="H36" s="1969">
        <f t="shared" si="22"/>
        <v>0</v>
      </c>
      <c r="I36" s="1969">
        <f t="shared" si="23"/>
        <v>0</v>
      </c>
      <c r="J36" s="1969">
        <f t="shared" si="24"/>
        <v>0</v>
      </c>
      <c r="K36" s="1970"/>
      <c r="L36" s="1970"/>
      <c r="M36" s="1928"/>
      <c r="N36" s="1972"/>
      <c r="O36" s="1972"/>
      <c r="P36" s="1972"/>
      <c r="Q36" s="1972"/>
      <c r="R36" s="1659"/>
      <c r="S36" s="807"/>
      <c r="T36" s="859"/>
      <c r="U36" s="859"/>
      <c r="V36" s="1466"/>
      <c r="W36" s="1466"/>
      <c r="X36" s="1466"/>
      <c r="Y36" s="1466"/>
      <c r="Z36" s="1466"/>
      <c r="AA36" s="859"/>
      <c r="AB36" s="859"/>
      <c r="AC36" s="804"/>
    </row>
    <row r="37" spans="1:29" ht="15.75" thickBot="1">
      <c r="A37" s="175">
        <f>ROW()</f>
        <v>37</v>
      </c>
      <c r="C37" s="848"/>
      <c r="D37" s="848"/>
      <c r="E37" s="860" t="s">
        <v>1073</v>
      </c>
      <c r="F37" s="1660">
        <f>F36-F35</f>
        <v>0</v>
      </c>
      <c r="G37" s="1661">
        <f>G36-G35</f>
        <v>0</v>
      </c>
      <c r="H37" s="1661">
        <f>H36-H35</f>
        <v>0</v>
      </c>
      <c r="I37" s="1661">
        <f>I36-I35</f>
        <v>0</v>
      </c>
      <c r="J37" s="1662">
        <f>J36-J35</f>
        <v>0</v>
      </c>
      <c r="K37" s="1663"/>
      <c r="L37" s="1663"/>
      <c r="M37" s="1657"/>
      <c r="N37" s="1660">
        <f>N36-N35</f>
        <v>0</v>
      </c>
      <c r="O37" s="1661">
        <f>O36-O35</f>
        <v>0</v>
      </c>
      <c r="P37" s="1661">
        <f>P36-P35</f>
        <v>0</v>
      </c>
      <c r="Q37" s="1661">
        <f>Q36-Q35</f>
        <v>0</v>
      </c>
      <c r="R37" s="1662">
        <f>R36-R35</f>
        <v>0</v>
      </c>
      <c r="S37" s="807"/>
      <c r="T37" s="859"/>
      <c r="U37" s="859"/>
      <c r="V37" s="1467">
        <f>V36-V35</f>
        <v>0</v>
      </c>
      <c r="W37" s="1468">
        <f>W36-W35</f>
        <v>0</v>
      </c>
      <c r="X37" s="1468">
        <f>X36-X35</f>
        <v>0</v>
      </c>
      <c r="Y37" s="1468">
        <f>Y36-Y35</f>
        <v>0</v>
      </c>
      <c r="Z37" s="1469">
        <f>Z36-Z35</f>
        <v>0</v>
      </c>
      <c r="AA37" s="859"/>
      <c r="AB37" s="859"/>
      <c r="AC37" s="804"/>
    </row>
    <row r="38" spans="1:29" ht="15">
      <c r="A38" s="175">
        <f>ROW()</f>
        <v>38</v>
      </c>
      <c r="C38" s="864"/>
      <c r="D38" s="864"/>
      <c r="E38" s="715"/>
      <c r="F38" s="1454"/>
      <c r="G38" s="1454"/>
      <c r="H38" s="1454"/>
      <c r="I38" s="1454"/>
      <c r="J38" s="1454"/>
      <c r="K38" s="1454"/>
      <c r="L38" s="1454"/>
      <c r="M38" s="1455"/>
      <c r="N38" s="1455"/>
      <c r="O38" s="1455"/>
      <c r="P38" s="1455"/>
      <c r="Q38" s="1457"/>
      <c r="R38" s="1457"/>
      <c r="S38" s="807"/>
      <c r="T38" s="859"/>
      <c r="U38" s="859"/>
      <c r="V38" s="1462"/>
      <c r="W38" s="1462"/>
      <c r="X38" s="1462"/>
      <c r="Y38" s="1462"/>
      <c r="Z38" s="1462"/>
      <c r="AA38" s="859"/>
      <c r="AB38" s="859"/>
      <c r="AC38" s="804"/>
    </row>
    <row r="39" spans="1:29" ht="18.75">
      <c r="A39" s="175">
        <f>ROW()</f>
        <v>39</v>
      </c>
      <c r="C39" s="810" t="s">
        <v>1074</v>
      </c>
      <c r="D39" s="800"/>
      <c r="E39" s="806"/>
      <c r="F39" s="1458"/>
      <c r="G39" s="1458"/>
      <c r="H39" s="1458"/>
      <c r="I39" s="1458"/>
      <c r="J39" s="1458"/>
      <c r="K39" s="1455"/>
      <c r="L39" s="1455"/>
      <c r="M39" s="1455"/>
      <c r="N39" s="1455"/>
      <c r="O39" s="1455"/>
      <c r="P39" s="1455"/>
      <c r="Q39" s="1455"/>
      <c r="R39" s="1455"/>
      <c r="S39" s="847"/>
      <c r="T39" s="847"/>
      <c r="U39" s="847"/>
      <c r="V39" s="1470"/>
      <c r="W39" s="1455"/>
      <c r="X39" s="1462"/>
      <c r="Y39" s="1462"/>
      <c r="Z39" s="1462"/>
      <c r="AA39" s="859"/>
      <c r="AB39" s="859"/>
      <c r="AC39" s="804"/>
    </row>
    <row r="40" spans="1:29" ht="18.75">
      <c r="A40" s="175">
        <f>ROW()</f>
        <v>40</v>
      </c>
      <c r="C40" s="810"/>
      <c r="D40" s="800"/>
      <c r="E40" s="806"/>
      <c r="F40" s="2126" t="s">
        <v>404</v>
      </c>
      <c r="G40" s="2126"/>
      <c r="H40" s="2126"/>
      <c r="I40" s="2126"/>
      <c r="J40" s="2126"/>
      <c r="K40" s="1455"/>
      <c r="L40" s="1455"/>
      <c r="M40" s="1455"/>
      <c r="N40" s="2126" t="s">
        <v>392</v>
      </c>
      <c r="O40" s="2126"/>
      <c r="P40" s="2126"/>
      <c r="Q40" s="2126"/>
      <c r="R40" s="2126"/>
      <c r="S40" s="862"/>
      <c r="T40" s="862"/>
      <c r="U40" s="862"/>
      <c r="V40" s="2126" t="s">
        <v>391</v>
      </c>
      <c r="W40" s="2126"/>
      <c r="X40" s="2126"/>
      <c r="Y40" s="2126"/>
      <c r="Z40" s="2126"/>
      <c r="AA40" s="859"/>
      <c r="AB40" s="859"/>
      <c r="AC40" s="804"/>
    </row>
    <row r="41" spans="1:29" ht="15">
      <c r="A41" s="175">
        <f>ROW()</f>
        <v>41</v>
      </c>
      <c r="C41" s="180"/>
      <c r="D41" s="180"/>
      <c r="E41" s="180"/>
      <c r="F41" s="1459" t="s">
        <v>206</v>
      </c>
      <c r="G41" s="1459" t="s">
        <v>207</v>
      </c>
      <c r="H41" s="1459" t="s">
        <v>184</v>
      </c>
      <c r="I41" s="1459" t="s">
        <v>185</v>
      </c>
      <c r="J41" s="1459" t="s">
        <v>205</v>
      </c>
      <c r="K41" s="1455"/>
      <c r="L41" s="1455"/>
      <c r="M41" s="1455"/>
      <c r="N41" s="1459" t="s">
        <v>206</v>
      </c>
      <c r="O41" s="1459" t="s">
        <v>207</v>
      </c>
      <c r="P41" s="1459" t="s">
        <v>184</v>
      </c>
      <c r="Q41" s="1459" t="s">
        <v>185</v>
      </c>
      <c r="R41" s="1459" t="s">
        <v>205</v>
      </c>
      <c r="S41" s="847"/>
      <c r="T41" s="847"/>
      <c r="U41" s="845"/>
      <c r="V41" s="1459" t="s">
        <v>206</v>
      </c>
      <c r="W41" s="1459" t="s">
        <v>207</v>
      </c>
      <c r="X41" s="1459" t="s">
        <v>184</v>
      </c>
      <c r="Y41" s="1459" t="s">
        <v>185</v>
      </c>
      <c r="Z41" s="1459" t="s">
        <v>205</v>
      </c>
      <c r="AA41" s="859"/>
      <c r="AB41" s="859"/>
      <c r="AC41" s="804"/>
    </row>
    <row r="42" spans="1:29" ht="15">
      <c r="A42" s="175">
        <f>ROW()</f>
        <v>42</v>
      </c>
      <c r="C42" s="180"/>
      <c r="E42" s="873" t="s">
        <v>780</v>
      </c>
      <c r="F42" s="872" t="s">
        <v>1221</v>
      </c>
      <c r="G42" s="872" t="s">
        <v>1221</v>
      </c>
      <c r="H42" s="872" t="s">
        <v>1221</v>
      </c>
      <c r="I42" s="872" t="s">
        <v>1221</v>
      </c>
      <c r="J42" s="872" t="s">
        <v>1221</v>
      </c>
      <c r="K42" s="1455"/>
      <c r="L42" s="1455"/>
      <c r="M42" s="1455"/>
      <c r="N42" s="872" t="s">
        <v>1221</v>
      </c>
      <c r="O42" s="872" t="s">
        <v>1221</v>
      </c>
      <c r="P42" s="872" t="s">
        <v>1221</v>
      </c>
      <c r="Q42" s="872" t="s">
        <v>1221</v>
      </c>
      <c r="R42" s="872" t="s">
        <v>1221</v>
      </c>
      <c r="S42" s="847"/>
      <c r="T42" s="847"/>
      <c r="U42" s="845"/>
      <c r="V42" s="1471" t="s">
        <v>1221</v>
      </c>
      <c r="W42" s="1471" t="s">
        <v>1221</v>
      </c>
      <c r="X42" s="1471" t="s">
        <v>1221</v>
      </c>
      <c r="Y42" s="1471" t="s">
        <v>1221</v>
      </c>
      <c r="Z42" s="1471" t="s">
        <v>1221</v>
      </c>
      <c r="AA42" s="859"/>
      <c r="AB42" s="859"/>
      <c r="AC42" s="804"/>
    </row>
    <row r="43" spans="1:29" ht="15">
      <c r="A43" s="175">
        <f>ROW()</f>
        <v>43</v>
      </c>
      <c r="C43" s="180"/>
      <c r="E43" s="715" t="s">
        <v>768</v>
      </c>
      <c r="F43" s="1969">
        <f t="shared" ref="F43:J44" si="25">N43+V43</f>
        <v>0</v>
      </c>
      <c r="G43" s="1969">
        <f t="shared" si="25"/>
        <v>0</v>
      </c>
      <c r="H43" s="1969">
        <f t="shared" si="25"/>
        <v>0</v>
      </c>
      <c r="I43" s="1969">
        <f t="shared" si="25"/>
        <v>0</v>
      </c>
      <c r="J43" s="1969">
        <f t="shared" si="25"/>
        <v>0</v>
      </c>
      <c r="K43" s="1928"/>
      <c r="L43" s="1928"/>
      <c r="M43" s="1928"/>
      <c r="N43" s="1752"/>
      <c r="O43" s="1971"/>
      <c r="P43" s="1971"/>
      <c r="Q43" s="1971"/>
      <c r="R43" s="1971"/>
      <c r="S43" s="847"/>
      <c r="T43" s="847"/>
      <c r="U43" s="845"/>
      <c r="V43" s="1465"/>
      <c r="W43" s="1465"/>
      <c r="X43" s="1465"/>
      <c r="Y43" s="1465"/>
      <c r="Z43" s="1465"/>
      <c r="AA43" s="859"/>
      <c r="AB43" s="859"/>
      <c r="AC43" s="804"/>
    </row>
    <row r="44" spans="1:29" ht="15">
      <c r="A44" s="175">
        <f>ROW()</f>
        <v>44</v>
      </c>
      <c r="C44" s="180"/>
      <c r="E44" s="715" t="s">
        <v>769</v>
      </c>
      <c r="F44" s="1969">
        <f t="shared" si="25"/>
        <v>0</v>
      </c>
      <c r="G44" s="1969">
        <f t="shared" si="25"/>
        <v>0</v>
      </c>
      <c r="H44" s="1969">
        <f t="shared" si="25"/>
        <v>0</v>
      </c>
      <c r="I44" s="1969">
        <f t="shared" si="25"/>
        <v>0</v>
      </c>
      <c r="J44" s="1969">
        <f t="shared" si="25"/>
        <v>0</v>
      </c>
      <c r="K44" s="1928"/>
      <c r="L44" s="1928"/>
      <c r="M44" s="1928"/>
      <c r="N44" s="1752"/>
      <c r="O44" s="1971"/>
      <c r="P44" s="1971"/>
      <c r="Q44" s="1971"/>
      <c r="R44" s="1971"/>
      <c r="S44" s="847"/>
      <c r="T44" s="847"/>
      <c r="U44" s="845"/>
      <c r="V44" s="1465"/>
      <c r="W44" s="1465"/>
      <c r="X44" s="1465"/>
      <c r="Y44" s="1465"/>
      <c r="Z44" s="1465"/>
      <c r="AA44" s="859"/>
      <c r="AB44" s="859"/>
      <c r="AC44" s="804"/>
    </row>
    <row r="45" spans="1:29" ht="15.75" thickBot="1">
      <c r="A45" s="175">
        <f>ROW()</f>
        <v>45</v>
      </c>
      <c r="C45" s="180"/>
      <c r="E45" s="715" t="s">
        <v>778</v>
      </c>
      <c r="F45" s="1980">
        <f>F43-F44</f>
        <v>0</v>
      </c>
      <c r="G45" s="1980">
        <f t="shared" ref="G45:J45" si="26">G43-G44</f>
        <v>0</v>
      </c>
      <c r="H45" s="1980">
        <f t="shared" si="26"/>
        <v>0</v>
      </c>
      <c r="I45" s="1980">
        <f t="shared" si="26"/>
        <v>0</v>
      </c>
      <c r="J45" s="1980">
        <f t="shared" si="26"/>
        <v>0</v>
      </c>
      <c r="K45" s="1928"/>
      <c r="L45" s="1928"/>
      <c r="M45" s="1928"/>
      <c r="N45" s="1981">
        <f>N43-N44</f>
        <v>0</v>
      </c>
      <c r="O45" s="1980">
        <f t="shared" ref="O45" si="27">O43-O44</f>
        <v>0</v>
      </c>
      <c r="P45" s="1980">
        <f t="shared" ref="P45" si="28">P43-P44</f>
        <v>0</v>
      </c>
      <c r="Q45" s="1980">
        <f t="shared" ref="Q45" si="29">Q43-Q44</f>
        <v>0</v>
      </c>
      <c r="R45" s="1980">
        <f t="shared" ref="R45" si="30">R43-R44</f>
        <v>0</v>
      </c>
      <c r="S45" s="847"/>
      <c r="T45" s="847"/>
      <c r="U45" s="845"/>
      <c r="V45" s="1472">
        <f>V43-V44</f>
        <v>0</v>
      </c>
      <c r="W45" s="1472">
        <f t="shared" ref="W45" si="31">W43-W44</f>
        <v>0</v>
      </c>
      <c r="X45" s="1472">
        <f t="shared" ref="X45" si="32">X43-X44</f>
        <v>0</v>
      </c>
      <c r="Y45" s="1472">
        <f t="shared" ref="Y45" si="33">Y43-Y44</f>
        <v>0</v>
      </c>
      <c r="Z45" s="1472">
        <f t="shared" ref="Z45" si="34">Z43-Z44</f>
        <v>0</v>
      </c>
      <c r="AA45" s="859"/>
      <c r="AB45" s="859"/>
      <c r="AC45" s="804"/>
    </row>
    <row r="46" spans="1:29" ht="15.75" thickTop="1">
      <c r="A46" s="175">
        <f>ROW()</f>
        <v>46</v>
      </c>
      <c r="C46" s="180"/>
      <c r="D46" s="715"/>
      <c r="E46" s="715"/>
      <c r="F46" s="1982" t="s">
        <v>772</v>
      </c>
      <c r="G46" s="1976"/>
      <c r="H46" s="1976"/>
      <c r="I46" s="1976"/>
      <c r="J46" s="1976"/>
      <c r="K46" s="1928"/>
      <c r="L46" s="1928"/>
      <c r="M46" s="1928"/>
      <c r="N46" s="1982" t="s">
        <v>772</v>
      </c>
      <c r="O46" s="1976"/>
      <c r="P46" s="1976"/>
      <c r="Q46" s="1976"/>
      <c r="R46" s="1976"/>
      <c r="S46" s="862"/>
      <c r="T46" s="862"/>
      <c r="U46" s="859"/>
      <c r="V46" s="1460" t="s">
        <v>772</v>
      </c>
      <c r="W46" s="1456"/>
      <c r="X46" s="1456"/>
      <c r="Y46" s="1456"/>
      <c r="Z46" s="1456"/>
      <c r="AA46" s="859"/>
      <c r="AB46" s="859"/>
      <c r="AC46" s="804"/>
    </row>
    <row r="47" spans="1:29" ht="15">
      <c r="A47" s="175">
        <f>ROW()</f>
        <v>47</v>
      </c>
      <c r="C47" s="180"/>
      <c r="E47" s="873" t="s">
        <v>773</v>
      </c>
      <c r="F47" s="1983"/>
      <c r="G47" s="1976"/>
      <c r="H47" s="1976"/>
      <c r="I47" s="1976"/>
      <c r="J47" s="1976"/>
      <c r="K47" s="1928"/>
      <c r="L47" s="1928"/>
      <c r="M47" s="1928"/>
      <c r="N47" s="1983"/>
      <c r="O47" s="1976"/>
      <c r="P47" s="1976"/>
      <c r="Q47" s="1976"/>
      <c r="R47" s="1976"/>
      <c r="S47" s="862"/>
      <c r="T47" s="862"/>
      <c r="U47" s="859"/>
      <c r="V47" s="1461"/>
      <c r="W47" s="1456"/>
      <c r="X47" s="1456"/>
      <c r="Y47" s="1456"/>
      <c r="Z47" s="1456"/>
      <c r="AA47" s="859"/>
      <c r="AB47" s="859"/>
      <c r="AC47" s="804"/>
    </row>
    <row r="48" spans="1:29" ht="15">
      <c r="A48" s="175">
        <f>ROW()</f>
        <v>48</v>
      </c>
      <c r="C48" s="180"/>
      <c r="E48" s="715" t="s">
        <v>768</v>
      </c>
      <c r="F48" s="1969">
        <f t="shared" ref="F48:F51" si="35">N48+V48</f>
        <v>0</v>
      </c>
      <c r="G48" s="1969">
        <f t="shared" ref="G48:G51" si="36">O48+W48</f>
        <v>0</v>
      </c>
      <c r="H48" s="1969">
        <f t="shared" ref="H48:H51" si="37">P48+X48</f>
        <v>0</v>
      </c>
      <c r="I48" s="1969">
        <f t="shared" ref="I48:I51" si="38">Q48+Y48</f>
        <v>0</v>
      </c>
      <c r="J48" s="1969">
        <f t="shared" ref="J48:J51" si="39">R48+Z48</f>
        <v>0</v>
      </c>
      <c r="K48" s="1984"/>
      <c r="L48" s="1984"/>
      <c r="M48" s="1984"/>
      <c r="N48" s="1971"/>
      <c r="O48" s="1971"/>
      <c r="P48" s="1971"/>
      <c r="Q48" s="1971"/>
      <c r="R48" s="1971"/>
      <c r="S48" s="862"/>
      <c r="T48" s="862"/>
      <c r="U48" s="859"/>
      <c r="V48" s="1473"/>
      <c r="W48" s="1473"/>
      <c r="X48" s="1473"/>
      <c r="Y48" s="1473"/>
      <c r="Z48" s="1473"/>
      <c r="AA48" s="859"/>
      <c r="AB48" s="859"/>
      <c r="AC48" s="804"/>
    </row>
    <row r="49" spans="1:29" ht="15">
      <c r="A49" s="175">
        <f>ROW()</f>
        <v>49</v>
      </c>
      <c r="C49" s="180"/>
      <c r="E49" s="715" t="s">
        <v>769</v>
      </c>
      <c r="F49" s="1969">
        <f t="shared" si="35"/>
        <v>0</v>
      </c>
      <c r="G49" s="1969">
        <f t="shared" si="36"/>
        <v>0</v>
      </c>
      <c r="H49" s="1969">
        <f t="shared" si="37"/>
        <v>0</v>
      </c>
      <c r="I49" s="1969">
        <f t="shared" si="38"/>
        <v>0</v>
      </c>
      <c r="J49" s="1969">
        <f t="shared" si="39"/>
        <v>0</v>
      </c>
      <c r="K49" s="1984"/>
      <c r="L49" s="1984"/>
      <c r="M49" s="1984"/>
      <c r="N49" s="1971"/>
      <c r="O49" s="1971"/>
      <c r="P49" s="1971"/>
      <c r="Q49" s="1971"/>
      <c r="R49" s="1971"/>
      <c r="S49" s="862"/>
      <c r="T49" s="862"/>
      <c r="U49" s="859"/>
      <c r="V49" s="1473"/>
      <c r="W49" s="1473"/>
      <c r="X49" s="1473"/>
      <c r="Y49" s="1473"/>
      <c r="Z49" s="1473"/>
      <c r="AA49" s="859"/>
      <c r="AB49" s="859"/>
      <c r="AC49" s="804"/>
    </row>
    <row r="50" spans="1:29" ht="15">
      <c r="A50" s="175">
        <f>ROW()</f>
        <v>50</v>
      </c>
      <c r="C50" s="180"/>
      <c r="E50" s="715" t="s">
        <v>770</v>
      </c>
      <c r="F50" s="1969">
        <f t="shared" si="35"/>
        <v>0</v>
      </c>
      <c r="G50" s="1969">
        <f t="shared" si="36"/>
        <v>0</v>
      </c>
      <c r="H50" s="1969">
        <f t="shared" si="37"/>
        <v>0</v>
      </c>
      <c r="I50" s="1969">
        <f t="shared" si="38"/>
        <v>0</v>
      </c>
      <c r="J50" s="1969">
        <f t="shared" si="39"/>
        <v>0</v>
      </c>
      <c r="K50" s="1984"/>
      <c r="L50" s="1984"/>
      <c r="M50" s="1984"/>
      <c r="N50" s="1971"/>
      <c r="O50" s="1971"/>
      <c r="P50" s="1971"/>
      <c r="Q50" s="1971"/>
      <c r="R50" s="1971"/>
      <c r="S50" s="862"/>
      <c r="T50" s="862"/>
      <c r="U50" s="859"/>
      <c r="V50" s="1463"/>
      <c r="W50" s="1463"/>
      <c r="X50" s="1463"/>
      <c r="Y50" s="1463"/>
      <c r="Z50" s="1463"/>
      <c r="AA50" s="859"/>
      <c r="AB50" s="859"/>
      <c r="AC50" s="804"/>
    </row>
    <row r="51" spans="1:29" ht="15">
      <c r="A51" s="175">
        <f>ROW()</f>
        <v>51</v>
      </c>
      <c r="C51" s="180"/>
      <c r="E51" s="715" t="s">
        <v>771</v>
      </c>
      <c r="F51" s="1969">
        <f t="shared" si="35"/>
        <v>0</v>
      </c>
      <c r="G51" s="1969">
        <f t="shared" si="36"/>
        <v>0</v>
      </c>
      <c r="H51" s="1969">
        <f t="shared" si="37"/>
        <v>0</v>
      </c>
      <c r="I51" s="1969">
        <f t="shared" si="38"/>
        <v>0</v>
      </c>
      <c r="J51" s="1969">
        <f t="shared" si="39"/>
        <v>0</v>
      </c>
      <c r="K51" s="1984"/>
      <c r="L51" s="1984"/>
      <c r="M51" s="1984"/>
      <c r="N51" s="1985"/>
      <c r="O51" s="1985"/>
      <c r="P51" s="1985"/>
      <c r="Q51" s="1985"/>
      <c r="R51" s="1985"/>
      <c r="S51" s="862"/>
      <c r="T51" s="862"/>
      <c r="U51" s="859"/>
      <c r="V51" s="1474"/>
      <c r="W51" s="1474"/>
      <c r="X51" s="1474"/>
      <c r="Y51" s="1474"/>
      <c r="Z51" s="1474"/>
      <c r="AA51" s="859"/>
      <c r="AB51" s="859"/>
      <c r="AC51" s="804"/>
    </row>
    <row r="52" spans="1:29" ht="15">
      <c r="A52" s="175">
        <f>ROW()</f>
        <v>52</v>
      </c>
      <c r="C52" s="180"/>
      <c r="E52" s="715" t="s">
        <v>778</v>
      </c>
      <c r="F52" s="1986">
        <f>F48-F49-F50+F51</f>
        <v>0</v>
      </c>
      <c r="G52" s="1986">
        <f t="shared" ref="G52:J52" si="40">G48-G49-G50+G51</f>
        <v>0</v>
      </c>
      <c r="H52" s="1986">
        <f t="shared" si="40"/>
        <v>0</v>
      </c>
      <c r="I52" s="1986">
        <f t="shared" si="40"/>
        <v>0</v>
      </c>
      <c r="J52" s="1986">
        <f t="shared" si="40"/>
        <v>0</v>
      </c>
      <c r="K52" s="1984"/>
      <c r="L52" s="1984"/>
      <c r="M52" s="1984"/>
      <c r="N52" s="1987">
        <f>N48-N49-N50+N51</f>
        <v>0</v>
      </c>
      <c r="O52" s="1987">
        <f t="shared" ref="O52" si="41">O48-O49-O50+O51</f>
        <v>0</v>
      </c>
      <c r="P52" s="1987">
        <f t="shared" ref="P52" si="42">P48-P49-P50+P51</f>
        <v>0</v>
      </c>
      <c r="Q52" s="1987">
        <f t="shared" ref="Q52" si="43">Q48-Q49-Q50+Q51</f>
        <v>0</v>
      </c>
      <c r="R52" s="1987">
        <f t="shared" ref="R52" si="44">R48-R49-R50+R51</f>
        <v>0</v>
      </c>
      <c r="S52" s="847"/>
      <c r="T52" s="847"/>
      <c r="U52" s="845"/>
      <c r="V52" s="1475">
        <f>V48-V49-V50+V51</f>
        <v>0</v>
      </c>
      <c r="W52" s="1475">
        <f t="shared" ref="W52" si="45">W48-W49-W50+W51</f>
        <v>0</v>
      </c>
      <c r="X52" s="1475">
        <f t="shared" ref="X52" si="46">X48-X49-X50+X51</f>
        <v>0</v>
      </c>
      <c r="Y52" s="1475">
        <f t="shared" ref="Y52" si="47">Y48-Y49-Y50+Y51</f>
        <v>0</v>
      </c>
      <c r="Z52" s="1475">
        <f t="shared" ref="Z52" si="48">Z48-Z49-Z50+Z51</f>
        <v>0</v>
      </c>
      <c r="AA52" s="859"/>
      <c r="AB52" s="859"/>
      <c r="AC52" s="804"/>
    </row>
    <row r="53" spans="1:29">
      <c r="A53" s="175">
        <f>ROW()</f>
        <v>53</v>
      </c>
      <c r="C53" s="180"/>
      <c r="D53" s="180"/>
      <c r="E53" s="180"/>
      <c r="F53" s="1937"/>
      <c r="G53" s="1937"/>
      <c r="H53" s="1937"/>
      <c r="I53" s="1937"/>
      <c r="J53" s="1937"/>
      <c r="K53" s="1928"/>
      <c r="L53" s="1928"/>
      <c r="M53" s="1928"/>
      <c r="N53" s="1937"/>
      <c r="O53" s="1937"/>
      <c r="P53" s="1937"/>
      <c r="Q53" s="1937"/>
      <c r="R53" s="1937"/>
      <c r="S53" s="847"/>
      <c r="T53" s="847"/>
      <c r="U53" s="845"/>
      <c r="V53" s="1476"/>
      <c r="W53" s="1476"/>
      <c r="X53" s="1476"/>
      <c r="Y53" s="1476"/>
      <c r="Z53" s="1476"/>
      <c r="AA53" s="859"/>
      <c r="AB53" s="859"/>
      <c r="AC53" s="804"/>
    </row>
    <row r="54" spans="1:29">
      <c r="A54" s="175">
        <f>ROW()</f>
        <v>54</v>
      </c>
      <c r="C54" s="180"/>
      <c r="D54" s="180"/>
      <c r="E54" s="180"/>
      <c r="F54" s="1937"/>
      <c r="G54" s="1937"/>
      <c r="H54" s="1937"/>
      <c r="I54" s="1937"/>
      <c r="J54" s="1937"/>
      <c r="K54" s="1928"/>
      <c r="L54" s="1928"/>
      <c r="M54" s="1928"/>
      <c r="N54" s="1937"/>
      <c r="O54" s="1937"/>
      <c r="P54" s="1937"/>
      <c r="Q54" s="1937"/>
      <c r="R54" s="1937"/>
      <c r="S54" s="847"/>
      <c r="T54" s="847"/>
      <c r="U54" s="845"/>
      <c r="V54" s="1476"/>
      <c r="W54" s="1476"/>
      <c r="X54" s="1476"/>
      <c r="Y54" s="1476"/>
      <c r="Z54" s="1476"/>
      <c r="AA54" s="859"/>
      <c r="AB54" s="859"/>
      <c r="AC54" s="804"/>
    </row>
    <row r="55" spans="1:29" ht="15">
      <c r="A55" s="175">
        <f>ROW()</f>
        <v>55</v>
      </c>
      <c r="C55" s="180"/>
      <c r="D55" s="180"/>
      <c r="E55" s="873" t="s">
        <v>781</v>
      </c>
      <c r="F55" s="1976"/>
      <c r="G55" s="1976"/>
      <c r="H55" s="1976"/>
      <c r="I55" s="1976"/>
      <c r="J55" s="1976"/>
      <c r="K55" s="1928"/>
      <c r="L55" s="1928"/>
      <c r="M55" s="1928"/>
      <c r="N55" s="1976"/>
      <c r="O55" s="1976"/>
      <c r="P55" s="1976"/>
      <c r="Q55" s="1976"/>
      <c r="R55" s="1976"/>
      <c r="S55" s="847"/>
      <c r="T55" s="847"/>
      <c r="U55" s="845"/>
      <c r="V55" s="1477"/>
      <c r="W55" s="1477"/>
      <c r="X55" s="1477"/>
      <c r="Y55" s="1477"/>
      <c r="Z55" s="1477"/>
      <c r="AA55" s="859"/>
      <c r="AB55" s="859"/>
      <c r="AC55" s="804"/>
    </row>
    <row r="56" spans="1:29" ht="15">
      <c r="A56" s="175">
        <f>ROW()</f>
        <v>56</v>
      </c>
      <c r="C56" s="180"/>
      <c r="D56" s="180"/>
      <c r="E56" s="715" t="s">
        <v>770</v>
      </c>
      <c r="F56" s="1969">
        <f t="shared" ref="F56:F59" si="49">N56+V56</f>
        <v>0</v>
      </c>
      <c r="G56" s="1969">
        <f t="shared" ref="G56:G59" si="50">O56+W56</f>
        <v>0</v>
      </c>
      <c r="H56" s="1969">
        <f t="shared" ref="H56:H59" si="51">P56+X56</f>
        <v>0</v>
      </c>
      <c r="I56" s="1969">
        <f t="shared" ref="I56:I59" si="52">Q56+Y56</f>
        <v>0</v>
      </c>
      <c r="J56" s="1969">
        <f t="shared" ref="J56:J59" si="53">R56+Z56</f>
        <v>0</v>
      </c>
      <c r="K56" s="1928"/>
      <c r="L56" s="1928"/>
      <c r="M56" s="1928"/>
      <c r="N56" s="1988">
        <v>0</v>
      </c>
      <c r="O56" s="1988"/>
      <c r="P56" s="1988"/>
      <c r="Q56" s="1988"/>
      <c r="R56" s="1988"/>
      <c r="S56" s="1665"/>
      <c r="T56" s="1665"/>
      <c r="U56" s="1679"/>
      <c r="V56" s="1696"/>
      <c r="W56" s="1696"/>
      <c r="X56" s="1696"/>
      <c r="Y56" s="1696"/>
      <c r="Z56" s="1696"/>
      <c r="AA56" s="859"/>
      <c r="AB56" s="859"/>
      <c r="AC56" s="804"/>
    </row>
    <row r="57" spans="1:29" ht="15">
      <c r="A57" s="175">
        <f>ROW()</f>
        <v>57</v>
      </c>
      <c r="C57" s="180"/>
      <c r="D57" s="180"/>
      <c r="E57" s="715" t="s">
        <v>771</v>
      </c>
      <c r="F57" s="1969">
        <f t="shared" si="49"/>
        <v>0</v>
      </c>
      <c r="G57" s="1969">
        <f t="shared" si="50"/>
        <v>0</v>
      </c>
      <c r="H57" s="1969">
        <f t="shared" si="51"/>
        <v>0</v>
      </c>
      <c r="I57" s="1969">
        <f t="shared" si="52"/>
        <v>0</v>
      </c>
      <c r="J57" s="1969">
        <f t="shared" si="53"/>
        <v>0</v>
      </c>
      <c r="K57" s="1928"/>
      <c r="L57" s="1928"/>
      <c r="M57" s="1928"/>
      <c r="N57" s="1988"/>
      <c r="O57" s="1988"/>
      <c r="P57" s="1988"/>
      <c r="Q57" s="1988"/>
      <c r="R57" s="1988"/>
      <c r="S57" s="1665"/>
      <c r="T57" s="1665"/>
      <c r="U57" s="1679"/>
      <c r="V57" s="1696"/>
      <c r="W57" s="1696"/>
      <c r="X57" s="1696"/>
      <c r="Y57" s="1696"/>
      <c r="Z57" s="1696"/>
      <c r="AA57" s="859"/>
      <c r="AB57" s="859"/>
      <c r="AC57" s="804"/>
    </row>
    <row r="58" spans="1:29" ht="15">
      <c r="A58" s="175">
        <f>ROW()</f>
        <v>58</v>
      </c>
      <c r="C58" s="180"/>
      <c r="D58" s="180"/>
      <c r="E58" s="715" t="s">
        <v>774</v>
      </c>
      <c r="F58" s="1969">
        <f t="shared" si="49"/>
        <v>0</v>
      </c>
      <c r="G58" s="1969">
        <f t="shared" si="50"/>
        <v>0</v>
      </c>
      <c r="H58" s="1969">
        <f t="shared" si="51"/>
        <v>0</v>
      </c>
      <c r="I58" s="1969">
        <f t="shared" si="52"/>
        <v>0</v>
      </c>
      <c r="J58" s="1969">
        <f t="shared" si="53"/>
        <v>0</v>
      </c>
      <c r="K58" s="1928"/>
      <c r="L58" s="1928"/>
      <c r="M58" s="1928"/>
      <c r="N58" s="1989"/>
      <c r="O58" s="1989"/>
      <c r="P58" s="1989"/>
      <c r="Q58" s="1989"/>
      <c r="R58" s="1989"/>
      <c r="S58" s="1665"/>
      <c r="T58" s="1665"/>
      <c r="U58" s="1679"/>
      <c r="V58" s="1696"/>
      <c r="W58" s="1696"/>
      <c r="X58" s="1696"/>
      <c r="Y58" s="1696"/>
      <c r="Z58" s="1696"/>
      <c r="AA58" s="859"/>
      <c r="AB58" s="859"/>
      <c r="AC58" s="804"/>
    </row>
    <row r="59" spans="1:29" ht="15">
      <c r="A59" s="175">
        <f>ROW()</f>
        <v>59</v>
      </c>
      <c r="C59" s="180"/>
      <c r="D59" s="180"/>
      <c r="E59" s="715" t="s">
        <v>775</v>
      </c>
      <c r="F59" s="1969">
        <f t="shared" si="49"/>
        <v>0</v>
      </c>
      <c r="G59" s="1969">
        <f t="shared" si="50"/>
        <v>0</v>
      </c>
      <c r="H59" s="1969">
        <f t="shared" si="51"/>
        <v>0</v>
      </c>
      <c r="I59" s="1969">
        <f t="shared" si="52"/>
        <v>0</v>
      </c>
      <c r="J59" s="1969">
        <f t="shared" si="53"/>
        <v>0</v>
      </c>
      <c r="K59" s="1928"/>
      <c r="L59" s="1928"/>
      <c r="M59" s="1928"/>
      <c r="N59" s="1990">
        <v>0</v>
      </c>
      <c r="O59" s="1991"/>
      <c r="P59" s="1991"/>
      <c r="Q59" s="1991"/>
      <c r="R59" s="1991"/>
      <c r="S59" s="1665"/>
      <c r="T59" s="1665"/>
      <c r="U59" s="1679"/>
      <c r="V59" s="1697">
        <v>0</v>
      </c>
      <c r="W59" s="1697"/>
      <c r="X59" s="1697"/>
      <c r="Y59" s="1697"/>
      <c r="Z59" s="1697"/>
      <c r="AA59" s="859"/>
      <c r="AB59" s="859"/>
      <c r="AC59" s="804"/>
    </row>
    <row r="60" spans="1:29" ht="15">
      <c r="A60" s="175">
        <f>ROW()</f>
        <v>60</v>
      </c>
      <c r="C60" s="180"/>
      <c r="D60" s="180"/>
      <c r="E60" s="715" t="s">
        <v>777</v>
      </c>
      <c r="F60" s="1986">
        <f>F56-F57-F58+F59</f>
        <v>0</v>
      </c>
      <c r="G60" s="1986">
        <f t="shared" ref="G60" si="54">G56-G57-G58+G59</f>
        <v>0</v>
      </c>
      <c r="H60" s="1986">
        <f t="shared" ref="H60" si="55">H56-H57-H58+H59</f>
        <v>0</v>
      </c>
      <c r="I60" s="1986">
        <f t="shared" ref="I60" si="56">I56-I57-I58+I59</f>
        <v>0</v>
      </c>
      <c r="J60" s="1986">
        <f t="shared" ref="J60" si="57">J56-J57-J58+J59</f>
        <v>0</v>
      </c>
      <c r="K60" s="1928"/>
      <c r="L60" s="1928"/>
      <c r="M60" s="1928"/>
      <c r="N60" s="1986">
        <f>N56-N57-N58+N59</f>
        <v>0</v>
      </c>
      <c r="O60" s="1986">
        <f t="shared" ref="O60" si="58">O56-O57-O58+O59</f>
        <v>0</v>
      </c>
      <c r="P60" s="1986">
        <f t="shared" ref="P60" si="59">P56-P57-P58+P59</f>
        <v>0</v>
      </c>
      <c r="Q60" s="1986">
        <f t="shared" ref="Q60" si="60">Q56-Q57-Q58+Q59</f>
        <v>0</v>
      </c>
      <c r="R60" s="1986">
        <f t="shared" ref="R60" si="61">R56-R57-R58+R59</f>
        <v>0</v>
      </c>
      <c r="S60" s="1665"/>
      <c r="T60" s="1665"/>
      <c r="U60" s="1679"/>
      <c r="V60" s="1698">
        <f>V56-V57-V58+V59</f>
        <v>0</v>
      </c>
      <c r="W60" s="1698">
        <f t="shared" ref="W60" si="62">W56-W57-W58+W59</f>
        <v>0</v>
      </c>
      <c r="X60" s="1698">
        <f t="shared" ref="X60" si="63">X56-X57-X58+X59</f>
        <v>0</v>
      </c>
      <c r="Y60" s="1698">
        <f t="shared" ref="Y60" si="64">Y56-Y57-Y58+Y59</f>
        <v>0</v>
      </c>
      <c r="Z60" s="1698">
        <f t="shared" ref="Z60" si="65">Z56-Z57-Z58+Z59</f>
        <v>0</v>
      </c>
      <c r="AA60" s="859"/>
      <c r="AB60" s="859"/>
      <c r="AC60" s="804"/>
    </row>
    <row r="61" spans="1:29" ht="15">
      <c r="A61" s="175">
        <f>ROW()</f>
        <v>61</v>
      </c>
      <c r="C61" s="180"/>
      <c r="D61" s="180"/>
      <c r="E61" s="715" t="s">
        <v>776</v>
      </c>
      <c r="F61" s="1988"/>
      <c r="G61" s="1988"/>
      <c r="H61" s="1988"/>
      <c r="I61" s="1988"/>
      <c r="J61" s="1988"/>
      <c r="K61" s="1928"/>
      <c r="L61" s="1928"/>
      <c r="M61" s="1928"/>
      <c r="N61" s="1992">
        <f>F61</f>
        <v>0</v>
      </c>
      <c r="O61" s="1992">
        <f t="shared" ref="O61:R61" si="66">G61</f>
        <v>0</v>
      </c>
      <c r="P61" s="1992">
        <f t="shared" si="66"/>
        <v>0</v>
      </c>
      <c r="Q61" s="1992">
        <f t="shared" si="66"/>
        <v>0</v>
      </c>
      <c r="R61" s="1992">
        <f t="shared" si="66"/>
        <v>0</v>
      </c>
      <c r="S61" s="1665"/>
      <c r="T61" s="1665"/>
      <c r="U61" s="1679"/>
      <c r="V61" s="1699">
        <f>F61</f>
        <v>0</v>
      </c>
      <c r="W61" s="1699">
        <f t="shared" ref="W61:Z61" si="67">G61</f>
        <v>0</v>
      </c>
      <c r="X61" s="1699">
        <f t="shared" si="67"/>
        <v>0</v>
      </c>
      <c r="Y61" s="1699">
        <f t="shared" si="67"/>
        <v>0</v>
      </c>
      <c r="Z61" s="1699">
        <f t="shared" si="67"/>
        <v>0</v>
      </c>
      <c r="AA61" s="859"/>
      <c r="AB61" s="859"/>
      <c r="AC61" s="804"/>
    </row>
    <row r="62" spans="1:29" ht="15">
      <c r="A62" s="175">
        <f>ROW()</f>
        <v>62</v>
      </c>
      <c r="C62" s="180"/>
      <c r="D62" s="180"/>
      <c r="E62" s="715" t="s">
        <v>779</v>
      </c>
      <c r="F62" s="1986">
        <f>F60*F61</f>
        <v>0</v>
      </c>
      <c r="G62" s="1986">
        <f t="shared" ref="G62:J62" si="68">G60*G61</f>
        <v>0</v>
      </c>
      <c r="H62" s="1986">
        <f t="shared" si="68"/>
        <v>0</v>
      </c>
      <c r="I62" s="1986">
        <f t="shared" si="68"/>
        <v>0</v>
      </c>
      <c r="J62" s="1986">
        <f t="shared" si="68"/>
        <v>0</v>
      </c>
      <c r="K62" s="1928"/>
      <c r="L62" s="1928"/>
      <c r="M62" s="1928"/>
      <c r="N62" s="1986">
        <f>N60*N61</f>
        <v>0</v>
      </c>
      <c r="O62" s="1986">
        <f t="shared" ref="O62" si="69">O60*O61</f>
        <v>0</v>
      </c>
      <c r="P62" s="1986">
        <f t="shared" ref="P62" si="70">P60*P61</f>
        <v>0</v>
      </c>
      <c r="Q62" s="1986">
        <f t="shared" ref="Q62" si="71">Q60*Q61</f>
        <v>0</v>
      </c>
      <c r="R62" s="1986">
        <f t="shared" ref="R62" si="72">R60*R61</f>
        <v>0</v>
      </c>
      <c r="S62" s="1665"/>
      <c r="T62" s="1665"/>
      <c r="U62" s="1679"/>
      <c r="V62" s="1698">
        <f>V60*V61</f>
        <v>0</v>
      </c>
      <c r="W62" s="1698">
        <f t="shared" ref="W62" si="73">W60*W61</f>
        <v>0</v>
      </c>
      <c r="X62" s="1698">
        <f t="shared" ref="X62" si="74">X60*X61</f>
        <v>0</v>
      </c>
      <c r="Y62" s="1698">
        <f t="shared" ref="Y62" si="75">Y60*Y61</f>
        <v>0</v>
      </c>
      <c r="Z62" s="1698">
        <f t="shared" ref="Z62" si="76">Z60*Z61</f>
        <v>0</v>
      </c>
      <c r="AA62" s="859"/>
      <c r="AB62" s="859"/>
      <c r="AC62" s="804"/>
    </row>
    <row r="63" spans="1:29" ht="15">
      <c r="A63" s="175">
        <f>ROW()</f>
        <v>63</v>
      </c>
      <c r="C63" s="180"/>
      <c r="D63" s="180"/>
      <c r="E63" s="180"/>
      <c r="F63" s="1982" t="s">
        <v>783</v>
      </c>
      <c r="G63" s="1978"/>
      <c r="H63" s="1978"/>
      <c r="I63" s="1978"/>
      <c r="J63" s="1978"/>
      <c r="K63" s="1928"/>
      <c r="L63" s="1928"/>
      <c r="M63" s="1928"/>
      <c r="N63" s="1982" t="s">
        <v>783</v>
      </c>
      <c r="O63" s="1978"/>
      <c r="P63" s="1978"/>
      <c r="Q63" s="1978"/>
      <c r="R63" s="1978"/>
      <c r="S63" s="1665"/>
      <c r="T63" s="1665"/>
      <c r="U63" s="1665"/>
      <c r="V63" s="1700" t="s">
        <v>783</v>
      </c>
      <c r="W63" s="1701"/>
      <c r="X63" s="1701"/>
      <c r="Y63" s="1701"/>
      <c r="Z63" s="1701"/>
      <c r="AA63" s="859"/>
      <c r="AB63" s="859"/>
      <c r="AC63" s="804"/>
    </row>
    <row r="64" spans="1:29" ht="15">
      <c r="A64" s="175">
        <f>ROW()</f>
        <v>64</v>
      </c>
      <c r="C64" s="180"/>
      <c r="D64" s="180"/>
      <c r="E64" s="873" t="s">
        <v>785</v>
      </c>
      <c r="F64" s="1978"/>
      <c r="G64" s="1978"/>
      <c r="H64" s="1978"/>
      <c r="I64" s="1978"/>
      <c r="J64" s="1978"/>
      <c r="K64" s="1928"/>
      <c r="L64" s="1928"/>
      <c r="M64" s="1928"/>
      <c r="N64" s="1978"/>
      <c r="O64" s="1978"/>
      <c r="P64" s="1978"/>
      <c r="Q64" s="1978"/>
      <c r="R64" s="1978"/>
      <c r="S64" s="1665"/>
      <c r="T64" s="1665"/>
      <c r="U64" s="1665"/>
      <c r="V64" s="1701"/>
      <c r="W64" s="1701"/>
      <c r="X64" s="1701"/>
      <c r="Y64" s="1701"/>
      <c r="Z64" s="1701"/>
      <c r="AA64" s="859"/>
      <c r="AB64" s="859"/>
      <c r="AC64" s="804"/>
    </row>
    <row r="65" spans="1:29" ht="15">
      <c r="A65" s="175">
        <f>ROW()</f>
        <v>65</v>
      </c>
      <c r="C65" s="180"/>
      <c r="D65" s="180"/>
      <c r="E65" s="907" t="s">
        <v>784</v>
      </c>
      <c r="F65" s="1969">
        <f t="shared" ref="F65:F70" si="77">N65+V65</f>
        <v>0</v>
      </c>
      <c r="G65" s="1969">
        <f t="shared" ref="G65:G70" si="78">O65+W65</f>
        <v>0</v>
      </c>
      <c r="H65" s="1969">
        <f t="shared" ref="H65:H70" si="79">P65+X65</f>
        <v>0</v>
      </c>
      <c r="I65" s="1969">
        <f t="shared" ref="I65:I70" si="80">Q65+Y65</f>
        <v>0</v>
      </c>
      <c r="J65" s="1969">
        <f t="shared" ref="J65:J70" si="81">R65+Z65</f>
        <v>0</v>
      </c>
      <c r="K65" s="1928"/>
      <c r="L65" s="1928"/>
      <c r="M65" s="1928"/>
      <c r="N65" s="1988"/>
      <c r="O65" s="1743"/>
      <c r="P65" s="1743"/>
      <c r="Q65" s="1743"/>
      <c r="R65" s="1743"/>
      <c r="S65" s="1665"/>
      <c r="T65" s="1665"/>
      <c r="U65" s="1665"/>
      <c r="V65" s="1696"/>
      <c r="W65" s="1702"/>
      <c r="X65" s="1702"/>
      <c r="Y65" s="1702"/>
      <c r="Z65" s="1702"/>
      <c r="AA65" s="859"/>
      <c r="AB65" s="859"/>
      <c r="AC65" s="804"/>
    </row>
    <row r="66" spans="1:29" ht="15">
      <c r="A66" s="175">
        <f>ROW()</f>
        <v>66</v>
      </c>
      <c r="C66" s="180"/>
      <c r="D66" s="180"/>
      <c r="E66" s="887" t="s">
        <v>786</v>
      </c>
      <c r="F66" s="1969">
        <f t="shared" si="77"/>
        <v>0</v>
      </c>
      <c r="G66" s="1969">
        <f t="shared" si="78"/>
        <v>0</v>
      </c>
      <c r="H66" s="1969">
        <f t="shared" si="79"/>
        <v>0</v>
      </c>
      <c r="I66" s="1969">
        <f t="shared" si="80"/>
        <v>0</v>
      </c>
      <c r="J66" s="1969">
        <f t="shared" si="81"/>
        <v>0</v>
      </c>
      <c r="K66" s="1928"/>
      <c r="L66" s="1928"/>
      <c r="M66" s="1928"/>
      <c r="N66" s="1988"/>
      <c r="O66" s="1743"/>
      <c r="P66" s="1743"/>
      <c r="Q66" s="1743"/>
      <c r="R66" s="1743"/>
      <c r="S66" s="1665"/>
      <c r="T66" s="1665"/>
      <c r="U66" s="1665"/>
      <c r="V66" s="1696"/>
      <c r="W66" s="1702"/>
      <c r="X66" s="1702"/>
      <c r="Y66" s="1702"/>
      <c r="Z66" s="1702"/>
      <c r="AA66" s="859"/>
      <c r="AB66" s="859"/>
      <c r="AC66" s="804"/>
    </row>
    <row r="67" spans="1:29" ht="15">
      <c r="A67" s="175">
        <f>ROW()</f>
        <v>67</v>
      </c>
      <c r="C67" s="180"/>
      <c r="D67" s="180"/>
      <c r="E67" s="887" t="s">
        <v>787</v>
      </c>
      <c r="F67" s="1969">
        <f t="shared" si="77"/>
        <v>0</v>
      </c>
      <c r="G67" s="1969">
        <f t="shared" si="78"/>
        <v>0</v>
      </c>
      <c r="H67" s="1969">
        <f t="shared" si="79"/>
        <v>0</v>
      </c>
      <c r="I67" s="1969">
        <f t="shared" si="80"/>
        <v>0</v>
      </c>
      <c r="J67" s="1969">
        <f t="shared" si="81"/>
        <v>0</v>
      </c>
      <c r="K67" s="1993"/>
      <c r="L67" s="1993"/>
      <c r="M67" s="1928"/>
      <c r="N67" s="1989"/>
      <c r="O67" s="1994"/>
      <c r="P67" s="1994"/>
      <c r="Q67" s="1994"/>
      <c r="R67" s="1994"/>
      <c r="S67" s="1703"/>
      <c r="T67" s="1679"/>
      <c r="U67" s="1679"/>
      <c r="V67" s="1696"/>
      <c r="W67" s="1696"/>
      <c r="X67" s="1696"/>
      <c r="Y67" s="1696"/>
      <c r="Z67" s="1696"/>
      <c r="AA67" s="859"/>
      <c r="AB67" s="859"/>
      <c r="AC67" s="804"/>
    </row>
    <row r="68" spans="1:29" ht="15">
      <c r="A68" s="175">
        <f>ROW()</f>
        <v>68</v>
      </c>
      <c r="C68" s="180"/>
      <c r="D68" s="180"/>
      <c r="E68" s="887" t="s">
        <v>789</v>
      </c>
      <c r="F68" s="1969">
        <f t="shared" si="77"/>
        <v>0</v>
      </c>
      <c r="G68" s="1969">
        <f t="shared" si="78"/>
        <v>0</v>
      </c>
      <c r="H68" s="1969">
        <f t="shared" si="79"/>
        <v>0</v>
      </c>
      <c r="I68" s="1969">
        <f t="shared" si="80"/>
        <v>0</v>
      </c>
      <c r="J68" s="1969">
        <f t="shared" si="81"/>
        <v>0</v>
      </c>
      <c r="K68" s="1993"/>
      <c r="L68" s="1993"/>
      <c r="M68" s="1928"/>
      <c r="N68" s="1989"/>
      <c r="O68" s="1989"/>
      <c r="P68" s="1989"/>
      <c r="Q68" s="1989"/>
      <c r="R68" s="1989"/>
      <c r="S68" s="1703"/>
      <c r="T68" s="1679"/>
      <c r="U68" s="1679"/>
      <c r="V68" s="1696"/>
      <c r="W68" s="1696"/>
      <c r="X68" s="1696"/>
      <c r="Y68" s="1696"/>
      <c r="Z68" s="1696"/>
      <c r="AA68" s="859"/>
      <c r="AB68" s="859"/>
      <c r="AC68" s="804"/>
    </row>
    <row r="69" spans="1:29" ht="15">
      <c r="A69" s="175">
        <f>ROW()</f>
        <v>69</v>
      </c>
      <c r="C69" s="180"/>
      <c r="D69" s="180"/>
      <c r="E69" s="887" t="s">
        <v>788</v>
      </c>
      <c r="F69" s="1969">
        <f t="shared" si="77"/>
        <v>0</v>
      </c>
      <c r="G69" s="1969">
        <f t="shared" si="78"/>
        <v>0</v>
      </c>
      <c r="H69" s="1969">
        <f t="shared" si="79"/>
        <v>0</v>
      </c>
      <c r="I69" s="1969">
        <f t="shared" si="80"/>
        <v>0</v>
      </c>
      <c r="J69" s="1969">
        <f t="shared" si="81"/>
        <v>0</v>
      </c>
      <c r="K69" s="1993"/>
      <c r="L69" s="1993"/>
      <c r="M69" s="1928"/>
      <c r="N69" s="1988"/>
      <c r="O69" s="1988"/>
      <c r="P69" s="1988"/>
      <c r="Q69" s="1988"/>
      <c r="R69" s="1988"/>
      <c r="S69" s="1703"/>
      <c r="T69" s="1679"/>
      <c r="U69" s="1679"/>
      <c r="V69" s="1696"/>
      <c r="W69" s="1696"/>
      <c r="X69" s="1696"/>
      <c r="Y69" s="1696"/>
      <c r="Z69" s="1696"/>
      <c r="AA69" s="859"/>
      <c r="AB69" s="859"/>
      <c r="AC69" s="804"/>
    </row>
    <row r="70" spans="1:29" ht="15.75" thickBot="1">
      <c r="A70" s="175">
        <f>ROW()</f>
        <v>70</v>
      </c>
      <c r="C70" s="180"/>
      <c r="D70" s="180"/>
      <c r="E70" s="887" t="s">
        <v>790</v>
      </c>
      <c r="F70" s="1969">
        <f t="shared" si="77"/>
        <v>0</v>
      </c>
      <c r="G70" s="1969">
        <f t="shared" si="78"/>
        <v>0</v>
      </c>
      <c r="H70" s="1969">
        <f t="shared" si="79"/>
        <v>0</v>
      </c>
      <c r="I70" s="1969">
        <f t="shared" si="80"/>
        <v>0</v>
      </c>
      <c r="J70" s="1969">
        <f t="shared" si="81"/>
        <v>0</v>
      </c>
      <c r="K70" s="1993"/>
      <c r="L70" s="1993"/>
      <c r="M70" s="1928"/>
      <c r="N70" s="1995"/>
      <c r="O70" s="1995"/>
      <c r="P70" s="1995"/>
      <c r="Q70" s="1995"/>
      <c r="R70" s="1995"/>
      <c r="S70" s="1703"/>
      <c r="T70" s="1679"/>
      <c r="U70" s="1679"/>
      <c r="V70" s="1704"/>
      <c r="W70" s="1704"/>
      <c r="X70" s="1704"/>
      <c r="Y70" s="1704"/>
      <c r="Z70" s="1704"/>
      <c r="AA70" s="859"/>
      <c r="AB70" s="859"/>
      <c r="AC70" s="804"/>
    </row>
    <row r="71" spans="1:29" ht="15.75" thickBot="1">
      <c r="A71" s="175">
        <f>ROW()</f>
        <v>71</v>
      </c>
      <c r="C71" s="180"/>
      <c r="D71" s="180"/>
      <c r="E71" s="887" t="s">
        <v>782</v>
      </c>
      <c r="F71" s="1996">
        <f>F65+F66+F67+F68+F69+F70</f>
        <v>0</v>
      </c>
      <c r="G71" s="1997">
        <f t="shared" ref="G71:J71" si="82">G65+G66+G67+G68+G69+G70</f>
        <v>0</v>
      </c>
      <c r="H71" s="1997">
        <f t="shared" si="82"/>
        <v>0</v>
      </c>
      <c r="I71" s="1997">
        <f t="shared" si="82"/>
        <v>0</v>
      </c>
      <c r="J71" s="1998">
        <f t="shared" si="82"/>
        <v>0</v>
      </c>
      <c r="K71" s="1993"/>
      <c r="L71" s="1993"/>
      <c r="M71" s="1928"/>
      <c r="N71" s="1996">
        <f>N65+N66+N67+N68+N69+N70</f>
        <v>0</v>
      </c>
      <c r="O71" s="1997">
        <f t="shared" ref="O71" si="83">O65+O66+O67+O68+O69+O70</f>
        <v>0</v>
      </c>
      <c r="P71" s="1997">
        <f t="shared" ref="P71" si="84">P65+P66+P67+P68+P69+P70</f>
        <v>0</v>
      </c>
      <c r="Q71" s="1997">
        <f t="shared" ref="Q71" si="85">Q65+Q66+Q67+Q68+Q69+Q70</f>
        <v>0</v>
      </c>
      <c r="R71" s="1998">
        <f t="shared" ref="R71" si="86">R65+R66+R67+R68+R69+R70</f>
        <v>0</v>
      </c>
      <c r="S71" s="1703"/>
      <c r="T71" s="1679"/>
      <c r="U71" s="1679"/>
      <c r="V71" s="1705">
        <f>V65+V66+V67+V68+V69+V70</f>
        <v>0</v>
      </c>
      <c r="W71" s="1706">
        <f t="shared" ref="W71" si="87">W65+W66+W67+W68+W69+W70</f>
        <v>0</v>
      </c>
      <c r="X71" s="1706">
        <f t="shared" ref="X71" si="88">X65+X66+X67+X68+X69+X70</f>
        <v>0</v>
      </c>
      <c r="Y71" s="1706">
        <f t="shared" ref="Y71" si="89">Y65+Y66+Y67+Y68+Y69+Y70</f>
        <v>0</v>
      </c>
      <c r="Z71" s="1707">
        <f t="shared" ref="Z71" si="90">Z65+Z66+Z67+Z68+Z69+Z70</f>
        <v>0</v>
      </c>
      <c r="AA71" s="859"/>
      <c r="AB71" s="859"/>
      <c r="AC71" s="804"/>
    </row>
    <row r="72" spans="1:29" ht="15.75" customHeight="1">
      <c r="A72" s="175">
        <f>ROW()</f>
        <v>72</v>
      </c>
      <c r="B72" s="91"/>
      <c r="C72" s="91"/>
      <c r="D72" s="91"/>
      <c r="E72" s="91"/>
      <c r="F72" s="91"/>
      <c r="G72" s="91"/>
      <c r="H72" s="91"/>
      <c r="I72" s="757"/>
      <c r="J72" s="757"/>
      <c r="K72" s="805"/>
      <c r="L72" s="805"/>
      <c r="M72" s="805"/>
      <c r="N72" s="805"/>
      <c r="O72" s="805"/>
      <c r="P72" s="819"/>
      <c r="Q72" s="819"/>
      <c r="R72" s="819"/>
      <c r="S72" s="819"/>
      <c r="T72" s="805"/>
      <c r="U72" s="805"/>
      <c r="V72" s="805"/>
      <c r="W72" s="805"/>
      <c r="X72" s="805"/>
      <c r="Y72" s="805"/>
      <c r="Z72" s="805"/>
      <c r="AA72" s="805"/>
      <c r="AB72" s="805"/>
      <c r="AC72" s="33"/>
    </row>
  </sheetData>
  <sheetProtection formatColumns="0" formatRows="0"/>
  <mergeCells count="26">
    <mergeCell ref="F8:L8"/>
    <mergeCell ref="G2:I2"/>
    <mergeCell ref="G3:I3"/>
    <mergeCell ref="A5:I5"/>
    <mergeCell ref="F26:J26"/>
    <mergeCell ref="F9:J9"/>
    <mergeCell ref="F27:J27"/>
    <mergeCell ref="F40:J40"/>
    <mergeCell ref="K9:L9"/>
    <mergeCell ref="N9:R9"/>
    <mergeCell ref="K27:L27"/>
    <mergeCell ref="N27:R27"/>
    <mergeCell ref="N40:R40"/>
    <mergeCell ref="V40:Z40"/>
    <mergeCell ref="Z2:AB2"/>
    <mergeCell ref="Z3:AB3"/>
    <mergeCell ref="S27:T27"/>
    <mergeCell ref="V27:Z27"/>
    <mergeCell ref="AA27:AB27"/>
    <mergeCell ref="N8:T8"/>
    <mergeCell ref="V8:AB8"/>
    <mergeCell ref="AA9:AB9"/>
    <mergeCell ref="N26:R26"/>
    <mergeCell ref="V26:Z26"/>
    <mergeCell ref="S9:T9"/>
    <mergeCell ref="V9:Z9"/>
  </mergeCells>
  <pageMargins left="0.31496062992125984" right="0.31496062992125984" top="0.35433070866141736" bottom="0.35433070866141736" header="0.31496062992125984" footer="0.31496062992125984"/>
  <pageSetup paperSize="8" scale="59" orientation="landscape" r:id="rId1"/>
  <headerFooter alignWithMargins="0">
    <oddHeader>&amp;C&amp;"Arial"&amp;10 Commerce Commission Information Disclosure Template</oddHeader>
    <oddFooter>&amp;L&amp;"Arial"&amp;10 &amp;F&amp;C&amp;"Arial"&amp;10 &amp;A&amp;R&amp;"Arial"&amp;10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6" tint="-9.9978637043366805E-2"/>
    <pageSetUpPr fitToPage="1"/>
  </sheetPr>
  <dimension ref="A1:Q781"/>
  <sheetViews>
    <sheetView showGridLines="0" zoomScaleNormal="100" zoomScaleSheetLayoutView="80" workbookViewId="0">
      <pane ySplit="6" topLeftCell="A22" activePane="bottomLeft" state="frozen"/>
      <selection pane="bottomLeft" activeCell="J30" sqref="J30"/>
    </sheetView>
  </sheetViews>
  <sheetFormatPr defaultRowHeight="12.75"/>
  <cols>
    <col min="1" max="1" width="4.28515625" style="43" customWidth="1"/>
    <col min="2" max="2" width="3.140625" style="43" customWidth="1"/>
    <col min="3" max="3" width="6.140625" style="43" customWidth="1"/>
    <col min="4" max="5" width="2.28515625" style="43" customWidth="1"/>
    <col min="6" max="6" width="62.5703125" style="43" customWidth="1"/>
    <col min="7" max="8" width="14.28515625" style="43" customWidth="1"/>
    <col min="9" max="9" width="15.7109375" style="43" customWidth="1"/>
    <col min="10" max="11" width="14.28515625" style="43" customWidth="1"/>
    <col min="12" max="12" width="17.7109375" style="43" customWidth="1"/>
    <col min="13" max="13" width="14.28515625" style="43" customWidth="1"/>
    <col min="14" max="14" width="14.42578125" style="43" customWidth="1"/>
    <col min="15" max="15" width="14.28515625" style="43" customWidth="1"/>
    <col min="16" max="16" width="9.140625" style="43" customWidth="1"/>
    <col min="17" max="17" width="4.140625" style="1" customWidth="1"/>
    <col min="18" max="16384" width="9.140625" style="43"/>
  </cols>
  <sheetData>
    <row r="1" spans="1:17" s="51" customFormat="1" ht="15" customHeight="1" thickBot="1">
      <c r="A1" s="96"/>
      <c r="B1" s="97"/>
      <c r="C1" s="97"/>
      <c r="D1" s="97"/>
      <c r="E1" s="97"/>
      <c r="F1" s="97"/>
      <c r="G1" s="97"/>
      <c r="H1" s="97"/>
      <c r="I1" s="97"/>
      <c r="J1" s="97"/>
      <c r="K1" s="97"/>
      <c r="L1" s="97"/>
      <c r="M1" s="97"/>
      <c r="N1" s="97"/>
      <c r="O1" s="97"/>
      <c r="P1" s="115"/>
      <c r="Q1" s="1"/>
    </row>
    <row r="2" spans="1:17" s="51" customFormat="1" ht="16.5" customHeight="1">
      <c r="A2" s="100"/>
      <c r="B2" s="101"/>
      <c r="C2" s="101"/>
      <c r="D2" s="101"/>
      <c r="E2" s="101"/>
      <c r="F2" s="101"/>
      <c r="G2" s="101"/>
      <c r="H2" s="101"/>
      <c r="I2" s="101"/>
      <c r="J2" s="101"/>
      <c r="K2" s="101"/>
      <c r="L2" s="760" t="s">
        <v>5</v>
      </c>
      <c r="M2" s="2107" t="s">
        <v>384</v>
      </c>
      <c r="N2" s="2108"/>
      <c r="O2" s="2109"/>
      <c r="P2" s="116"/>
      <c r="Q2" s="1"/>
    </row>
    <row r="3" spans="1:17" s="51" customFormat="1" ht="19.5" customHeight="1" thickBot="1">
      <c r="A3" s="100"/>
      <c r="B3" s="101"/>
      <c r="C3" s="101"/>
      <c r="D3" s="101"/>
      <c r="E3" s="101"/>
      <c r="F3" s="101"/>
      <c r="G3" s="101"/>
      <c r="H3" s="101"/>
      <c r="I3" s="101"/>
      <c r="J3" s="101"/>
      <c r="K3" s="101"/>
      <c r="L3" s="760" t="s">
        <v>440</v>
      </c>
      <c r="M3" s="2110">
        <v>42185</v>
      </c>
      <c r="N3" s="2111"/>
      <c r="O3" s="2112"/>
      <c r="P3" s="116"/>
      <c r="Q3" s="1"/>
    </row>
    <row r="4" spans="1:17" s="51" customFormat="1" ht="20.25" customHeight="1">
      <c r="A4" s="104" t="s">
        <v>711</v>
      </c>
      <c r="B4" s="105"/>
      <c r="C4" s="101"/>
      <c r="D4" s="101"/>
      <c r="E4" s="101"/>
      <c r="F4" s="101"/>
      <c r="G4" s="101"/>
      <c r="H4" s="101"/>
      <c r="I4" s="101"/>
      <c r="J4" s="101"/>
      <c r="K4" s="101"/>
      <c r="L4" s="101"/>
      <c r="M4" s="101"/>
      <c r="N4" s="107"/>
      <c r="O4" s="101"/>
      <c r="P4" s="116"/>
      <c r="Q4" s="1"/>
    </row>
    <row r="5" spans="1:17" ht="37.5" customHeight="1">
      <c r="A5" s="2131" t="s">
        <v>1553</v>
      </c>
      <c r="B5" s="2132"/>
      <c r="C5" s="2132"/>
      <c r="D5" s="2132"/>
      <c r="E5" s="2132"/>
      <c r="F5" s="2132"/>
      <c r="G5" s="2132"/>
      <c r="H5" s="2132"/>
      <c r="I5" s="2132"/>
      <c r="J5" s="2132"/>
      <c r="K5" s="2132"/>
      <c r="L5" s="2132"/>
      <c r="M5" s="2132"/>
      <c r="N5" s="2132"/>
      <c r="O5" s="2132"/>
      <c r="P5" s="2133"/>
      <c r="Q5" s="61"/>
    </row>
    <row r="6" spans="1:17" s="51" customFormat="1" ht="15" customHeight="1">
      <c r="A6" s="109" t="s">
        <v>6</v>
      </c>
      <c r="B6" s="110" t="s">
        <v>393</v>
      </c>
      <c r="C6" s="111"/>
      <c r="D6" s="112"/>
      <c r="E6" s="112"/>
      <c r="F6" s="112"/>
      <c r="G6" s="112"/>
      <c r="H6" s="112"/>
      <c r="I6" s="112"/>
      <c r="J6" s="112"/>
      <c r="K6" s="112"/>
      <c r="L6" s="112"/>
      <c r="M6" s="112"/>
      <c r="N6" s="112"/>
      <c r="O6" s="112"/>
      <c r="P6" s="117"/>
      <c r="Q6" s="1"/>
    </row>
    <row r="7" spans="1:17" s="51" customFormat="1" ht="26.25" customHeight="1">
      <c r="A7" s="77">
        <f>ROW()</f>
        <v>7</v>
      </c>
      <c r="B7" s="78"/>
      <c r="C7" s="86" t="s">
        <v>633</v>
      </c>
      <c r="D7" s="86"/>
      <c r="E7" s="81"/>
      <c r="F7" s="81"/>
      <c r="G7" s="81"/>
      <c r="H7" s="81"/>
      <c r="I7" s="81"/>
      <c r="J7" s="81"/>
      <c r="K7" s="81"/>
      <c r="L7" s="81"/>
      <c r="M7" s="81"/>
      <c r="N7" s="81"/>
      <c r="O7" s="81"/>
      <c r="P7" s="82"/>
      <c r="Q7" s="1"/>
    </row>
    <row r="8" spans="1:17" s="51" customFormat="1" ht="66.75" customHeight="1">
      <c r="A8" s="77">
        <f>ROW()</f>
        <v>8</v>
      </c>
      <c r="B8" s="78"/>
      <c r="C8" s="2134"/>
      <c r="D8" s="2134"/>
      <c r="E8" s="81"/>
      <c r="F8" s="1492" t="s">
        <v>441</v>
      </c>
      <c r="G8" s="1493" t="s">
        <v>210</v>
      </c>
      <c r="H8" s="1493" t="s">
        <v>211</v>
      </c>
      <c r="I8" s="1493" t="s">
        <v>212</v>
      </c>
      <c r="J8" s="1493" t="s">
        <v>442</v>
      </c>
      <c r="K8" s="1493" t="s">
        <v>1226</v>
      </c>
      <c r="L8" s="1493" t="s">
        <v>1227</v>
      </c>
      <c r="M8" s="1493" t="s">
        <v>1228</v>
      </c>
      <c r="N8" s="1493" t="s">
        <v>1229</v>
      </c>
      <c r="O8" s="1493" t="s">
        <v>1230</v>
      </c>
      <c r="P8" s="143"/>
      <c r="Q8" s="1"/>
    </row>
    <row r="9" spans="1:17" s="51" customFormat="1" ht="15.95" customHeight="1">
      <c r="A9" s="77">
        <f>ROW()</f>
        <v>9</v>
      </c>
      <c r="B9" s="78"/>
      <c r="C9" s="2134"/>
      <c r="D9" s="2134"/>
      <c r="E9" s="81"/>
      <c r="F9" s="702" t="s">
        <v>547</v>
      </c>
      <c r="G9" s="1017"/>
      <c r="H9" s="1019"/>
      <c r="I9" s="1019"/>
      <c r="J9" s="1027"/>
      <c r="K9" s="1787"/>
      <c r="L9" s="1961"/>
      <c r="M9" s="1787"/>
      <c r="N9" s="1787"/>
      <c r="O9" s="1787"/>
      <c r="P9" s="82"/>
      <c r="Q9" s="1"/>
    </row>
    <row r="10" spans="1:17" s="51" customFormat="1" ht="15.95" customHeight="1">
      <c r="A10" s="77">
        <f>ROW()</f>
        <v>10</v>
      </c>
      <c r="B10" s="78"/>
      <c r="C10" s="2134"/>
      <c r="D10" s="2134"/>
      <c r="E10" s="81"/>
      <c r="F10" s="702" t="s">
        <v>547</v>
      </c>
      <c r="G10" s="1017"/>
      <c r="H10" s="1019"/>
      <c r="I10" s="1019"/>
      <c r="J10" s="1027"/>
      <c r="K10" s="1787"/>
      <c r="L10" s="1961"/>
      <c r="M10" s="1787"/>
      <c r="N10" s="1787"/>
      <c r="O10" s="1787"/>
      <c r="P10" s="82"/>
      <c r="Q10" s="1"/>
    </row>
    <row r="11" spans="1:17" s="51" customFormat="1" ht="15.95" customHeight="1">
      <c r="A11" s="77">
        <f>ROW()</f>
        <v>11</v>
      </c>
      <c r="B11" s="78"/>
      <c r="C11" s="2134"/>
      <c r="D11" s="2134"/>
      <c r="E11" s="81"/>
      <c r="F11" s="702" t="s">
        <v>547</v>
      </c>
      <c r="G11" s="1017"/>
      <c r="H11" s="1019"/>
      <c r="I11" s="1019"/>
      <c r="J11" s="1027"/>
      <c r="K11" s="1787"/>
      <c r="L11" s="1961"/>
      <c r="M11" s="1787"/>
      <c r="N11" s="1787"/>
      <c r="O11" s="1787"/>
      <c r="P11" s="82"/>
      <c r="Q11" s="1"/>
    </row>
    <row r="12" spans="1:17" s="51" customFormat="1" ht="15.95" customHeight="1">
      <c r="A12" s="77">
        <f>ROW()</f>
        <v>12</v>
      </c>
      <c r="B12" s="78"/>
      <c r="C12" s="2134"/>
      <c r="D12" s="2134"/>
      <c r="E12" s="81"/>
      <c r="F12" s="702" t="s">
        <v>547</v>
      </c>
      <c r="G12" s="1017"/>
      <c r="H12" s="1019"/>
      <c r="I12" s="1019"/>
      <c r="J12" s="1027"/>
      <c r="K12" s="1787"/>
      <c r="L12" s="1961"/>
      <c r="M12" s="1787"/>
      <c r="N12" s="1787"/>
      <c r="O12" s="1787"/>
      <c r="P12" s="82"/>
      <c r="Q12" s="1"/>
    </row>
    <row r="13" spans="1:17" s="51" customFormat="1" ht="15.95" customHeight="1" thickBot="1">
      <c r="A13" s="77">
        <f>ROW()</f>
        <v>13</v>
      </c>
      <c r="B13" s="78"/>
      <c r="C13" s="2134"/>
      <c r="D13" s="2134"/>
      <c r="E13" s="81"/>
      <c r="F13" s="702" t="s">
        <v>547</v>
      </c>
      <c r="G13" s="1017"/>
      <c r="H13" s="1019"/>
      <c r="I13" s="1019"/>
      <c r="J13" s="1027"/>
      <c r="K13" s="1787"/>
      <c r="L13" s="1961"/>
      <c r="M13" s="1787"/>
      <c r="N13" s="1787"/>
      <c r="O13" s="1787"/>
      <c r="P13" s="82"/>
      <c r="Q13" s="1"/>
    </row>
    <row r="14" spans="1:17" s="51" customFormat="1" ht="15.95" customHeight="1" thickBot="1">
      <c r="A14" s="77">
        <f>ROW()</f>
        <v>14</v>
      </c>
      <c r="B14" s="78"/>
      <c r="C14" s="86"/>
      <c r="D14" s="86"/>
      <c r="E14" s="81"/>
      <c r="F14" s="844" t="s">
        <v>843</v>
      </c>
      <c r="G14" s="824"/>
      <c r="H14" s="824"/>
      <c r="I14" s="824"/>
      <c r="J14" s="824"/>
      <c r="K14" s="1948"/>
      <c r="L14" s="1962">
        <f t="shared" ref="L14:O14" si="0">SUM(L9:L13)</f>
        <v>0</v>
      </c>
      <c r="M14" s="1962">
        <f t="shared" si="0"/>
        <v>0</v>
      </c>
      <c r="N14" s="1962">
        <f t="shared" si="0"/>
        <v>0</v>
      </c>
      <c r="O14" s="1962">
        <f t="shared" si="0"/>
        <v>0</v>
      </c>
      <c r="P14" s="82"/>
      <c r="Q14" s="1"/>
    </row>
    <row r="15" spans="1:17" s="51" customFormat="1" ht="15.95" customHeight="1">
      <c r="A15" s="77">
        <f>ROW()</f>
        <v>15</v>
      </c>
      <c r="B15" s="78"/>
      <c r="C15" s="86"/>
      <c r="D15" s="86"/>
      <c r="E15" s="81"/>
      <c r="F15" s="81"/>
      <c r="G15" s="81"/>
      <c r="H15" s="81"/>
      <c r="I15" s="81"/>
      <c r="J15" s="81"/>
      <c r="K15" s="81"/>
      <c r="L15" s="81"/>
      <c r="M15" s="81"/>
      <c r="N15" s="81"/>
      <c r="O15" s="81"/>
      <c r="P15" s="82"/>
      <c r="Q15" s="1"/>
    </row>
    <row r="16" spans="1:17" s="51" customFormat="1" ht="15.95" customHeight="1">
      <c r="A16" s="77">
        <f>ROW()</f>
        <v>16</v>
      </c>
      <c r="B16" s="78"/>
      <c r="C16" s="86" t="s">
        <v>634</v>
      </c>
      <c r="D16" s="86"/>
      <c r="E16" s="81"/>
      <c r="F16" s="81"/>
      <c r="G16" s="81"/>
      <c r="K16" s="288"/>
      <c r="M16" s="81"/>
      <c r="N16" s="81"/>
      <c r="O16" s="81"/>
      <c r="P16" s="82"/>
      <c r="Q16" s="1"/>
    </row>
    <row r="17" spans="1:17" s="51" customFormat="1" ht="15.95" customHeight="1">
      <c r="A17" s="751">
        <f>ROW()</f>
        <v>17</v>
      </c>
      <c r="B17" s="648"/>
      <c r="C17" s="641"/>
      <c r="D17" s="641"/>
      <c r="E17" s="642"/>
      <c r="F17" s="642"/>
      <c r="G17" s="642"/>
      <c r="K17" s="646"/>
      <c r="L17" s="391" t="s">
        <v>205</v>
      </c>
      <c r="M17" s="642"/>
      <c r="N17" s="642"/>
      <c r="O17" s="642"/>
      <c r="P17" s="385"/>
      <c r="Q17" s="1"/>
    </row>
    <row r="18" spans="1:17" s="51" customFormat="1" ht="15.95" customHeight="1" thickBot="1">
      <c r="A18" s="77">
        <f>ROW()</f>
        <v>18</v>
      </c>
      <c r="B18" s="78"/>
      <c r="C18" s="79"/>
      <c r="D18" s="81"/>
      <c r="E18" s="624"/>
      <c r="F18" s="624"/>
      <c r="G18" s="624"/>
      <c r="H18" s="624"/>
      <c r="I18" s="624"/>
      <c r="J18" s="624"/>
      <c r="K18" s="624"/>
      <c r="L18" s="703" t="s">
        <v>1225</v>
      </c>
      <c r="M18" s="81"/>
      <c r="N18" s="81"/>
      <c r="O18" s="64"/>
      <c r="P18" s="82"/>
      <c r="Q18" s="246"/>
    </row>
    <row r="19" spans="1:17" s="51" customFormat="1" ht="15.95" customHeight="1" thickBot="1">
      <c r="A19" s="77">
        <f>ROW()</f>
        <v>19</v>
      </c>
      <c r="B19" s="78"/>
      <c r="C19" s="79"/>
      <c r="D19" s="81"/>
      <c r="E19" s="650" t="s">
        <v>213</v>
      </c>
      <c r="F19" s="624"/>
      <c r="G19" s="624"/>
      <c r="H19" s="624"/>
      <c r="I19" s="624"/>
      <c r="J19" s="704"/>
      <c r="K19" s="624"/>
      <c r="L19" s="1963">
        <f>M14+N14+O14</f>
        <v>0</v>
      </c>
      <c r="M19" s="81"/>
      <c r="N19" s="81"/>
      <c r="O19" s="81"/>
      <c r="P19" s="82"/>
      <c r="Q19" s="1"/>
    </row>
    <row r="20" spans="1:17" s="51" customFormat="1" ht="15.95" customHeight="1">
      <c r="A20" s="77">
        <f>ROW()</f>
        <v>20</v>
      </c>
      <c r="B20" s="78"/>
      <c r="C20" s="79"/>
      <c r="D20" s="81"/>
      <c r="E20" s="650"/>
      <c r="F20" s="624"/>
      <c r="G20" s="624"/>
      <c r="H20" s="624"/>
      <c r="I20" s="624"/>
      <c r="J20" s="704"/>
      <c r="K20" s="624"/>
      <c r="L20" s="624"/>
      <c r="M20" s="81"/>
      <c r="N20" s="81"/>
      <c r="O20" s="81"/>
      <c r="P20" s="82"/>
      <c r="Q20" s="1"/>
    </row>
    <row r="21" spans="1:17" s="51" customFormat="1" ht="15.95" customHeight="1">
      <c r="A21" s="77">
        <f>ROW()</f>
        <v>21</v>
      </c>
      <c r="B21" s="78"/>
      <c r="C21" s="79"/>
      <c r="D21" s="89"/>
      <c r="E21" s="650"/>
      <c r="F21" s="392" t="s">
        <v>214</v>
      </c>
      <c r="G21" s="670"/>
      <c r="H21" s="670"/>
      <c r="I21" s="624"/>
      <c r="J21" s="704"/>
      <c r="K21" s="1453">
        <f>L14</f>
        <v>0</v>
      </c>
      <c r="L21" s="624"/>
      <c r="M21" s="81"/>
      <c r="N21" s="81"/>
      <c r="O21" s="81"/>
      <c r="P21" s="82"/>
      <c r="Q21" s="1"/>
    </row>
    <row r="22" spans="1:17" s="51" customFormat="1" ht="15.95" customHeight="1">
      <c r="A22" s="77">
        <f>ROW()</f>
        <v>22</v>
      </c>
      <c r="B22" s="78"/>
      <c r="C22" s="79"/>
      <c r="D22" s="89"/>
      <c r="E22" s="650"/>
      <c r="F22" s="392" t="s">
        <v>215</v>
      </c>
      <c r="G22" s="670"/>
      <c r="H22" s="670"/>
      <c r="I22" s="624"/>
      <c r="J22" s="704"/>
      <c r="K22" s="1026">
        <v>0.44</v>
      </c>
      <c r="L22" s="624"/>
      <c r="M22" s="81"/>
      <c r="N22" s="81"/>
      <c r="O22" s="81"/>
      <c r="P22" s="82"/>
      <c r="Q22" s="1"/>
    </row>
    <row r="23" spans="1:17" s="51" customFormat="1" ht="15.95" customHeight="1">
      <c r="A23" s="381">
        <f>ROW()</f>
        <v>23</v>
      </c>
      <c r="B23" s="648"/>
      <c r="C23" s="79"/>
      <c r="D23" s="89"/>
      <c r="E23" s="650"/>
      <c r="F23" s="392" t="s">
        <v>712</v>
      </c>
      <c r="G23" s="670"/>
      <c r="H23" s="670"/>
      <c r="I23" s="624"/>
      <c r="J23" s="704"/>
      <c r="K23" s="1486">
        <f>'HFP 8. RAB'!V38</f>
        <v>0</v>
      </c>
      <c r="L23" s="624"/>
      <c r="M23" s="642"/>
      <c r="N23" s="642"/>
      <c r="O23" s="642"/>
      <c r="P23" s="385"/>
      <c r="Q23" s="1"/>
    </row>
    <row r="24" spans="1:17" s="51" customFormat="1" ht="15.95" customHeight="1">
      <c r="A24" s="381">
        <f>ROW()</f>
        <v>24</v>
      </c>
      <c r="B24" s="648"/>
      <c r="C24" s="79"/>
      <c r="D24" s="89"/>
      <c r="E24" s="650"/>
      <c r="F24" s="392" t="s">
        <v>713</v>
      </c>
      <c r="G24" s="670"/>
      <c r="H24" s="670"/>
      <c r="I24" s="624"/>
      <c r="J24" s="704"/>
      <c r="K24" s="1486">
        <f>'HFP 8. RAB'!V45</f>
        <v>0</v>
      </c>
      <c r="L24" s="624"/>
      <c r="M24" s="642"/>
      <c r="N24" s="642"/>
      <c r="O24" s="642"/>
      <c r="P24" s="385"/>
      <c r="Q24" s="1"/>
    </row>
    <row r="25" spans="1:17" s="51" customFormat="1" ht="15.95" customHeight="1">
      <c r="A25" s="77">
        <f>ROW()</f>
        <v>25</v>
      </c>
      <c r="B25" s="78"/>
      <c r="C25" s="79"/>
      <c r="D25" s="89"/>
      <c r="E25" s="650"/>
      <c r="F25" s="392" t="s">
        <v>823</v>
      </c>
      <c r="G25" s="670"/>
      <c r="H25" s="670"/>
      <c r="I25" s="624"/>
      <c r="J25" s="704"/>
      <c r="K25" s="1480">
        <f>(K23+K24)/2</f>
        <v>0</v>
      </c>
      <c r="L25" s="624"/>
      <c r="M25" s="81"/>
      <c r="N25" s="81"/>
      <c r="O25" s="81"/>
      <c r="P25" s="82"/>
      <c r="Q25" s="1"/>
    </row>
    <row r="26" spans="1:17" s="51" customFormat="1" ht="15.95" customHeight="1">
      <c r="A26" s="77">
        <f>ROW()</f>
        <v>26</v>
      </c>
      <c r="B26" s="78"/>
      <c r="C26" s="79"/>
      <c r="D26" s="79"/>
      <c r="E26" s="650" t="s">
        <v>216</v>
      </c>
      <c r="F26" s="685"/>
      <c r="G26" s="685"/>
      <c r="H26" s="685"/>
      <c r="I26" s="624"/>
      <c r="J26" s="704"/>
      <c r="K26" s="624"/>
      <c r="L26" s="1964">
        <f>IF(K21&lt;&gt;0,K25*K22/K21,0)</f>
        <v>0</v>
      </c>
      <c r="M26" s="81"/>
      <c r="N26" s="81"/>
      <c r="O26" s="81"/>
      <c r="P26" s="82"/>
      <c r="Q26" s="1"/>
    </row>
    <row r="27" spans="1:17" s="51" customFormat="1" ht="15.95" customHeight="1">
      <c r="A27" s="381">
        <f>ROW()</f>
        <v>27</v>
      </c>
      <c r="B27" s="290"/>
      <c r="C27" s="79"/>
      <c r="D27" s="79"/>
      <c r="E27" s="650"/>
      <c r="F27" s="685"/>
      <c r="G27" s="685"/>
      <c r="H27" s="685"/>
      <c r="I27" s="624"/>
      <c r="J27" s="704"/>
      <c r="K27" s="624"/>
      <c r="L27" s="652"/>
      <c r="M27" s="289"/>
      <c r="N27" s="289"/>
      <c r="O27" s="289"/>
      <c r="P27" s="82"/>
      <c r="Q27" s="1"/>
    </row>
    <row r="28" spans="1:17" s="51" customFormat="1" ht="15.95" customHeight="1">
      <c r="A28" s="938"/>
      <c r="B28" s="956"/>
      <c r="C28" s="79"/>
      <c r="D28" s="79"/>
      <c r="E28" s="1332"/>
      <c r="F28" s="831"/>
      <c r="G28" s="391" t="s">
        <v>206</v>
      </c>
      <c r="H28" s="391" t="s">
        <v>207</v>
      </c>
      <c r="I28" s="391" t="s">
        <v>184</v>
      </c>
      <c r="J28" s="391" t="s">
        <v>185</v>
      </c>
      <c r="K28" s="624"/>
      <c r="L28" s="705" t="s">
        <v>205</v>
      </c>
      <c r="M28" s="940"/>
      <c r="N28" s="940"/>
      <c r="O28" s="940"/>
      <c r="P28" s="941"/>
      <c r="Q28" s="800"/>
    </row>
    <row r="29" spans="1:17" s="51" customFormat="1" ht="15.75" customHeight="1" thickBot="1">
      <c r="A29" s="381">
        <f>ROW()</f>
        <v>29</v>
      </c>
      <c r="B29" s="290"/>
      <c r="C29" s="79"/>
      <c r="D29" s="79"/>
      <c r="E29" s="650"/>
      <c r="F29" s="685"/>
      <c r="G29" s="703" t="s">
        <v>1225</v>
      </c>
      <c r="H29" s="703" t="s">
        <v>1225</v>
      </c>
      <c r="I29" s="703" t="s">
        <v>1225</v>
      </c>
      <c r="J29" s="703" t="s">
        <v>1225</v>
      </c>
      <c r="L29" s="703" t="s">
        <v>1225</v>
      </c>
      <c r="M29" s="289"/>
      <c r="N29" s="289"/>
      <c r="O29" s="289"/>
      <c r="P29" s="82"/>
      <c r="Q29" s="1"/>
    </row>
    <row r="30" spans="1:17" s="51" customFormat="1" ht="15.95" customHeight="1" thickBot="1">
      <c r="A30" s="381">
        <f>ROW()</f>
        <v>30</v>
      </c>
      <c r="B30" s="78"/>
      <c r="C30" s="79"/>
      <c r="D30" s="79"/>
      <c r="E30" s="2106" t="s">
        <v>801</v>
      </c>
      <c r="F30" s="2106"/>
      <c r="G30" s="1965"/>
      <c r="H30" s="1965"/>
      <c r="I30" s="1965"/>
      <c r="J30" s="1966"/>
      <c r="K30" s="1967"/>
      <c r="L30" s="1968">
        <f>IF(L26=0,0,MAX(L19*L26,0))</f>
        <v>0</v>
      </c>
      <c r="M30" s="81"/>
      <c r="N30" s="81"/>
      <c r="O30" s="81"/>
      <c r="P30" s="82"/>
      <c r="Q30" s="1"/>
    </row>
    <row r="31" spans="1:17" s="51" customFormat="1" ht="15.95" customHeight="1">
      <c r="A31" s="90">
        <f>ROW()</f>
        <v>31</v>
      </c>
      <c r="B31" s="91"/>
      <c r="C31" s="93"/>
      <c r="D31" s="93"/>
      <c r="E31" s="93"/>
      <c r="F31" s="93"/>
      <c r="G31" s="93"/>
      <c r="H31" s="93"/>
      <c r="I31" s="93"/>
      <c r="J31" s="93"/>
      <c r="K31" s="93"/>
      <c r="L31" s="93"/>
      <c r="M31" s="93"/>
      <c r="N31" s="93"/>
      <c r="O31" s="93"/>
      <c r="P31" s="94"/>
      <c r="Q31" s="1"/>
    </row>
    <row r="32" spans="1:17" s="1" customFormat="1" ht="15" customHeight="1">
      <c r="A32" s="58"/>
      <c r="B32" s="58"/>
      <c r="C32" s="58"/>
      <c r="D32" s="58"/>
      <c r="E32" s="58"/>
      <c r="F32" s="58"/>
      <c r="G32" s="58"/>
      <c r="H32" s="58"/>
      <c r="I32" s="58"/>
      <c r="J32" s="58"/>
      <c r="K32" s="58"/>
      <c r="L32" s="58"/>
      <c r="M32" s="58"/>
      <c r="N32" s="58"/>
      <c r="O32" s="58"/>
      <c r="P32" s="58"/>
    </row>
    <row r="33" spans="1:16" s="1" customFormat="1">
      <c r="A33" s="58"/>
      <c r="B33" s="58"/>
      <c r="C33" s="58"/>
      <c r="D33" s="58"/>
      <c r="E33" s="58"/>
      <c r="F33" s="58"/>
      <c r="G33" s="58"/>
      <c r="H33" s="58"/>
      <c r="I33" s="58"/>
      <c r="J33" s="58"/>
      <c r="K33" s="58"/>
      <c r="L33" s="58"/>
      <c r="M33" s="58"/>
      <c r="N33" s="58"/>
      <c r="O33" s="58"/>
      <c r="P33" s="58"/>
    </row>
    <row r="34" spans="1:16" s="1" customFormat="1">
      <c r="A34" s="58"/>
      <c r="B34" s="58"/>
      <c r="C34" s="58"/>
      <c r="D34" s="58"/>
      <c r="E34" s="58"/>
      <c r="F34" s="58"/>
      <c r="G34" s="58"/>
      <c r="H34" s="58"/>
      <c r="I34" s="58"/>
      <c r="J34" s="58"/>
      <c r="K34" s="58"/>
      <c r="L34" s="58"/>
      <c r="M34" s="58"/>
      <c r="N34" s="58"/>
      <c r="O34" s="58"/>
      <c r="P34" s="58"/>
    </row>
    <row r="35" spans="1:16" s="1" customFormat="1">
      <c r="A35" s="58"/>
      <c r="B35" s="58"/>
      <c r="C35" s="58"/>
      <c r="D35" s="58"/>
      <c r="E35" s="58"/>
      <c r="F35" s="58"/>
      <c r="G35" s="58"/>
      <c r="H35" s="58"/>
      <c r="I35" s="58"/>
      <c r="J35" s="58"/>
      <c r="K35" s="58"/>
      <c r="L35" s="58"/>
      <c r="M35" s="58"/>
      <c r="N35" s="58"/>
      <c r="O35" s="58"/>
      <c r="P35" s="58"/>
    </row>
    <row r="36" spans="1:16" s="1" customFormat="1">
      <c r="A36" s="58"/>
      <c r="B36" s="58"/>
      <c r="C36" s="58"/>
      <c r="D36" s="58"/>
      <c r="E36" s="58"/>
      <c r="F36" s="58"/>
      <c r="G36" s="58"/>
      <c r="H36" s="58"/>
      <c r="I36" s="58"/>
      <c r="J36" s="58"/>
      <c r="K36" s="58"/>
      <c r="L36" s="58"/>
      <c r="M36" s="58"/>
      <c r="N36" s="58"/>
      <c r="O36" s="58"/>
      <c r="P36" s="58"/>
    </row>
    <row r="37" spans="1:16" s="1" customFormat="1">
      <c r="A37" s="58"/>
      <c r="B37" s="58"/>
      <c r="C37" s="58"/>
      <c r="D37" s="58"/>
      <c r="E37" s="58"/>
      <c r="F37" s="58"/>
      <c r="G37" s="58"/>
      <c r="H37" s="58"/>
      <c r="I37" s="58"/>
      <c r="J37" s="58"/>
      <c r="K37" s="58"/>
      <c r="L37" s="58"/>
      <c r="M37" s="58"/>
      <c r="N37" s="58"/>
      <c r="O37" s="58"/>
      <c r="P37" s="58"/>
    </row>
    <row r="38" spans="1:16" s="1" customFormat="1">
      <c r="A38" s="58"/>
      <c r="B38" s="58"/>
      <c r="C38" s="58"/>
      <c r="D38" s="58"/>
      <c r="E38" s="58"/>
      <c r="F38" s="58"/>
      <c r="G38" s="58"/>
      <c r="H38" s="58"/>
      <c r="I38" s="58"/>
      <c r="J38" s="58"/>
      <c r="K38" s="58"/>
      <c r="L38" s="58"/>
      <c r="M38" s="58"/>
      <c r="N38" s="58"/>
      <c r="O38" s="58"/>
      <c r="P38" s="58"/>
    </row>
    <row r="39" spans="1:16" s="1" customFormat="1">
      <c r="A39" s="58"/>
      <c r="B39" s="58"/>
      <c r="C39" s="58"/>
      <c r="D39" s="58"/>
      <c r="E39" s="58"/>
      <c r="F39" s="58"/>
      <c r="G39" s="58"/>
      <c r="H39" s="58"/>
      <c r="I39" s="58"/>
      <c r="J39" s="58"/>
      <c r="K39" s="58"/>
      <c r="L39" s="58"/>
      <c r="M39" s="58"/>
      <c r="N39" s="58"/>
      <c r="O39" s="58"/>
      <c r="P39" s="58"/>
    </row>
    <row r="40" spans="1:16" s="1" customFormat="1">
      <c r="A40" s="58"/>
      <c r="B40" s="58"/>
      <c r="C40" s="58"/>
      <c r="D40" s="58"/>
      <c r="E40" s="58"/>
      <c r="F40" s="58"/>
      <c r="G40" s="58"/>
      <c r="H40" s="58"/>
      <c r="I40" s="58"/>
      <c r="J40" s="58"/>
      <c r="K40" s="58"/>
      <c r="L40" s="58"/>
      <c r="M40" s="58"/>
      <c r="N40" s="58"/>
      <c r="O40" s="58"/>
      <c r="P40" s="58"/>
    </row>
    <row r="41" spans="1:16" s="1" customFormat="1">
      <c r="A41" s="58"/>
      <c r="B41" s="58"/>
      <c r="C41" s="58"/>
      <c r="D41" s="58"/>
      <c r="E41" s="58"/>
      <c r="F41" s="58"/>
      <c r="G41" s="58"/>
      <c r="H41" s="58"/>
      <c r="I41" s="58"/>
      <c r="J41" s="58"/>
      <c r="K41" s="58"/>
      <c r="L41" s="58"/>
      <c r="M41" s="58"/>
      <c r="N41" s="58"/>
      <c r="O41" s="58"/>
      <c r="P41" s="58"/>
    </row>
    <row r="42" spans="1:16" s="1" customFormat="1">
      <c r="A42" s="58"/>
      <c r="B42" s="58"/>
      <c r="C42" s="58"/>
      <c r="D42" s="58"/>
      <c r="E42" s="58"/>
      <c r="F42" s="58"/>
      <c r="G42" s="58"/>
      <c r="H42" s="58"/>
      <c r="I42" s="58"/>
      <c r="J42" s="58"/>
      <c r="K42" s="58"/>
      <c r="L42" s="58"/>
      <c r="M42" s="58"/>
      <c r="N42" s="58"/>
      <c r="O42" s="58"/>
      <c r="P42" s="58"/>
    </row>
    <row r="43" spans="1:16" s="1" customFormat="1">
      <c r="A43" s="58"/>
      <c r="B43" s="58"/>
      <c r="C43" s="58"/>
      <c r="D43" s="58"/>
      <c r="E43" s="58"/>
      <c r="F43" s="58"/>
      <c r="G43" s="58"/>
      <c r="H43" s="58"/>
      <c r="I43" s="58"/>
      <c r="J43" s="58"/>
      <c r="K43" s="58"/>
      <c r="L43" s="58"/>
      <c r="M43" s="58"/>
      <c r="N43" s="58"/>
      <c r="O43" s="58"/>
      <c r="P43" s="58"/>
    </row>
    <row r="44" spans="1:16" s="1" customFormat="1">
      <c r="A44" s="58"/>
      <c r="B44" s="58"/>
      <c r="C44" s="58"/>
      <c r="D44" s="58"/>
      <c r="E44" s="58"/>
      <c r="F44" s="58"/>
      <c r="G44" s="58"/>
      <c r="H44" s="58"/>
      <c r="I44" s="58"/>
      <c r="J44" s="58"/>
      <c r="K44" s="58"/>
      <c r="L44" s="58"/>
      <c r="M44" s="58"/>
      <c r="N44" s="58"/>
      <c r="O44" s="58"/>
      <c r="P44" s="58"/>
    </row>
    <row r="45" spans="1:16" s="1" customFormat="1">
      <c r="A45" s="58"/>
      <c r="B45" s="58"/>
      <c r="C45" s="58"/>
      <c r="D45" s="58"/>
      <c r="E45" s="58"/>
      <c r="F45" s="58"/>
      <c r="G45" s="58"/>
      <c r="H45" s="58"/>
      <c r="I45" s="58"/>
      <c r="J45" s="58"/>
      <c r="K45" s="58"/>
      <c r="L45" s="58"/>
      <c r="M45" s="58"/>
      <c r="N45" s="58"/>
      <c r="O45" s="58"/>
      <c r="P45" s="58"/>
    </row>
    <row r="46" spans="1:16" s="1" customFormat="1">
      <c r="A46" s="58"/>
      <c r="B46" s="58"/>
      <c r="C46" s="58"/>
      <c r="D46" s="58"/>
      <c r="E46" s="58"/>
      <c r="F46" s="58"/>
      <c r="G46" s="58"/>
      <c r="H46" s="58"/>
      <c r="I46" s="58"/>
      <c r="J46" s="58"/>
      <c r="K46" s="58"/>
      <c r="L46" s="58"/>
      <c r="M46" s="58"/>
      <c r="N46" s="58"/>
      <c r="O46" s="58"/>
      <c r="P46" s="58"/>
    </row>
    <row r="47" spans="1:16" s="1" customFormat="1">
      <c r="A47" s="58"/>
      <c r="B47" s="58"/>
      <c r="C47" s="58"/>
      <c r="D47" s="58"/>
      <c r="E47" s="58"/>
      <c r="F47" s="58"/>
      <c r="G47" s="58"/>
      <c r="H47" s="58"/>
      <c r="I47" s="58"/>
      <c r="J47" s="58"/>
      <c r="K47" s="58"/>
      <c r="L47" s="58"/>
      <c r="M47" s="58"/>
      <c r="N47" s="58"/>
      <c r="O47" s="58"/>
      <c r="P47" s="58"/>
    </row>
    <row r="48" spans="1:16" s="1" customFormat="1">
      <c r="A48" s="58"/>
      <c r="B48" s="58"/>
      <c r="C48" s="58"/>
      <c r="D48" s="58"/>
      <c r="E48" s="58"/>
      <c r="F48" s="58"/>
      <c r="G48" s="58"/>
      <c r="H48" s="58"/>
      <c r="I48" s="58"/>
      <c r="J48" s="58"/>
      <c r="K48" s="58"/>
      <c r="L48" s="58"/>
      <c r="M48" s="58"/>
      <c r="N48" s="58"/>
      <c r="O48" s="58"/>
      <c r="P48" s="58"/>
    </row>
    <row r="49" spans="1:16" s="1" customFormat="1">
      <c r="A49" s="58"/>
      <c r="B49" s="58"/>
      <c r="C49" s="58"/>
      <c r="D49" s="58"/>
      <c r="E49" s="58"/>
      <c r="F49" s="58"/>
      <c r="G49" s="58"/>
      <c r="H49" s="58"/>
      <c r="I49" s="58"/>
      <c r="J49" s="58"/>
      <c r="K49" s="58"/>
      <c r="L49" s="58"/>
      <c r="M49" s="58"/>
      <c r="N49" s="58"/>
      <c r="O49" s="58"/>
      <c r="P49" s="58"/>
    </row>
    <row r="50" spans="1:16" s="1" customFormat="1">
      <c r="A50" s="58"/>
      <c r="B50" s="58"/>
      <c r="C50" s="58"/>
      <c r="D50" s="58"/>
      <c r="E50" s="58"/>
      <c r="F50" s="58"/>
      <c r="G50" s="58"/>
      <c r="H50" s="58"/>
      <c r="I50" s="58"/>
      <c r="J50" s="58"/>
      <c r="K50" s="58"/>
      <c r="L50" s="58"/>
      <c r="M50" s="58"/>
      <c r="N50" s="58"/>
      <c r="O50" s="58"/>
      <c r="P50" s="58"/>
    </row>
    <row r="51" spans="1:16" s="1" customFormat="1">
      <c r="A51" s="58"/>
      <c r="B51" s="58"/>
      <c r="C51" s="58"/>
      <c r="D51" s="58"/>
      <c r="E51" s="58"/>
      <c r="F51" s="58"/>
      <c r="G51" s="58"/>
      <c r="H51" s="58"/>
      <c r="I51" s="58"/>
      <c r="J51" s="58"/>
      <c r="K51" s="58"/>
      <c r="L51" s="58"/>
      <c r="M51" s="58"/>
      <c r="N51" s="58"/>
      <c r="O51" s="58"/>
      <c r="P51" s="58"/>
    </row>
    <row r="52" spans="1:16" s="1" customFormat="1">
      <c r="A52" s="58"/>
      <c r="B52" s="58"/>
      <c r="C52" s="58"/>
      <c r="D52" s="58"/>
      <c r="E52" s="58"/>
      <c r="F52" s="58"/>
      <c r="G52" s="58"/>
      <c r="H52" s="58"/>
      <c r="I52" s="58"/>
      <c r="J52" s="58"/>
      <c r="K52" s="58"/>
      <c r="L52" s="58"/>
      <c r="M52" s="58"/>
      <c r="N52" s="58"/>
      <c r="O52" s="58"/>
      <c r="P52" s="58"/>
    </row>
    <row r="53" spans="1:16" s="1" customFormat="1">
      <c r="A53" s="58"/>
      <c r="B53" s="58"/>
      <c r="C53" s="58"/>
      <c r="D53" s="58"/>
      <c r="E53" s="58"/>
      <c r="F53" s="58"/>
      <c r="G53" s="58"/>
      <c r="H53" s="58"/>
      <c r="I53" s="58"/>
      <c r="J53" s="58"/>
      <c r="K53" s="58"/>
      <c r="L53" s="58"/>
      <c r="M53" s="58"/>
      <c r="N53" s="58"/>
      <c r="O53" s="58"/>
      <c r="P53" s="58"/>
    </row>
    <row r="54" spans="1:16" s="1" customFormat="1">
      <c r="A54" s="58"/>
      <c r="B54" s="58"/>
      <c r="C54" s="58"/>
      <c r="D54" s="58"/>
      <c r="E54" s="58"/>
      <c r="F54" s="58"/>
      <c r="G54" s="58"/>
      <c r="H54" s="58"/>
      <c r="I54" s="58"/>
      <c r="J54" s="58"/>
      <c r="K54" s="58"/>
      <c r="L54" s="58"/>
      <c r="M54" s="58"/>
      <c r="N54" s="58"/>
      <c r="O54" s="58"/>
      <c r="P54" s="58"/>
    </row>
    <row r="55" spans="1:16" s="1" customFormat="1">
      <c r="A55" s="58"/>
      <c r="B55" s="58"/>
      <c r="C55" s="58"/>
      <c r="D55" s="58"/>
      <c r="E55" s="58"/>
      <c r="F55" s="58"/>
      <c r="G55" s="58"/>
      <c r="H55" s="58"/>
      <c r="I55" s="58"/>
      <c r="J55" s="58"/>
      <c r="K55" s="58"/>
      <c r="L55" s="58"/>
      <c r="M55" s="58"/>
      <c r="N55" s="58"/>
      <c r="O55" s="58"/>
      <c r="P55" s="58"/>
    </row>
    <row r="56" spans="1:16" s="1" customFormat="1">
      <c r="A56" s="58"/>
      <c r="B56" s="58"/>
      <c r="C56" s="58"/>
      <c r="D56" s="58"/>
      <c r="E56" s="58"/>
      <c r="F56" s="58"/>
      <c r="G56" s="58"/>
      <c r="H56" s="58"/>
      <c r="I56" s="58"/>
      <c r="J56" s="58"/>
      <c r="K56" s="58"/>
      <c r="L56" s="58"/>
      <c r="M56" s="58"/>
      <c r="N56" s="58"/>
      <c r="O56" s="58"/>
      <c r="P56" s="58"/>
    </row>
    <row r="57" spans="1:16" s="1" customFormat="1">
      <c r="A57" s="58"/>
      <c r="B57" s="58"/>
      <c r="C57" s="58"/>
      <c r="D57" s="58"/>
      <c r="E57" s="58"/>
      <c r="F57" s="58"/>
      <c r="G57" s="58"/>
      <c r="H57" s="58"/>
      <c r="I57" s="58"/>
      <c r="J57" s="58"/>
      <c r="K57" s="58"/>
      <c r="L57" s="58"/>
      <c r="M57" s="58"/>
      <c r="N57" s="58"/>
      <c r="O57" s="58"/>
      <c r="P57" s="58"/>
    </row>
    <row r="58" spans="1:16" s="1" customFormat="1">
      <c r="A58" s="58"/>
      <c r="B58" s="58"/>
      <c r="C58" s="58"/>
      <c r="D58" s="58"/>
      <c r="E58" s="58"/>
      <c r="F58" s="58"/>
      <c r="G58" s="58"/>
      <c r="H58" s="58"/>
      <c r="I58" s="58"/>
      <c r="J58" s="58"/>
      <c r="K58" s="58"/>
      <c r="L58" s="58"/>
      <c r="M58" s="58"/>
      <c r="N58" s="58"/>
      <c r="O58" s="58"/>
      <c r="P58" s="58"/>
    </row>
    <row r="59" spans="1:16" s="1" customFormat="1">
      <c r="A59" s="58"/>
      <c r="B59" s="58"/>
      <c r="C59" s="58"/>
      <c r="D59" s="58"/>
      <c r="E59" s="58"/>
      <c r="F59" s="58"/>
      <c r="G59" s="58"/>
      <c r="H59" s="58"/>
      <c r="I59" s="58"/>
      <c r="J59" s="58"/>
      <c r="K59" s="58"/>
      <c r="L59" s="58"/>
      <c r="M59" s="58"/>
      <c r="N59" s="58"/>
      <c r="O59" s="58"/>
      <c r="P59" s="58"/>
    </row>
    <row r="60" spans="1:16" s="1" customFormat="1">
      <c r="A60" s="58"/>
      <c r="B60" s="58"/>
      <c r="C60" s="58"/>
      <c r="D60" s="58"/>
      <c r="E60" s="58"/>
      <c r="F60" s="58"/>
      <c r="G60" s="58"/>
      <c r="H60" s="58"/>
      <c r="I60" s="58"/>
      <c r="J60" s="58"/>
      <c r="K60" s="58"/>
      <c r="L60" s="58"/>
      <c r="M60" s="58"/>
      <c r="N60" s="58"/>
      <c r="O60" s="58"/>
      <c r="P60" s="58"/>
    </row>
    <row r="61" spans="1:16" s="1" customFormat="1">
      <c r="A61" s="58"/>
      <c r="B61" s="58"/>
      <c r="C61" s="58"/>
      <c r="D61" s="58"/>
      <c r="E61" s="58"/>
      <c r="F61" s="58"/>
      <c r="G61" s="58"/>
      <c r="H61" s="58"/>
      <c r="I61" s="58"/>
      <c r="J61" s="58"/>
      <c r="K61" s="58"/>
      <c r="L61" s="58"/>
      <c r="M61" s="58"/>
      <c r="N61" s="58"/>
      <c r="O61" s="58"/>
      <c r="P61" s="58"/>
    </row>
    <row r="62" spans="1:16" s="1" customFormat="1">
      <c r="A62" s="58"/>
      <c r="B62" s="58"/>
      <c r="C62" s="58"/>
      <c r="D62" s="58"/>
      <c r="E62" s="58"/>
      <c r="F62" s="58"/>
      <c r="G62" s="58"/>
      <c r="H62" s="58"/>
      <c r="I62" s="58"/>
      <c r="J62" s="58"/>
      <c r="K62" s="58"/>
      <c r="L62" s="58"/>
      <c r="M62" s="58"/>
      <c r="N62" s="58"/>
      <c r="O62" s="58"/>
      <c r="P62" s="58"/>
    </row>
    <row r="63" spans="1:16" s="1" customFormat="1">
      <c r="A63" s="58"/>
      <c r="B63" s="58"/>
      <c r="C63" s="58"/>
      <c r="D63" s="58"/>
      <c r="E63" s="58"/>
      <c r="F63" s="58"/>
      <c r="G63" s="58"/>
      <c r="H63" s="58"/>
      <c r="I63" s="58"/>
      <c r="J63" s="58"/>
      <c r="K63" s="58"/>
      <c r="L63" s="58"/>
      <c r="M63" s="58"/>
      <c r="N63" s="58"/>
      <c r="O63" s="58"/>
      <c r="P63" s="58"/>
    </row>
    <row r="64" spans="1:16" s="1" customFormat="1">
      <c r="A64" s="58"/>
      <c r="B64" s="58"/>
      <c r="C64" s="58"/>
      <c r="D64" s="58"/>
      <c r="E64" s="58"/>
      <c r="F64" s="58"/>
      <c r="G64" s="58"/>
      <c r="H64" s="58"/>
      <c r="I64" s="58"/>
      <c r="J64" s="58"/>
      <c r="K64" s="58"/>
      <c r="L64" s="58"/>
      <c r="M64" s="58"/>
      <c r="N64" s="58"/>
      <c r="O64" s="58"/>
      <c r="P64" s="58"/>
    </row>
    <row r="65" spans="1:16" s="1" customFormat="1">
      <c r="A65" s="58"/>
      <c r="B65" s="58"/>
      <c r="C65" s="58"/>
      <c r="D65" s="58"/>
      <c r="E65" s="58"/>
      <c r="F65" s="58"/>
      <c r="G65" s="58"/>
      <c r="H65" s="58"/>
      <c r="I65" s="58"/>
      <c r="J65" s="58"/>
      <c r="K65" s="58"/>
      <c r="L65" s="58"/>
      <c r="M65" s="58"/>
      <c r="N65" s="58"/>
      <c r="O65" s="58"/>
      <c r="P65" s="58"/>
    </row>
    <row r="66" spans="1:16" s="1" customFormat="1">
      <c r="A66" s="58"/>
      <c r="B66" s="58"/>
      <c r="C66" s="58"/>
      <c r="D66" s="58"/>
      <c r="E66" s="58"/>
      <c r="F66" s="58"/>
      <c r="G66" s="58"/>
      <c r="H66" s="58"/>
      <c r="I66" s="58"/>
      <c r="J66" s="58"/>
      <c r="K66" s="58"/>
      <c r="L66" s="58"/>
      <c r="M66" s="58"/>
      <c r="N66" s="58"/>
      <c r="O66" s="58"/>
      <c r="P66" s="58"/>
    </row>
    <row r="67" spans="1:16" s="1" customFormat="1">
      <c r="A67" s="58"/>
      <c r="B67" s="58"/>
      <c r="C67" s="58"/>
      <c r="D67" s="58"/>
      <c r="E67" s="58"/>
      <c r="F67" s="58"/>
      <c r="G67" s="58"/>
      <c r="H67" s="58"/>
      <c r="I67" s="58"/>
      <c r="J67" s="58"/>
      <c r="K67" s="58"/>
      <c r="L67" s="58"/>
      <c r="M67" s="58"/>
      <c r="N67" s="58"/>
      <c r="O67" s="58"/>
      <c r="P67" s="58"/>
    </row>
    <row r="68" spans="1:16" s="1" customFormat="1">
      <c r="A68" s="58"/>
      <c r="B68" s="58"/>
      <c r="C68" s="58"/>
      <c r="D68" s="58"/>
      <c r="E68" s="58"/>
      <c r="F68" s="58"/>
      <c r="G68" s="58"/>
      <c r="H68" s="58"/>
      <c r="I68" s="58"/>
      <c r="J68" s="58"/>
      <c r="K68" s="58"/>
      <c r="L68" s="58"/>
      <c r="M68" s="58"/>
      <c r="N68" s="58"/>
      <c r="O68" s="58"/>
      <c r="P68" s="58"/>
    </row>
    <row r="69" spans="1:16" s="1" customFormat="1">
      <c r="A69" s="58"/>
      <c r="B69" s="58"/>
      <c r="C69" s="58"/>
      <c r="D69" s="58"/>
      <c r="E69" s="58"/>
      <c r="F69" s="58"/>
      <c r="G69" s="58"/>
      <c r="H69" s="58"/>
      <c r="I69" s="58"/>
      <c r="J69" s="58"/>
      <c r="K69" s="58"/>
      <c r="L69" s="58"/>
      <c r="M69" s="58"/>
      <c r="N69" s="58"/>
      <c r="O69" s="58"/>
      <c r="P69" s="58"/>
    </row>
    <row r="70" spans="1:16" s="1" customFormat="1">
      <c r="A70" s="58"/>
      <c r="B70" s="58"/>
      <c r="C70" s="58"/>
      <c r="D70" s="58"/>
      <c r="E70" s="58"/>
      <c r="F70" s="58"/>
      <c r="G70" s="58"/>
      <c r="H70" s="58"/>
      <c r="I70" s="58"/>
      <c r="J70" s="58"/>
      <c r="K70" s="58"/>
      <c r="L70" s="58"/>
      <c r="M70" s="58"/>
      <c r="N70" s="58"/>
      <c r="O70" s="58"/>
      <c r="P70" s="58"/>
    </row>
    <row r="71" spans="1:16" s="1" customFormat="1">
      <c r="A71" s="58"/>
      <c r="B71" s="58"/>
      <c r="C71" s="58"/>
      <c r="D71" s="58"/>
      <c r="E71" s="58"/>
      <c r="F71" s="58"/>
      <c r="G71" s="58"/>
      <c r="H71" s="58"/>
      <c r="I71" s="58"/>
      <c r="J71" s="58"/>
      <c r="K71" s="58"/>
      <c r="L71" s="58"/>
      <c r="M71" s="58"/>
      <c r="N71" s="58"/>
      <c r="O71" s="58"/>
      <c r="P71" s="58"/>
    </row>
    <row r="72" spans="1:16" s="1" customFormat="1">
      <c r="A72" s="58"/>
      <c r="B72" s="58"/>
      <c r="C72" s="58"/>
      <c r="D72" s="58"/>
      <c r="E72" s="58"/>
      <c r="F72" s="58"/>
      <c r="G72" s="58"/>
      <c r="H72" s="58"/>
      <c r="I72" s="58"/>
      <c r="J72" s="58"/>
      <c r="K72" s="58"/>
      <c r="L72" s="58"/>
      <c r="M72" s="58"/>
      <c r="N72" s="58"/>
      <c r="O72" s="58"/>
      <c r="P72" s="58"/>
    </row>
    <row r="73" spans="1:16" s="1" customFormat="1">
      <c r="A73" s="58"/>
      <c r="B73" s="58"/>
      <c r="C73" s="58"/>
      <c r="D73" s="58"/>
      <c r="E73" s="58"/>
      <c r="F73" s="58"/>
      <c r="G73" s="58"/>
      <c r="H73" s="58"/>
      <c r="I73" s="58"/>
      <c r="J73" s="58"/>
      <c r="K73" s="58"/>
      <c r="L73" s="58"/>
      <c r="M73" s="58"/>
      <c r="N73" s="58"/>
      <c r="O73" s="58"/>
      <c r="P73" s="58"/>
    </row>
    <row r="74" spans="1:16" s="1" customFormat="1">
      <c r="A74" s="58"/>
      <c r="B74" s="58"/>
      <c r="C74" s="58"/>
      <c r="D74" s="58"/>
      <c r="E74" s="58"/>
      <c r="F74" s="58"/>
      <c r="G74" s="58"/>
      <c r="H74" s="58"/>
      <c r="I74" s="58"/>
      <c r="J74" s="58"/>
      <c r="K74" s="58"/>
      <c r="L74" s="58"/>
      <c r="M74" s="58"/>
      <c r="N74" s="58"/>
      <c r="O74" s="58"/>
      <c r="P74" s="58"/>
    </row>
    <row r="75" spans="1:16" s="1" customFormat="1">
      <c r="A75" s="58"/>
      <c r="B75" s="58"/>
      <c r="C75" s="58"/>
      <c r="D75" s="58"/>
      <c r="E75" s="58"/>
      <c r="F75" s="58"/>
      <c r="G75" s="58"/>
      <c r="H75" s="58"/>
      <c r="I75" s="58"/>
      <c r="J75" s="58"/>
      <c r="K75" s="58"/>
      <c r="L75" s="58"/>
      <c r="M75" s="58"/>
      <c r="N75" s="58"/>
      <c r="O75" s="58"/>
      <c r="P75" s="58"/>
    </row>
    <row r="76" spans="1:16" s="1" customFormat="1">
      <c r="A76" s="58"/>
      <c r="B76" s="58"/>
      <c r="C76" s="58"/>
      <c r="D76" s="58"/>
      <c r="E76" s="58"/>
      <c r="F76" s="58"/>
      <c r="G76" s="58"/>
      <c r="H76" s="58"/>
      <c r="I76" s="58"/>
      <c r="J76" s="58"/>
      <c r="K76" s="58"/>
      <c r="L76" s="58"/>
      <c r="M76" s="58"/>
      <c r="N76" s="58"/>
      <c r="O76" s="58"/>
      <c r="P76" s="58"/>
    </row>
    <row r="77" spans="1:16" s="1" customFormat="1">
      <c r="A77" s="58"/>
      <c r="B77" s="58"/>
      <c r="C77" s="58"/>
      <c r="D77" s="58"/>
      <c r="E77" s="58"/>
      <c r="F77" s="58"/>
      <c r="G77" s="58"/>
      <c r="H77" s="58"/>
      <c r="I77" s="58"/>
      <c r="J77" s="58"/>
      <c r="K77" s="58"/>
      <c r="L77" s="58"/>
      <c r="M77" s="58"/>
      <c r="N77" s="58"/>
      <c r="O77" s="58"/>
      <c r="P77" s="58"/>
    </row>
    <row r="78" spans="1:16" s="1" customFormat="1">
      <c r="A78" s="58"/>
      <c r="B78" s="58"/>
      <c r="C78" s="58"/>
      <c r="D78" s="58"/>
      <c r="E78" s="58"/>
      <c r="F78" s="58"/>
      <c r="G78" s="58"/>
      <c r="H78" s="58"/>
      <c r="I78" s="58"/>
      <c r="J78" s="58"/>
      <c r="K78" s="58"/>
      <c r="L78" s="58"/>
      <c r="M78" s="58"/>
      <c r="N78" s="58"/>
      <c r="O78" s="58"/>
      <c r="P78" s="58"/>
    </row>
    <row r="79" spans="1:16" s="1" customFormat="1">
      <c r="A79" s="58"/>
      <c r="B79" s="58"/>
      <c r="C79" s="58"/>
      <c r="D79" s="58"/>
      <c r="E79" s="58"/>
      <c r="F79" s="58"/>
      <c r="G79" s="58"/>
      <c r="H79" s="58"/>
      <c r="I79" s="58"/>
      <c r="J79" s="58"/>
      <c r="K79" s="58"/>
      <c r="L79" s="58"/>
      <c r="M79" s="58"/>
      <c r="N79" s="58"/>
      <c r="O79" s="58"/>
      <c r="P79" s="58"/>
    </row>
    <row r="80" spans="1:16" s="1" customFormat="1">
      <c r="A80" s="58"/>
      <c r="B80" s="58"/>
      <c r="C80" s="58"/>
      <c r="D80" s="58"/>
      <c r="E80" s="58"/>
      <c r="F80" s="58"/>
      <c r="G80" s="58"/>
      <c r="H80" s="58"/>
      <c r="I80" s="58"/>
      <c r="J80" s="58"/>
      <c r="K80" s="58"/>
      <c r="L80" s="58"/>
      <c r="M80" s="58"/>
      <c r="N80" s="58"/>
      <c r="O80" s="58"/>
      <c r="P80" s="58"/>
    </row>
    <row r="81" spans="1:16" s="1" customFormat="1">
      <c r="A81" s="58"/>
      <c r="B81" s="58"/>
      <c r="C81" s="58"/>
      <c r="D81" s="58"/>
      <c r="E81" s="58"/>
      <c r="F81" s="58"/>
      <c r="G81" s="58"/>
      <c r="H81" s="58"/>
      <c r="I81" s="58"/>
      <c r="J81" s="58"/>
      <c r="K81" s="58"/>
      <c r="L81" s="58"/>
      <c r="M81" s="58"/>
      <c r="N81" s="58"/>
      <c r="O81" s="58"/>
      <c r="P81" s="58"/>
    </row>
    <row r="82" spans="1:16" s="1" customFormat="1">
      <c r="A82" s="58"/>
      <c r="B82" s="58"/>
      <c r="C82" s="58"/>
      <c r="D82" s="58"/>
      <c r="E82" s="58"/>
      <c r="F82" s="58"/>
      <c r="G82" s="58"/>
      <c r="H82" s="58"/>
      <c r="I82" s="58"/>
      <c r="J82" s="58"/>
      <c r="K82" s="58"/>
      <c r="L82" s="58"/>
      <c r="M82" s="58"/>
      <c r="N82" s="58"/>
      <c r="O82" s="58"/>
      <c r="P82" s="58"/>
    </row>
    <row r="83" spans="1:16" s="1" customFormat="1">
      <c r="A83" s="58"/>
      <c r="B83" s="58"/>
      <c r="C83" s="58"/>
      <c r="D83" s="58"/>
      <c r="E83" s="58"/>
      <c r="F83" s="58"/>
      <c r="G83" s="58"/>
      <c r="H83" s="58"/>
      <c r="I83" s="58"/>
      <c r="J83" s="58"/>
      <c r="K83" s="58"/>
      <c r="L83" s="58"/>
      <c r="M83" s="58"/>
      <c r="N83" s="58"/>
      <c r="O83" s="58"/>
      <c r="P83" s="58"/>
    </row>
    <row r="84" spans="1:16" s="1" customFormat="1">
      <c r="A84" s="58"/>
      <c r="B84" s="58"/>
      <c r="C84" s="58"/>
      <c r="D84" s="58"/>
      <c r="E84" s="58"/>
      <c r="F84" s="58"/>
      <c r="G84" s="58"/>
      <c r="H84" s="58"/>
      <c r="I84" s="58"/>
      <c r="J84" s="58"/>
      <c r="K84" s="58"/>
      <c r="L84" s="58"/>
      <c r="M84" s="58"/>
      <c r="N84" s="58"/>
      <c r="O84" s="58"/>
      <c r="P84" s="58"/>
    </row>
    <row r="85" spans="1:16" s="1" customFormat="1">
      <c r="A85" s="58"/>
      <c r="B85" s="58"/>
      <c r="C85" s="58"/>
      <c r="D85" s="58"/>
      <c r="E85" s="58"/>
      <c r="F85" s="58"/>
      <c r="G85" s="58"/>
      <c r="H85" s="58"/>
      <c r="I85" s="58"/>
      <c r="J85" s="58"/>
      <c r="K85" s="58"/>
      <c r="L85" s="58"/>
      <c r="M85" s="58"/>
      <c r="N85" s="58"/>
      <c r="O85" s="58"/>
      <c r="P85" s="58"/>
    </row>
    <row r="86" spans="1:16" s="1" customFormat="1">
      <c r="A86" s="58"/>
      <c r="B86" s="58"/>
      <c r="C86" s="58"/>
      <c r="D86" s="58"/>
      <c r="E86" s="58"/>
      <c r="F86" s="58"/>
      <c r="G86" s="58"/>
      <c r="H86" s="58"/>
      <c r="I86" s="58"/>
      <c r="J86" s="58"/>
      <c r="K86" s="58"/>
      <c r="L86" s="58"/>
      <c r="M86" s="58"/>
      <c r="N86" s="58"/>
      <c r="O86" s="58"/>
      <c r="P86" s="58"/>
    </row>
    <row r="87" spans="1:16" s="1" customFormat="1">
      <c r="A87" s="58"/>
      <c r="B87" s="58"/>
      <c r="C87" s="58"/>
      <c r="D87" s="58"/>
      <c r="E87" s="58"/>
      <c r="F87" s="58"/>
      <c r="G87" s="58"/>
      <c r="H87" s="58"/>
      <c r="I87" s="58"/>
      <c r="J87" s="58"/>
      <c r="K87" s="58"/>
      <c r="L87" s="58"/>
      <c r="M87" s="58"/>
      <c r="N87" s="58"/>
      <c r="O87" s="58"/>
      <c r="P87" s="58"/>
    </row>
    <row r="88" spans="1:16" s="1" customFormat="1">
      <c r="A88" s="58"/>
      <c r="B88" s="58"/>
      <c r="C88" s="58"/>
      <c r="D88" s="58"/>
      <c r="E88" s="58"/>
      <c r="F88" s="58"/>
      <c r="G88" s="58"/>
      <c r="H88" s="58"/>
      <c r="I88" s="58"/>
      <c r="J88" s="58"/>
      <c r="K88" s="58"/>
      <c r="L88" s="58"/>
      <c r="M88" s="58"/>
      <c r="N88" s="58"/>
      <c r="O88" s="58"/>
      <c r="P88" s="58"/>
    </row>
    <row r="89" spans="1:16" s="1" customFormat="1">
      <c r="A89" s="58"/>
      <c r="B89" s="58"/>
      <c r="C89" s="58"/>
      <c r="D89" s="58"/>
      <c r="E89" s="58"/>
      <c r="F89" s="58"/>
      <c r="G89" s="58"/>
      <c r="H89" s="58"/>
      <c r="I89" s="58"/>
      <c r="J89" s="58"/>
      <c r="K89" s="58"/>
      <c r="L89" s="58"/>
      <c r="M89" s="58"/>
      <c r="N89" s="58"/>
      <c r="O89" s="58"/>
      <c r="P89" s="58"/>
    </row>
    <row r="90" spans="1:16" s="1" customFormat="1">
      <c r="A90" s="58"/>
      <c r="B90" s="58"/>
      <c r="C90" s="58"/>
      <c r="D90" s="58"/>
      <c r="E90" s="58"/>
      <c r="F90" s="58"/>
      <c r="G90" s="58"/>
      <c r="H90" s="58"/>
      <c r="I90" s="58"/>
      <c r="J90" s="58"/>
      <c r="K90" s="58"/>
      <c r="L90" s="58"/>
      <c r="M90" s="58"/>
      <c r="N90" s="58"/>
      <c r="O90" s="58"/>
      <c r="P90" s="58"/>
    </row>
    <row r="91" spans="1:16" s="1" customFormat="1">
      <c r="A91" s="58"/>
      <c r="B91" s="58"/>
      <c r="C91" s="58"/>
      <c r="D91" s="58"/>
      <c r="E91" s="58"/>
      <c r="F91" s="58"/>
      <c r="G91" s="58"/>
      <c r="H91" s="58"/>
      <c r="I91" s="58"/>
      <c r="J91" s="58"/>
      <c r="K91" s="58"/>
      <c r="L91" s="58"/>
      <c r="M91" s="58"/>
      <c r="N91" s="58"/>
      <c r="O91" s="58"/>
      <c r="P91" s="58"/>
    </row>
    <row r="92" spans="1:16" s="1" customFormat="1">
      <c r="A92" s="58"/>
      <c r="B92" s="58"/>
      <c r="C92" s="58"/>
      <c r="D92" s="58"/>
      <c r="E92" s="58"/>
      <c r="F92" s="58"/>
      <c r="G92" s="58"/>
      <c r="H92" s="58"/>
      <c r="I92" s="58"/>
      <c r="J92" s="58"/>
      <c r="K92" s="58"/>
      <c r="L92" s="58"/>
      <c r="M92" s="58"/>
      <c r="N92" s="58"/>
      <c r="O92" s="58"/>
      <c r="P92" s="58"/>
    </row>
    <row r="93" spans="1:16" s="1" customFormat="1">
      <c r="A93" s="58"/>
      <c r="B93" s="58"/>
      <c r="C93" s="58"/>
      <c r="D93" s="58"/>
      <c r="E93" s="58"/>
      <c r="F93" s="58"/>
      <c r="G93" s="58"/>
      <c r="H93" s="58"/>
      <c r="I93" s="58"/>
      <c r="J93" s="58"/>
      <c r="K93" s="58"/>
      <c r="L93" s="58"/>
      <c r="M93" s="58"/>
      <c r="N93" s="58"/>
      <c r="O93" s="58"/>
      <c r="P93" s="58"/>
    </row>
    <row r="94" spans="1:16" s="1" customFormat="1">
      <c r="A94" s="58"/>
      <c r="B94" s="58"/>
      <c r="C94" s="58"/>
      <c r="D94" s="58"/>
      <c r="E94" s="58"/>
      <c r="F94" s="58"/>
      <c r="G94" s="58"/>
      <c r="H94" s="58"/>
      <c r="I94" s="58"/>
      <c r="J94" s="58"/>
      <c r="K94" s="58"/>
      <c r="L94" s="58"/>
      <c r="M94" s="58"/>
      <c r="N94" s="58"/>
      <c r="O94" s="58"/>
      <c r="P94" s="58"/>
    </row>
    <row r="95" spans="1:16" s="1" customFormat="1">
      <c r="A95" s="58"/>
      <c r="B95" s="58"/>
      <c r="C95" s="58"/>
      <c r="D95" s="58"/>
      <c r="E95" s="58"/>
      <c r="F95" s="58"/>
      <c r="G95" s="58"/>
      <c r="H95" s="58"/>
      <c r="I95" s="58"/>
      <c r="J95" s="58"/>
      <c r="K95" s="58"/>
      <c r="L95" s="58"/>
      <c r="M95" s="58"/>
      <c r="N95" s="58"/>
      <c r="O95" s="58"/>
      <c r="P95" s="58"/>
    </row>
    <row r="96" spans="1:16" s="1" customFormat="1">
      <c r="A96" s="58"/>
      <c r="B96" s="58"/>
      <c r="C96" s="58"/>
      <c r="D96" s="58"/>
      <c r="E96" s="58"/>
      <c r="F96" s="58"/>
      <c r="G96" s="58"/>
      <c r="H96" s="58"/>
      <c r="I96" s="58"/>
      <c r="J96" s="58"/>
      <c r="K96" s="58"/>
      <c r="L96" s="58"/>
      <c r="M96" s="58"/>
      <c r="N96" s="58"/>
      <c r="O96" s="58"/>
      <c r="P96" s="58"/>
    </row>
    <row r="97" spans="1:16" s="1" customFormat="1">
      <c r="A97" s="58"/>
      <c r="B97" s="58"/>
      <c r="C97" s="58"/>
      <c r="D97" s="58"/>
      <c r="E97" s="58"/>
      <c r="F97" s="58"/>
      <c r="G97" s="58"/>
      <c r="H97" s="58"/>
      <c r="I97" s="58"/>
      <c r="J97" s="58"/>
      <c r="K97" s="58"/>
      <c r="L97" s="58"/>
      <c r="M97" s="58"/>
      <c r="N97" s="58"/>
      <c r="O97" s="58"/>
      <c r="P97" s="58"/>
    </row>
    <row r="98" spans="1:16" s="1" customFormat="1">
      <c r="A98" s="58"/>
      <c r="B98" s="58"/>
      <c r="C98" s="58"/>
      <c r="D98" s="58"/>
      <c r="E98" s="58"/>
      <c r="F98" s="58"/>
      <c r="G98" s="58"/>
      <c r="H98" s="58"/>
      <c r="I98" s="58"/>
      <c r="J98" s="58"/>
      <c r="K98" s="58"/>
      <c r="L98" s="58"/>
      <c r="M98" s="58"/>
      <c r="N98" s="58"/>
      <c r="O98" s="58"/>
      <c r="P98" s="58"/>
    </row>
    <row r="99" spans="1:16" s="1" customFormat="1">
      <c r="A99" s="58"/>
      <c r="B99" s="58"/>
      <c r="C99" s="58"/>
      <c r="D99" s="58"/>
      <c r="E99" s="58"/>
      <c r="F99" s="58"/>
      <c r="G99" s="58"/>
      <c r="H99" s="58"/>
      <c r="I99" s="58"/>
      <c r="J99" s="58"/>
      <c r="K99" s="58"/>
      <c r="L99" s="58"/>
      <c r="M99" s="58"/>
      <c r="N99" s="58"/>
      <c r="O99" s="58"/>
      <c r="P99" s="58"/>
    </row>
    <row r="100" spans="1:16" s="1" customFormat="1">
      <c r="A100" s="58"/>
      <c r="B100" s="58"/>
      <c r="C100" s="58"/>
      <c r="D100" s="58"/>
      <c r="E100" s="58"/>
      <c r="F100" s="58"/>
      <c r="G100" s="58"/>
      <c r="H100" s="58"/>
      <c r="I100" s="58"/>
      <c r="J100" s="58"/>
      <c r="K100" s="58"/>
      <c r="L100" s="58"/>
      <c r="M100" s="58"/>
      <c r="N100" s="58"/>
      <c r="O100" s="58"/>
      <c r="P100" s="58"/>
    </row>
    <row r="101" spans="1:16" s="1" customFormat="1">
      <c r="A101" s="58"/>
      <c r="B101" s="58"/>
      <c r="C101" s="58"/>
      <c r="D101" s="58"/>
      <c r="E101" s="58"/>
      <c r="F101" s="58"/>
      <c r="G101" s="58"/>
      <c r="H101" s="58"/>
      <c r="I101" s="58"/>
      <c r="J101" s="58"/>
      <c r="K101" s="58"/>
      <c r="L101" s="58"/>
      <c r="M101" s="58"/>
      <c r="N101" s="58"/>
      <c r="O101" s="58"/>
      <c r="P101" s="58"/>
    </row>
    <row r="102" spans="1:16" s="1" customFormat="1">
      <c r="A102" s="58"/>
      <c r="B102" s="58"/>
      <c r="C102" s="58"/>
      <c r="D102" s="58"/>
      <c r="E102" s="58"/>
      <c r="F102" s="58"/>
      <c r="G102" s="58"/>
      <c r="H102" s="58"/>
      <c r="I102" s="58"/>
      <c r="J102" s="58"/>
      <c r="K102" s="58"/>
      <c r="L102" s="58"/>
      <c r="M102" s="58"/>
      <c r="N102" s="58"/>
      <c r="O102" s="58"/>
      <c r="P102" s="58"/>
    </row>
    <row r="103" spans="1:16" s="1" customFormat="1">
      <c r="A103" s="58"/>
      <c r="B103" s="58"/>
      <c r="C103" s="58"/>
      <c r="D103" s="58"/>
      <c r="E103" s="58"/>
      <c r="F103" s="58"/>
      <c r="G103" s="58"/>
      <c r="H103" s="58"/>
      <c r="I103" s="58"/>
      <c r="J103" s="58"/>
      <c r="K103" s="58"/>
      <c r="L103" s="58"/>
      <c r="M103" s="58"/>
      <c r="N103" s="58"/>
      <c r="O103" s="58"/>
      <c r="P103" s="58"/>
    </row>
    <row r="104" spans="1:16" s="1" customFormat="1">
      <c r="A104" s="58"/>
      <c r="B104" s="58"/>
      <c r="C104" s="58"/>
      <c r="D104" s="58"/>
      <c r="E104" s="58"/>
      <c r="F104" s="58"/>
      <c r="G104" s="58"/>
      <c r="H104" s="58"/>
      <c r="I104" s="58"/>
      <c r="J104" s="58"/>
      <c r="K104" s="58"/>
      <c r="L104" s="58"/>
      <c r="M104" s="58"/>
      <c r="N104" s="58"/>
      <c r="O104" s="58"/>
      <c r="P104" s="58"/>
    </row>
    <row r="105" spans="1:16" s="1" customFormat="1">
      <c r="A105" s="58"/>
      <c r="B105" s="58"/>
      <c r="C105" s="58"/>
      <c r="D105" s="58"/>
      <c r="E105" s="58"/>
      <c r="F105" s="58"/>
      <c r="G105" s="58"/>
      <c r="H105" s="58"/>
      <c r="I105" s="58"/>
      <c r="J105" s="58"/>
      <c r="K105" s="58"/>
      <c r="L105" s="58"/>
      <c r="M105" s="58"/>
      <c r="N105" s="58"/>
      <c r="O105" s="58"/>
      <c r="P105" s="58"/>
    </row>
    <row r="106" spans="1:16" s="1" customFormat="1">
      <c r="A106" s="58"/>
      <c r="B106" s="58"/>
      <c r="C106" s="58"/>
      <c r="D106" s="58"/>
      <c r="E106" s="58"/>
      <c r="F106" s="58"/>
      <c r="G106" s="58"/>
      <c r="H106" s="58"/>
      <c r="I106" s="58"/>
      <c r="J106" s="58"/>
      <c r="K106" s="58"/>
      <c r="L106" s="58"/>
      <c r="M106" s="58"/>
      <c r="N106" s="58"/>
      <c r="O106" s="58"/>
      <c r="P106" s="58"/>
    </row>
    <row r="107" spans="1:16" s="1" customFormat="1">
      <c r="A107" s="58"/>
      <c r="B107" s="58"/>
      <c r="C107" s="58"/>
      <c r="D107" s="58"/>
      <c r="E107" s="58"/>
      <c r="F107" s="58"/>
      <c r="G107" s="58"/>
      <c r="H107" s="58"/>
      <c r="I107" s="58"/>
      <c r="J107" s="58"/>
      <c r="K107" s="58"/>
      <c r="L107" s="58"/>
      <c r="M107" s="58"/>
      <c r="N107" s="58"/>
      <c r="O107" s="58"/>
      <c r="P107" s="58"/>
    </row>
    <row r="108" spans="1:16" s="1" customFormat="1">
      <c r="A108" s="58"/>
      <c r="B108" s="58"/>
      <c r="C108" s="58"/>
      <c r="D108" s="58"/>
      <c r="E108" s="58"/>
      <c r="F108" s="58"/>
      <c r="G108" s="58"/>
      <c r="H108" s="58"/>
      <c r="I108" s="58"/>
      <c r="J108" s="58"/>
      <c r="K108" s="58"/>
      <c r="L108" s="58"/>
      <c r="M108" s="58"/>
      <c r="N108" s="58"/>
      <c r="O108" s="58"/>
      <c r="P108" s="58"/>
    </row>
    <row r="109" spans="1:16" s="1" customFormat="1">
      <c r="A109" s="58"/>
      <c r="B109" s="58"/>
      <c r="C109" s="58"/>
      <c r="D109" s="58"/>
      <c r="E109" s="58"/>
      <c r="F109" s="58"/>
      <c r="G109" s="58"/>
      <c r="H109" s="58"/>
      <c r="I109" s="58"/>
      <c r="J109" s="58"/>
      <c r="K109" s="58"/>
      <c r="L109" s="58"/>
      <c r="M109" s="58"/>
      <c r="N109" s="58"/>
      <c r="O109" s="58"/>
      <c r="P109" s="58"/>
    </row>
    <row r="110" spans="1:16" s="1" customFormat="1">
      <c r="A110" s="58"/>
      <c r="B110" s="58"/>
      <c r="C110" s="58"/>
      <c r="D110" s="58"/>
      <c r="E110" s="58"/>
      <c r="F110" s="58"/>
      <c r="G110" s="58"/>
      <c r="H110" s="58"/>
      <c r="I110" s="58"/>
      <c r="J110" s="58"/>
      <c r="K110" s="58"/>
      <c r="L110" s="58"/>
      <c r="M110" s="58"/>
      <c r="N110" s="58"/>
      <c r="O110" s="58"/>
      <c r="P110" s="58"/>
    </row>
    <row r="111" spans="1:16" s="1" customFormat="1">
      <c r="A111" s="58"/>
      <c r="B111" s="58"/>
      <c r="C111" s="58"/>
      <c r="D111" s="58"/>
      <c r="E111" s="58"/>
      <c r="F111" s="58"/>
      <c r="G111" s="58"/>
      <c r="H111" s="58"/>
      <c r="I111" s="58"/>
      <c r="J111" s="58"/>
      <c r="K111" s="58"/>
      <c r="L111" s="58"/>
      <c r="M111" s="58"/>
      <c r="N111" s="58"/>
      <c r="O111" s="58"/>
      <c r="P111" s="58"/>
    </row>
    <row r="112" spans="1:16" s="1" customFormat="1">
      <c r="A112" s="58"/>
      <c r="B112" s="58"/>
      <c r="C112" s="58"/>
      <c r="D112" s="58"/>
      <c r="E112" s="58"/>
      <c r="F112" s="58"/>
      <c r="G112" s="58"/>
      <c r="H112" s="58"/>
      <c r="I112" s="58"/>
      <c r="J112" s="58"/>
      <c r="K112" s="58"/>
      <c r="L112" s="58"/>
      <c r="M112" s="58"/>
      <c r="N112" s="58"/>
      <c r="O112" s="58"/>
      <c r="P112" s="58"/>
    </row>
    <row r="113" spans="1:16" s="1" customFormat="1">
      <c r="A113" s="58"/>
      <c r="B113" s="58"/>
      <c r="C113" s="58"/>
      <c r="D113" s="58"/>
      <c r="E113" s="58"/>
      <c r="F113" s="58"/>
      <c r="G113" s="58"/>
      <c r="H113" s="58"/>
      <c r="I113" s="58"/>
      <c r="J113" s="58"/>
      <c r="K113" s="58"/>
      <c r="L113" s="58"/>
      <c r="M113" s="58"/>
      <c r="N113" s="58"/>
      <c r="O113" s="58"/>
      <c r="P113" s="58"/>
    </row>
    <row r="114" spans="1:16" s="1" customFormat="1">
      <c r="A114" s="58"/>
      <c r="B114" s="58"/>
      <c r="C114" s="58"/>
      <c r="D114" s="58"/>
      <c r="E114" s="58"/>
      <c r="F114" s="58"/>
      <c r="G114" s="58"/>
      <c r="H114" s="58"/>
      <c r="I114" s="58"/>
      <c r="J114" s="58"/>
      <c r="K114" s="58"/>
      <c r="L114" s="58"/>
      <c r="M114" s="58"/>
      <c r="N114" s="58"/>
      <c r="O114" s="58"/>
      <c r="P114" s="58"/>
    </row>
    <row r="115" spans="1:16" s="1" customFormat="1">
      <c r="A115" s="58"/>
      <c r="B115" s="58"/>
      <c r="C115" s="58"/>
      <c r="D115" s="58"/>
      <c r="E115" s="58"/>
      <c r="F115" s="58"/>
      <c r="G115" s="58"/>
      <c r="H115" s="58"/>
      <c r="I115" s="58"/>
      <c r="J115" s="58"/>
      <c r="K115" s="58"/>
      <c r="L115" s="58"/>
      <c r="M115" s="58"/>
      <c r="N115" s="58"/>
      <c r="O115" s="58"/>
      <c r="P115" s="58"/>
    </row>
    <row r="116" spans="1:16" s="1" customFormat="1">
      <c r="A116" s="58"/>
      <c r="B116" s="58"/>
      <c r="C116" s="58"/>
      <c r="D116" s="58"/>
      <c r="E116" s="58"/>
      <c r="F116" s="58"/>
      <c r="G116" s="58"/>
      <c r="H116" s="58"/>
      <c r="I116" s="58"/>
      <c r="J116" s="58"/>
      <c r="K116" s="58"/>
      <c r="L116" s="58"/>
      <c r="M116" s="58"/>
      <c r="N116" s="58"/>
      <c r="O116" s="58"/>
      <c r="P116" s="58"/>
    </row>
    <row r="117" spans="1:16" s="1" customFormat="1">
      <c r="A117" s="58"/>
      <c r="B117" s="58"/>
      <c r="C117" s="58"/>
      <c r="D117" s="58"/>
      <c r="E117" s="58"/>
      <c r="F117" s="58"/>
      <c r="G117" s="58"/>
      <c r="H117" s="58"/>
      <c r="I117" s="58"/>
      <c r="J117" s="58"/>
      <c r="K117" s="58"/>
      <c r="L117" s="58"/>
      <c r="M117" s="58"/>
      <c r="N117" s="58"/>
      <c r="O117" s="58"/>
      <c r="P117" s="58"/>
    </row>
    <row r="118" spans="1:16" s="1" customFormat="1">
      <c r="A118" s="58"/>
      <c r="B118" s="58"/>
      <c r="C118" s="58"/>
      <c r="D118" s="58"/>
      <c r="E118" s="58"/>
      <c r="F118" s="58"/>
      <c r="G118" s="58"/>
      <c r="H118" s="58"/>
      <c r="I118" s="58"/>
      <c r="J118" s="58"/>
      <c r="K118" s="58"/>
      <c r="L118" s="58"/>
      <c r="M118" s="58"/>
      <c r="N118" s="58"/>
      <c r="O118" s="58"/>
      <c r="P118" s="58"/>
    </row>
    <row r="119" spans="1:16" s="1" customFormat="1">
      <c r="A119" s="58"/>
      <c r="B119" s="58"/>
      <c r="C119" s="58"/>
      <c r="D119" s="58"/>
      <c r="E119" s="58"/>
      <c r="F119" s="58"/>
      <c r="G119" s="58"/>
      <c r="H119" s="58"/>
      <c r="I119" s="58"/>
      <c r="J119" s="58"/>
      <c r="K119" s="58"/>
      <c r="L119" s="58"/>
      <c r="M119" s="58"/>
      <c r="N119" s="58"/>
      <c r="O119" s="58"/>
      <c r="P119" s="58"/>
    </row>
    <row r="120" spans="1:16" s="1" customFormat="1">
      <c r="A120" s="58"/>
      <c r="B120" s="58"/>
      <c r="C120" s="58"/>
      <c r="D120" s="58"/>
      <c r="E120" s="58"/>
      <c r="F120" s="58"/>
      <c r="G120" s="58"/>
      <c r="H120" s="58"/>
      <c r="I120" s="58"/>
      <c r="J120" s="58"/>
      <c r="K120" s="58"/>
      <c r="L120" s="58"/>
      <c r="M120" s="58"/>
      <c r="N120" s="58"/>
      <c r="O120" s="58"/>
      <c r="P120" s="58"/>
    </row>
    <row r="121" spans="1:16" s="1" customFormat="1">
      <c r="A121" s="58"/>
      <c r="B121" s="58"/>
      <c r="C121" s="58"/>
      <c r="D121" s="58"/>
      <c r="E121" s="58"/>
      <c r="F121" s="58"/>
      <c r="G121" s="58"/>
      <c r="H121" s="58"/>
      <c r="I121" s="58"/>
      <c r="J121" s="58"/>
      <c r="K121" s="58"/>
      <c r="L121" s="58"/>
      <c r="M121" s="58"/>
      <c r="N121" s="58"/>
      <c r="O121" s="58"/>
      <c r="P121" s="58"/>
    </row>
    <row r="122" spans="1:16" s="1" customFormat="1">
      <c r="A122" s="58"/>
      <c r="B122" s="58"/>
      <c r="C122" s="58"/>
      <c r="D122" s="58"/>
      <c r="E122" s="58"/>
      <c r="F122" s="58"/>
      <c r="G122" s="58"/>
      <c r="H122" s="58"/>
      <c r="I122" s="58"/>
      <c r="J122" s="58"/>
      <c r="K122" s="58"/>
      <c r="L122" s="58"/>
      <c r="M122" s="58"/>
      <c r="N122" s="58"/>
      <c r="O122" s="58"/>
      <c r="P122" s="58"/>
    </row>
    <row r="123" spans="1:16" s="1" customFormat="1">
      <c r="A123" s="58"/>
      <c r="B123" s="58"/>
      <c r="C123" s="58"/>
      <c r="D123" s="58"/>
      <c r="E123" s="58"/>
      <c r="F123" s="58"/>
      <c r="G123" s="58"/>
      <c r="H123" s="58"/>
      <c r="I123" s="58"/>
      <c r="J123" s="58"/>
      <c r="K123" s="58"/>
      <c r="L123" s="58"/>
      <c r="M123" s="58"/>
      <c r="N123" s="58"/>
      <c r="O123" s="58"/>
      <c r="P123" s="58"/>
    </row>
    <row r="124" spans="1:16" s="1" customFormat="1">
      <c r="A124" s="58"/>
      <c r="B124" s="58"/>
      <c r="C124" s="58"/>
      <c r="D124" s="58"/>
      <c r="E124" s="58"/>
      <c r="F124" s="58"/>
      <c r="G124" s="58"/>
      <c r="H124" s="58"/>
      <c r="I124" s="58"/>
      <c r="J124" s="58"/>
      <c r="K124" s="58"/>
      <c r="L124" s="58"/>
      <c r="M124" s="58"/>
      <c r="N124" s="58"/>
      <c r="O124" s="58"/>
      <c r="P124" s="58"/>
    </row>
    <row r="125" spans="1:16" s="1" customFormat="1">
      <c r="A125" s="58"/>
      <c r="B125" s="58"/>
      <c r="C125" s="58"/>
      <c r="D125" s="58"/>
      <c r="E125" s="58"/>
      <c r="F125" s="58"/>
      <c r="G125" s="58"/>
      <c r="H125" s="58"/>
      <c r="I125" s="58"/>
      <c r="J125" s="58"/>
      <c r="K125" s="58"/>
      <c r="L125" s="58"/>
      <c r="M125" s="58"/>
      <c r="N125" s="58"/>
      <c r="O125" s="58"/>
      <c r="P125" s="58"/>
    </row>
    <row r="126" spans="1:16" s="1" customFormat="1">
      <c r="A126" s="58"/>
      <c r="B126" s="58"/>
      <c r="C126" s="58"/>
      <c r="D126" s="58"/>
      <c r="E126" s="58"/>
      <c r="F126" s="58"/>
      <c r="G126" s="58"/>
      <c r="H126" s="58"/>
      <c r="I126" s="58"/>
      <c r="J126" s="58"/>
      <c r="K126" s="58"/>
      <c r="L126" s="58"/>
      <c r="M126" s="58"/>
      <c r="N126" s="58"/>
      <c r="O126" s="58"/>
      <c r="P126" s="58"/>
    </row>
    <row r="127" spans="1:16" s="1" customFormat="1">
      <c r="A127" s="58"/>
      <c r="B127" s="58"/>
      <c r="C127" s="58"/>
      <c r="D127" s="58"/>
      <c r="E127" s="58"/>
      <c r="F127" s="58"/>
      <c r="G127" s="58"/>
      <c r="H127" s="58"/>
      <c r="I127" s="58"/>
      <c r="J127" s="58"/>
      <c r="K127" s="58"/>
      <c r="L127" s="58"/>
      <c r="M127" s="58"/>
      <c r="N127" s="58"/>
      <c r="O127" s="58"/>
      <c r="P127" s="58"/>
    </row>
    <row r="128" spans="1:16" s="1" customFormat="1">
      <c r="A128" s="58"/>
      <c r="B128" s="58"/>
      <c r="C128" s="58"/>
      <c r="D128" s="58"/>
      <c r="E128" s="58"/>
      <c r="F128" s="58"/>
      <c r="G128" s="58"/>
      <c r="H128" s="58"/>
      <c r="I128" s="58"/>
      <c r="J128" s="58"/>
      <c r="K128" s="58"/>
      <c r="L128" s="58"/>
      <c r="M128" s="58"/>
      <c r="N128" s="58"/>
      <c r="O128" s="58"/>
      <c r="P128" s="58"/>
    </row>
    <row r="129" spans="1:16" s="1" customFormat="1">
      <c r="A129" s="58"/>
      <c r="B129" s="58"/>
      <c r="C129" s="58"/>
      <c r="D129" s="58"/>
      <c r="E129" s="58"/>
      <c r="F129" s="58"/>
      <c r="G129" s="58"/>
      <c r="H129" s="58"/>
      <c r="I129" s="58"/>
      <c r="J129" s="58"/>
      <c r="K129" s="58"/>
      <c r="L129" s="58"/>
      <c r="M129" s="58"/>
      <c r="N129" s="58"/>
      <c r="O129" s="58"/>
      <c r="P129" s="58"/>
    </row>
    <row r="130" spans="1:16" s="1" customFormat="1">
      <c r="A130" s="58"/>
      <c r="B130" s="58"/>
      <c r="C130" s="58"/>
      <c r="D130" s="58"/>
      <c r="E130" s="58"/>
      <c r="F130" s="58"/>
      <c r="G130" s="58"/>
      <c r="H130" s="58"/>
      <c r="I130" s="58"/>
      <c r="J130" s="58"/>
      <c r="K130" s="58"/>
      <c r="L130" s="58"/>
      <c r="M130" s="58"/>
      <c r="N130" s="58"/>
      <c r="O130" s="58"/>
      <c r="P130" s="58"/>
    </row>
    <row r="131" spans="1:16" s="1" customFormat="1">
      <c r="A131" s="58"/>
      <c r="B131" s="58"/>
      <c r="C131" s="58"/>
      <c r="D131" s="58"/>
      <c r="E131" s="58"/>
      <c r="F131" s="58"/>
      <c r="G131" s="58"/>
      <c r="H131" s="58"/>
      <c r="I131" s="58"/>
      <c r="J131" s="58"/>
      <c r="K131" s="58"/>
      <c r="L131" s="58"/>
      <c r="M131" s="58"/>
      <c r="N131" s="58"/>
      <c r="O131" s="58"/>
      <c r="P131" s="58"/>
    </row>
    <row r="132" spans="1:16" s="1" customFormat="1">
      <c r="A132" s="58"/>
      <c r="B132" s="58"/>
      <c r="C132" s="58"/>
      <c r="D132" s="58"/>
      <c r="E132" s="58"/>
      <c r="F132" s="58"/>
      <c r="G132" s="58"/>
      <c r="H132" s="58"/>
      <c r="I132" s="58"/>
      <c r="J132" s="58"/>
      <c r="K132" s="58"/>
      <c r="L132" s="58"/>
      <c r="M132" s="58"/>
      <c r="N132" s="58"/>
      <c r="O132" s="58"/>
      <c r="P132" s="58"/>
    </row>
    <row r="133" spans="1:16" s="1" customFormat="1">
      <c r="A133" s="58"/>
      <c r="B133" s="58"/>
      <c r="C133" s="58"/>
      <c r="D133" s="58"/>
      <c r="E133" s="58"/>
      <c r="F133" s="58"/>
      <c r="G133" s="58"/>
      <c r="H133" s="58"/>
      <c r="I133" s="58"/>
      <c r="J133" s="58"/>
      <c r="K133" s="58"/>
      <c r="L133" s="58"/>
      <c r="M133" s="58"/>
      <c r="N133" s="58"/>
      <c r="O133" s="58"/>
      <c r="P133" s="58"/>
    </row>
    <row r="134" spans="1:16" s="1" customFormat="1">
      <c r="A134" s="58"/>
      <c r="B134" s="58"/>
      <c r="C134" s="58"/>
      <c r="D134" s="58"/>
      <c r="E134" s="58"/>
      <c r="F134" s="58"/>
      <c r="G134" s="58"/>
      <c r="H134" s="58"/>
      <c r="I134" s="58"/>
      <c r="J134" s="58"/>
      <c r="K134" s="58"/>
      <c r="L134" s="58"/>
      <c r="M134" s="58"/>
      <c r="N134" s="58"/>
      <c r="O134" s="58"/>
      <c r="P134" s="58"/>
    </row>
    <row r="135" spans="1:16" s="1" customFormat="1">
      <c r="A135" s="58"/>
      <c r="B135" s="58"/>
      <c r="C135" s="58"/>
      <c r="D135" s="58"/>
      <c r="E135" s="58"/>
      <c r="F135" s="58"/>
      <c r="G135" s="58"/>
      <c r="H135" s="58"/>
      <c r="I135" s="58"/>
      <c r="J135" s="58"/>
      <c r="K135" s="58"/>
      <c r="L135" s="58"/>
      <c r="M135" s="58"/>
      <c r="N135" s="58"/>
      <c r="O135" s="58"/>
      <c r="P135" s="58"/>
    </row>
    <row r="136" spans="1:16" s="1" customFormat="1">
      <c r="A136" s="58"/>
      <c r="B136" s="58"/>
      <c r="C136" s="58"/>
      <c r="D136" s="58"/>
      <c r="E136" s="58"/>
      <c r="F136" s="58"/>
      <c r="G136" s="58"/>
      <c r="H136" s="58"/>
      <c r="I136" s="58"/>
      <c r="J136" s="58"/>
      <c r="K136" s="58"/>
      <c r="L136" s="58"/>
      <c r="M136" s="58"/>
      <c r="N136" s="58"/>
      <c r="O136" s="58"/>
      <c r="P136" s="58"/>
    </row>
    <row r="137" spans="1:16" s="1" customFormat="1">
      <c r="A137" s="58"/>
      <c r="B137" s="58"/>
      <c r="C137" s="58"/>
      <c r="D137" s="58"/>
      <c r="E137" s="58"/>
      <c r="F137" s="58"/>
      <c r="G137" s="58"/>
      <c r="H137" s="58"/>
      <c r="I137" s="58"/>
      <c r="J137" s="58"/>
      <c r="K137" s="58"/>
      <c r="L137" s="58"/>
      <c r="M137" s="58"/>
      <c r="N137" s="58"/>
      <c r="O137" s="58"/>
      <c r="P137" s="58"/>
    </row>
    <row r="138" spans="1:16" s="1" customFormat="1">
      <c r="A138" s="58"/>
      <c r="B138" s="58"/>
      <c r="C138" s="58"/>
      <c r="D138" s="58"/>
      <c r="E138" s="58"/>
      <c r="F138" s="58"/>
      <c r="G138" s="58"/>
      <c r="H138" s="58"/>
      <c r="I138" s="58"/>
      <c r="J138" s="58"/>
      <c r="K138" s="58"/>
      <c r="L138" s="58"/>
      <c r="M138" s="58"/>
      <c r="N138" s="58"/>
      <c r="O138" s="58"/>
      <c r="P138" s="58"/>
    </row>
    <row r="139" spans="1:16" s="1" customFormat="1">
      <c r="A139" s="58"/>
      <c r="B139" s="58"/>
      <c r="C139" s="58"/>
      <c r="D139" s="58"/>
      <c r="E139" s="58"/>
      <c r="F139" s="58"/>
      <c r="G139" s="58"/>
      <c r="H139" s="58"/>
      <c r="I139" s="58"/>
      <c r="J139" s="58"/>
      <c r="K139" s="58"/>
      <c r="L139" s="58"/>
      <c r="M139" s="58"/>
      <c r="N139" s="58"/>
      <c r="O139" s="58"/>
      <c r="P139" s="58"/>
    </row>
    <row r="140" spans="1:16" s="1" customFormat="1">
      <c r="A140" s="58"/>
      <c r="B140" s="58"/>
      <c r="C140" s="58"/>
      <c r="D140" s="58"/>
      <c r="E140" s="58"/>
      <c r="F140" s="58"/>
      <c r="G140" s="58"/>
      <c r="H140" s="58"/>
      <c r="I140" s="58"/>
      <c r="J140" s="58"/>
      <c r="K140" s="58"/>
      <c r="L140" s="58"/>
      <c r="M140" s="58"/>
      <c r="N140" s="58"/>
      <c r="O140" s="58"/>
      <c r="P140" s="58"/>
    </row>
    <row r="141" spans="1:16" s="1" customFormat="1">
      <c r="A141" s="58"/>
      <c r="B141" s="58"/>
      <c r="C141" s="58"/>
      <c r="D141" s="58"/>
      <c r="E141" s="58"/>
      <c r="F141" s="58"/>
      <c r="G141" s="58"/>
      <c r="H141" s="58"/>
      <c r="I141" s="58"/>
      <c r="J141" s="58"/>
      <c r="K141" s="58"/>
      <c r="L141" s="58"/>
      <c r="M141" s="58"/>
      <c r="N141" s="58"/>
      <c r="O141" s="58"/>
      <c r="P141" s="58"/>
    </row>
    <row r="142" spans="1:16" s="1" customFormat="1">
      <c r="A142" s="58"/>
      <c r="B142" s="58"/>
      <c r="C142" s="58"/>
      <c r="D142" s="58"/>
      <c r="E142" s="58"/>
      <c r="F142" s="58"/>
      <c r="G142" s="58"/>
      <c r="H142" s="58"/>
      <c r="I142" s="58"/>
      <c r="J142" s="58"/>
      <c r="K142" s="58"/>
      <c r="L142" s="58"/>
      <c r="M142" s="58"/>
      <c r="N142" s="58"/>
      <c r="O142" s="58"/>
      <c r="P142" s="58"/>
    </row>
    <row r="143" spans="1:16" s="1" customFormat="1">
      <c r="A143" s="58"/>
      <c r="B143" s="58"/>
      <c r="C143" s="58"/>
      <c r="D143" s="58"/>
      <c r="E143" s="58"/>
      <c r="F143" s="58"/>
      <c r="G143" s="58"/>
      <c r="H143" s="58"/>
      <c r="I143" s="58"/>
      <c r="J143" s="58"/>
      <c r="K143" s="58"/>
      <c r="L143" s="58"/>
      <c r="M143" s="58"/>
      <c r="N143" s="58"/>
      <c r="O143" s="58"/>
      <c r="P143" s="58"/>
    </row>
    <row r="144" spans="1:16" s="1" customFormat="1">
      <c r="A144" s="58"/>
      <c r="B144" s="58"/>
      <c r="C144" s="58"/>
      <c r="D144" s="58"/>
      <c r="E144" s="58"/>
      <c r="F144" s="58"/>
      <c r="G144" s="58"/>
      <c r="H144" s="58"/>
      <c r="I144" s="58"/>
      <c r="J144" s="58"/>
      <c r="K144" s="58"/>
      <c r="L144" s="58"/>
      <c r="M144" s="58"/>
      <c r="N144" s="58"/>
      <c r="O144" s="58"/>
      <c r="P144" s="58"/>
    </row>
    <row r="145" spans="1:16" s="1" customFormat="1">
      <c r="A145" s="58"/>
      <c r="B145" s="58"/>
      <c r="C145" s="58"/>
      <c r="D145" s="58"/>
      <c r="E145" s="58"/>
      <c r="F145" s="58"/>
      <c r="G145" s="58"/>
      <c r="H145" s="58"/>
      <c r="I145" s="58"/>
      <c r="J145" s="58"/>
      <c r="K145" s="58"/>
      <c r="L145" s="58"/>
      <c r="M145" s="58"/>
      <c r="N145" s="58"/>
      <c r="O145" s="58"/>
      <c r="P145" s="58"/>
    </row>
    <row r="146" spans="1:16" s="1" customFormat="1">
      <c r="A146" s="58"/>
      <c r="B146" s="58"/>
      <c r="C146" s="58"/>
      <c r="D146" s="58"/>
      <c r="E146" s="58"/>
      <c r="F146" s="58"/>
      <c r="G146" s="58"/>
      <c r="H146" s="58"/>
      <c r="I146" s="58"/>
      <c r="J146" s="58"/>
      <c r="K146" s="58"/>
      <c r="L146" s="58"/>
      <c r="M146" s="58"/>
      <c r="N146" s="58"/>
      <c r="O146" s="58"/>
      <c r="P146" s="58"/>
    </row>
    <row r="147" spans="1:16" s="1" customFormat="1">
      <c r="A147" s="58"/>
      <c r="B147" s="58"/>
      <c r="C147" s="58"/>
      <c r="D147" s="58"/>
      <c r="E147" s="58"/>
      <c r="F147" s="58"/>
      <c r="G147" s="58"/>
      <c r="H147" s="58"/>
      <c r="I147" s="58"/>
      <c r="J147" s="58"/>
      <c r="K147" s="58"/>
      <c r="L147" s="58"/>
      <c r="M147" s="58"/>
      <c r="N147" s="58"/>
      <c r="O147" s="58"/>
      <c r="P147" s="58"/>
    </row>
    <row r="148" spans="1:16" s="1" customFormat="1">
      <c r="A148" s="58"/>
      <c r="B148" s="58"/>
      <c r="C148" s="58"/>
      <c r="D148" s="58"/>
      <c r="E148" s="58"/>
      <c r="F148" s="58"/>
      <c r="G148" s="58"/>
      <c r="H148" s="58"/>
      <c r="I148" s="58"/>
      <c r="J148" s="58"/>
      <c r="K148" s="58"/>
      <c r="L148" s="58"/>
      <c r="M148" s="58"/>
      <c r="N148" s="58"/>
      <c r="O148" s="58"/>
      <c r="P148" s="58"/>
    </row>
    <row r="149" spans="1:16" s="1" customFormat="1">
      <c r="A149" s="58"/>
      <c r="B149" s="58"/>
      <c r="C149" s="58"/>
      <c r="D149" s="58"/>
      <c r="E149" s="58"/>
      <c r="F149" s="58"/>
      <c r="G149" s="58"/>
      <c r="H149" s="58"/>
      <c r="I149" s="58"/>
      <c r="J149" s="58"/>
      <c r="K149" s="58"/>
      <c r="L149" s="58"/>
      <c r="M149" s="58"/>
      <c r="N149" s="58"/>
      <c r="O149" s="58"/>
      <c r="P149" s="58"/>
    </row>
    <row r="150" spans="1:16" s="1" customFormat="1">
      <c r="A150" s="58"/>
      <c r="B150" s="58"/>
      <c r="C150" s="58"/>
      <c r="D150" s="58"/>
      <c r="E150" s="58"/>
      <c r="F150" s="58"/>
      <c r="G150" s="58"/>
      <c r="H150" s="58"/>
      <c r="I150" s="58"/>
      <c r="J150" s="58"/>
      <c r="K150" s="58"/>
      <c r="L150" s="58"/>
      <c r="M150" s="58"/>
      <c r="N150" s="58"/>
      <c r="O150" s="58"/>
      <c r="P150" s="58"/>
    </row>
    <row r="151" spans="1:16" s="1" customFormat="1">
      <c r="A151" s="58"/>
      <c r="B151" s="58"/>
      <c r="C151" s="58"/>
      <c r="D151" s="58"/>
      <c r="E151" s="58"/>
      <c r="F151" s="58"/>
      <c r="G151" s="58"/>
      <c r="H151" s="58"/>
      <c r="I151" s="58"/>
      <c r="J151" s="58"/>
      <c r="K151" s="58"/>
      <c r="L151" s="58"/>
      <c r="M151" s="58"/>
      <c r="N151" s="58"/>
      <c r="O151" s="58"/>
      <c r="P151" s="58"/>
    </row>
    <row r="152" spans="1:16" s="1" customFormat="1">
      <c r="A152" s="58"/>
      <c r="B152" s="58"/>
      <c r="C152" s="58"/>
      <c r="D152" s="58"/>
      <c r="E152" s="58"/>
      <c r="F152" s="58"/>
      <c r="G152" s="58"/>
      <c r="H152" s="58"/>
      <c r="I152" s="58"/>
      <c r="J152" s="58"/>
      <c r="K152" s="58"/>
      <c r="L152" s="58"/>
      <c r="M152" s="58"/>
      <c r="N152" s="58"/>
      <c r="O152" s="58"/>
      <c r="P152" s="58"/>
    </row>
    <row r="153" spans="1:16" s="1" customFormat="1">
      <c r="A153" s="58"/>
      <c r="B153" s="58"/>
      <c r="C153" s="58"/>
      <c r="D153" s="58"/>
      <c r="E153" s="58"/>
      <c r="F153" s="58"/>
      <c r="G153" s="58"/>
      <c r="H153" s="58"/>
      <c r="I153" s="58"/>
      <c r="J153" s="58"/>
      <c r="K153" s="58"/>
      <c r="L153" s="58"/>
      <c r="M153" s="58"/>
      <c r="N153" s="58"/>
      <c r="O153" s="58"/>
      <c r="P153" s="58"/>
    </row>
    <row r="154" spans="1:16" s="1" customFormat="1">
      <c r="A154" s="58"/>
      <c r="B154" s="58"/>
      <c r="C154" s="58"/>
      <c r="D154" s="58"/>
      <c r="E154" s="58"/>
      <c r="F154" s="58"/>
      <c r="G154" s="58"/>
      <c r="H154" s="58"/>
      <c r="I154" s="58"/>
      <c r="J154" s="58"/>
      <c r="K154" s="58"/>
      <c r="L154" s="58"/>
      <c r="M154" s="58"/>
      <c r="N154" s="58"/>
      <c r="O154" s="58"/>
      <c r="P154" s="58"/>
    </row>
    <row r="155" spans="1:16" s="1" customFormat="1">
      <c r="A155" s="58"/>
      <c r="B155" s="58"/>
      <c r="C155" s="58"/>
      <c r="D155" s="58"/>
      <c r="E155" s="58"/>
      <c r="F155" s="58"/>
      <c r="G155" s="58"/>
      <c r="H155" s="58"/>
      <c r="I155" s="58"/>
      <c r="J155" s="58"/>
      <c r="K155" s="58"/>
      <c r="L155" s="58"/>
      <c r="M155" s="58"/>
      <c r="N155" s="58"/>
      <c r="O155" s="58"/>
      <c r="P155" s="58"/>
    </row>
    <row r="156" spans="1:16" s="1" customFormat="1">
      <c r="A156" s="58"/>
      <c r="B156" s="58"/>
      <c r="C156" s="58"/>
      <c r="D156" s="58"/>
      <c r="E156" s="58"/>
      <c r="F156" s="58"/>
      <c r="G156" s="58"/>
      <c r="H156" s="58"/>
      <c r="I156" s="58"/>
      <c r="J156" s="58"/>
      <c r="K156" s="58"/>
      <c r="L156" s="58"/>
      <c r="M156" s="58"/>
      <c r="N156" s="58"/>
      <c r="O156" s="58"/>
      <c r="P156" s="58"/>
    </row>
    <row r="157" spans="1:16" s="1" customFormat="1">
      <c r="A157" s="58"/>
      <c r="B157" s="58"/>
      <c r="C157" s="58"/>
      <c r="D157" s="58"/>
      <c r="E157" s="58"/>
      <c r="F157" s="58"/>
      <c r="G157" s="58"/>
      <c r="H157" s="58"/>
      <c r="I157" s="58"/>
      <c r="J157" s="58"/>
      <c r="K157" s="58"/>
      <c r="L157" s="58"/>
      <c r="M157" s="58"/>
      <c r="N157" s="58"/>
      <c r="O157" s="58"/>
      <c r="P157" s="58"/>
    </row>
    <row r="158" spans="1:16" s="1" customFormat="1">
      <c r="A158" s="58"/>
      <c r="B158" s="58"/>
      <c r="C158" s="58"/>
      <c r="D158" s="58"/>
      <c r="E158" s="58"/>
      <c r="F158" s="58"/>
      <c r="G158" s="58"/>
      <c r="H158" s="58"/>
      <c r="I158" s="58"/>
      <c r="J158" s="58"/>
      <c r="K158" s="58"/>
      <c r="L158" s="58"/>
      <c r="M158" s="58"/>
      <c r="N158" s="58"/>
      <c r="O158" s="58"/>
      <c r="P158" s="58"/>
    </row>
    <row r="159" spans="1:16" s="1" customFormat="1">
      <c r="A159" s="58"/>
      <c r="B159" s="58"/>
      <c r="C159" s="58"/>
      <c r="D159" s="58"/>
      <c r="E159" s="58"/>
      <c r="F159" s="58"/>
      <c r="G159" s="58"/>
      <c r="H159" s="58"/>
      <c r="I159" s="58"/>
      <c r="J159" s="58"/>
      <c r="K159" s="58"/>
      <c r="L159" s="58"/>
      <c r="M159" s="58"/>
      <c r="N159" s="58"/>
      <c r="O159" s="58"/>
      <c r="P159" s="58"/>
    </row>
    <row r="160" spans="1:16" s="1" customFormat="1">
      <c r="A160" s="58"/>
      <c r="B160" s="58"/>
      <c r="C160" s="58"/>
      <c r="D160" s="58"/>
      <c r="E160" s="58"/>
      <c r="F160" s="58"/>
      <c r="G160" s="58"/>
      <c r="H160" s="58"/>
      <c r="I160" s="58"/>
      <c r="J160" s="58"/>
      <c r="K160" s="58"/>
      <c r="L160" s="58"/>
      <c r="M160" s="58"/>
      <c r="N160" s="58"/>
      <c r="O160" s="58"/>
      <c r="P160" s="58"/>
    </row>
    <row r="161" spans="1:16" s="1" customFormat="1">
      <c r="A161" s="58"/>
      <c r="B161" s="58"/>
      <c r="C161" s="58"/>
      <c r="D161" s="58"/>
      <c r="E161" s="58"/>
      <c r="F161" s="58"/>
      <c r="G161" s="58"/>
      <c r="H161" s="58"/>
      <c r="I161" s="58"/>
      <c r="J161" s="58"/>
      <c r="K161" s="58"/>
      <c r="L161" s="58"/>
      <c r="M161" s="58"/>
      <c r="N161" s="58"/>
      <c r="O161" s="58"/>
      <c r="P161" s="58"/>
    </row>
    <row r="162" spans="1:16" s="1" customFormat="1">
      <c r="A162" s="58"/>
      <c r="B162" s="58"/>
      <c r="C162" s="58"/>
      <c r="D162" s="58"/>
      <c r="E162" s="58"/>
      <c r="F162" s="58"/>
      <c r="G162" s="58"/>
      <c r="H162" s="58"/>
      <c r="I162" s="58"/>
      <c r="J162" s="58"/>
      <c r="K162" s="58"/>
      <c r="L162" s="58"/>
      <c r="M162" s="58"/>
      <c r="N162" s="58"/>
      <c r="O162" s="58"/>
      <c r="P162" s="58"/>
    </row>
    <row r="163" spans="1:16" s="1" customFormat="1">
      <c r="A163" s="58"/>
      <c r="B163" s="58"/>
      <c r="C163" s="58"/>
      <c r="D163" s="58"/>
      <c r="E163" s="58"/>
      <c r="F163" s="58"/>
      <c r="G163" s="58"/>
      <c r="H163" s="58"/>
      <c r="I163" s="58"/>
      <c r="J163" s="58"/>
      <c r="K163" s="58"/>
      <c r="L163" s="58"/>
      <c r="M163" s="58"/>
      <c r="N163" s="58"/>
      <c r="O163" s="58"/>
      <c r="P163" s="58"/>
    </row>
    <row r="164" spans="1:16" s="1" customFormat="1">
      <c r="A164" s="58"/>
      <c r="B164" s="58"/>
      <c r="C164" s="58"/>
      <c r="D164" s="58"/>
      <c r="E164" s="58"/>
      <c r="F164" s="58"/>
      <c r="G164" s="58"/>
      <c r="H164" s="58"/>
      <c r="I164" s="58"/>
      <c r="J164" s="58"/>
      <c r="K164" s="58"/>
      <c r="L164" s="58"/>
      <c r="M164" s="58"/>
      <c r="N164" s="58"/>
      <c r="O164" s="58"/>
      <c r="P164" s="58"/>
    </row>
    <row r="165" spans="1:16" s="1" customFormat="1">
      <c r="A165" s="58"/>
      <c r="B165" s="58"/>
      <c r="C165" s="58"/>
      <c r="D165" s="58"/>
      <c r="E165" s="58"/>
      <c r="F165" s="58"/>
      <c r="G165" s="58"/>
      <c r="H165" s="58"/>
      <c r="I165" s="58"/>
      <c r="J165" s="58"/>
      <c r="K165" s="58"/>
      <c r="L165" s="58"/>
      <c r="M165" s="58"/>
      <c r="N165" s="58"/>
      <c r="O165" s="58"/>
      <c r="P165" s="58"/>
    </row>
    <row r="166" spans="1:16" s="1" customFormat="1">
      <c r="A166" s="58"/>
      <c r="B166" s="58"/>
      <c r="C166" s="58"/>
      <c r="D166" s="58"/>
      <c r="E166" s="58"/>
      <c r="F166" s="58"/>
      <c r="G166" s="58"/>
      <c r="H166" s="58"/>
      <c r="I166" s="58"/>
      <c r="J166" s="58"/>
      <c r="K166" s="58"/>
      <c r="L166" s="58"/>
      <c r="M166" s="58"/>
      <c r="N166" s="58"/>
      <c r="O166" s="58"/>
      <c r="P166" s="58"/>
    </row>
    <row r="167" spans="1:16" s="1" customFormat="1">
      <c r="A167" s="58"/>
      <c r="B167" s="58"/>
      <c r="C167" s="58"/>
      <c r="D167" s="58"/>
      <c r="E167" s="58"/>
      <c r="F167" s="58"/>
      <c r="G167" s="58"/>
      <c r="H167" s="58"/>
      <c r="I167" s="58"/>
      <c r="J167" s="58"/>
      <c r="K167" s="58"/>
      <c r="L167" s="58"/>
      <c r="M167" s="58"/>
      <c r="N167" s="58"/>
      <c r="O167" s="58"/>
      <c r="P167" s="58"/>
    </row>
    <row r="168" spans="1:16" s="1" customFormat="1">
      <c r="A168" s="58"/>
      <c r="B168" s="58"/>
      <c r="C168" s="58"/>
      <c r="D168" s="58"/>
      <c r="E168" s="58"/>
      <c r="F168" s="58"/>
      <c r="G168" s="58"/>
      <c r="H168" s="58"/>
      <c r="I168" s="58"/>
      <c r="J168" s="58"/>
      <c r="K168" s="58"/>
      <c r="L168" s="58"/>
      <c r="M168" s="58"/>
      <c r="N168" s="58"/>
      <c r="O168" s="58"/>
      <c r="P168" s="58"/>
    </row>
    <row r="169" spans="1:16" s="1" customFormat="1">
      <c r="A169" s="58"/>
      <c r="B169" s="58"/>
      <c r="C169" s="58"/>
      <c r="D169" s="58"/>
      <c r="E169" s="58"/>
      <c r="F169" s="58"/>
      <c r="G169" s="58"/>
      <c r="H169" s="58"/>
      <c r="I169" s="58"/>
      <c r="J169" s="58"/>
      <c r="K169" s="58"/>
      <c r="L169" s="58"/>
      <c r="M169" s="58"/>
      <c r="N169" s="58"/>
      <c r="O169" s="58"/>
      <c r="P169" s="58"/>
    </row>
    <row r="170" spans="1:16" s="1" customFormat="1">
      <c r="A170" s="58"/>
      <c r="B170" s="58"/>
      <c r="C170" s="58"/>
      <c r="D170" s="58"/>
      <c r="E170" s="58"/>
      <c r="F170" s="58"/>
      <c r="G170" s="58"/>
      <c r="H170" s="58"/>
      <c r="I170" s="58"/>
      <c r="J170" s="58"/>
      <c r="K170" s="58"/>
      <c r="L170" s="58"/>
      <c r="M170" s="58"/>
      <c r="N170" s="58"/>
      <c r="O170" s="58"/>
      <c r="P170" s="58"/>
    </row>
    <row r="171" spans="1:16" s="1" customFormat="1">
      <c r="A171" s="58"/>
      <c r="B171" s="58"/>
      <c r="C171" s="58"/>
      <c r="D171" s="58"/>
      <c r="E171" s="58"/>
      <c r="F171" s="58"/>
      <c r="G171" s="58"/>
      <c r="H171" s="58"/>
      <c r="I171" s="58"/>
      <c r="J171" s="58"/>
      <c r="K171" s="58"/>
      <c r="L171" s="58"/>
      <c r="M171" s="58"/>
      <c r="N171" s="58"/>
      <c r="O171" s="58"/>
      <c r="P171" s="58"/>
    </row>
    <row r="172" spans="1:16" s="1" customFormat="1">
      <c r="A172" s="58"/>
      <c r="B172" s="58"/>
      <c r="C172" s="58"/>
      <c r="D172" s="58"/>
      <c r="E172" s="58"/>
      <c r="F172" s="58"/>
      <c r="G172" s="58"/>
      <c r="H172" s="58"/>
      <c r="I172" s="58"/>
      <c r="J172" s="58"/>
      <c r="K172" s="58"/>
      <c r="L172" s="58"/>
      <c r="M172" s="58"/>
      <c r="N172" s="58"/>
      <c r="O172" s="58"/>
      <c r="P172" s="58"/>
    </row>
    <row r="173" spans="1:16" s="1" customFormat="1">
      <c r="A173" s="58"/>
      <c r="B173" s="58"/>
      <c r="C173" s="58"/>
      <c r="D173" s="58"/>
      <c r="E173" s="58"/>
      <c r="F173" s="58"/>
      <c r="G173" s="58"/>
      <c r="H173" s="58"/>
      <c r="I173" s="58"/>
      <c r="J173" s="58"/>
      <c r="K173" s="58"/>
      <c r="L173" s="58"/>
      <c r="M173" s="58"/>
      <c r="N173" s="58"/>
      <c r="O173" s="58"/>
      <c r="P173" s="58"/>
    </row>
    <row r="174" spans="1:16" s="1" customFormat="1">
      <c r="A174" s="58"/>
      <c r="B174" s="58"/>
      <c r="C174" s="58"/>
      <c r="D174" s="58"/>
      <c r="E174" s="58"/>
      <c r="F174" s="58"/>
      <c r="G174" s="58"/>
      <c r="H174" s="58"/>
      <c r="I174" s="58"/>
      <c r="J174" s="58"/>
      <c r="K174" s="58"/>
      <c r="L174" s="58"/>
      <c r="M174" s="58"/>
      <c r="N174" s="58"/>
      <c r="O174" s="58"/>
      <c r="P174" s="58"/>
    </row>
    <row r="175" spans="1:16" s="1" customFormat="1">
      <c r="A175" s="58"/>
      <c r="B175" s="58"/>
      <c r="C175" s="58"/>
      <c r="D175" s="58"/>
      <c r="E175" s="58"/>
      <c r="F175" s="58"/>
      <c r="G175" s="58"/>
      <c r="H175" s="58"/>
      <c r="I175" s="58"/>
      <c r="J175" s="58"/>
      <c r="K175" s="58"/>
      <c r="L175" s="58"/>
      <c r="M175" s="58"/>
      <c r="N175" s="58"/>
      <c r="O175" s="58"/>
      <c r="P175" s="58"/>
    </row>
    <row r="176" spans="1:16" s="1" customFormat="1">
      <c r="A176" s="58"/>
      <c r="B176" s="58"/>
      <c r="C176" s="58"/>
      <c r="D176" s="58"/>
      <c r="E176" s="58"/>
      <c r="F176" s="58"/>
      <c r="G176" s="58"/>
      <c r="H176" s="58"/>
      <c r="I176" s="58"/>
      <c r="J176" s="58"/>
      <c r="K176" s="58"/>
      <c r="L176" s="58"/>
      <c r="M176" s="58"/>
      <c r="N176" s="58"/>
      <c r="O176" s="58"/>
      <c r="P176" s="58"/>
    </row>
    <row r="177" spans="1:16" s="1" customFormat="1">
      <c r="A177" s="58"/>
      <c r="B177" s="58"/>
      <c r="C177" s="58"/>
      <c r="D177" s="58"/>
      <c r="E177" s="58"/>
      <c r="F177" s="58"/>
      <c r="G177" s="58"/>
      <c r="H177" s="58"/>
      <c r="I177" s="58"/>
      <c r="J177" s="58"/>
      <c r="K177" s="58"/>
      <c r="L177" s="58"/>
      <c r="M177" s="58"/>
      <c r="N177" s="58"/>
      <c r="O177" s="58"/>
      <c r="P177" s="58"/>
    </row>
    <row r="178" spans="1:16" s="1" customFormat="1">
      <c r="A178" s="58"/>
      <c r="B178" s="58"/>
      <c r="C178" s="58"/>
      <c r="D178" s="58"/>
      <c r="E178" s="58"/>
      <c r="F178" s="58"/>
      <c r="G178" s="58"/>
      <c r="H178" s="58"/>
      <c r="I178" s="58"/>
      <c r="J178" s="58"/>
      <c r="K178" s="58"/>
      <c r="L178" s="58"/>
      <c r="M178" s="58"/>
      <c r="N178" s="58"/>
      <c r="O178" s="58"/>
      <c r="P178" s="58"/>
    </row>
    <row r="179" spans="1:16" s="1" customFormat="1">
      <c r="A179" s="58"/>
      <c r="B179" s="58"/>
      <c r="C179" s="58"/>
      <c r="D179" s="58"/>
      <c r="E179" s="58"/>
      <c r="F179" s="58"/>
      <c r="G179" s="58"/>
      <c r="H179" s="58"/>
      <c r="I179" s="58"/>
      <c r="J179" s="58"/>
      <c r="K179" s="58"/>
      <c r="L179" s="58"/>
      <c r="M179" s="58"/>
      <c r="N179" s="58"/>
      <c r="O179" s="58"/>
      <c r="P179" s="58"/>
    </row>
    <row r="180" spans="1:16" s="1" customFormat="1">
      <c r="A180" s="58"/>
      <c r="B180" s="58"/>
      <c r="C180" s="58"/>
      <c r="D180" s="58"/>
      <c r="E180" s="58"/>
      <c r="F180" s="58"/>
      <c r="G180" s="58"/>
      <c r="H180" s="58"/>
      <c r="I180" s="58"/>
      <c r="J180" s="58"/>
      <c r="K180" s="58"/>
      <c r="L180" s="58"/>
      <c r="M180" s="58"/>
      <c r="N180" s="58"/>
      <c r="O180" s="58"/>
      <c r="P180" s="58"/>
    </row>
    <row r="181" spans="1:16" s="1" customFormat="1">
      <c r="A181" s="58"/>
      <c r="B181" s="58"/>
      <c r="C181" s="58"/>
      <c r="D181" s="58"/>
      <c r="E181" s="58"/>
      <c r="F181" s="58"/>
      <c r="G181" s="58"/>
      <c r="H181" s="58"/>
      <c r="I181" s="58"/>
      <c r="J181" s="58"/>
      <c r="K181" s="58"/>
      <c r="L181" s="58"/>
      <c r="M181" s="58"/>
      <c r="N181" s="58"/>
      <c r="O181" s="58"/>
      <c r="P181" s="58"/>
    </row>
    <row r="182" spans="1:16" s="1" customFormat="1">
      <c r="A182" s="58"/>
      <c r="B182" s="58"/>
      <c r="C182" s="58"/>
      <c r="D182" s="58"/>
      <c r="E182" s="58"/>
      <c r="F182" s="58"/>
      <c r="G182" s="58"/>
      <c r="H182" s="58"/>
      <c r="I182" s="58"/>
      <c r="J182" s="58"/>
      <c r="K182" s="58"/>
      <c r="L182" s="58"/>
      <c r="M182" s="58"/>
      <c r="N182" s="58"/>
      <c r="O182" s="58"/>
      <c r="P182" s="58"/>
    </row>
    <row r="183" spans="1:16" s="1" customFormat="1">
      <c r="A183" s="58"/>
      <c r="B183" s="58"/>
      <c r="C183" s="58"/>
      <c r="D183" s="58"/>
      <c r="E183" s="58"/>
      <c r="F183" s="58"/>
      <c r="G183" s="58"/>
      <c r="H183" s="58"/>
      <c r="I183" s="58"/>
      <c r="J183" s="58"/>
      <c r="K183" s="58"/>
      <c r="L183" s="58"/>
      <c r="M183" s="58"/>
      <c r="N183" s="58"/>
      <c r="O183" s="58"/>
      <c r="P183" s="58"/>
    </row>
    <row r="184" spans="1:16" s="1" customFormat="1">
      <c r="A184" s="58"/>
      <c r="B184" s="58"/>
      <c r="C184" s="58"/>
      <c r="D184" s="58"/>
      <c r="E184" s="58"/>
      <c r="F184" s="58"/>
      <c r="G184" s="58"/>
      <c r="H184" s="58"/>
      <c r="I184" s="58"/>
      <c r="J184" s="58"/>
      <c r="K184" s="58"/>
      <c r="L184" s="58"/>
      <c r="M184" s="58"/>
      <c r="N184" s="58"/>
      <c r="O184" s="58"/>
      <c r="P184" s="58"/>
    </row>
    <row r="185" spans="1:16" s="1" customFormat="1">
      <c r="A185" s="58"/>
      <c r="B185" s="58"/>
      <c r="C185" s="58"/>
      <c r="D185" s="58"/>
      <c r="E185" s="58"/>
      <c r="F185" s="58"/>
      <c r="G185" s="58"/>
      <c r="H185" s="58"/>
      <c r="I185" s="58"/>
      <c r="J185" s="58"/>
      <c r="K185" s="58"/>
      <c r="L185" s="58"/>
      <c r="M185" s="58"/>
      <c r="N185" s="58"/>
      <c r="O185" s="58"/>
      <c r="P185" s="58"/>
    </row>
    <row r="186" spans="1:16" s="1" customFormat="1">
      <c r="A186" s="58"/>
      <c r="B186" s="58"/>
      <c r="C186" s="58"/>
      <c r="D186" s="58"/>
      <c r="E186" s="58"/>
      <c r="F186" s="58"/>
      <c r="G186" s="58"/>
      <c r="H186" s="58"/>
      <c r="I186" s="58"/>
      <c r="J186" s="58"/>
      <c r="K186" s="58"/>
      <c r="L186" s="58"/>
      <c r="M186" s="58"/>
      <c r="N186" s="58"/>
      <c r="O186" s="58"/>
      <c r="P186" s="58"/>
    </row>
    <row r="187" spans="1:16" s="1" customFormat="1">
      <c r="A187" s="58"/>
      <c r="B187" s="58"/>
      <c r="C187" s="58"/>
      <c r="D187" s="58"/>
      <c r="E187" s="58"/>
      <c r="F187" s="58"/>
      <c r="G187" s="58"/>
      <c r="H187" s="58"/>
      <c r="I187" s="58"/>
      <c r="J187" s="58"/>
      <c r="K187" s="58"/>
      <c r="L187" s="58"/>
      <c r="M187" s="58"/>
      <c r="N187" s="58"/>
      <c r="O187" s="58"/>
      <c r="P187" s="58"/>
    </row>
    <row r="188" spans="1:16" s="1" customFormat="1">
      <c r="A188" s="58"/>
      <c r="B188" s="58"/>
      <c r="C188" s="58"/>
      <c r="D188" s="58"/>
      <c r="E188" s="58"/>
      <c r="F188" s="58"/>
      <c r="G188" s="58"/>
      <c r="H188" s="58"/>
      <c r="I188" s="58"/>
      <c r="J188" s="58"/>
      <c r="K188" s="58"/>
      <c r="L188" s="58"/>
      <c r="M188" s="58"/>
      <c r="N188" s="58"/>
      <c r="O188" s="58"/>
      <c r="P188" s="58"/>
    </row>
    <row r="189" spans="1:16" s="1" customFormat="1">
      <c r="A189" s="58"/>
      <c r="B189" s="58"/>
      <c r="C189" s="58"/>
      <c r="D189" s="58"/>
      <c r="E189" s="58"/>
      <c r="F189" s="58"/>
      <c r="G189" s="58"/>
      <c r="H189" s="58"/>
      <c r="I189" s="58"/>
      <c r="J189" s="58"/>
      <c r="K189" s="58"/>
      <c r="L189" s="58"/>
      <c r="M189" s="58"/>
      <c r="N189" s="58"/>
      <c r="O189" s="58"/>
      <c r="P189" s="58"/>
    </row>
    <row r="190" spans="1:16" s="1" customFormat="1">
      <c r="A190" s="58"/>
      <c r="B190" s="58"/>
      <c r="C190" s="58"/>
      <c r="D190" s="58"/>
      <c r="E190" s="58"/>
      <c r="F190" s="58"/>
      <c r="G190" s="58"/>
      <c r="H190" s="58"/>
      <c r="I190" s="58"/>
      <c r="J190" s="58"/>
      <c r="K190" s="58"/>
      <c r="L190" s="58"/>
      <c r="M190" s="58"/>
      <c r="N190" s="58"/>
      <c r="O190" s="58"/>
      <c r="P190" s="58"/>
    </row>
    <row r="191" spans="1:16" s="1" customFormat="1">
      <c r="A191" s="58"/>
      <c r="B191" s="58"/>
      <c r="C191" s="58"/>
      <c r="D191" s="58"/>
      <c r="E191" s="58"/>
      <c r="F191" s="58"/>
      <c r="G191" s="58"/>
      <c r="H191" s="58"/>
      <c r="I191" s="58"/>
      <c r="J191" s="58"/>
      <c r="K191" s="58"/>
      <c r="L191" s="58"/>
      <c r="M191" s="58"/>
      <c r="N191" s="58"/>
      <c r="O191" s="58"/>
      <c r="P191" s="58"/>
    </row>
    <row r="192" spans="1:16" s="1" customFormat="1">
      <c r="A192" s="58"/>
      <c r="B192" s="58"/>
      <c r="C192" s="58"/>
      <c r="D192" s="58"/>
      <c r="E192" s="58"/>
      <c r="F192" s="58"/>
      <c r="G192" s="58"/>
      <c r="H192" s="58"/>
      <c r="I192" s="58"/>
      <c r="J192" s="58"/>
      <c r="K192" s="58"/>
      <c r="L192" s="58"/>
      <c r="M192" s="58"/>
      <c r="N192" s="58"/>
      <c r="O192" s="58"/>
      <c r="P192" s="58"/>
    </row>
    <row r="193" spans="1:16" s="1" customFormat="1">
      <c r="A193" s="58"/>
      <c r="B193" s="58"/>
      <c r="C193" s="58"/>
      <c r="D193" s="58"/>
      <c r="E193" s="58"/>
      <c r="F193" s="58"/>
      <c r="G193" s="58"/>
      <c r="H193" s="58"/>
      <c r="I193" s="58"/>
      <c r="J193" s="58"/>
      <c r="K193" s="58"/>
      <c r="L193" s="58"/>
      <c r="M193" s="58"/>
      <c r="N193" s="58"/>
      <c r="O193" s="58"/>
      <c r="P193" s="58"/>
    </row>
    <row r="194" spans="1:16" s="1" customFormat="1">
      <c r="A194" s="58"/>
      <c r="B194" s="58"/>
      <c r="C194" s="58"/>
      <c r="D194" s="58"/>
      <c r="E194" s="58"/>
      <c r="F194" s="58"/>
      <c r="G194" s="58"/>
      <c r="H194" s="58"/>
      <c r="I194" s="58"/>
      <c r="J194" s="58"/>
      <c r="K194" s="58"/>
      <c r="L194" s="58"/>
      <c r="M194" s="58"/>
      <c r="N194" s="58"/>
      <c r="O194" s="58"/>
      <c r="P194" s="58"/>
    </row>
    <row r="195" spans="1:16" s="1" customFormat="1">
      <c r="A195" s="58"/>
      <c r="B195" s="58"/>
      <c r="C195" s="58"/>
      <c r="D195" s="58"/>
      <c r="E195" s="58"/>
      <c r="F195" s="58"/>
      <c r="G195" s="58"/>
      <c r="H195" s="58"/>
      <c r="I195" s="58"/>
      <c r="J195" s="58"/>
      <c r="K195" s="58"/>
      <c r="L195" s="58"/>
      <c r="M195" s="58"/>
      <c r="N195" s="58"/>
      <c r="O195" s="58"/>
      <c r="P195" s="58"/>
    </row>
    <row r="196" spans="1:16" s="1" customFormat="1">
      <c r="A196" s="58"/>
      <c r="B196" s="58"/>
      <c r="C196" s="58"/>
      <c r="D196" s="58"/>
      <c r="E196" s="58"/>
      <c r="F196" s="58"/>
      <c r="G196" s="58"/>
      <c r="H196" s="58"/>
      <c r="I196" s="58"/>
      <c r="J196" s="58"/>
      <c r="K196" s="58"/>
      <c r="L196" s="58"/>
      <c r="M196" s="58"/>
      <c r="N196" s="58"/>
      <c r="O196" s="58"/>
      <c r="P196" s="58"/>
    </row>
    <row r="197" spans="1:16" s="1" customFormat="1">
      <c r="A197" s="58"/>
      <c r="B197" s="58"/>
      <c r="C197" s="58"/>
      <c r="D197" s="58"/>
      <c r="E197" s="58"/>
      <c r="F197" s="58"/>
      <c r="G197" s="58"/>
      <c r="H197" s="58"/>
      <c r="I197" s="58"/>
      <c r="J197" s="58"/>
      <c r="K197" s="58"/>
      <c r="L197" s="58"/>
      <c r="M197" s="58"/>
      <c r="N197" s="58"/>
      <c r="O197" s="58"/>
      <c r="P197" s="58"/>
    </row>
    <row r="198" spans="1:16" s="1" customFormat="1">
      <c r="A198" s="58"/>
      <c r="B198" s="58"/>
      <c r="C198" s="58"/>
      <c r="D198" s="58"/>
      <c r="E198" s="58"/>
      <c r="F198" s="58"/>
      <c r="G198" s="58"/>
      <c r="H198" s="58"/>
      <c r="I198" s="58"/>
      <c r="J198" s="58"/>
      <c r="K198" s="58"/>
      <c r="L198" s="58"/>
      <c r="M198" s="58"/>
      <c r="N198" s="58"/>
      <c r="O198" s="58"/>
      <c r="P198" s="58"/>
    </row>
    <row r="199" spans="1:16" s="1" customFormat="1">
      <c r="A199" s="58"/>
      <c r="B199" s="58"/>
      <c r="C199" s="58"/>
      <c r="D199" s="58"/>
      <c r="E199" s="58"/>
      <c r="F199" s="58"/>
      <c r="G199" s="58"/>
      <c r="H199" s="58"/>
      <c r="I199" s="58"/>
      <c r="J199" s="58"/>
      <c r="K199" s="58"/>
      <c r="L199" s="58"/>
      <c r="M199" s="58"/>
      <c r="N199" s="58"/>
      <c r="O199" s="58"/>
      <c r="P199" s="58"/>
    </row>
    <row r="200" spans="1:16" s="1" customFormat="1">
      <c r="A200" s="58"/>
      <c r="B200" s="58"/>
      <c r="C200" s="58"/>
      <c r="D200" s="58"/>
      <c r="E200" s="58"/>
      <c r="F200" s="58"/>
      <c r="G200" s="58"/>
      <c r="H200" s="58"/>
      <c r="I200" s="58"/>
      <c r="J200" s="58"/>
      <c r="K200" s="58"/>
      <c r="L200" s="58"/>
      <c r="M200" s="58"/>
      <c r="N200" s="58"/>
      <c r="O200" s="58"/>
      <c r="P200" s="58"/>
    </row>
    <row r="201" spans="1:16" s="1" customFormat="1">
      <c r="A201" s="58"/>
      <c r="B201" s="58"/>
      <c r="C201" s="58"/>
      <c r="D201" s="58"/>
      <c r="E201" s="58"/>
      <c r="F201" s="58"/>
      <c r="G201" s="58"/>
      <c r="H201" s="58"/>
      <c r="I201" s="58"/>
      <c r="J201" s="58"/>
      <c r="K201" s="58"/>
      <c r="L201" s="58"/>
      <c r="M201" s="58"/>
      <c r="N201" s="58"/>
      <c r="O201" s="58"/>
      <c r="P201" s="58"/>
    </row>
    <row r="202" spans="1:16" s="1" customFormat="1">
      <c r="A202" s="58"/>
      <c r="B202" s="58"/>
      <c r="C202" s="58"/>
      <c r="D202" s="58"/>
      <c r="E202" s="58"/>
      <c r="F202" s="58"/>
      <c r="G202" s="58"/>
      <c r="H202" s="58"/>
      <c r="I202" s="58"/>
      <c r="J202" s="58"/>
      <c r="K202" s="58"/>
      <c r="L202" s="58"/>
      <c r="M202" s="58"/>
      <c r="N202" s="58"/>
      <c r="O202" s="58"/>
      <c r="P202" s="58"/>
    </row>
    <row r="203" spans="1:16" s="1" customFormat="1">
      <c r="A203" s="58"/>
      <c r="B203" s="58"/>
      <c r="C203" s="58"/>
      <c r="D203" s="58"/>
      <c r="E203" s="58"/>
      <c r="F203" s="58"/>
      <c r="G203" s="58"/>
      <c r="H203" s="58"/>
      <c r="I203" s="58"/>
      <c r="J203" s="58"/>
      <c r="K203" s="58"/>
      <c r="L203" s="58"/>
      <c r="M203" s="58"/>
      <c r="N203" s="58"/>
      <c r="O203" s="58"/>
      <c r="P203" s="58"/>
    </row>
    <row r="204" spans="1:16" s="1" customFormat="1">
      <c r="A204" s="58"/>
      <c r="B204" s="58"/>
      <c r="C204" s="58"/>
      <c r="D204" s="58"/>
      <c r="E204" s="58"/>
      <c r="F204" s="58"/>
      <c r="G204" s="58"/>
      <c r="H204" s="58"/>
      <c r="I204" s="58"/>
      <c r="J204" s="58"/>
      <c r="K204" s="58"/>
      <c r="L204" s="58"/>
      <c r="M204" s="58"/>
      <c r="N204" s="58"/>
      <c r="O204" s="58"/>
      <c r="P204" s="58"/>
    </row>
    <row r="205" spans="1:16" s="1" customFormat="1">
      <c r="A205" s="58"/>
      <c r="B205" s="58"/>
      <c r="C205" s="58"/>
      <c r="D205" s="58"/>
      <c r="E205" s="58"/>
      <c r="F205" s="58"/>
      <c r="G205" s="58"/>
      <c r="H205" s="58"/>
      <c r="I205" s="58"/>
      <c r="J205" s="58"/>
      <c r="K205" s="58"/>
      <c r="L205" s="58"/>
      <c r="M205" s="58"/>
      <c r="N205" s="58"/>
      <c r="O205" s="58"/>
      <c r="P205" s="58"/>
    </row>
    <row r="206" spans="1:16" s="1" customFormat="1">
      <c r="A206" s="58"/>
      <c r="B206" s="58"/>
      <c r="C206" s="58"/>
      <c r="D206" s="58"/>
      <c r="E206" s="58"/>
      <c r="F206" s="58"/>
      <c r="G206" s="58"/>
      <c r="H206" s="58"/>
      <c r="I206" s="58"/>
      <c r="J206" s="58"/>
      <c r="K206" s="58"/>
      <c r="L206" s="58"/>
      <c r="M206" s="58"/>
      <c r="N206" s="58"/>
      <c r="O206" s="58"/>
      <c r="P206" s="58"/>
    </row>
    <row r="207" spans="1:16" s="1" customFormat="1">
      <c r="A207" s="58"/>
      <c r="B207" s="58"/>
      <c r="C207" s="58"/>
      <c r="D207" s="58"/>
      <c r="E207" s="58"/>
      <c r="F207" s="58"/>
      <c r="G207" s="58"/>
      <c r="H207" s="58"/>
      <c r="I207" s="58"/>
      <c r="J207" s="58"/>
      <c r="K207" s="58"/>
      <c r="L207" s="58"/>
      <c r="M207" s="58"/>
      <c r="N207" s="58"/>
      <c r="O207" s="58"/>
      <c r="P207" s="58"/>
    </row>
    <row r="208" spans="1:16" s="1" customFormat="1">
      <c r="A208" s="58"/>
      <c r="B208" s="58"/>
      <c r="C208" s="58"/>
      <c r="D208" s="58"/>
      <c r="E208" s="58"/>
      <c r="F208" s="58"/>
      <c r="G208" s="58"/>
      <c r="H208" s="58"/>
      <c r="I208" s="58"/>
      <c r="J208" s="58"/>
      <c r="K208" s="58"/>
      <c r="L208" s="58"/>
      <c r="M208" s="58"/>
      <c r="N208" s="58"/>
      <c r="O208" s="58"/>
      <c r="P208" s="58"/>
    </row>
    <row r="209" spans="1:16" s="1" customFormat="1">
      <c r="A209" s="58"/>
      <c r="B209" s="58"/>
      <c r="C209" s="58"/>
      <c r="D209" s="58"/>
      <c r="E209" s="58"/>
      <c r="F209" s="58"/>
      <c r="G209" s="58"/>
      <c r="H209" s="58"/>
      <c r="I209" s="58"/>
      <c r="J209" s="58"/>
      <c r="K209" s="58"/>
      <c r="L209" s="58"/>
      <c r="M209" s="58"/>
      <c r="N209" s="58"/>
      <c r="O209" s="58"/>
      <c r="P209" s="58"/>
    </row>
    <row r="210" spans="1:16" s="1" customFormat="1">
      <c r="A210" s="58"/>
      <c r="B210" s="58"/>
      <c r="C210" s="58"/>
      <c r="D210" s="58"/>
      <c r="E210" s="58"/>
      <c r="F210" s="58"/>
      <c r="G210" s="58"/>
      <c r="H210" s="58"/>
      <c r="I210" s="58"/>
      <c r="J210" s="58"/>
      <c r="K210" s="58"/>
      <c r="L210" s="58"/>
      <c r="M210" s="58"/>
      <c r="N210" s="58"/>
      <c r="O210" s="58"/>
      <c r="P210" s="58"/>
    </row>
    <row r="211" spans="1:16" s="1" customFormat="1">
      <c r="A211" s="58"/>
      <c r="B211" s="58"/>
      <c r="C211" s="58"/>
      <c r="D211" s="58"/>
      <c r="E211" s="58"/>
      <c r="F211" s="58"/>
      <c r="G211" s="58"/>
      <c r="H211" s="58"/>
      <c r="I211" s="58"/>
      <c r="J211" s="58"/>
      <c r="K211" s="58"/>
      <c r="L211" s="58"/>
      <c r="M211" s="58"/>
      <c r="N211" s="58"/>
      <c r="O211" s="58"/>
      <c r="P211" s="58"/>
    </row>
    <row r="212" spans="1:16" s="1" customFormat="1">
      <c r="A212" s="58"/>
      <c r="B212" s="58"/>
      <c r="C212" s="58"/>
      <c r="D212" s="58"/>
      <c r="E212" s="58"/>
      <c r="F212" s="58"/>
      <c r="G212" s="58"/>
      <c r="H212" s="58"/>
      <c r="I212" s="58"/>
      <c r="J212" s="58"/>
      <c r="K212" s="58"/>
      <c r="L212" s="58"/>
      <c r="M212" s="58"/>
      <c r="N212" s="58"/>
      <c r="O212" s="58"/>
      <c r="P212" s="58"/>
    </row>
    <row r="213" spans="1:16" s="1" customFormat="1">
      <c r="A213" s="58"/>
      <c r="B213" s="58"/>
      <c r="C213" s="58"/>
      <c r="D213" s="58"/>
      <c r="E213" s="58"/>
      <c r="F213" s="58"/>
      <c r="G213" s="58"/>
      <c r="H213" s="58"/>
      <c r="I213" s="58"/>
      <c r="J213" s="58"/>
      <c r="K213" s="58"/>
      <c r="L213" s="58"/>
      <c r="M213" s="58"/>
      <c r="N213" s="58"/>
      <c r="O213" s="58"/>
      <c r="P213" s="58"/>
    </row>
    <row r="214" spans="1:16" s="1" customFormat="1">
      <c r="A214" s="58"/>
      <c r="B214" s="58"/>
      <c r="C214" s="58"/>
      <c r="D214" s="58"/>
      <c r="E214" s="58"/>
      <c r="F214" s="58"/>
      <c r="G214" s="58"/>
      <c r="H214" s="58"/>
      <c r="I214" s="58"/>
      <c r="J214" s="58"/>
      <c r="K214" s="58"/>
      <c r="L214" s="58"/>
      <c r="M214" s="58"/>
      <c r="N214" s="58"/>
      <c r="O214" s="58"/>
      <c r="P214" s="58"/>
    </row>
    <row r="215" spans="1:16" s="1" customFormat="1">
      <c r="A215" s="58"/>
      <c r="B215" s="58"/>
      <c r="C215" s="58"/>
      <c r="D215" s="58"/>
      <c r="E215" s="58"/>
      <c r="F215" s="58"/>
      <c r="G215" s="58"/>
      <c r="H215" s="58"/>
      <c r="I215" s="58"/>
      <c r="J215" s="58"/>
      <c r="K215" s="58"/>
      <c r="L215" s="58"/>
      <c r="M215" s="58"/>
      <c r="N215" s="58"/>
      <c r="O215" s="58"/>
      <c r="P215" s="58"/>
    </row>
    <row r="216" spans="1:16" s="1" customFormat="1">
      <c r="A216" s="58"/>
      <c r="B216" s="58"/>
      <c r="C216" s="58"/>
      <c r="D216" s="58"/>
      <c r="E216" s="58"/>
      <c r="F216" s="58"/>
      <c r="G216" s="58"/>
      <c r="H216" s="58"/>
      <c r="I216" s="58"/>
      <c r="J216" s="58"/>
      <c r="K216" s="58"/>
      <c r="L216" s="58"/>
      <c r="M216" s="58"/>
      <c r="N216" s="58"/>
      <c r="O216" s="58"/>
      <c r="P216" s="58"/>
    </row>
    <row r="217" spans="1:16" s="1" customFormat="1">
      <c r="A217" s="58"/>
      <c r="B217" s="58"/>
      <c r="C217" s="58"/>
      <c r="D217" s="58"/>
      <c r="E217" s="58"/>
      <c r="F217" s="58"/>
      <c r="G217" s="58"/>
      <c r="H217" s="58"/>
      <c r="I217" s="58"/>
      <c r="J217" s="58"/>
      <c r="K217" s="58"/>
      <c r="L217" s="58"/>
      <c r="M217" s="58"/>
      <c r="N217" s="58"/>
      <c r="O217" s="58"/>
      <c r="P217" s="58"/>
    </row>
    <row r="218" spans="1:16" s="1" customFormat="1">
      <c r="A218" s="58"/>
      <c r="B218" s="58"/>
      <c r="C218" s="58"/>
      <c r="D218" s="58"/>
      <c r="E218" s="58"/>
      <c r="F218" s="58"/>
      <c r="G218" s="58"/>
      <c r="H218" s="58"/>
      <c r="I218" s="58"/>
      <c r="J218" s="58"/>
      <c r="K218" s="58"/>
      <c r="L218" s="58"/>
      <c r="M218" s="58"/>
      <c r="N218" s="58"/>
      <c r="O218" s="58"/>
      <c r="P218" s="58"/>
    </row>
    <row r="219" spans="1:16" s="1" customFormat="1">
      <c r="A219" s="58"/>
      <c r="B219" s="58"/>
      <c r="C219" s="58"/>
      <c r="D219" s="58"/>
      <c r="E219" s="58"/>
      <c r="F219" s="58"/>
      <c r="G219" s="58"/>
      <c r="H219" s="58"/>
      <c r="I219" s="58"/>
      <c r="J219" s="58"/>
      <c r="K219" s="58"/>
      <c r="L219" s="58"/>
      <c r="M219" s="58"/>
      <c r="N219" s="58"/>
      <c r="O219" s="58"/>
      <c r="P219" s="58"/>
    </row>
    <row r="220" spans="1:16" s="1" customFormat="1">
      <c r="A220" s="58"/>
      <c r="B220" s="58"/>
      <c r="C220" s="58"/>
      <c r="D220" s="58"/>
      <c r="E220" s="58"/>
      <c r="F220" s="58"/>
      <c r="G220" s="58"/>
      <c r="H220" s="58"/>
      <c r="I220" s="58"/>
      <c r="J220" s="58"/>
      <c r="K220" s="58"/>
      <c r="L220" s="58"/>
      <c r="M220" s="58"/>
      <c r="N220" s="58"/>
      <c r="O220" s="58"/>
      <c r="P220" s="58"/>
    </row>
    <row r="221" spans="1:16" s="1" customFormat="1">
      <c r="A221" s="58"/>
      <c r="B221" s="58"/>
      <c r="C221" s="58"/>
      <c r="D221" s="58"/>
      <c r="E221" s="58"/>
      <c r="F221" s="58"/>
      <c r="G221" s="58"/>
      <c r="H221" s="58"/>
      <c r="I221" s="58"/>
      <c r="J221" s="58"/>
      <c r="K221" s="58"/>
      <c r="L221" s="58"/>
      <c r="M221" s="58"/>
      <c r="N221" s="58"/>
      <c r="O221" s="58"/>
      <c r="P221" s="58"/>
    </row>
    <row r="222" spans="1:16" s="1" customFormat="1">
      <c r="A222" s="58"/>
      <c r="B222" s="58"/>
      <c r="C222" s="58"/>
      <c r="D222" s="58"/>
      <c r="E222" s="58"/>
      <c r="F222" s="58"/>
      <c r="G222" s="58"/>
      <c r="H222" s="58"/>
      <c r="I222" s="58"/>
      <c r="J222" s="58"/>
      <c r="K222" s="58"/>
      <c r="L222" s="58"/>
      <c r="M222" s="58"/>
      <c r="N222" s="58"/>
      <c r="O222" s="58"/>
      <c r="P222" s="58"/>
    </row>
    <row r="223" spans="1:16" s="1" customFormat="1">
      <c r="A223" s="58"/>
      <c r="B223" s="58"/>
      <c r="C223" s="58"/>
      <c r="D223" s="58"/>
      <c r="E223" s="58"/>
      <c r="F223" s="58"/>
      <c r="G223" s="58"/>
      <c r="H223" s="58"/>
      <c r="I223" s="58"/>
      <c r="J223" s="58"/>
      <c r="K223" s="58"/>
      <c r="L223" s="58"/>
      <c r="M223" s="58"/>
      <c r="N223" s="58"/>
      <c r="O223" s="58"/>
      <c r="P223" s="58"/>
    </row>
    <row r="224" spans="1:16" s="1" customFormat="1">
      <c r="A224" s="58"/>
      <c r="B224" s="58"/>
      <c r="C224" s="58"/>
      <c r="D224" s="58"/>
      <c r="E224" s="58"/>
      <c r="F224" s="58"/>
      <c r="G224" s="58"/>
      <c r="H224" s="58"/>
      <c r="I224" s="58"/>
      <c r="J224" s="58"/>
      <c r="K224" s="58"/>
      <c r="L224" s="58"/>
      <c r="M224" s="58"/>
      <c r="N224" s="58"/>
      <c r="O224" s="58"/>
      <c r="P224" s="58"/>
    </row>
    <row r="225" spans="1:16" s="1" customFormat="1">
      <c r="A225" s="58"/>
      <c r="B225" s="58"/>
      <c r="C225" s="58"/>
      <c r="D225" s="58"/>
      <c r="E225" s="58"/>
      <c r="F225" s="58"/>
      <c r="G225" s="58"/>
      <c r="H225" s="58"/>
      <c r="I225" s="58"/>
      <c r="J225" s="58"/>
      <c r="K225" s="58"/>
      <c r="L225" s="58"/>
      <c r="M225" s="58"/>
      <c r="N225" s="58"/>
      <c r="O225" s="58"/>
      <c r="P225" s="58"/>
    </row>
    <row r="226" spans="1:16" s="1" customFormat="1">
      <c r="A226" s="58"/>
      <c r="B226" s="58"/>
      <c r="C226" s="58"/>
      <c r="D226" s="58"/>
      <c r="E226" s="58"/>
      <c r="F226" s="58"/>
      <c r="G226" s="58"/>
      <c r="H226" s="58"/>
      <c r="I226" s="58"/>
      <c r="J226" s="58"/>
      <c r="K226" s="58"/>
      <c r="L226" s="58"/>
      <c r="M226" s="58"/>
      <c r="N226" s="58"/>
      <c r="O226" s="58"/>
      <c r="P226" s="58"/>
    </row>
    <row r="227" spans="1:16" s="1" customFormat="1">
      <c r="A227" s="58"/>
      <c r="B227" s="58"/>
      <c r="C227" s="58"/>
      <c r="D227" s="58"/>
      <c r="E227" s="58"/>
      <c r="F227" s="58"/>
      <c r="G227" s="58"/>
      <c r="H227" s="58"/>
      <c r="I227" s="58"/>
      <c r="J227" s="58"/>
      <c r="K227" s="58"/>
      <c r="L227" s="58"/>
      <c r="M227" s="58"/>
      <c r="N227" s="58"/>
      <c r="O227" s="58"/>
      <c r="P227" s="58"/>
    </row>
    <row r="228" spans="1:16" s="1" customFormat="1">
      <c r="A228" s="58"/>
      <c r="B228" s="58"/>
      <c r="C228" s="58"/>
      <c r="D228" s="58"/>
      <c r="E228" s="58"/>
      <c r="F228" s="58"/>
      <c r="G228" s="58"/>
      <c r="H228" s="58"/>
      <c r="I228" s="58"/>
      <c r="J228" s="58"/>
      <c r="K228" s="58"/>
      <c r="L228" s="58"/>
      <c r="M228" s="58"/>
      <c r="N228" s="58"/>
      <c r="O228" s="58"/>
      <c r="P228" s="58"/>
    </row>
    <row r="229" spans="1:16" s="1" customFormat="1">
      <c r="A229" s="58"/>
      <c r="B229" s="58"/>
      <c r="C229" s="58"/>
      <c r="D229" s="58"/>
      <c r="E229" s="58"/>
      <c r="F229" s="58"/>
      <c r="G229" s="58"/>
      <c r="H229" s="58"/>
      <c r="I229" s="58"/>
      <c r="J229" s="58"/>
      <c r="K229" s="58"/>
      <c r="L229" s="58"/>
      <c r="M229" s="58"/>
      <c r="N229" s="58"/>
      <c r="O229" s="58"/>
      <c r="P229" s="58"/>
    </row>
    <row r="230" spans="1:16" s="1" customFormat="1">
      <c r="A230" s="58"/>
      <c r="B230" s="58"/>
      <c r="C230" s="58"/>
      <c r="D230" s="58"/>
      <c r="E230" s="58"/>
      <c r="F230" s="58"/>
      <c r="G230" s="58"/>
      <c r="H230" s="58"/>
      <c r="I230" s="58"/>
      <c r="J230" s="58"/>
      <c r="K230" s="58"/>
      <c r="L230" s="58"/>
      <c r="M230" s="58"/>
      <c r="N230" s="58"/>
      <c r="O230" s="58"/>
      <c r="P230" s="58"/>
    </row>
    <row r="231" spans="1:16" s="1" customFormat="1">
      <c r="A231" s="58"/>
      <c r="B231" s="58"/>
      <c r="C231" s="58"/>
      <c r="D231" s="58"/>
      <c r="E231" s="58"/>
      <c r="F231" s="58"/>
      <c r="G231" s="58"/>
      <c r="H231" s="58"/>
      <c r="I231" s="58"/>
      <c r="J231" s="58"/>
      <c r="K231" s="58"/>
      <c r="L231" s="58"/>
      <c r="M231" s="58"/>
      <c r="N231" s="58"/>
      <c r="O231" s="58"/>
      <c r="P231" s="58"/>
    </row>
    <row r="232" spans="1:16" s="1" customFormat="1">
      <c r="A232" s="58"/>
      <c r="B232" s="58"/>
      <c r="C232" s="58"/>
      <c r="D232" s="58"/>
      <c r="E232" s="58"/>
      <c r="F232" s="58"/>
      <c r="G232" s="58"/>
      <c r="H232" s="58"/>
      <c r="I232" s="58"/>
      <c r="J232" s="58"/>
      <c r="K232" s="58"/>
      <c r="L232" s="58"/>
      <c r="M232" s="58"/>
      <c r="N232" s="58"/>
      <c r="O232" s="58"/>
      <c r="P232" s="58"/>
    </row>
    <row r="233" spans="1:16" s="1" customFormat="1">
      <c r="A233" s="58"/>
      <c r="B233" s="58"/>
      <c r="C233" s="58"/>
      <c r="D233" s="58"/>
      <c r="E233" s="58"/>
      <c r="F233" s="58"/>
      <c r="G233" s="58"/>
      <c r="H233" s="58"/>
      <c r="I233" s="58"/>
      <c r="J233" s="58"/>
      <c r="K233" s="58"/>
      <c r="L233" s="58"/>
      <c r="M233" s="58"/>
      <c r="N233" s="58"/>
      <c r="O233" s="58"/>
      <c r="P233" s="58"/>
    </row>
    <row r="234" spans="1:16" s="1" customFormat="1">
      <c r="A234" s="58"/>
      <c r="B234" s="58"/>
      <c r="C234" s="58"/>
      <c r="D234" s="58"/>
      <c r="E234" s="58"/>
      <c r="F234" s="58"/>
      <c r="G234" s="58"/>
      <c r="H234" s="58"/>
      <c r="I234" s="58"/>
      <c r="J234" s="58"/>
      <c r="K234" s="58"/>
      <c r="L234" s="58"/>
      <c r="M234" s="58"/>
      <c r="N234" s="58"/>
      <c r="O234" s="58"/>
      <c r="P234" s="58"/>
    </row>
    <row r="235" spans="1:16" s="1" customFormat="1">
      <c r="A235" s="58"/>
      <c r="B235" s="58"/>
      <c r="C235" s="58"/>
      <c r="D235" s="58"/>
      <c r="E235" s="58"/>
      <c r="F235" s="58"/>
      <c r="G235" s="58"/>
      <c r="H235" s="58"/>
      <c r="I235" s="58"/>
      <c r="J235" s="58"/>
      <c r="K235" s="58"/>
      <c r="L235" s="58"/>
      <c r="M235" s="58"/>
      <c r="N235" s="58"/>
      <c r="O235" s="58"/>
      <c r="P235" s="58"/>
    </row>
    <row r="236" spans="1:16" s="1" customFormat="1">
      <c r="A236" s="58"/>
      <c r="B236" s="58"/>
      <c r="C236" s="58"/>
      <c r="D236" s="58"/>
      <c r="E236" s="58"/>
      <c r="F236" s="58"/>
      <c r="G236" s="58"/>
      <c r="H236" s="58"/>
      <c r="I236" s="58"/>
      <c r="J236" s="58"/>
      <c r="K236" s="58"/>
      <c r="L236" s="58"/>
      <c r="M236" s="58"/>
      <c r="N236" s="58"/>
      <c r="O236" s="58"/>
      <c r="P236" s="58"/>
    </row>
    <row r="237" spans="1:16" s="1" customFormat="1">
      <c r="A237" s="58"/>
      <c r="B237" s="58"/>
      <c r="C237" s="58"/>
      <c r="D237" s="58"/>
      <c r="E237" s="58"/>
      <c r="F237" s="58"/>
      <c r="G237" s="58"/>
      <c r="H237" s="58"/>
      <c r="I237" s="58"/>
      <c r="J237" s="58"/>
      <c r="K237" s="58"/>
      <c r="L237" s="58"/>
      <c r="M237" s="58"/>
      <c r="N237" s="58"/>
      <c r="O237" s="58"/>
      <c r="P237" s="58"/>
    </row>
    <row r="238" spans="1:16" s="1" customFormat="1">
      <c r="A238" s="58"/>
      <c r="B238" s="58"/>
      <c r="C238" s="58"/>
      <c r="D238" s="58"/>
      <c r="E238" s="58"/>
      <c r="F238" s="58"/>
      <c r="G238" s="58"/>
      <c r="H238" s="58"/>
      <c r="I238" s="58"/>
      <c r="J238" s="58"/>
      <c r="K238" s="58"/>
      <c r="L238" s="58"/>
      <c r="M238" s="58"/>
      <c r="N238" s="58"/>
      <c r="O238" s="58"/>
      <c r="P238" s="58"/>
    </row>
    <row r="239" spans="1:16" s="1" customFormat="1">
      <c r="A239" s="58"/>
      <c r="B239" s="58"/>
      <c r="C239" s="58"/>
      <c r="D239" s="58"/>
      <c r="E239" s="58"/>
      <c r="F239" s="58"/>
      <c r="G239" s="58"/>
      <c r="H239" s="58"/>
      <c r="I239" s="58"/>
      <c r="J239" s="58"/>
      <c r="K239" s="58"/>
      <c r="L239" s="58"/>
      <c r="M239" s="58"/>
      <c r="N239" s="58"/>
      <c r="O239" s="58"/>
      <c r="P239" s="58"/>
    </row>
    <row r="240" spans="1:16" s="1" customFormat="1">
      <c r="A240" s="58"/>
      <c r="B240" s="58"/>
      <c r="C240" s="58"/>
      <c r="D240" s="58"/>
      <c r="E240" s="58"/>
      <c r="F240" s="58"/>
      <c r="G240" s="58"/>
      <c r="H240" s="58"/>
      <c r="I240" s="58"/>
      <c r="J240" s="58"/>
      <c r="K240" s="58"/>
      <c r="L240" s="58"/>
      <c r="M240" s="58"/>
      <c r="N240" s="58"/>
      <c r="O240" s="58"/>
      <c r="P240" s="58"/>
    </row>
    <row r="241" spans="1:16" s="1" customFormat="1">
      <c r="A241" s="58"/>
      <c r="B241" s="58"/>
      <c r="C241" s="58"/>
      <c r="D241" s="58"/>
      <c r="E241" s="58"/>
      <c r="F241" s="58"/>
      <c r="G241" s="58"/>
      <c r="H241" s="58"/>
      <c r="I241" s="58"/>
      <c r="J241" s="58"/>
      <c r="K241" s="58"/>
      <c r="L241" s="58"/>
      <c r="M241" s="58"/>
      <c r="N241" s="58"/>
      <c r="O241" s="58"/>
      <c r="P241" s="58"/>
    </row>
    <row r="242" spans="1:16" s="1" customFormat="1">
      <c r="A242" s="58"/>
      <c r="B242" s="58"/>
      <c r="C242" s="58"/>
      <c r="D242" s="58"/>
      <c r="E242" s="58"/>
      <c r="F242" s="58"/>
      <c r="G242" s="58"/>
      <c r="H242" s="58"/>
      <c r="I242" s="58"/>
      <c r="J242" s="58"/>
      <c r="K242" s="58"/>
      <c r="L242" s="58"/>
      <c r="M242" s="58"/>
      <c r="N242" s="58"/>
      <c r="O242" s="58"/>
      <c r="P242" s="58"/>
    </row>
    <row r="243" spans="1:16" s="1" customFormat="1">
      <c r="A243" s="58"/>
      <c r="B243" s="58"/>
      <c r="C243" s="58"/>
      <c r="D243" s="58"/>
      <c r="E243" s="58"/>
      <c r="F243" s="58"/>
      <c r="G243" s="58"/>
      <c r="H243" s="58"/>
      <c r="I243" s="58"/>
      <c r="J243" s="58"/>
      <c r="K243" s="58"/>
      <c r="L243" s="58"/>
      <c r="M243" s="58"/>
      <c r="N243" s="58"/>
      <c r="O243" s="58"/>
      <c r="P243" s="58"/>
    </row>
    <row r="244" spans="1:16" s="1" customFormat="1">
      <c r="A244" s="58"/>
      <c r="B244" s="58"/>
      <c r="C244" s="58"/>
      <c r="D244" s="58"/>
      <c r="E244" s="58"/>
      <c r="F244" s="58"/>
      <c r="G244" s="58"/>
      <c r="H244" s="58"/>
      <c r="I244" s="58"/>
      <c r="J244" s="58"/>
      <c r="K244" s="58"/>
      <c r="L244" s="58"/>
      <c r="M244" s="58"/>
      <c r="N244" s="58"/>
      <c r="O244" s="58"/>
      <c r="P244" s="58"/>
    </row>
    <row r="245" spans="1:16" s="1" customFormat="1">
      <c r="A245" s="58"/>
      <c r="B245" s="58"/>
      <c r="C245" s="58"/>
      <c r="D245" s="58"/>
      <c r="E245" s="58"/>
      <c r="F245" s="58"/>
      <c r="G245" s="58"/>
      <c r="H245" s="58"/>
      <c r="I245" s="58"/>
      <c r="J245" s="58"/>
      <c r="K245" s="58"/>
      <c r="L245" s="58"/>
      <c r="M245" s="58"/>
      <c r="N245" s="58"/>
      <c r="O245" s="58"/>
      <c r="P245" s="58"/>
    </row>
    <row r="246" spans="1:16" s="1" customFormat="1">
      <c r="A246" s="58"/>
      <c r="B246" s="58"/>
      <c r="C246" s="58"/>
      <c r="D246" s="58"/>
      <c r="E246" s="58"/>
      <c r="F246" s="58"/>
      <c r="G246" s="58"/>
      <c r="H246" s="58"/>
      <c r="I246" s="58"/>
      <c r="J246" s="58"/>
      <c r="K246" s="58"/>
      <c r="L246" s="58"/>
      <c r="M246" s="58"/>
      <c r="N246" s="58"/>
      <c r="O246" s="58"/>
      <c r="P246" s="58"/>
    </row>
    <row r="247" spans="1:16" s="1" customFormat="1">
      <c r="A247" s="58"/>
      <c r="B247" s="58"/>
      <c r="C247" s="58"/>
      <c r="D247" s="58"/>
      <c r="E247" s="58"/>
      <c r="F247" s="58"/>
      <c r="G247" s="58"/>
      <c r="H247" s="58"/>
      <c r="I247" s="58"/>
      <c r="J247" s="58"/>
      <c r="K247" s="58"/>
      <c r="L247" s="58"/>
      <c r="M247" s="58"/>
      <c r="N247" s="58"/>
      <c r="O247" s="58"/>
      <c r="P247" s="58"/>
    </row>
    <row r="248" spans="1:16" s="1" customFormat="1">
      <c r="A248" s="58"/>
      <c r="B248" s="58"/>
      <c r="C248" s="58"/>
      <c r="D248" s="58"/>
      <c r="E248" s="58"/>
      <c r="F248" s="58"/>
      <c r="G248" s="58"/>
      <c r="H248" s="58"/>
      <c r="I248" s="58"/>
      <c r="J248" s="58"/>
      <c r="K248" s="58"/>
      <c r="L248" s="58"/>
      <c r="M248" s="58"/>
      <c r="N248" s="58"/>
      <c r="O248" s="58"/>
      <c r="P248" s="58"/>
    </row>
    <row r="249" spans="1:16" s="1" customFormat="1">
      <c r="A249" s="58"/>
      <c r="B249" s="58"/>
      <c r="C249" s="58"/>
      <c r="D249" s="58"/>
      <c r="E249" s="58"/>
      <c r="F249" s="58"/>
      <c r="G249" s="58"/>
      <c r="H249" s="58"/>
      <c r="I249" s="58"/>
      <c r="J249" s="58"/>
      <c r="K249" s="58"/>
      <c r="L249" s="58"/>
      <c r="M249" s="58"/>
      <c r="N249" s="58"/>
      <c r="O249" s="58"/>
      <c r="P249" s="58"/>
    </row>
    <row r="250" spans="1:16" s="1" customFormat="1">
      <c r="A250" s="58"/>
      <c r="B250" s="58"/>
      <c r="C250" s="58"/>
      <c r="D250" s="58"/>
      <c r="E250" s="58"/>
      <c r="F250" s="58"/>
      <c r="G250" s="58"/>
      <c r="H250" s="58"/>
      <c r="I250" s="58"/>
      <c r="J250" s="58"/>
      <c r="K250" s="58"/>
      <c r="L250" s="58"/>
      <c r="M250" s="58"/>
      <c r="N250" s="58"/>
      <c r="O250" s="58"/>
      <c r="P250" s="58"/>
    </row>
    <row r="251" spans="1:16" s="1" customFormat="1">
      <c r="A251" s="58"/>
      <c r="B251" s="58"/>
      <c r="C251" s="58"/>
      <c r="D251" s="58"/>
      <c r="E251" s="58"/>
      <c r="F251" s="58"/>
      <c r="G251" s="58"/>
      <c r="H251" s="58"/>
      <c r="I251" s="58"/>
      <c r="J251" s="58"/>
      <c r="K251" s="58"/>
      <c r="L251" s="58"/>
      <c r="M251" s="58"/>
      <c r="N251" s="58"/>
      <c r="O251" s="58"/>
      <c r="P251" s="58"/>
    </row>
    <row r="252" spans="1:16" s="1" customFormat="1">
      <c r="A252" s="58"/>
      <c r="B252" s="58"/>
      <c r="C252" s="58"/>
      <c r="D252" s="58"/>
      <c r="E252" s="58"/>
      <c r="F252" s="58"/>
      <c r="G252" s="58"/>
      <c r="H252" s="58"/>
      <c r="I252" s="58"/>
      <c r="J252" s="58"/>
      <c r="K252" s="58"/>
      <c r="L252" s="58"/>
      <c r="M252" s="58"/>
      <c r="N252" s="58"/>
      <c r="O252" s="58"/>
      <c r="P252" s="58"/>
    </row>
    <row r="253" spans="1:16" s="1" customFormat="1">
      <c r="A253" s="58"/>
      <c r="B253" s="58"/>
      <c r="C253" s="58"/>
      <c r="D253" s="58"/>
      <c r="E253" s="58"/>
      <c r="F253" s="58"/>
      <c r="G253" s="58"/>
      <c r="H253" s="58"/>
      <c r="I253" s="58"/>
      <c r="J253" s="58"/>
      <c r="K253" s="58"/>
      <c r="L253" s="58"/>
      <c r="M253" s="58"/>
      <c r="N253" s="58"/>
      <c r="O253" s="58"/>
      <c r="P253" s="58"/>
    </row>
    <row r="254" spans="1:16" s="1" customFormat="1">
      <c r="A254" s="58"/>
      <c r="B254" s="58"/>
      <c r="C254" s="58"/>
      <c r="D254" s="58"/>
      <c r="E254" s="58"/>
      <c r="F254" s="58"/>
      <c r="G254" s="58"/>
      <c r="H254" s="58"/>
      <c r="I254" s="58"/>
      <c r="J254" s="58"/>
      <c r="K254" s="58"/>
      <c r="L254" s="58"/>
      <c r="M254" s="58"/>
      <c r="N254" s="58"/>
      <c r="O254" s="58"/>
      <c r="P254" s="58"/>
    </row>
    <row r="255" spans="1:16" s="1" customFormat="1">
      <c r="A255" s="58"/>
      <c r="B255" s="58"/>
      <c r="C255" s="58"/>
      <c r="D255" s="58"/>
      <c r="E255" s="58"/>
      <c r="F255" s="58"/>
      <c r="G255" s="58"/>
      <c r="H255" s="58"/>
      <c r="I255" s="58"/>
      <c r="J255" s="58"/>
      <c r="K255" s="58"/>
      <c r="L255" s="58"/>
      <c r="M255" s="58"/>
      <c r="N255" s="58"/>
      <c r="O255" s="58"/>
      <c r="P255" s="58"/>
    </row>
    <row r="256" spans="1:16" s="1" customFormat="1">
      <c r="A256" s="58"/>
      <c r="B256" s="58"/>
      <c r="C256" s="58"/>
      <c r="D256" s="58"/>
      <c r="E256" s="58"/>
      <c r="F256" s="58"/>
      <c r="G256" s="58"/>
      <c r="H256" s="58"/>
      <c r="I256" s="58"/>
      <c r="J256" s="58"/>
      <c r="K256" s="58"/>
      <c r="L256" s="58"/>
      <c r="M256" s="58"/>
      <c r="N256" s="58"/>
      <c r="O256" s="58"/>
      <c r="P256" s="58"/>
    </row>
    <row r="257" spans="1:16" s="1" customFormat="1">
      <c r="A257" s="58"/>
      <c r="B257" s="58"/>
      <c r="C257" s="58"/>
      <c r="D257" s="58"/>
      <c r="E257" s="58"/>
      <c r="F257" s="58"/>
      <c r="G257" s="58"/>
      <c r="H257" s="58"/>
      <c r="I257" s="58"/>
      <c r="J257" s="58"/>
      <c r="K257" s="58"/>
      <c r="L257" s="58"/>
      <c r="M257" s="58"/>
      <c r="N257" s="58"/>
      <c r="O257" s="58"/>
      <c r="P257" s="58"/>
    </row>
    <row r="258" spans="1:16" s="1" customFormat="1">
      <c r="A258" s="58"/>
      <c r="B258" s="58"/>
      <c r="C258" s="58"/>
      <c r="D258" s="58"/>
      <c r="E258" s="58"/>
      <c r="F258" s="58"/>
      <c r="G258" s="58"/>
      <c r="H258" s="58"/>
      <c r="I258" s="58"/>
      <c r="J258" s="58"/>
      <c r="K258" s="58"/>
      <c r="L258" s="58"/>
      <c r="M258" s="58"/>
      <c r="N258" s="58"/>
      <c r="O258" s="58"/>
      <c r="P258" s="58"/>
    </row>
    <row r="259" spans="1:16" s="1" customFormat="1">
      <c r="A259" s="58"/>
      <c r="B259" s="58"/>
      <c r="C259" s="58"/>
      <c r="D259" s="58"/>
      <c r="E259" s="58"/>
      <c r="F259" s="58"/>
      <c r="G259" s="58"/>
      <c r="H259" s="58"/>
      <c r="I259" s="58"/>
      <c r="J259" s="58"/>
      <c r="K259" s="58"/>
      <c r="L259" s="58"/>
      <c r="M259" s="58"/>
      <c r="N259" s="58"/>
      <c r="O259" s="58"/>
      <c r="P259" s="58"/>
    </row>
    <row r="260" spans="1:16" s="1" customFormat="1">
      <c r="A260" s="58"/>
      <c r="B260" s="58"/>
      <c r="C260" s="58"/>
      <c r="D260" s="58"/>
      <c r="E260" s="58"/>
      <c r="F260" s="58"/>
      <c r="G260" s="58"/>
      <c r="H260" s="58"/>
      <c r="I260" s="58"/>
      <c r="J260" s="58"/>
      <c r="K260" s="58"/>
      <c r="L260" s="58"/>
      <c r="M260" s="58"/>
      <c r="N260" s="58"/>
      <c r="O260" s="58"/>
      <c r="P260" s="58"/>
    </row>
    <row r="261" spans="1:16" s="1" customFormat="1">
      <c r="A261" s="58"/>
      <c r="B261" s="58"/>
      <c r="C261" s="58"/>
      <c r="D261" s="58"/>
      <c r="E261" s="58"/>
      <c r="F261" s="58"/>
      <c r="G261" s="58"/>
      <c r="H261" s="58"/>
      <c r="I261" s="58"/>
      <c r="J261" s="58"/>
      <c r="K261" s="58"/>
      <c r="L261" s="58"/>
      <c r="M261" s="58"/>
      <c r="N261" s="58"/>
      <c r="O261" s="58"/>
      <c r="P261" s="58"/>
    </row>
    <row r="262" spans="1:16" s="1" customFormat="1">
      <c r="A262" s="58"/>
      <c r="B262" s="58"/>
      <c r="C262" s="58"/>
      <c r="D262" s="58"/>
      <c r="E262" s="58"/>
      <c r="F262" s="58"/>
      <c r="G262" s="58"/>
      <c r="H262" s="58"/>
      <c r="I262" s="58"/>
      <c r="J262" s="58"/>
      <c r="K262" s="58"/>
      <c r="L262" s="58"/>
      <c r="M262" s="58"/>
      <c r="N262" s="58"/>
      <c r="O262" s="58"/>
      <c r="P262" s="58"/>
    </row>
    <row r="263" spans="1:16" s="1" customFormat="1">
      <c r="A263" s="58"/>
      <c r="B263" s="58"/>
      <c r="C263" s="58"/>
      <c r="D263" s="58"/>
      <c r="E263" s="58"/>
      <c r="F263" s="58"/>
      <c r="G263" s="58"/>
      <c r="H263" s="58"/>
      <c r="I263" s="58"/>
      <c r="J263" s="58"/>
      <c r="K263" s="58"/>
      <c r="L263" s="58"/>
      <c r="M263" s="58"/>
      <c r="N263" s="58"/>
      <c r="O263" s="58"/>
      <c r="P263" s="58"/>
    </row>
    <row r="264" spans="1:16" s="1" customFormat="1">
      <c r="A264" s="58"/>
      <c r="B264" s="58"/>
      <c r="C264" s="58"/>
      <c r="D264" s="58"/>
      <c r="E264" s="58"/>
      <c r="F264" s="58"/>
      <c r="G264" s="58"/>
      <c r="H264" s="58"/>
      <c r="I264" s="58"/>
      <c r="J264" s="58"/>
      <c r="K264" s="58"/>
      <c r="L264" s="58"/>
      <c r="M264" s="58"/>
      <c r="N264" s="58"/>
      <c r="O264" s="58"/>
      <c r="P264" s="58"/>
    </row>
    <row r="265" spans="1:16" s="1" customFormat="1">
      <c r="A265" s="58"/>
      <c r="B265" s="58"/>
      <c r="C265" s="58"/>
      <c r="D265" s="58"/>
      <c r="E265" s="58"/>
      <c r="F265" s="58"/>
      <c r="G265" s="58"/>
      <c r="H265" s="58"/>
      <c r="I265" s="58"/>
      <c r="J265" s="58"/>
      <c r="K265" s="58"/>
      <c r="L265" s="58"/>
      <c r="M265" s="58"/>
      <c r="N265" s="58"/>
      <c r="O265" s="58"/>
      <c r="P265" s="58"/>
    </row>
    <row r="266" spans="1:16" s="1" customFormat="1">
      <c r="A266" s="58"/>
      <c r="B266" s="58"/>
      <c r="C266" s="58"/>
      <c r="D266" s="58"/>
      <c r="E266" s="58"/>
      <c r="F266" s="58"/>
      <c r="G266" s="58"/>
      <c r="H266" s="58"/>
      <c r="I266" s="58"/>
      <c r="J266" s="58"/>
      <c r="K266" s="58"/>
      <c r="L266" s="58"/>
      <c r="M266" s="58"/>
      <c r="N266" s="58"/>
      <c r="O266" s="58"/>
      <c r="P266" s="58"/>
    </row>
    <row r="267" spans="1:16" s="1" customFormat="1">
      <c r="A267" s="58"/>
      <c r="B267" s="58"/>
      <c r="C267" s="58"/>
      <c r="D267" s="58"/>
      <c r="E267" s="58"/>
      <c r="F267" s="58"/>
      <c r="G267" s="58"/>
      <c r="H267" s="58"/>
      <c r="I267" s="58"/>
      <c r="J267" s="58"/>
      <c r="K267" s="58"/>
      <c r="L267" s="58"/>
      <c r="M267" s="58"/>
      <c r="N267" s="58"/>
      <c r="O267" s="58"/>
      <c r="P267" s="58"/>
    </row>
    <row r="268" spans="1:16" s="1" customFormat="1">
      <c r="A268" s="58"/>
      <c r="B268" s="58"/>
      <c r="C268" s="58"/>
      <c r="D268" s="58"/>
      <c r="E268" s="58"/>
      <c r="F268" s="58"/>
      <c r="G268" s="58"/>
      <c r="H268" s="58"/>
      <c r="I268" s="58"/>
      <c r="J268" s="58"/>
      <c r="K268" s="58"/>
      <c r="L268" s="58"/>
      <c r="M268" s="58"/>
      <c r="N268" s="58"/>
      <c r="O268" s="58"/>
      <c r="P268" s="58"/>
    </row>
    <row r="269" spans="1:16" s="1" customFormat="1">
      <c r="A269" s="58"/>
      <c r="B269" s="58"/>
      <c r="C269" s="58"/>
      <c r="D269" s="58"/>
      <c r="E269" s="58"/>
      <c r="F269" s="58"/>
      <c r="G269" s="58"/>
      <c r="H269" s="58"/>
      <c r="I269" s="58"/>
      <c r="J269" s="58"/>
      <c r="K269" s="58"/>
      <c r="L269" s="58"/>
      <c r="M269" s="58"/>
      <c r="N269" s="58"/>
      <c r="O269" s="58"/>
      <c r="P269" s="58"/>
    </row>
    <row r="270" spans="1:16" s="1" customFormat="1">
      <c r="A270" s="58"/>
      <c r="B270" s="58"/>
      <c r="C270" s="58"/>
      <c r="D270" s="58"/>
      <c r="E270" s="58"/>
      <c r="F270" s="58"/>
      <c r="G270" s="58"/>
      <c r="H270" s="58"/>
      <c r="I270" s="58"/>
      <c r="J270" s="58"/>
      <c r="K270" s="58"/>
      <c r="L270" s="58"/>
      <c r="M270" s="58"/>
      <c r="N270" s="58"/>
      <c r="O270" s="58"/>
      <c r="P270" s="58"/>
    </row>
    <row r="271" spans="1:16" s="1" customFormat="1">
      <c r="A271" s="58"/>
      <c r="B271" s="58"/>
      <c r="C271" s="58"/>
      <c r="D271" s="58"/>
      <c r="E271" s="58"/>
      <c r="F271" s="58"/>
      <c r="G271" s="58"/>
      <c r="H271" s="58"/>
      <c r="I271" s="58"/>
      <c r="J271" s="58"/>
      <c r="K271" s="58"/>
      <c r="L271" s="58"/>
      <c r="M271" s="58"/>
      <c r="N271" s="58"/>
      <c r="O271" s="58"/>
      <c r="P271" s="58"/>
    </row>
    <row r="272" spans="1:16" s="1" customFormat="1">
      <c r="A272" s="58"/>
      <c r="B272" s="58"/>
      <c r="C272" s="58"/>
      <c r="D272" s="58"/>
      <c r="E272" s="58"/>
      <c r="F272" s="58"/>
      <c r="G272" s="58"/>
      <c r="H272" s="58"/>
      <c r="I272" s="58"/>
      <c r="J272" s="58"/>
      <c r="K272" s="58"/>
      <c r="L272" s="58"/>
      <c r="M272" s="58"/>
      <c r="N272" s="58"/>
      <c r="O272" s="58"/>
      <c r="P272" s="58"/>
    </row>
    <row r="273" spans="1:16" s="1" customFormat="1">
      <c r="A273" s="58"/>
      <c r="B273" s="58"/>
      <c r="C273" s="58"/>
      <c r="D273" s="58"/>
      <c r="E273" s="58"/>
      <c r="F273" s="58"/>
      <c r="G273" s="58"/>
      <c r="H273" s="58"/>
      <c r="I273" s="58"/>
      <c r="J273" s="58"/>
      <c r="K273" s="58"/>
      <c r="L273" s="58"/>
      <c r="M273" s="58"/>
      <c r="N273" s="58"/>
      <c r="O273" s="58"/>
      <c r="P273" s="58"/>
    </row>
    <row r="274" spans="1:16" s="1" customFormat="1">
      <c r="A274" s="58"/>
      <c r="B274" s="58"/>
      <c r="C274" s="58"/>
      <c r="D274" s="58"/>
      <c r="E274" s="58"/>
      <c r="F274" s="58"/>
      <c r="G274" s="58"/>
      <c r="H274" s="58"/>
      <c r="I274" s="58"/>
      <c r="J274" s="58"/>
      <c r="K274" s="58"/>
      <c r="L274" s="58"/>
      <c r="M274" s="58"/>
      <c r="N274" s="58"/>
      <c r="O274" s="58"/>
      <c r="P274" s="58"/>
    </row>
    <row r="275" spans="1:16" s="1" customFormat="1">
      <c r="A275" s="58"/>
      <c r="B275" s="58"/>
      <c r="C275" s="58"/>
      <c r="D275" s="58"/>
      <c r="E275" s="58"/>
      <c r="F275" s="58"/>
      <c r="G275" s="58"/>
      <c r="H275" s="58"/>
      <c r="I275" s="58"/>
      <c r="J275" s="58"/>
      <c r="K275" s="58"/>
      <c r="L275" s="58"/>
      <c r="M275" s="58"/>
      <c r="N275" s="58"/>
      <c r="O275" s="58"/>
      <c r="P275" s="58"/>
    </row>
    <row r="276" spans="1:16" s="1" customFormat="1">
      <c r="A276" s="58"/>
      <c r="B276" s="58"/>
      <c r="C276" s="58"/>
      <c r="D276" s="58"/>
      <c r="E276" s="58"/>
      <c r="F276" s="58"/>
      <c r="G276" s="58"/>
      <c r="H276" s="58"/>
      <c r="I276" s="58"/>
      <c r="J276" s="58"/>
      <c r="K276" s="58"/>
      <c r="L276" s="58"/>
      <c r="M276" s="58"/>
      <c r="N276" s="58"/>
      <c r="O276" s="58"/>
      <c r="P276" s="58"/>
    </row>
    <row r="277" spans="1:16" s="1" customFormat="1">
      <c r="A277" s="58"/>
      <c r="B277" s="58"/>
      <c r="C277" s="58"/>
      <c r="D277" s="58"/>
      <c r="E277" s="58"/>
      <c r="F277" s="58"/>
      <c r="G277" s="58"/>
      <c r="H277" s="58"/>
      <c r="I277" s="58"/>
      <c r="J277" s="58"/>
      <c r="K277" s="58"/>
      <c r="L277" s="58"/>
      <c r="M277" s="58"/>
      <c r="N277" s="58"/>
      <c r="O277" s="58"/>
      <c r="P277" s="58"/>
    </row>
    <row r="278" spans="1:16" s="1" customFormat="1">
      <c r="A278" s="58"/>
      <c r="B278" s="58"/>
      <c r="C278" s="58"/>
      <c r="D278" s="58"/>
      <c r="E278" s="58"/>
      <c r="F278" s="58"/>
      <c r="G278" s="58"/>
      <c r="H278" s="58"/>
      <c r="I278" s="58"/>
      <c r="J278" s="58"/>
      <c r="K278" s="58"/>
      <c r="L278" s="58"/>
      <c r="M278" s="58"/>
      <c r="N278" s="58"/>
      <c r="O278" s="58"/>
      <c r="P278" s="58"/>
    </row>
    <row r="279" spans="1:16" s="1" customFormat="1">
      <c r="A279" s="58"/>
      <c r="B279" s="58"/>
      <c r="C279" s="58"/>
      <c r="D279" s="58"/>
      <c r="E279" s="58"/>
      <c r="F279" s="58"/>
      <c r="G279" s="58"/>
      <c r="H279" s="58"/>
      <c r="I279" s="58"/>
      <c r="J279" s="58"/>
      <c r="K279" s="58"/>
      <c r="L279" s="58"/>
      <c r="M279" s="58"/>
      <c r="N279" s="58"/>
      <c r="O279" s="58"/>
      <c r="P279" s="58"/>
    </row>
    <row r="280" spans="1:16" s="1" customFormat="1">
      <c r="A280" s="58"/>
      <c r="B280" s="58"/>
      <c r="C280" s="58"/>
      <c r="D280" s="58"/>
      <c r="E280" s="58"/>
      <c r="F280" s="58"/>
      <c r="G280" s="58"/>
      <c r="H280" s="58"/>
      <c r="I280" s="58"/>
      <c r="J280" s="58"/>
      <c r="K280" s="58"/>
      <c r="L280" s="58"/>
      <c r="M280" s="58"/>
      <c r="N280" s="58"/>
      <c r="O280" s="58"/>
      <c r="P280" s="58"/>
    </row>
    <row r="281" spans="1:16" s="1" customFormat="1">
      <c r="A281" s="58"/>
      <c r="B281" s="58"/>
      <c r="C281" s="58"/>
      <c r="D281" s="58"/>
      <c r="E281" s="58"/>
      <c r="F281" s="58"/>
      <c r="G281" s="58"/>
      <c r="H281" s="58"/>
      <c r="I281" s="58"/>
      <c r="J281" s="58"/>
      <c r="K281" s="58"/>
      <c r="L281" s="58"/>
      <c r="M281" s="58"/>
      <c r="N281" s="58"/>
      <c r="O281" s="58"/>
      <c r="P281" s="58"/>
    </row>
    <row r="282" spans="1:16" s="1" customFormat="1">
      <c r="A282" s="58"/>
      <c r="B282" s="58"/>
      <c r="C282" s="58"/>
      <c r="D282" s="58"/>
      <c r="E282" s="58"/>
      <c r="F282" s="58"/>
      <c r="G282" s="58"/>
      <c r="H282" s="58"/>
      <c r="I282" s="58"/>
      <c r="J282" s="58"/>
      <c r="K282" s="58"/>
      <c r="L282" s="58"/>
      <c r="M282" s="58"/>
      <c r="N282" s="58"/>
      <c r="O282" s="58"/>
      <c r="P282" s="58"/>
    </row>
    <row r="283" spans="1:16" s="1" customFormat="1">
      <c r="A283" s="58"/>
      <c r="B283" s="58"/>
      <c r="C283" s="58"/>
      <c r="D283" s="58"/>
      <c r="E283" s="58"/>
      <c r="F283" s="58"/>
      <c r="G283" s="58"/>
      <c r="H283" s="58"/>
      <c r="I283" s="58"/>
      <c r="J283" s="58"/>
      <c r="K283" s="58"/>
      <c r="L283" s="58"/>
      <c r="M283" s="58"/>
      <c r="N283" s="58"/>
      <c r="O283" s="58"/>
      <c r="P283" s="58"/>
    </row>
    <row r="284" spans="1:16" s="1" customFormat="1">
      <c r="A284" s="58"/>
      <c r="B284" s="58"/>
      <c r="C284" s="58"/>
      <c r="D284" s="58"/>
      <c r="E284" s="58"/>
      <c r="F284" s="58"/>
      <c r="G284" s="58"/>
      <c r="H284" s="58"/>
      <c r="I284" s="58"/>
      <c r="J284" s="58"/>
      <c r="K284" s="58"/>
      <c r="L284" s="58"/>
      <c r="M284" s="58"/>
      <c r="N284" s="58"/>
      <c r="O284" s="58"/>
      <c r="P284" s="58"/>
    </row>
    <row r="285" spans="1:16" s="1" customFormat="1">
      <c r="A285" s="58"/>
      <c r="B285" s="58"/>
      <c r="C285" s="58"/>
      <c r="D285" s="58"/>
      <c r="E285" s="58"/>
      <c r="F285" s="58"/>
      <c r="G285" s="58"/>
      <c r="H285" s="58"/>
      <c r="I285" s="58"/>
      <c r="J285" s="58"/>
      <c r="K285" s="58"/>
      <c r="L285" s="58"/>
      <c r="M285" s="58"/>
      <c r="N285" s="58"/>
      <c r="O285" s="58"/>
      <c r="P285" s="58"/>
    </row>
    <row r="286" spans="1:16" s="1" customFormat="1">
      <c r="A286" s="58"/>
      <c r="B286" s="58"/>
      <c r="C286" s="58"/>
      <c r="D286" s="58"/>
      <c r="E286" s="58"/>
      <c r="F286" s="58"/>
      <c r="G286" s="58"/>
      <c r="H286" s="58"/>
      <c r="I286" s="58"/>
      <c r="J286" s="58"/>
      <c r="K286" s="58"/>
      <c r="L286" s="58"/>
      <c r="M286" s="58"/>
      <c r="N286" s="58"/>
      <c r="O286" s="58"/>
      <c r="P286" s="58"/>
    </row>
    <row r="287" spans="1:16" s="1" customFormat="1">
      <c r="A287" s="58"/>
      <c r="B287" s="58"/>
      <c r="C287" s="58"/>
      <c r="D287" s="58"/>
      <c r="E287" s="58"/>
      <c r="F287" s="58"/>
      <c r="G287" s="58"/>
      <c r="H287" s="58"/>
      <c r="I287" s="58"/>
      <c r="J287" s="58"/>
      <c r="K287" s="58"/>
      <c r="L287" s="58"/>
      <c r="M287" s="58"/>
      <c r="N287" s="58"/>
      <c r="O287" s="58"/>
      <c r="P287" s="58"/>
    </row>
    <row r="288" spans="1:16" s="1" customFormat="1">
      <c r="A288" s="58"/>
      <c r="B288" s="58"/>
      <c r="C288" s="58"/>
      <c r="D288" s="58"/>
      <c r="E288" s="58"/>
      <c r="F288" s="58"/>
      <c r="G288" s="58"/>
      <c r="H288" s="58"/>
      <c r="I288" s="58"/>
      <c r="J288" s="58"/>
      <c r="K288" s="58"/>
      <c r="L288" s="58"/>
      <c r="M288" s="58"/>
      <c r="N288" s="58"/>
      <c r="O288" s="58"/>
      <c r="P288" s="58"/>
    </row>
    <row r="289" spans="1:16" s="1" customFormat="1">
      <c r="A289" s="58"/>
      <c r="B289" s="58"/>
      <c r="C289" s="58"/>
      <c r="D289" s="58"/>
      <c r="E289" s="58"/>
      <c r="F289" s="58"/>
      <c r="G289" s="58"/>
      <c r="H289" s="58"/>
      <c r="I289" s="58"/>
      <c r="J289" s="58"/>
      <c r="K289" s="58"/>
      <c r="L289" s="58"/>
      <c r="M289" s="58"/>
      <c r="N289" s="58"/>
      <c r="O289" s="58"/>
      <c r="P289" s="58"/>
    </row>
    <row r="290" spans="1:16" s="1" customFormat="1">
      <c r="A290" s="58"/>
      <c r="B290" s="58"/>
      <c r="C290" s="58"/>
      <c r="D290" s="58"/>
      <c r="E290" s="58"/>
      <c r="F290" s="58"/>
      <c r="G290" s="58"/>
      <c r="H290" s="58"/>
      <c r="I290" s="58"/>
      <c r="J290" s="58"/>
      <c r="K290" s="58"/>
      <c r="L290" s="58"/>
      <c r="M290" s="58"/>
      <c r="N290" s="58"/>
      <c r="O290" s="58"/>
      <c r="P290" s="58"/>
    </row>
    <row r="291" spans="1:16" s="1" customFormat="1">
      <c r="A291" s="58"/>
      <c r="B291" s="58"/>
      <c r="C291" s="58"/>
      <c r="D291" s="58"/>
      <c r="E291" s="58"/>
      <c r="F291" s="58"/>
      <c r="G291" s="58"/>
      <c r="H291" s="58"/>
      <c r="I291" s="58"/>
      <c r="J291" s="58"/>
      <c r="K291" s="58"/>
      <c r="L291" s="58"/>
      <c r="M291" s="58"/>
      <c r="N291" s="58"/>
      <c r="O291" s="58"/>
      <c r="P291" s="58"/>
    </row>
    <row r="292" spans="1:16" s="1" customFormat="1">
      <c r="A292" s="58"/>
      <c r="B292" s="58"/>
      <c r="C292" s="58"/>
      <c r="D292" s="58"/>
      <c r="E292" s="58"/>
      <c r="F292" s="58"/>
      <c r="G292" s="58"/>
      <c r="H292" s="58"/>
      <c r="I292" s="58"/>
      <c r="J292" s="58"/>
      <c r="K292" s="58"/>
      <c r="L292" s="58"/>
      <c r="M292" s="58"/>
      <c r="N292" s="58"/>
      <c r="O292" s="58"/>
      <c r="P292" s="58"/>
    </row>
    <row r="293" spans="1:16" s="1" customFormat="1">
      <c r="A293" s="58"/>
      <c r="B293" s="58"/>
      <c r="C293" s="58"/>
      <c r="D293" s="58"/>
      <c r="E293" s="58"/>
      <c r="F293" s="58"/>
      <c r="G293" s="58"/>
      <c r="H293" s="58"/>
      <c r="I293" s="58"/>
      <c r="J293" s="58"/>
      <c r="K293" s="58"/>
      <c r="L293" s="58"/>
      <c r="M293" s="58"/>
      <c r="N293" s="58"/>
      <c r="O293" s="58"/>
      <c r="P293" s="58"/>
    </row>
    <row r="294" spans="1:16" s="1" customFormat="1">
      <c r="A294" s="58"/>
      <c r="B294" s="58"/>
      <c r="C294" s="58"/>
      <c r="D294" s="58"/>
      <c r="E294" s="58"/>
      <c r="F294" s="58"/>
      <c r="G294" s="58"/>
      <c r="H294" s="58"/>
      <c r="I294" s="58"/>
      <c r="J294" s="58"/>
      <c r="K294" s="58"/>
      <c r="L294" s="58"/>
      <c r="M294" s="58"/>
      <c r="N294" s="58"/>
      <c r="O294" s="58"/>
      <c r="P294" s="58"/>
    </row>
    <row r="295" spans="1:16" s="1" customFormat="1">
      <c r="A295" s="58"/>
      <c r="B295" s="58"/>
      <c r="C295" s="58"/>
      <c r="D295" s="58"/>
      <c r="E295" s="58"/>
      <c r="F295" s="58"/>
      <c r="G295" s="58"/>
      <c r="H295" s="58"/>
      <c r="I295" s="58"/>
      <c r="J295" s="58"/>
      <c r="K295" s="58"/>
      <c r="L295" s="58"/>
      <c r="M295" s="58"/>
      <c r="N295" s="58"/>
      <c r="O295" s="58"/>
      <c r="P295" s="58"/>
    </row>
    <row r="296" spans="1:16" s="1" customFormat="1">
      <c r="A296" s="58"/>
      <c r="B296" s="58"/>
      <c r="C296" s="58"/>
      <c r="D296" s="58"/>
      <c r="E296" s="58"/>
      <c r="F296" s="58"/>
      <c r="G296" s="58"/>
      <c r="H296" s="58"/>
      <c r="I296" s="58"/>
      <c r="J296" s="58"/>
      <c r="K296" s="58"/>
      <c r="L296" s="58"/>
      <c r="M296" s="58"/>
      <c r="N296" s="58"/>
      <c r="O296" s="58"/>
      <c r="P296" s="58"/>
    </row>
    <row r="297" spans="1:16" s="1" customFormat="1">
      <c r="A297" s="58"/>
      <c r="B297" s="58"/>
      <c r="C297" s="58"/>
      <c r="D297" s="58"/>
      <c r="E297" s="58"/>
      <c r="F297" s="58"/>
      <c r="G297" s="58"/>
      <c r="H297" s="58"/>
      <c r="I297" s="58"/>
      <c r="J297" s="58"/>
      <c r="K297" s="58"/>
      <c r="L297" s="58"/>
      <c r="M297" s="58"/>
      <c r="N297" s="58"/>
      <c r="O297" s="58"/>
      <c r="P297" s="58"/>
    </row>
    <row r="298" spans="1:16" s="1" customFormat="1">
      <c r="A298" s="58"/>
      <c r="B298" s="58"/>
      <c r="C298" s="58"/>
      <c r="D298" s="58"/>
      <c r="E298" s="58"/>
      <c r="F298" s="58"/>
      <c r="G298" s="58"/>
      <c r="H298" s="58"/>
      <c r="I298" s="58"/>
      <c r="J298" s="58"/>
      <c r="K298" s="58"/>
      <c r="L298" s="58"/>
      <c r="M298" s="58"/>
      <c r="N298" s="58"/>
      <c r="O298" s="58"/>
      <c r="P298" s="58"/>
    </row>
    <row r="299" spans="1:16" s="1" customFormat="1">
      <c r="A299" s="58"/>
      <c r="B299" s="58"/>
      <c r="C299" s="58"/>
      <c r="D299" s="58"/>
      <c r="E299" s="58"/>
      <c r="F299" s="58"/>
      <c r="G299" s="58"/>
      <c r="H299" s="58"/>
      <c r="I299" s="58"/>
      <c r="J299" s="58"/>
      <c r="K299" s="58"/>
      <c r="L299" s="58"/>
      <c r="M299" s="58"/>
      <c r="N299" s="58"/>
      <c r="O299" s="58"/>
      <c r="P299" s="58"/>
    </row>
    <row r="300" spans="1:16" s="1" customFormat="1">
      <c r="A300" s="58"/>
      <c r="B300" s="58"/>
      <c r="C300" s="58"/>
      <c r="D300" s="58"/>
      <c r="E300" s="58"/>
      <c r="F300" s="58"/>
      <c r="G300" s="58"/>
      <c r="H300" s="58"/>
      <c r="I300" s="58"/>
      <c r="J300" s="58"/>
      <c r="K300" s="58"/>
      <c r="L300" s="58"/>
      <c r="M300" s="58"/>
      <c r="N300" s="58"/>
      <c r="O300" s="58"/>
      <c r="P300" s="58"/>
    </row>
    <row r="301" spans="1:16" s="1" customFormat="1">
      <c r="A301" s="58"/>
      <c r="B301" s="58"/>
      <c r="C301" s="58"/>
      <c r="D301" s="58"/>
      <c r="E301" s="58"/>
      <c r="F301" s="58"/>
      <c r="G301" s="58"/>
      <c r="H301" s="58"/>
      <c r="I301" s="58"/>
      <c r="J301" s="58"/>
      <c r="K301" s="58"/>
      <c r="L301" s="58"/>
      <c r="M301" s="58"/>
      <c r="N301" s="58"/>
      <c r="O301" s="58"/>
      <c r="P301" s="58"/>
    </row>
    <row r="302" spans="1:16" s="1" customFormat="1">
      <c r="A302" s="58"/>
      <c r="B302" s="58"/>
      <c r="C302" s="58"/>
      <c r="D302" s="58"/>
      <c r="E302" s="58"/>
      <c r="F302" s="58"/>
      <c r="G302" s="58"/>
      <c r="H302" s="58"/>
      <c r="I302" s="58"/>
      <c r="J302" s="58"/>
      <c r="K302" s="58"/>
      <c r="L302" s="58"/>
      <c r="M302" s="58"/>
      <c r="N302" s="58"/>
      <c r="O302" s="58"/>
      <c r="P302" s="58"/>
    </row>
    <row r="303" spans="1:16" s="1" customFormat="1">
      <c r="A303" s="58"/>
      <c r="B303" s="58"/>
      <c r="C303" s="58"/>
      <c r="D303" s="58"/>
      <c r="E303" s="58"/>
      <c r="F303" s="58"/>
      <c r="G303" s="58"/>
      <c r="H303" s="58"/>
      <c r="I303" s="58"/>
      <c r="J303" s="58"/>
      <c r="K303" s="58"/>
      <c r="L303" s="58"/>
      <c r="M303" s="58"/>
      <c r="N303" s="58"/>
      <c r="O303" s="58"/>
      <c r="P303" s="58"/>
    </row>
    <row r="304" spans="1:16" s="1" customFormat="1">
      <c r="A304" s="58"/>
      <c r="B304" s="58"/>
      <c r="C304" s="58"/>
      <c r="D304" s="58"/>
      <c r="E304" s="58"/>
      <c r="F304" s="58"/>
      <c r="G304" s="58"/>
      <c r="H304" s="58"/>
      <c r="I304" s="58"/>
      <c r="J304" s="58"/>
      <c r="K304" s="58"/>
      <c r="L304" s="58"/>
      <c r="M304" s="58"/>
      <c r="N304" s="58"/>
      <c r="O304" s="58"/>
      <c r="P304" s="58"/>
    </row>
    <row r="305" spans="1:16" s="1" customFormat="1">
      <c r="A305" s="58"/>
      <c r="B305" s="58"/>
      <c r="C305" s="58"/>
      <c r="D305" s="58"/>
      <c r="E305" s="58"/>
      <c r="F305" s="58"/>
      <c r="G305" s="58"/>
      <c r="H305" s="58"/>
      <c r="I305" s="58"/>
      <c r="J305" s="58"/>
      <c r="K305" s="58"/>
      <c r="L305" s="58"/>
      <c r="M305" s="58"/>
      <c r="N305" s="58"/>
      <c r="O305" s="58"/>
      <c r="P305" s="58"/>
    </row>
    <row r="306" spans="1:16" s="1" customFormat="1">
      <c r="A306" s="58"/>
      <c r="B306" s="58"/>
      <c r="C306" s="58"/>
      <c r="D306" s="58"/>
      <c r="E306" s="58"/>
      <c r="F306" s="58"/>
      <c r="G306" s="58"/>
      <c r="H306" s="58"/>
      <c r="I306" s="58"/>
      <c r="J306" s="58"/>
      <c r="K306" s="58"/>
      <c r="L306" s="58"/>
      <c r="M306" s="58"/>
      <c r="N306" s="58"/>
      <c r="O306" s="58"/>
      <c r="P306" s="58"/>
    </row>
    <row r="307" spans="1:16" s="1" customFormat="1">
      <c r="A307" s="58"/>
      <c r="B307" s="58"/>
      <c r="C307" s="58"/>
      <c r="D307" s="58"/>
      <c r="E307" s="58"/>
      <c r="F307" s="58"/>
      <c r="G307" s="58"/>
      <c r="H307" s="58"/>
      <c r="I307" s="58"/>
      <c r="J307" s="58"/>
      <c r="K307" s="58"/>
      <c r="L307" s="58"/>
      <c r="M307" s="58"/>
      <c r="N307" s="58"/>
      <c r="O307" s="58"/>
      <c r="P307" s="58"/>
    </row>
    <row r="308" spans="1:16" s="1" customFormat="1">
      <c r="A308" s="58"/>
      <c r="B308" s="58"/>
      <c r="C308" s="58"/>
      <c r="D308" s="58"/>
      <c r="E308" s="58"/>
      <c r="F308" s="58"/>
      <c r="G308" s="58"/>
      <c r="H308" s="58"/>
      <c r="I308" s="58"/>
      <c r="J308" s="58"/>
      <c r="K308" s="58"/>
      <c r="L308" s="58"/>
      <c r="M308" s="58"/>
      <c r="N308" s="58"/>
      <c r="O308" s="58"/>
      <c r="P308" s="58"/>
    </row>
    <row r="309" spans="1:16" s="1" customFormat="1">
      <c r="A309" s="58"/>
      <c r="B309" s="58"/>
      <c r="C309" s="58"/>
      <c r="D309" s="58"/>
      <c r="E309" s="58"/>
      <c r="F309" s="58"/>
      <c r="G309" s="58"/>
      <c r="H309" s="58"/>
      <c r="I309" s="58"/>
      <c r="J309" s="58"/>
      <c r="K309" s="58"/>
      <c r="L309" s="58"/>
      <c r="M309" s="58"/>
      <c r="N309" s="58"/>
      <c r="O309" s="58"/>
      <c r="P309" s="58"/>
    </row>
    <row r="310" spans="1:16" s="1" customFormat="1">
      <c r="A310" s="58"/>
      <c r="B310" s="58"/>
      <c r="C310" s="58"/>
      <c r="D310" s="58"/>
      <c r="E310" s="58"/>
      <c r="F310" s="58"/>
      <c r="G310" s="58"/>
      <c r="H310" s="58"/>
      <c r="I310" s="58"/>
      <c r="J310" s="58"/>
      <c r="K310" s="58"/>
      <c r="L310" s="58"/>
      <c r="M310" s="58"/>
      <c r="N310" s="58"/>
      <c r="O310" s="58"/>
      <c r="P310" s="58"/>
    </row>
    <row r="311" spans="1:16" s="1" customFormat="1">
      <c r="A311" s="58"/>
      <c r="B311" s="58"/>
      <c r="C311" s="58"/>
      <c r="D311" s="58"/>
      <c r="E311" s="58"/>
      <c r="F311" s="58"/>
      <c r="G311" s="58"/>
      <c r="H311" s="58"/>
      <c r="I311" s="58"/>
      <c r="J311" s="58"/>
      <c r="K311" s="58"/>
      <c r="L311" s="58"/>
      <c r="M311" s="58"/>
      <c r="N311" s="58"/>
      <c r="O311" s="58"/>
      <c r="P311" s="58"/>
    </row>
    <row r="312" spans="1:16" s="1" customFormat="1">
      <c r="A312" s="58"/>
      <c r="B312" s="58"/>
      <c r="C312" s="58"/>
      <c r="D312" s="58"/>
      <c r="E312" s="58"/>
      <c r="F312" s="58"/>
      <c r="G312" s="58"/>
      <c r="H312" s="58"/>
      <c r="I312" s="58"/>
      <c r="J312" s="58"/>
      <c r="K312" s="58"/>
      <c r="L312" s="58"/>
      <c r="M312" s="58"/>
      <c r="N312" s="58"/>
      <c r="O312" s="58"/>
      <c r="P312" s="58"/>
    </row>
    <row r="313" spans="1:16" s="1" customFormat="1">
      <c r="A313" s="58"/>
      <c r="B313" s="58"/>
      <c r="C313" s="58"/>
      <c r="D313" s="58"/>
      <c r="E313" s="58"/>
      <c r="F313" s="58"/>
      <c r="G313" s="58"/>
      <c r="H313" s="58"/>
      <c r="I313" s="58"/>
      <c r="J313" s="58"/>
      <c r="K313" s="58"/>
      <c r="L313" s="58"/>
      <c r="M313" s="58"/>
      <c r="N313" s="58"/>
      <c r="O313" s="58"/>
      <c r="P313" s="58"/>
    </row>
    <row r="314" spans="1:16" s="1" customFormat="1">
      <c r="A314" s="58"/>
      <c r="B314" s="58"/>
      <c r="C314" s="58"/>
      <c r="D314" s="58"/>
      <c r="E314" s="58"/>
      <c r="F314" s="58"/>
      <c r="G314" s="58"/>
      <c r="H314" s="58"/>
      <c r="I314" s="58"/>
      <c r="J314" s="58"/>
      <c r="K314" s="58"/>
      <c r="L314" s="58"/>
      <c r="M314" s="58"/>
      <c r="N314" s="58"/>
      <c r="O314" s="58"/>
      <c r="P314" s="58"/>
    </row>
    <row r="315" spans="1:16" s="1" customFormat="1">
      <c r="A315" s="58"/>
      <c r="B315" s="58"/>
      <c r="C315" s="58"/>
      <c r="D315" s="58"/>
      <c r="E315" s="58"/>
      <c r="F315" s="58"/>
      <c r="G315" s="58"/>
      <c r="H315" s="58"/>
      <c r="I315" s="58"/>
      <c r="J315" s="58"/>
      <c r="K315" s="58"/>
      <c r="L315" s="58"/>
      <c r="M315" s="58"/>
      <c r="N315" s="58"/>
      <c r="O315" s="58"/>
      <c r="P315" s="58"/>
    </row>
    <row r="316" spans="1:16" s="1" customFormat="1">
      <c r="A316" s="58"/>
      <c r="B316" s="58"/>
      <c r="C316" s="58"/>
      <c r="D316" s="58"/>
      <c r="E316" s="58"/>
      <c r="F316" s="58"/>
      <c r="G316" s="58"/>
      <c r="H316" s="58"/>
      <c r="I316" s="58"/>
      <c r="J316" s="58"/>
      <c r="K316" s="58"/>
      <c r="L316" s="58"/>
      <c r="M316" s="58"/>
      <c r="N316" s="58"/>
      <c r="O316" s="58"/>
      <c r="P316" s="58"/>
    </row>
    <row r="317" spans="1:16" s="1" customFormat="1">
      <c r="A317" s="58"/>
      <c r="B317" s="58"/>
      <c r="C317" s="58"/>
      <c r="D317" s="58"/>
      <c r="E317" s="58"/>
      <c r="F317" s="58"/>
      <c r="G317" s="58"/>
      <c r="H317" s="58"/>
      <c r="I317" s="58"/>
      <c r="J317" s="58"/>
      <c r="K317" s="58"/>
      <c r="L317" s="58"/>
      <c r="M317" s="58"/>
      <c r="N317" s="58"/>
      <c r="O317" s="58"/>
      <c r="P317" s="58"/>
    </row>
    <row r="318" spans="1:16" s="1" customFormat="1">
      <c r="A318" s="58"/>
      <c r="B318" s="58"/>
      <c r="C318" s="58"/>
      <c r="D318" s="58"/>
      <c r="E318" s="58"/>
      <c r="F318" s="58"/>
      <c r="G318" s="58"/>
      <c r="H318" s="58"/>
      <c r="I318" s="58"/>
      <c r="J318" s="58"/>
      <c r="K318" s="58"/>
      <c r="L318" s="58"/>
      <c r="M318" s="58"/>
      <c r="N318" s="58"/>
      <c r="O318" s="58"/>
      <c r="P318" s="58"/>
    </row>
    <row r="319" spans="1:16" s="1" customFormat="1">
      <c r="A319" s="58"/>
      <c r="B319" s="58"/>
      <c r="C319" s="58"/>
      <c r="D319" s="58"/>
      <c r="E319" s="58"/>
      <c r="F319" s="58"/>
      <c r="G319" s="58"/>
      <c r="H319" s="58"/>
      <c r="I319" s="58"/>
      <c r="J319" s="58"/>
      <c r="K319" s="58"/>
      <c r="L319" s="58"/>
      <c r="M319" s="58"/>
      <c r="N319" s="58"/>
      <c r="O319" s="58"/>
      <c r="P319" s="58"/>
    </row>
    <row r="320" spans="1:16" s="1" customFormat="1">
      <c r="A320" s="58"/>
      <c r="B320" s="58"/>
      <c r="C320" s="58"/>
      <c r="D320" s="58"/>
      <c r="E320" s="58"/>
      <c r="F320" s="58"/>
      <c r="G320" s="58"/>
      <c r="H320" s="58"/>
      <c r="I320" s="58"/>
      <c r="J320" s="58"/>
      <c r="K320" s="58"/>
      <c r="L320" s="58"/>
      <c r="M320" s="58"/>
      <c r="N320" s="58"/>
      <c r="O320" s="58"/>
      <c r="P320" s="58"/>
    </row>
    <row r="321" spans="1:16" s="1" customFormat="1">
      <c r="A321" s="58"/>
      <c r="B321" s="58"/>
      <c r="C321" s="58"/>
      <c r="D321" s="58"/>
      <c r="E321" s="58"/>
      <c r="F321" s="58"/>
      <c r="G321" s="58"/>
      <c r="H321" s="58"/>
      <c r="I321" s="58"/>
      <c r="J321" s="58"/>
      <c r="K321" s="58"/>
      <c r="L321" s="58"/>
      <c r="M321" s="58"/>
      <c r="N321" s="58"/>
      <c r="O321" s="58"/>
      <c r="P321" s="58"/>
    </row>
    <row r="322" spans="1:16" s="1" customFormat="1">
      <c r="A322" s="58"/>
      <c r="B322" s="58"/>
      <c r="C322" s="58"/>
      <c r="D322" s="58"/>
      <c r="E322" s="58"/>
      <c r="F322" s="58"/>
      <c r="G322" s="58"/>
      <c r="H322" s="58"/>
      <c r="I322" s="58"/>
      <c r="J322" s="58"/>
      <c r="K322" s="58"/>
      <c r="L322" s="58"/>
      <c r="M322" s="58"/>
      <c r="N322" s="58"/>
      <c r="O322" s="58"/>
      <c r="P322" s="58"/>
    </row>
    <row r="323" spans="1:16" s="1" customFormat="1">
      <c r="A323" s="58"/>
      <c r="B323" s="58"/>
      <c r="C323" s="58"/>
      <c r="D323" s="58"/>
      <c r="E323" s="58"/>
      <c r="F323" s="58"/>
      <c r="G323" s="58"/>
      <c r="H323" s="58"/>
      <c r="I323" s="58"/>
      <c r="J323" s="58"/>
      <c r="K323" s="58"/>
      <c r="L323" s="58"/>
      <c r="M323" s="58"/>
      <c r="N323" s="58"/>
      <c r="O323" s="58"/>
      <c r="P323" s="58"/>
    </row>
    <row r="324" spans="1:16" s="1" customFormat="1">
      <c r="A324" s="58"/>
      <c r="B324" s="58"/>
      <c r="C324" s="58"/>
      <c r="D324" s="58"/>
      <c r="E324" s="58"/>
      <c r="F324" s="58"/>
      <c r="G324" s="58"/>
      <c r="H324" s="58"/>
      <c r="I324" s="58"/>
      <c r="J324" s="58"/>
      <c r="K324" s="58"/>
      <c r="L324" s="58"/>
      <c r="M324" s="58"/>
      <c r="N324" s="58"/>
      <c r="O324" s="58"/>
      <c r="P324" s="58"/>
    </row>
    <row r="325" spans="1:16" s="1" customFormat="1">
      <c r="A325" s="58"/>
      <c r="B325" s="58"/>
      <c r="C325" s="58"/>
      <c r="D325" s="58"/>
      <c r="E325" s="58"/>
      <c r="F325" s="58"/>
      <c r="G325" s="58"/>
      <c r="H325" s="58"/>
      <c r="I325" s="58"/>
      <c r="J325" s="58"/>
      <c r="K325" s="58"/>
      <c r="L325" s="58"/>
      <c r="M325" s="58"/>
      <c r="N325" s="58"/>
      <c r="O325" s="58"/>
      <c r="P325" s="58"/>
    </row>
    <row r="326" spans="1:16" s="1" customFormat="1">
      <c r="A326" s="58"/>
      <c r="B326" s="58"/>
      <c r="C326" s="58"/>
      <c r="D326" s="58"/>
      <c r="E326" s="58"/>
      <c r="F326" s="58"/>
      <c r="G326" s="58"/>
      <c r="H326" s="58"/>
      <c r="I326" s="58"/>
      <c r="J326" s="58"/>
      <c r="K326" s="58"/>
      <c r="L326" s="58"/>
      <c r="M326" s="58"/>
      <c r="N326" s="58"/>
      <c r="O326" s="58"/>
      <c r="P326" s="58"/>
    </row>
    <row r="327" spans="1:16" s="1" customFormat="1">
      <c r="A327" s="58"/>
      <c r="B327" s="58"/>
      <c r="C327" s="58"/>
      <c r="D327" s="58"/>
      <c r="E327" s="58"/>
      <c r="F327" s="58"/>
      <c r="G327" s="58"/>
      <c r="H327" s="58"/>
      <c r="I327" s="58"/>
      <c r="J327" s="58"/>
      <c r="K327" s="58"/>
      <c r="L327" s="58"/>
      <c r="M327" s="58"/>
      <c r="N327" s="58"/>
      <c r="O327" s="58"/>
      <c r="P327" s="58"/>
    </row>
    <row r="328" spans="1:16" s="1" customFormat="1">
      <c r="A328" s="58"/>
      <c r="B328" s="58"/>
      <c r="C328" s="58"/>
      <c r="D328" s="58"/>
      <c r="E328" s="58"/>
      <c r="F328" s="58"/>
      <c r="G328" s="58"/>
      <c r="H328" s="58"/>
      <c r="I328" s="58"/>
      <c r="J328" s="58"/>
      <c r="K328" s="58"/>
      <c r="L328" s="58"/>
      <c r="M328" s="58"/>
      <c r="N328" s="58"/>
      <c r="O328" s="58"/>
      <c r="P328" s="58"/>
    </row>
    <row r="329" spans="1:16" s="1" customFormat="1">
      <c r="A329" s="58"/>
      <c r="B329" s="58"/>
      <c r="C329" s="58"/>
      <c r="D329" s="58"/>
      <c r="E329" s="58"/>
      <c r="F329" s="58"/>
      <c r="G329" s="58"/>
      <c r="H329" s="58"/>
      <c r="I329" s="58"/>
      <c r="J329" s="58"/>
      <c r="K329" s="58"/>
      <c r="L329" s="58"/>
      <c r="M329" s="58"/>
      <c r="N329" s="58"/>
      <c r="O329" s="58"/>
      <c r="P329" s="58"/>
    </row>
    <row r="330" spans="1:16" s="1" customFormat="1">
      <c r="A330" s="58"/>
      <c r="B330" s="58"/>
      <c r="C330" s="58"/>
      <c r="D330" s="58"/>
      <c r="E330" s="58"/>
      <c r="F330" s="58"/>
      <c r="G330" s="58"/>
      <c r="H330" s="58"/>
      <c r="I330" s="58"/>
      <c r="J330" s="58"/>
      <c r="K330" s="58"/>
      <c r="L330" s="58"/>
      <c r="M330" s="58"/>
      <c r="N330" s="58"/>
      <c r="O330" s="58"/>
      <c r="P330" s="58"/>
    </row>
    <row r="331" spans="1:16" s="1" customFormat="1">
      <c r="A331" s="58"/>
      <c r="B331" s="58"/>
      <c r="C331" s="58"/>
      <c r="D331" s="58"/>
      <c r="E331" s="58"/>
      <c r="F331" s="58"/>
      <c r="G331" s="58"/>
      <c r="H331" s="58"/>
      <c r="I331" s="58"/>
      <c r="J331" s="58"/>
      <c r="K331" s="58"/>
      <c r="L331" s="58"/>
      <c r="M331" s="58"/>
      <c r="N331" s="58"/>
      <c r="O331" s="58"/>
      <c r="P331" s="58"/>
    </row>
    <row r="332" spans="1:16" s="1" customFormat="1">
      <c r="A332" s="58"/>
      <c r="B332" s="58"/>
      <c r="C332" s="58"/>
      <c r="D332" s="58"/>
      <c r="E332" s="58"/>
      <c r="F332" s="58"/>
      <c r="G332" s="58"/>
      <c r="H332" s="58"/>
      <c r="I332" s="58"/>
      <c r="J332" s="58"/>
      <c r="K332" s="58"/>
      <c r="L332" s="58"/>
      <c r="M332" s="58"/>
      <c r="N332" s="58"/>
      <c r="O332" s="58"/>
      <c r="P332" s="58"/>
    </row>
    <row r="333" spans="1:16" s="1" customFormat="1">
      <c r="A333" s="58"/>
      <c r="B333" s="58"/>
      <c r="C333" s="58"/>
      <c r="D333" s="58"/>
      <c r="E333" s="58"/>
      <c r="F333" s="58"/>
      <c r="G333" s="58"/>
      <c r="H333" s="58"/>
      <c r="I333" s="58"/>
      <c r="J333" s="58"/>
      <c r="K333" s="58"/>
      <c r="L333" s="58"/>
      <c r="M333" s="58"/>
      <c r="N333" s="58"/>
      <c r="O333" s="58"/>
      <c r="P333" s="58"/>
    </row>
    <row r="334" spans="1:16" s="1" customFormat="1">
      <c r="A334" s="58"/>
      <c r="B334" s="58"/>
      <c r="C334" s="58"/>
      <c r="D334" s="58"/>
      <c r="E334" s="58"/>
      <c r="F334" s="58"/>
      <c r="G334" s="58"/>
      <c r="H334" s="58"/>
      <c r="I334" s="58"/>
      <c r="J334" s="58"/>
      <c r="K334" s="58"/>
      <c r="L334" s="58"/>
      <c r="M334" s="58"/>
      <c r="N334" s="58"/>
      <c r="O334" s="58"/>
      <c r="P334" s="58"/>
    </row>
    <row r="335" spans="1:16" s="1" customFormat="1">
      <c r="A335" s="58"/>
      <c r="B335" s="58"/>
      <c r="C335" s="58"/>
      <c r="D335" s="58"/>
      <c r="E335" s="58"/>
      <c r="F335" s="58"/>
      <c r="G335" s="58"/>
      <c r="H335" s="58"/>
      <c r="I335" s="58"/>
      <c r="J335" s="58"/>
      <c r="K335" s="58"/>
      <c r="L335" s="58"/>
      <c r="M335" s="58"/>
      <c r="N335" s="58"/>
      <c r="O335" s="58"/>
      <c r="P335" s="58"/>
    </row>
    <row r="336" spans="1:16" s="1" customFormat="1">
      <c r="A336" s="58"/>
      <c r="B336" s="58"/>
      <c r="C336" s="58"/>
      <c r="D336" s="58"/>
      <c r="E336" s="58"/>
      <c r="F336" s="58"/>
      <c r="G336" s="58"/>
      <c r="H336" s="58"/>
      <c r="I336" s="58"/>
      <c r="J336" s="58"/>
      <c r="K336" s="58"/>
      <c r="L336" s="58"/>
      <c r="M336" s="58"/>
      <c r="N336" s="58"/>
      <c r="O336" s="58"/>
      <c r="P336" s="58"/>
    </row>
    <row r="337" spans="1:16" s="1" customFormat="1">
      <c r="A337" s="58"/>
      <c r="B337" s="58"/>
      <c r="C337" s="58"/>
      <c r="D337" s="58"/>
      <c r="E337" s="58"/>
      <c r="F337" s="58"/>
      <c r="G337" s="58"/>
      <c r="H337" s="58"/>
      <c r="I337" s="58"/>
      <c r="J337" s="58"/>
      <c r="K337" s="58"/>
      <c r="L337" s="58"/>
      <c r="M337" s="58"/>
      <c r="N337" s="58"/>
      <c r="O337" s="58"/>
      <c r="P337" s="58"/>
    </row>
    <row r="338" spans="1:16" s="1" customFormat="1">
      <c r="A338" s="58"/>
      <c r="B338" s="58"/>
      <c r="C338" s="58"/>
      <c r="D338" s="58"/>
      <c r="E338" s="58"/>
      <c r="F338" s="58"/>
      <c r="G338" s="58"/>
      <c r="H338" s="58"/>
      <c r="I338" s="58"/>
      <c r="J338" s="58"/>
      <c r="K338" s="58"/>
      <c r="L338" s="58"/>
      <c r="M338" s="58"/>
      <c r="N338" s="58"/>
      <c r="O338" s="58"/>
      <c r="P338" s="58"/>
    </row>
    <row r="339" spans="1:16" s="1" customFormat="1">
      <c r="A339" s="58"/>
      <c r="B339" s="58"/>
      <c r="C339" s="58"/>
      <c r="D339" s="58"/>
      <c r="E339" s="58"/>
      <c r="F339" s="58"/>
      <c r="G339" s="58"/>
      <c r="H339" s="58"/>
      <c r="I339" s="58"/>
      <c r="J339" s="58"/>
      <c r="K339" s="58"/>
      <c r="L339" s="58"/>
      <c r="M339" s="58"/>
      <c r="N339" s="58"/>
      <c r="O339" s="58"/>
      <c r="P339" s="58"/>
    </row>
    <row r="340" spans="1:16" s="1" customFormat="1">
      <c r="A340" s="58"/>
      <c r="B340" s="58"/>
      <c r="C340" s="58"/>
      <c r="D340" s="58"/>
      <c r="E340" s="58"/>
      <c r="F340" s="58"/>
      <c r="G340" s="58"/>
      <c r="H340" s="58"/>
      <c r="I340" s="58"/>
      <c r="J340" s="58"/>
      <c r="K340" s="58"/>
      <c r="L340" s="58"/>
      <c r="M340" s="58"/>
      <c r="N340" s="58"/>
      <c r="O340" s="58"/>
      <c r="P340" s="58"/>
    </row>
    <row r="341" spans="1:16" s="1" customFormat="1">
      <c r="A341" s="58"/>
      <c r="B341" s="58"/>
      <c r="C341" s="58"/>
      <c r="D341" s="58"/>
      <c r="E341" s="58"/>
      <c r="F341" s="58"/>
      <c r="G341" s="58"/>
      <c r="H341" s="58"/>
      <c r="I341" s="58"/>
      <c r="J341" s="58"/>
      <c r="K341" s="58"/>
      <c r="L341" s="58"/>
      <c r="M341" s="58"/>
      <c r="N341" s="58"/>
      <c r="O341" s="58"/>
      <c r="P341" s="58"/>
    </row>
    <row r="342" spans="1:16" s="1" customFormat="1">
      <c r="A342" s="58"/>
      <c r="B342" s="58"/>
      <c r="C342" s="58"/>
      <c r="D342" s="58"/>
      <c r="E342" s="58"/>
      <c r="F342" s="58"/>
      <c r="G342" s="58"/>
      <c r="H342" s="58"/>
      <c r="I342" s="58"/>
      <c r="J342" s="58"/>
      <c r="K342" s="58"/>
      <c r="L342" s="58"/>
      <c r="M342" s="58"/>
      <c r="N342" s="58"/>
      <c r="O342" s="58"/>
      <c r="P342" s="58"/>
    </row>
    <row r="343" spans="1:16" s="1" customFormat="1">
      <c r="A343" s="58"/>
      <c r="B343" s="58"/>
      <c r="C343" s="58"/>
      <c r="D343" s="58"/>
      <c r="E343" s="58"/>
      <c r="F343" s="58"/>
      <c r="G343" s="58"/>
      <c r="H343" s="58"/>
      <c r="I343" s="58"/>
      <c r="J343" s="58"/>
      <c r="K343" s="58"/>
      <c r="L343" s="58"/>
      <c r="M343" s="58"/>
      <c r="N343" s="58"/>
      <c r="O343" s="58"/>
      <c r="P343" s="58"/>
    </row>
    <row r="344" spans="1:16" s="1" customFormat="1">
      <c r="A344" s="58"/>
      <c r="B344" s="58"/>
      <c r="C344" s="58"/>
      <c r="D344" s="58"/>
      <c r="E344" s="58"/>
      <c r="F344" s="58"/>
      <c r="G344" s="58"/>
      <c r="H344" s="58"/>
      <c r="I344" s="58"/>
      <c r="J344" s="58"/>
      <c r="K344" s="58"/>
      <c r="L344" s="58"/>
      <c r="M344" s="58"/>
      <c r="N344" s="58"/>
      <c r="O344" s="58"/>
      <c r="P344" s="58"/>
    </row>
    <row r="345" spans="1:16" s="1" customFormat="1">
      <c r="A345" s="58"/>
      <c r="B345" s="58"/>
      <c r="C345" s="58"/>
      <c r="D345" s="58"/>
      <c r="E345" s="58"/>
      <c r="F345" s="58"/>
      <c r="G345" s="58"/>
      <c r="H345" s="58"/>
      <c r="I345" s="58"/>
      <c r="J345" s="58"/>
      <c r="K345" s="58"/>
      <c r="L345" s="58"/>
      <c r="M345" s="58"/>
      <c r="N345" s="58"/>
      <c r="O345" s="58"/>
      <c r="P345" s="58"/>
    </row>
    <row r="346" spans="1:16" s="1" customFormat="1">
      <c r="A346" s="58"/>
      <c r="B346" s="58"/>
      <c r="C346" s="58"/>
      <c r="D346" s="58"/>
      <c r="E346" s="58"/>
      <c r="F346" s="58"/>
      <c r="G346" s="58"/>
      <c r="H346" s="58"/>
      <c r="I346" s="58"/>
      <c r="J346" s="58"/>
      <c r="K346" s="58"/>
      <c r="L346" s="58"/>
      <c r="M346" s="58"/>
      <c r="N346" s="58"/>
      <c r="O346" s="58"/>
      <c r="P346" s="58"/>
    </row>
    <row r="347" spans="1:16" s="1" customFormat="1">
      <c r="A347" s="58"/>
      <c r="B347" s="58"/>
      <c r="C347" s="58"/>
      <c r="D347" s="58"/>
      <c r="E347" s="58"/>
      <c r="F347" s="58"/>
      <c r="G347" s="58"/>
      <c r="H347" s="58"/>
      <c r="I347" s="58"/>
      <c r="J347" s="58"/>
      <c r="K347" s="58"/>
      <c r="L347" s="58"/>
      <c r="M347" s="58"/>
      <c r="N347" s="58"/>
      <c r="O347" s="58"/>
      <c r="P347" s="58"/>
    </row>
    <row r="348" spans="1:16" s="1" customFormat="1">
      <c r="A348" s="58"/>
      <c r="B348" s="58"/>
      <c r="C348" s="58"/>
      <c r="D348" s="58"/>
      <c r="E348" s="58"/>
      <c r="F348" s="58"/>
      <c r="G348" s="58"/>
      <c r="H348" s="58"/>
      <c r="I348" s="58"/>
      <c r="J348" s="58"/>
      <c r="K348" s="58"/>
      <c r="L348" s="58"/>
      <c r="M348" s="58"/>
      <c r="N348" s="58"/>
      <c r="O348" s="58"/>
      <c r="P348" s="58"/>
    </row>
    <row r="349" spans="1:16" s="1" customFormat="1">
      <c r="A349" s="58"/>
      <c r="B349" s="58"/>
      <c r="C349" s="58"/>
      <c r="D349" s="58"/>
      <c r="E349" s="58"/>
      <c r="F349" s="58"/>
      <c r="G349" s="58"/>
      <c r="H349" s="58"/>
      <c r="I349" s="58"/>
      <c r="J349" s="58"/>
      <c r="K349" s="58"/>
      <c r="L349" s="58"/>
      <c r="M349" s="58"/>
      <c r="N349" s="58"/>
      <c r="O349" s="58"/>
      <c r="P349" s="58"/>
    </row>
    <row r="350" spans="1:16" s="1" customFormat="1">
      <c r="A350" s="58"/>
      <c r="B350" s="58"/>
      <c r="C350" s="58"/>
      <c r="D350" s="58"/>
      <c r="E350" s="58"/>
      <c r="F350" s="58"/>
      <c r="G350" s="58"/>
      <c r="H350" s="58"/>
      <c r="I350" s="58"/>
      <c r="J350" s="58"/>
      <c r="K350" s="58"/>
      <c r="L350" s="58"/>
      <c r="M350" s="58"/>
      <c r="N350" s="58"/>
      <c r="O350" s="58"/>
      <c r="P350" s="58"/>
    </row>
    <row r="351" spans="1:16" s="1" customFormat="1">
      <c r="A351" s="58"/>
      <c r="B351" s="58"/>
      <c r="C351" s="58"/>
      <c r="D351" s="58"/>
      <c r="E351" s="58"/>
      <c r="F351" s="58"/>
      <c r="G351" s="58"/>
      <c r="H351" s="58"/>
      <c r="I351" s="58"/>
      <c r="J351" s="58"/>
      <c r="K351" s="58"/>
      <c r="L351" s="58"/>
      <c r="M351" s="58"/>
      <c r="N351" s="58"/>
      <c r="O351" s="58"/>
      <c r="P351" s="58"/>
    </row>
    <row r="352" spans="1:16" s="1" customFormat="1">
      <c r="A352" s="58"/>
      <c r="B352" s="58"/>
      <c r="C352" s="58"/>
      <c r="D352" s="58"/>
      <c r="E352" s="58"/>
      <c r="F352" s="58"/>
      <c r="G352" s="58"/>
      <c r="H352" s="58"/>
      <c r="I352" s="58"/>
      <c r="J352" s="58"/>
      <c r="K352" s="58"/>
      <c r="L352" s="58"/>
      <c r="M352" s="58"/>
      <c r="N352" s="58"/>
      <c r="O352" s="58"/>
      <c r="P352" s="58"/>
    </row>
    <row r="353" spans="1:16" s="1" customFormat="1">
      <c r="A353" s="58"/>
      <c r="B353" s="58"/>
      <c r="C353" s="58"/>
      <c r="D353" s="58"/>
      <c r="E353" s="58"/>
      <c r="F353" s="58"/>
      <c r="G353" s="58"/>
      <c r="H353" s="58"/>
      <c r="I353" s="58"/>
      <c r="J353" s="58"/>
      <c r="K353" s="58"/>
      <c r="L353" s="58"/>
      <c r="M353" s="58"/>
      <c r="N353" s="58"/>
      <c r="O353" s="58"/>
      <c r="P353" s="58"/>
    </row>
    <row r="354" spans="1:16" s="1" customFormat="1">
      <c r="A354" s="58"/>
      <c r="B354" s="58"/>
      <c r="C354" s="58"/>
      <c r="D354" s="58"/>
      <c r="E354" s="58"/>
      <c r="F354" s="58"/>
      <c r="G354" s="58"/>
      <c r="H354" s="58"/>
      <c r="I354" s="58"/>
      <c r="J354" s="58"/>
      <c r="K354" s="58"/>
      <c r="L354" s="58"/>
      <c r="M354" s="58"/>
      <c r="N354" s="58"/>
      <c r="O354" s="58"/>
      <c r="P354" s="58"/>
    </row>
    <row r="355" spans="1:16" s="1" customFormat="1">
      <c r="A355" s="58"/>
      <c r="B355" s="58"/>
      <c r="C355" s="58"/>
      <c r="D355" s="58"/>
      <c r="E355" s="58"/>
      <c r="F355" s="58"/>
      <c r="G355" s="58"/>
      <c r="H355" s="58"/>
      <c r="I355" s="58"/>
      <c r="J355" s="58"/>
      <c r="K355" s="58"/>
      <c r="L355" s="58"/>
      <c r="M355" s="58"/>
      <c r="N355" s="58"/>
      <c r="O355" s="58"/>
      <c r="P355" s="58"/>
    </row>
    <row r="356" spans="1:16" s="1" customFormat="1">
      <c r="A356" s="58"/>
      <c r="B356" s="58"/>
      <c r="C356" s="58"/>
      <c r="D356" s="58"/>
      <c r="E356" s="58"/>
      <c r="F356" s="58"/>
      <c r="G356" s="58"/>
      <c r="H356" s="58"/>
      <c r="I356" s="58"/>
      <c r="J356" s="58"/>
      <c r="K356" s="58"/>
      <c r="L356" s="58"/>
      <c r="M356" s="58"/>
      <c r="N356" s="58"/>
      <c r="O356" s="58"/>
      <c r="P356" s="58"/>
    </row>
    <row r="357" spans="1:16" s="1" customFormat="1">
      <c r="A357" s="58"/>
      <c r="B357" s="58"/>
      <c r="C357" s="58"/>
      <c r="D357" s="58"/>
      <c r="E357" s="58"/>
      <c r="F357" s="58"/>
      <c r="G357" s="58"/>
      <c r="H357" s="58"/>
      <c r="I357" s="58"/>
      <c r="J357" s="58"/>
      <c r="K357" s="58"/>
      <c r="L357" s="58"/>
      <c r="M357" s="58"/>
      <c r="N357" s="58"/>
      <c r="O357" s="58"/>
      <c r="P357" s="58"/>
    </row>
    <row r="358" spans="1:16" s="1" customFormat="1">
      <c r="A358" s="58"/>
      <c r="B358" s="58"/>
      <c r="C358" s="58"/>
      <c r="D358" s="58"/>
      <c r="E358" s="58"/>
      <c r="F358" s="58"/>
      <c r="G358" s="58"/>
      <c r="H358" s="58"/>
      <c r="I358" s="58"/>
      <c r="J358" s="58"/>
      <c r="K358" s="58"/>
      <c r="L358" s="58"/>
      <c r="M358" s="58"/>
      <c r="N358" s="58"/>
      <c r="O358" s="58"/>
      <c r="P358" s="58"/>
    </row>
    <row r="359" spans="1:16" s="1" customFormat="1">
      <c r="A359" s="58"/>
      <c r="B359" s="58"/>
      <c r="C359" s="58"/>
      <c r="D359" s="58"/>
      <c r="E359" s="58"/>
      <c r="F359" s="58"/>
      <c r="G359" s="58"/>
      <c r="H359" s="58"/>
      <c r="I359" s="58"/>
      <c r="J359" s="58"/>
      <c r="K359" s="58"/>
      <c r="L359" s="58"/>
      <c r="M359" s="58"/>
      <c r="N359" s="58"/>
      <c r="O359" s="58"/>
      <c r="P359" s="58"/>
    </row>
    <row r="360" spans="1:16" s="1" customFormat="1">
      <c r="A360" s="58"/>
      <c r="B360" s="58"/>
      <c r="C360" s="58"/>
      <c r="D360" s="58"/>
      <c r="E360" s="58"/>
      <c r="F360" s="58"/>
      <c r="G360" s="58"/>
      <c r="H360" s="58"/>
      <c r="I360" s="58"/>
      <c r="J360" s="58"/>
      <c r="K360" s="58"/>
      <c r="L360" s="58"/>
      <c r="M360" s="58"/>
      <c r="N360" s="58"/>
      <c r="O360" s="58"/>
      <c r="P360" s="58"/>
    </row>
    <row r="361" spans="1:16" s="1" customFormat="1">
      <c r="A361" s="58"/>
      <c r="B361" s="58"/>
      <c r="C361" s="58"/>
      <c r="D361" s="58"/>
      <c r="E361" s="58"/>
      <c r="F361" s="58"/>
      <c r="G361" s="58"/>
      <c r="H361" s="58"/>
      <c r="I361" s="58"/>
      <c r="J361" s="58"/>
      <c r="K361" s="58"/>
      <c r="L361" s="58"/>
      <c r="M361" s="58"/>
      <c r="N361" s="58"/>
      <c r="O361" s="58"/>
      <c r="P361" s="58"/>
    </row>
    <row r="362" spans="1:16" s="1" customFormat="1">
      <c r="A362" s="58"/>
      <c r="B362" s="58"/>
      <c r="C362" s="58"/>
      <c r="D362" s="58"/>
      <c r="E362" s="58"/>
      <c r="F362" s="58"/>
      <c r="G362" s="58"/>
      <c r="H362" s="58"/>
      <c r="I362" s="58"/>
      <c r="J362" s="58"/>
      <c r="K362" s="58"/>
      <c r="L362" s="58"/>
      <c r="M362" s="58"/>
      <c r="N362" s="58"/>
      <c r="O362" s="58"/>
      <c r="P362" s="58"/>
    </row>
    <row r="363" spans="1:16" s="1" customFormat="1">
      <c r="A363" s="58"/>
      <c r="B363" s="58"/>
      <c r="C363" s="58"/>
      <c r="D363" s="58"/>
      <c r="E363" s="58"/>
      <c r="F363" s="58"/>
      <c r="G363" s="58"/>
      <c r="H363" s="58"/>
      <c r="I363" s="58"/>
      <c r="J363" s="58"/>
      <c r="K363" s="58"/>
      <c r="L363" s="58"/>
      <c r="M363" s="58"/>
      <c r="N363" s="58"/>
      <c r="O363" s="58"/>
      <c r="P363" s="58"/>
    </row>
    <row r="364" spans="1:16" s="1" customFormat="1">
      <c r="A364" s="58"/>
      <c r="B364" s="58"/>
      <c r="C364" s="58"/>
      <c r="D364" s="58"/>
      <c r="E364" s="58"/>
      <c r="F364" s="58"/>
      <c r="G364" s="58"/>
      <c r="H364" s="58"/>
      <c r="I364" s="58"/>
      <c r="J364" s="58"/>
      <c r="K364" s="58"/>
      <c r="L364" s="58"/>
      <c r="M364" s="58"/>
      <c r="N364" s="58"/>
      <c r="O364" s="58"/>
      <c r="P364" s="58"/>
    </row>
    <row r="365" spans="1:16" s="1" customFormat="1">
      <c r="A365" s="58"/>
      <c r="B365" s="58"/>
      <c r="C365" s="58"/>
      <c r="D365" s="58"/>
      <c r="E365" s="58"/>
      <c r="F365" s="58"/>
      <c r="G365" s="58"/>
      <c r="H365" s="58"/>
      <c r="I365" s="58"/>
      <c r="J365" s="58"/>
      <c r="K365" s="58"/>
      <c r="L365" s="58"/>
      <c r="M365" s="58"/>
      <c r="N365" s="58"/>
      <c r="O365" s="58"/>
      <c r="P365" s="58"/>
    </row>
    <row r="366" spans="1:16" s="1" customFormat="1">
      <c r="A366" s="58"/>
      <c r="B366" s="58"/>
      <c r="C366" s="58"/>
      <c r="D366" s="58"/>
      <c r="E366" s="58"/>
      <c r="F366" s="58"/>
      <c r="G366" s="58"/>
      <c r="H366" s="58"/>
      <c r="I366" s="58"/>
      <c r="J366" s="58"/>
      <c r="K366" s="58"/>
      <c r="L366" s="58"/>
      <c r="M366" s="58"/>
      <c r="N366" s="58"/>
      <c r="O366" s="58"/>
      <c r="P366" s="58"/>
    </row>
    <row r="367" spans="1:16" s="1" customFormat="1">
      <c r="A367" s="58"/>
      <c r="B367" s="58"/>
      <c r="C367" s="58"/>
      <c r="D367" s="58"/>
      <c r="E367" s="58"/>
      <c r="F367" s="58"/>
      <c r="G367" s="58"/>
      <c r="H367" s="58"/>
      <c r="I367" s="58"/>
      <c r="J367" s="58"/>
      <c r="K367" s="58"/>
      <c r="L367" s="58"/>
      <c r="M367" s="58"/>
      <c r="N367" s="58"/>
      <c r="O367" s="58"/>
      <c r="P367" s="58"/>
    </row>
    <row r="368" spans="1:16" s="1" customFormat="1">
      <c r="A368" s="58"/>
      <c r="B368" s="58"/>
      <c r="C368" s="58"/>
      <c r="D368" s="58"/>
      <c r="E368" s="58"/>
      <c r="F368" s="58"/>
      <c r="G368" s="58"/>
      <c r="H368" s="58"/>
      <c r="I368" s="58"/>
      <c r="J368" s="58"/>
      <c r="K368" s="58"/>
      <c r="L368" s="58"/>
      <c r="M368" s="58"/>
      <c r="N368" s="58"/>
      <c r="O368" s="58"/>
      <c r="P368" s="58"/>
    </row>
    <row r="369" spans="1:16" s="1" customFormat="1">
      <c r="A369" s="58"/>
      <c r="B369" s="58"/>
      <c r="C369" s="58"/>
      <c r="D369" s="58"/>
      <c r="E369" s="58"/>
      <c r="F369" s="58"/>
      <c r="G369" s="58"/>
      <c r="H369" s="58"/>
      <c r="I369" s="58"/>
      <c r="J369" s="58"/>
      <c r="K369" s="58"/>
      <c r="L369" s="58"/>
      <c r="M369" s="58"/>
      <c r="N369" s="58"/>
      <c r="O369" s="58"/>
      <c r="P369" s="58"/>
    </row>
    <row r="370" spans="1:16" s="1" customFormat="1">
      <c r="A370" s="58"/>
      <c r="B370" s="58"/>
      <c r="C370" s="58"/>
      <c r="D370" s="58"/>
      <c r="E370" s="58"/>
      <c r="F370" s="58"/>
      <c r="G370" s="58"/>
      <c r="H370" s="58"/>
      <c r="I370" s="58"/>
      <c r="J370" s="58"/>
      <c r="K370" s="58"/>
      <c r="L370" s="58"/>
      <c r="M370" s="58"/>
      <c r="N370" s="58"/>
      <c r="O370" s="58"/>
      <c r="P370" s="58"/>
    </row>
    <row r="371" spans="1:16" s="1" customFormat="1">
      <c r="A371" s="58"/>
      <c r="B371" s="58"/>
      <c r="C371" s="58"/>
      <c r="D371" s="58"/>
      <c r="E371" s="58"/>
      <c r="F371" s="58"/>
      <c r="G371" s="58"/>
      <c r="H371" s="58"/>
      <c r="I371" s="58"/>
      <c r="J371" s="58"/>
      <c r="K371" s="58"/>
      <c r="L371" s="58"/>
      <c r="M371" s="58"/>
      <c r="N371" s="58"/>
      <c r="O371" s="58"/>
      <c r="P371" s="58"/>
    </row>
    <row r="372" spans="1:16" s="1" customFormat="1">
      <c r="A372" s="58"/>
      <c r="B372" s="58"/>
      <c r="C372" s="58"/>
      <c r="D372" s="58"/>
      <c r="E372" s="58"/>
      <c r="F372" s="58"/>
      <c r="G372" s="58"/>
      <c r="H372" s="58"/>
      <c r="I372" s="58"/>
      <c r="J372" s="58"/>
      <c r="K372" s="58"/>
      <c r="L372" s="58"/>
      <c r="M372" s="58"/>
      <c r="N372" s="58"/>
      <c r="O372" s="58"/>
      <c r="P372" s="58"/>
    </row>
    <row r="373" spans="1:16" s="1" customFormat="1">
      <c r="A373" s="58"/>
      <c r="B373" s="58"/>
      <c r="C373" s="58"/>
      <c r="D373" s="58"/>
      <c r="E373" s="58"/>
      <c r="F373" s="58"/>
      <c r="G373" s="58"/>
      <c r="H373" s="58"/>
      <c r="I373" s="58"/>
      <c r="J373" s="58"/>
      <c r="K373" s="58"/>
      <c r="L373" s="58"/>
      <c r="M373" s="58"/>
      <c r="N373" s="58"/>
      <c r="O373" s="58"/>
      <c r="P373" s="58"/>
    </row>
    <row r="374" spans="1:16" s="1" customFormat="1">
      <c r="A374" s="58"/>
      <c r="B374" s="58"/>
      <c r="C374" s="58"/>
      <c r="D374" s="58"/>
      <c r="E374" s="58"/>
      <c r="F374" s="58"/>
      <c r="G374" s="58"/>
      <c r="H374" s="58"/>
      <c r="I374" s="58"/>
      <c r="J374" s="58"/>
      <c r="K374" s="58"/>
      <c r="L374" s="58"/>
      <c r="M374" s="58"/>
      <c r="N374" s="58"/>
      <c r="O374" s="58"/>
      <c r="P374" s="58"/>
    </row>
    <row r="375" spans="1:16" s="1" customFormat="1">
      <c r="A375" s="58"/>
      <c r="B375" s="58"/>
      <c r="C375" s="58"/>
      <c r="D375" s="58"/>
      <c r="E375" s="58"/>
      <c r="F375" s="58"/>
      <c r="G375" s="58"/>
      <c r="H375" s="58"/>
      <c r="I375" s="58"/>
      <c r="J375" s="58"/>
      <c r="K375" s="58"/>
      <c r="L375" s="58"/>
      <c r="M375" s="58"/>
      <c r="N375" s="58"/>
      <c r="O375" s="58"/>
      <c r="P375" s="58"/>
    </row>
    <row r="376" spans="1:16" s="1" customFormat="1">
      <c r="A376" s="58"/>
      <c r="B376" s="58"/>
      <c r="C376" s="58"/>
      <c r="D376" s="58"/>
      <c r="E376" s="58"/>
      <c r="F376" s="58"/>
      <c r="G376" s="58"/>
      <c r="H376" s="58"/>
      <c r="I376" s="58"/>
      <c r="J376" s="58"/>
      <c r="K376" s="58"/>
      <c r="L376" s="58"/>
      <c r="M376" s="58"/>
      <c r="N376" s="58"/>
      <c r="O376" s="58"/>
      <c r="P376" s="58"/>
    </row>
    <row r="377" spans="1:16" s="1" customFormat="1">
      <c r="A377" s="58"/>
      <c r="B377" s="58"/>
      <c r="C377" s="58"/>
      <c r="D377" s="58"/>
      <c r="E377" s="58"/>
      <c r="F377" s="58"/>
      <c r="G377" s="58"/>
      <c r="H377" s="58"/>
      <c r="I377" s="58"/>
      <c r="J377" s="58"/>
      <c r="K377" s="58"/>
      <c r="L377" s="58"/>
      <c r="M377" s="58"/>
      <c r="N377" s="58"/>
      <c r="O377" s="58"/>
      <c r="P377" s="58"/>
    </row>
    <row r="378" spans="1:16" s="1" customFormat="1">
      <c r="A378" s="58"/>
      <c r="B378" s="58"/>
      <c r="C378" s="58"/>
      <c r="D378" s="58"/>
      <c r="E378" s="58"/>
      <c r="F378" s="58"/>
      <c r="G378" s="58"/>
      <c r="H378" s="58"/>
      <c r="I378" s="58"/>
      <c r="J378" s="58"/>
      <c r="K378" s="58"/>
      <c r="L378" s="58"/>
      <c r="M378" s="58"/>
      <c r="N378" s="58"/>
      <c r="O378" s="58"/>
      <c r="P378" s="58"/>
    </row>
    <row r="379" spans="1:16" s="1" customFormat="1">
      <c r="A379" s="58"/>
      <c r="B379" s="58"/>
      <c r="C379" s="58"/>
      <c r="D379" s="58"/>
      <c r="E379" s="58"/>
      <c r="F379" s="58"/>
      <c r="G379" s="58"/>
      <c r="H379" s="58"/>
      <c r="I379" s="58"/>
      <c r="J379" s="58"/>
      <c r="K379" s="58"/>
      <c r="L379" s="58"/>
      <c r="M379" s="58"/>
      <c r="N379" s="58"/>
      <c r="O379" s="58"/>
      <c r="P379" s="58"/>
    </row>
    <row r="380" spans="1:16" s="1" customFormat="1">
      <c r="A380" s="58"/>
      <c r="B380" s="58"/>
      <c r="C380" s="58"/>
      <c r="D380" s="58"/>
      <c r="E380" s="58"/>
      <c r="F380" s="58"/>
      <c r="G380" s="58"/>
      <c r="H380" s="58"/>
      <c r="I380" s="58"/>
      <c r="J380" s="58"/>
      <c r="K380" s="58"/>
      <c r="L380" s="58"/>
      <c r="M380" s="58"/>
      <c r="N380" s="58"/>
      <c r="O380" s="58"/>
      <c r="P380" s="58"/>
    </row>
    <row r="381" spans="1:16" s="1" customFormat="1">
      <c r="A381" s="58"/>
      <c r="B381" s="58"/>
      <c r="C381" s="58"/>
      <c r="D381" s="58"/>
      <c r="E381" s="58"/>
      <c r="F381" s="58"/>
      <c r="G381" s="58"/>
      <c r="H381" s="58"/>
      <c r="I381" s="58"/>
      <c r="J381" s="58"/>
      <c r="K381" s="58"/>
      <c r="L381" s="58"/>
      <c r="M381" s="58"/>
      <c r="N381" s="58"/>
      <c r="O381" s="58"/>
      <c r="P381" s="58"/>
    </row>
    <row r="382" spans="1:16" s="1" customFormat="1">
      <c r="A382" s="58"/>
      <c r="B382" s="58"/>
      <c r="C382" s="58"/>
      <c r="D382" s="58"/>
      <c r="E382" s="58"/>
      <c r="F382" s="58"/>
      <c r="G382" s="58"/>
      <c r="H382" s="58"/>
      <c r="I382" s="58"/>
      <c r="J382" s="58"/>
      <c r="K382" s="58"/>
      <c r="L382" s="58"/>
      <c r="M382" s="58"/>
      <c r="N382" s="58"/>
      <c r="O382" s="58"/>
      <c r="P382" s="58"/>
    </row>
    <row r="383" spans="1:16" s="1" customFormat="1">
      <c r="A383" s="58"/>
      <c r="B383" s="58"/>
      <c r="C383" s="58"/>
      <c r="D383" s="58"/>
      <c r="E383" s="58"/>
      <c r="F383" s="58"/>
      <c r="G383" s="58"/>
      <c r="H383" s="58"/>
      <c r="I383" s="58"/>
      <c r="J383" s="58"/>
      <c r="K383" s="58"/>
      <c r="L383" s="58"/>
      <c r="M383" s="58"/>
      <c r="N383" s="58"/>
      <c r="O383" s="58"/>
      <c r="P383" s="58"/>
    </row>
    <row r="384" spans="1:16" s="1" customFormat="1">
      <c r="A384" s="58"/>
      <c r="B384" s="58"/>
      <c r="C384" s="58"/>
      <c r="D384" s="58"/>
      <c r="E384" s="58"/>
      <c r="F384" s="58"/>
      <c r="G384" s="58"/>
      <c r="H384" s="58"/>
      <c r="I384" s="58"/>
      <c r="J384" s="58"/>
      <c r="K384" s="58"/>
      <c r="L384" s="58"/>
      <c r="M384" s="58"/>
      <c r="N384" s="58"/>
      <c r="O384" s="58"/>
      <c r="P384" s="58"/>
    </row>
    <row r="385" spans="1:16" s="1" customFormat="1">
      <c r="A385" s="58"/>
      <c r="B385" s="58"/>
      <c r="C385" s="58"/>
      <c r="D385" s="58"/>
      <c r="E385" s="58"/>
      <c r="F385" s="58"/>
      <c r="G385" s="58"/>
      <c r="H385" s="58"/>
      <c r="I385" s="58"/>
      <c r="J385" s="58"/>
      <c r="K385" s="58"/>
      <c r="L385" s="58"/>
      <c r="M385" s="58"/>
      <c r="N385" s="58"/>
      <c r="O385" s="58"/>
      <c r="P385" s="58"/>
    </row>
    <row r="386" spans="1:16" s="1" customFormat="1">
      <c r="A386" s="58"/>
      <c r="B386" s="58"/>
      <c r="C386" s="58"/>
      <c r="D386" s="58"/>
      <c r="E386" s="58"/>
      <c r="F386" s="58"/>
      <c r="G386" s="58"/>
      <c r="H386" s="58"/>
      <c r="I386" s="58"/>
      <c r="J386" s="58"/>
      <c r="K386" s="58"/>
      <c r="L386" s="58"/>
      <c r="M386" s="58"/>
      <c r="N386" s="58"/>
      <c r="O386" s="58"/>
      <c r="P386" s="58"/>
    </row>
    <row r="387" spans="1:16" s="1" customFormat="1">
      <c r="A387" s="58"/>
      <c r="B387" s="58"/>
      <c r="C387" s="58"/>
      <c r="D387" s="58"/>
      <c r="E387" s="58"/>
      <c r="F387" s="58"/>
      <c r="G387" s="58"/>
      <c r="H387" s="58"/>
      <c r="I387" s="58"/>
      <c r="J387" s="58"/>
      <c r="K387" s="58"/>
      <c r="L387" s="58"/>
      <c r="M387" s="58"/>
      <c r="N387" s="58"/>
      <c r="O387" s="58"/>
      <c r="P387" s="58"/>
    </row>
    <row r="388" spans="1:16" s="1" customFormat="1">
      <c r="A388" s="58"/>
      <c r="B388" s="58"/>
      <c r="C388" s="58"/>
      <c r="D388" s="58"/>
      <c r="E388" s="58"/>
      <c r="F388" s="58"/>
      <c r="G388" s="58"/>
      <c r="H388" s="58"/>
      <c r="I388" s="58"/>
      <c r="J388" s="58"/>
      <c r="K388" s="58"/>
      <c r="L388" s="58"/>
      <c r="M388" s="58"/>
      <c r="N388" s="58"/>
      <c r="O388" s="58"/>
      <c r="P388" s="58"/>
    </row>
    <row r="389" spans="1:16" s="1" customFormat="1">
      <c r="A389" s="58"/>
      <c r="B389" s="58"/>
      <c r="C389" s="58"/>
      <c r="D389" s="58"/>
      <c r="E389" s="58"/>
      <c r="F389" s="58"/>
      <c r="G389" s="58"/>
      <c r="H389" s="58"/>
      <c r="I389" s="58"/>
      <c r="J389" s="58"/>
      <c r="K389" s="58"/>
      <c r="L389" s="58"/>
      <c r="M389" s="58"/>
      <c r="N389" s="58"/>
      <c r="O389" s="58"/>
      <c r="P389" s="58"/>
    </row>
    <row r="390" spans="1:16" s="1" customFormat="1">
      <c r="A390" s="58"/>
      <c r="B390" s="58"/>
      <c r="C390" s="58"/>
      <c r="D390" s="58"/>
      <c r="E390" s="58"/>
      <c r="F390" s="58"/>
      <c r="G390" s="58"/>
      <c r="H390" s="58"/>
      <c r="I390" s="58"/>
      <c r="J390" s="58"/>
      <c r="K390" s="58"/>
      <c r="L390" s="58"/>
      <c r="M390" s="58"/>
      <c r="N390" s="58"/>
      <c r="O390" s="58"/>
      <c r="P390" s="58"/>
    </row>
    <row r="391" spans="1:16" s="1" customFormat="1">
      <c r="A391" s="58"/>
      <c r="B391" s="58"/>
      <c r="C391" s="58"/>
      <c r="D391" s="58"/>
      <c r="E391" s="58"/>
      <c r="F391" s="58"/>
      <c r="G391" s="58"/>
      <c r="H391" s="58"/>
      <c r="I391" s="58"/>
      <c r="J391" s="58"/>
      <c r="K391" s="58"/>
      <c r="L391" s="58"/>
      <c r="M391" s="58"/>
      <c r="N391" s="58"/>
      <c r="O391" s="58"/>
      <c r="P391" s="58"/>
    </row>
    <row r="392" spans="1:16" s="1" customFormat="1">
      <c r="A392" s="58"/>
      <c r="B392" s="58"/>
      <c r="C392" s="58"/>
      <c r="D392" s="58"/>
      <c r="E392" s="58"/>
      <c r="F392" s="58"/>
      <c r="G392" s="58"/>
      <c r="H392" s="58"/>
      <c r="I392" s="58"/>
      <c r="J392" s="58"/>
      <c r="K392" s="58"/>
      <c r="L392" s="58"/>
      <c r="M392" s="58"/>
      <c r="N392" s="58"/>
      <c r="O392" s="58"/>
      <c r="P392" s="58"/>
    </row>
    <row r="393" spans="1:16" s="1" customFormat="1">
      <c r="A393" s="58"/>
      <c r="B393" s="58"/>
      <c r="C393" s="58"/>
      <c r="D393" s="58"/>
      <c r="E393" s="58"/>
      <c r="F393" s="58"/>
      <c r="G393" s="58"/>
      <c r="H393" s="58"/>
      <c r="I393" s="58"/>
      <c r="J393" s="58"/>
      <c r="K393" s="58"/>
      <c r="L393" s="58"/>
      <c r="M393" s="58"/>
      <c r="N393" s="58"/>
      <c r="O393" s="58"/>
      <c r="P393" s="58"/>
    </row>
    <row r="394" spans="1:16" s="1" customFormat="1">
      <c r="A394" s="58"/>
      <c r="B394" s="58"/>
      <c r="C394" s="58"/>
      <c r="D394" s="58"/>
      <c r="E394" s="58"/>
      <c r="F394" s="58"/>
      <c r="G394" s="58"/>
      <c r="H394" s="58"/>
      <c r="I394" s="58"/>
      <c r="J394" s="58"/>
      <c r="K394" s="58"/>
      <c r="L394" s="58"/>
      <c r="M394" s="58"/>
      <c r="N394" s="58"/>
      <c r="O394" s="58"/>
      <c r="P394" s="58"/>
    </row>
    <row r="395" spans="1:16" s="1" customFormat="1">
      <c r="A395" s="58"/>
      <c r="B395" s="58"/>
      <c r="C395" s="58"/>
      <c r="D395" s="58"/>
      <c r="E395" s="58"/>
      <c r="F395" s="58"/>
      <c r="G395" s="58"/>
      <c r="H395" s="58"/>
      <c r="I395" s="58"/>
      <c r="J395" s="58"/>
      <c r="K395" s="58"/>
      <c r="L395" s="58"/>
      <c r="M395" s="58"/>
      <c r="N395" s="58"/>
      <c r="O395" s="58"/>
      <c r="P395" s="58"/>
    </row>
    <row r="396" spans="1:16" s="1" customFormat="1">
      <c r="A396" s="58"/>
      <c r="B396" s="58"/>
      <c r="C396" s="58"/>
      <c r="D396" s="58"/>
      <c r="E396" s="58"/>
      <c r="F396" s="58"/>
      <c r="G396" s="58"/>
      <c r="H396" s="58"/>
      <c r="I396" s="58"/>
      <c r="J396" s="58"/>
      <c r="K396" s="58"/>
      <c r="L396" s="58"/>
      <c r="M396" s="58"/>
      <c r="N396" s="58"/>
      <c r="O396" s="58"/>
      <c r="P396" s="58"/>
    </row>
    <row r="397" spans="1:16" s="1" customFormat="1">
      <c r="A397" s="58"/>
      <c r="B397" s="58"/>
      <c r="C397" s="58"/>
      <c r="D397" s="58"/>
      <c r="E397" s="58"/>
      <c r="F397" s="58"/>
      <c r="G397" s="58"/>
      <c r="H397" s="58"/>
      <c r="I397" s="58"/>
      <c r="J397" s="58"/>
      <c r="K397" s="58"/>
      <c r="L397" s="58"/>
      <c r="M397" s="58"/>
      <c r="N397" s="58"/>
      <c r="O397" s="58"/>
      <c r="P397" s="58"/>
    </row>
    <row r="398" spans="1:16" s="1" customFormat="1">
      <c r="A398" s="58"/>
      <c r="B398" s="58"/>
      <c r="C398" s="58"/>
      <c r="D398" s="58"/>
      <c r="E398" s="58"/>
      <c r="F398" s="58"/>
      <c r="G398" s="58"/>
      <c r="H398" s="58"/>
      <c r="I398" s="58"/>
      <c r="J398" s="58"/>
      <c r="K398" s="58"/>
      <c r="L398" s="58"/>
      <c r="M398" s="58"/>
      <c r="N398" s="58"/>
      <c r="O398" s="58"/>
      <c r="P398" s="58"/>
    </row>
    <row r="399" spans="1:16" s="1" customFormat="1">
      <c r="A399" s="58"/>
      <c r="B399" s="58"/>
      <c r="C399" s="58"/>
      <c r="D399" s="58"/>
      <c r="E399" s="58"/>
      <c r="F399" s="58"/>
      <c r="G399" s="58"/>
      <c r="H399" s="58"/>
      <c r="I399" s="58"/>
      <c r="J399" s="58"/>
      <c r="K399" s="58"/>
      <c r="L399" s="58"/>
      <c r="M399" s="58"/>
      <c r="N399" s="58"/>
      <c r="O399" s="58"/>
      <c r="P399" s="58"/>
    </row>
    <row r="400" spans="1:16" s="1" customFormat="1">
      <c r="A400" s="58"/>
      <c r="B400" s="58"/>
      <c r="C400" s="58"/>
      <c r="D400" s="58"/>
      <c r="E400" s="58"/>
      <c r="F400" s="58"/>
      <c r="G400" s="58"/>
      <c r="H400" s="58"/>
      <c r="I400" s="58"/>
      <c r="J400" s="58"/>
      <c r="K400" s="58"/>
      <c r="L400" s="58"/>
      <c r="M400" s="58"/>
      <c r="N400" s="58"/>
      <c r="O400" s="58"/>
      <c r="P400" s="58"/>
    </row>
    <row r="401" spans="1:16" s="1" customFormat="1">
      <c r="A401" s="58"/>
      <c r="B401" s="58"/>
      <c r="C401" s="58"/>
      <c r="D401" s="58"/>
      <c r="E401" s="58"/>
      <c r="F401" s="58"/>
      <c r="G401" s="58"/>
      <c r="H401" s="58"/>
      <c r="I401" s="58"/>
      <c r="J401" s="58"/>
      <c r="K401" s="58"/>
      <c r="L401" s="58"/>
      <c r="M401" s="58"/>
      <c r="N401" s="58"/>
      <c r="O401" s="58"/>
      <c r="P401" s="58"/>
    </row>
    <row r="402" spans="1:16" s="1" customFormat="1">
      <c r="A402" s="58"/>
      <c r="B402" s="58"/>
      <c r="C402" s="58"/>
      <c r="D402" s="58"/>
      <c r="E402" s="58"/>
      <c r="F402" s="58"/>
      <c r="G402" s="58"/>
      <c r="H402" s="58"/>
      <c r="I402" s="58"/>
      <c r="J402" s="58"/>
      <c r="K402" s="58"/>
      <c r="L402" s="58"/>
      <c r="M402" s="58"/>
      <c r="N402" s="58"/>
      <c r="O402" s="58"/>
      <c r="P402" s="58"/>
    </row>
    <row r="403" spans="1:16" s="1" customFormat="1">
      <c r="A403" s="58"/>
      <c r="B403" s="58"/>
      <c r="C403" s="58"/>
      <c r="D403" s="58"/>
      <c r="E403" s="58"/>
      <c r="F403" s="58"/>
      <c r="G403" s="58"/>
      <c r="H403" s="58"/>
      <c r="I403" s="58"/>
      <c r="J403" s="58"/>
      <c r="K403" s="58"/>
      <c r="L403" s="58"/>
      <c r="M403" s="58"/>
      <c r="N403" s="58"/>
      <c r="O403" s="58"/>
      <c r="P403" s="58"/>
    </row>
    <row r="404" spans="1:16" s="1" customFormat="1">
      <c r="A404" s="58"/>
      <c r="B404" s="58"/>
      <c r="C404" s="58"/>
      <c r="D404" s="58"/>
      <c r="E404" s="58"/>
      <c r="F404" s="58"/>
      <c r="G404" s="58"/>
      <c r="H404" s="58"/>
      <c r="I404" s="58"/>
      <c r="J404" s="58"/>
      <c r="K404" s="58"/>
      <c r="L404" s="58"/>
      <c r="M404" s="58"/>
      <c r="N404" s="58"/>
      <c r="O404" s="58"/>
      <c r="P404" s="58"/>
    </row>
    <row r="405" spans="1:16" s="1" customFormat="1">
      <c r="A405" s="58"/>
      <c r="B405" s="58"/>
      <c r="C405" s="58"/>
      <c r="D405" s="58"/>
      <c r="E405" s="58"/>
      <c r="F405" s="58"/>
      <c r="G405" s="58"/>
      <c r="H405" s="58"/>
      <c r="I405" s="58"/>
      <c r="J405" s="58"/>
      <c r="K405" s="58"/>
      <c r="L405" s="58"/>
      <c r="M405" s="58"/>
      <c r="N405" s="58"/>
      <c r="O405" s="58"/>
      <c r="P405" s="58"/>
    </row>
    <row r="406" spans="1:16" s="1" customFormat="1">
      <c r="A406" s="58"/>
      <c r="B406" s="58"/>
      <c r="C406" s="58"/>
      <c r="D406" s="58"/>
      <c r="E406" s="58"/>
      <c r="F406" s="58"/>
      <c r="G406" s="58"/>
      <c r="H406" s="58"/>
      <c r="I406" s="58"/>
      <c r="J406" s="58"/>
      <c r="K406" s="58"/>
      <c r="L406" s="58"/>
      <c r="M406" s="58"/>
      <c r="N406" s="58"/>
      <c r="O406" s="58"/>
      <c r="P406" s="58"/>
    </row>
    <row r="407" spans="1:16" s="1" customFormat="1">
      <c r="A407" s="58"/>
      <c r="B407" s="58"/>
      <c r="C407" s="58"/>
      <c r="D407" s="58"/>
      <c r="E407" s="58"/>
      <c r="F407" s="58"/>
      <c r="G407" s="58"/>
      <c r="H407" s="58"/>
      <c r="I407" s="58"/>
      <c r="J407" s="58"/>
      <c r="K407" s="58"/>
      <c r="L407" s="58"/>
      <c r="M407" s="58"/>
      <c r="N407" s="58"/>
      <c r="O407" s="58"/>
      <c r="P407" s="58"/>
    </row>
    <row r="408" spans="1:16" s="1" customFormat="1">
      <c r="A408" s="58"/>
      <c r="B408" s="58"/>
      <c r="C408" s="58"/>
      <c r="D408" s="58"/>
      <c r="E408" s="58"/>
      <c r="F408" s="58"/>
      <c r="G408" s="58"/>
      <c r="H408" s="58"/>
      <c r="I408" s="58"/>
      <c r="J408" s="58"/>
      <c r="K408" s="58"/>
      <c r="L408" s="58"/>
      <c r="M408" s="58"/>
      <c r="N408" s="58"/>
      <c r="O408" s="58"/>
      <c r="P408" s="58"/>
    </row>
    <row r="409" spans="1:16" s="1" customFormat="1">
      <c r="A409" s="58"/>
      <c r="B409" s="58"/>
      <c r="C409" s="58"/>
      <c r="D409" s="58"/>
      <c r="E409" s="58"/>
      <c r="F409" s="58"/>
      <c r="G409" s="58"/>
      <c r="H409" s="58"/>
      <c r="I409" s="58"/>
      <c r="J409" s="58"/>
      <c r="K409" s="58"/>
      <c r="L409" s="58"/>
      <c r="M409" s="58"/>
      <c r="N409" s="58"/>
      <c r="O409" s="58"/>
      <c r="P409" s="58"/>
    </row>
    <row r="410" spans="1:16" s="1" customFormat="1">
      <c r="A410" s="58"/>
      <c r="B410" s="58"/>
      <c r="C410" s="58"/>
      <c r="D410" s="58"/>
      <c r="E410" s="58"/>
      <c r="F410" s="58"/>
      <c r="G410" s="58"/>
      <c r="H410" s="58"/>
      <c r="I410" s="58"/>
      <c r="J410" s="58"/>
      <c r="K410" s="58"/>
      <c r="L410" s="58"/>
      <c r="M410" s="58"/>
      <c r="N410" s="58"/>
      <c r="O410" s="58"/>
      <c r="P410" s="58"/>
    </row>
    <row r="411" spans="1:16" s="1" customFormat="1">
      <c r="A411" s="58"/>
      <c r="B411" s="58"/>
      <c r="C411" s="58"/>
      <c r="D411" s="58"/>
      <c r="E411" s="58"/>
      <c r="F411" s="58"/>
      <c r="G411" s="58"/>
      <c r="H411" s="58"/>
      <c r="I411" s="58"/>
      <c r="J411" s="58"/>
      <c r="K411" s="58"/>
      <c r="L411" s="58"/>
      <c r="M411" s="58"/>
      <c r="N411" s="58"/>
      <c r="O411" s="58"/>
      <c r="P411" s="58"/>
    </row>
    <row r="412" spans="1:16" s="1" customFormat="1">
      <c r="A412" s="58"/>
      <c r="B412" s="58"/>
      <c r="C412" s="58"/>
      <c r="D412" s="58"/>
      <c r="E412" s="58"/>
      <c r="F412" s="58"/>
      <c r="G412" s="58"/>
      <c r="H412" s="58"/>
      <c r="I412" s="58"/>
      <c r="J412" s="58"/>
      <c r="K412" s="58"/>
      <c r="L412" s="58"/>
      <c r="M412" s="58"/>
      <c r="N412" s="58"/>
      <c r="O412" s="58"/>
      <c r="P412" s="58"/>
    </row>
    <row r="413" spans="1:16" s="1" customFormat="1">
      <c r="A413" s="58"/>
      <c r="B413" s="58"/>
      <c r="C413" s="58"/>
      <c r="D413" s="58"/>
      <c r="E413" s="58"/>
      <c r="F413" s="58"/>
      <c r="G413" s="58"/>
      <c r="H413" s="58"/>
      <c r="I413" s="58"/>
      <c r="J413" s="58"/>
      <c r="K413" s="58"/>
      <c r="L413" s="58"/>
      <c r="M413" s="58"/>
      <c r="N413" s="58"/>
      <c r="O413" s="58"/>
      <c r="P413" s="58"/>
    </row>
    <row r="414" spans="1:16" s="1" customFormat="1">
      <c r="A414" s="58"/>
      <c r="B414" s="58"/>
      <c r="C414" s="58"/>
      <c r="D414" s="58"/>
      <c r="E414" s="58"/>
      <c r="F414" s="58"/>
      <c r="G414" s="58"/>
      <c r="H414" s="58"/>
      <c r="I414" s="58"/>
      <c r="J414" s="58"/>
      <c r="K414" s="58"/>
      <c r="L414" s="58"/>
      <c r="M414" s="58"/>
      <c r="N414" s="58"/>
      <c r="O414" s="58"/>
      <c r="P414" s="58"/>
    </row>
    <row r="415" spans="1:16" s="1" customFormat="1">
      <c r="A415" s="58"/>
      <c r="B415" s="58"/>
      <c r="C415" s="58"/>
      <c r="D415" s="58"/>
      <c r="E415" s="58"/>
      <c r="F415" s="58"/>
      <c r="G415" s="58"/>
      <c r="H415" s="58"/>
      <c r="I415" s="58"/>
      <c r="J415" s="58"/>
      <c r="K415" s="58"/>
      <c r="L415" s="58"/>
      <c r="M415" s="58"/>
      <c r="N415" s="58"/>
      <c r="O415" s="58"/>
      <c r="P415" s="58"/>
    </row>
    <row r="416" spans="1:16" s="1" customFormat="1">
      <c r="A416" s="58"/>
      <c r="B416" s="58"/>
      <c r="C416" s="58"/>
      <c r="D416" s="58"/>
      <c r="E416" s="58"/>
      <c r="F416" s="58"/>
      <c r="G416" s="58"/>
      <c r="H416" s="58"/>
      <c r="I416" s="58"/>
      <c r="J416" s="58"/>
      <c r="K416" s="58"/>
      <c r="L416" s="58"/>
      <c r="M416" s="58"/>
      <c r="N416" s="58"/>
      <c r="O416" s="58"/>
      <c r="P416" s="58"/>
    </row>
    <row r="417" spans="1:16" s="1" customFormat="1">
      <c r="A417" s="58"/>
      <c r="B417" s="58"/>
      <c r="C417" s="58"/>
      <c r="D417" s="58"/>
      <c r="E417" s="58"/>
      <c r="F417" s="58"/>
      <c r="G417" s="58"/>
      <c r="H417" s="58"/>
      <c r="I417" s="58"/>
      <c r="J417" s="58"/>
      <c r="K417" s="58"/>
      <c r="L417" s="58"/>
      <c r="M417" s="58"/>
      <c r="N417" s="58"/>
      <c r="O417" s="58"/>
      <c r="P417" s="58"/>
    </row>
    <row r="418" spans="1:16" s="1" customFormat="1">
      <c r="A418" s="58"/>
      <c r="B418" s="58"/>
      <c r="C418" s="58"/>
      <c r="D418" s="58"/>
      <c r="E418" s="58"/>
      <c r="F418" s="58"/>
      <c r="G418" s="58"/>
      <c r="H418" s="58"/>
      <c r="I418" s="58"/>
      <c r="J418" s="58"/>
      <c r="K418" s="58"/>
      <c r="L418" s="58"/>
      <c r="M418" s="58"/>
      <c r="N418" s="58"/>
      <c r="O418" s="58"/>
      <c r="P418" s="58"/>
    </row>
    <row r="419" spans="1:16" s="1" customFormat="1">
      <c r="A419" s="58"/>
      <c r="B419" s="58"/>
      <c r="C419" s="58"/>
      <c r="D419" s="58"/>
      <c r="E419" s="58"/>
      <c r="F419" s="58"/>
      <c r="G419" s="58"/>
      <c r="H419" s="58"/>
      <c r="I419" s="58"/>
      <c r="J419" s="58"/>
      <c r="K419" s="58"/>
      <c r="L419" s="58"/>
      <c r="M419" s="58"/>
      <c r="N419" s="58"/>
      <c r="O419" s="58"/>
      <c r="P419" s="58"/>
    </row>
    <row r="420" spans="1:16" s="1" customFormat="1">
      <c r="A420" s="58"/>
      <c r="B420" s="58"/>
      <c r="C420" s="58"/>
      <c r="D420" s="58"/>
      <c r="E420" s="58"/>
      <c r="F420" s="58"/>
      <c r="G420" s="58"/>
      <c r="H420" s="58"/>
      <c r="I420" s="58"/>
      <c r="J420" s="58"/>
      <c r="K420" s="58"/>
      <c r="L420" s="58"/>
      <c r="M420" s="58"/>
      <c r="N420" s="58"/>
      <c r="O420" s="58"/>
      <c r="P420" s="58"/>
    </row>
    <row r="421" spans="1:16" s="1" customFormat="1">
      <c r="A421" s="58"/>
      <c r="B421" s="58"/>
      <c r="C421" s="58"/>
      <c r="D421" s="58"/>
      <c r="E421" s="58"/>
      <c r="F421" s="58"/>
      <c r="G421" s="58"/>
      <c r="H421" s="58"/>
      <c r="I421" s="58"/>
      <c r="J421" s="58"/>
      <c r="K421" s="58"/>
      <c r="L421" s="58"/>
      <c r="M421" s="58"/>
      <c r="N421" s="58"/>
      <c r="O421" s="58"/>
      <c r="P421" s="58"/>
    </row>
    <row r="422" spans="1:16" s="1" customFormat="1">
      <c r="A422" s="58"/>
      <c r="B422" s="58"/>
      <c r="C422" s="58"/>
      <c r="D422" s="58"/>
      <c r="E422" s="58"/>
      <c r="F422" s="58"/>
      <c r="G422" s="58"/>
      <c r="H422" s="58"/>
      <c r="I422" s="58"/>
      <c r="J422" s="58"/>
      <c r="K422" s="58"/>
      <c r="L422" s="58"/>
      <c r="M422" s="58"/>
      <c r="N422" s="58"/>
      <c r="O422" s="58"/>
      <c r="P422" s="58"/>
    </row>
    <row r="423" spans="1:16" s="1" customFormat="1">
      <c r="A423" s="58"/>
      <c r="B423" s="58"/>
      <c r="C423" s="58"/>
      <c r="D423" s="58"/>
      <c r="E423" s="58"/>
      <c r="F423" s="58"/>
      <c r="G423" s="58"/>
      <c r="H423" s="58"/>
      <c r="I423" s="58"/>
      <c r="J423" s="58"/>
      <c r="K423" s="58"/>
      <c r="L423" s="58"/>
      <c r="M423" s="58"/>
      <c r="N423" s="58"/>
      <c r="O423" s="58"/>
      <c r="P423" s="58"/>
    </row>
    <row r="424" spans="1:16" s="1" customFormat="1">
      <c r="A424" s="58"/>
      <c r="B424" s="58"/>
      <c r="C424" s="58"/>
      <c r="D424" s="58"/>
      <c r="E424" s="58"/>
      <c r="F424" s="58"/>
      <c r="G424" s="58"/>
      <c r="H424" s="58"/>
      <c r="I424" s="58"/>
      <c r="J424" s="58"/>
      <c r="K424" s="58"/>
      <c r="L424" s="58"/>
      <c r="M424" s="58"/>
      <c r="N424" s="58"/>
      <c r="O424" s="58"/>
      <c r="P424" s="58"/>
    </row>
    <row r="425" spans="1:16" s="1" customFormat="1">
      <c r="A425" s="58"/>
      <c r="B425" s="58"/>
      <c r="C425" s="58"/>
      <c r="D425" s="58"/>
      <c r="E425" s="58"/>
      <c r="F425" s="58"/>
      <c r="G425" s="58"/>
      <c r="H425" s="58"/>
      <c r="I425" s="58"/>
      <c r="J425" s="58"/>
      <c r="K425" s="58"/>
      <c r="L425" s="58"/>
      <c r="M425" s="58"/>
      <c r="N425" s="58"/>
      <c r="O425" s="58"/>
      <c r="P425" s="58"/>
    </row>
    <row r="426" spans="1:16" s="1" customFormat="1">
      <c r="A426" s="58"/>
      <c r="B426" s="58"/>
      <c r="C426" s="58"/>
      <c r="D426" s="58"/>
      <c r="E426" s="58"/>
      <c r="F426" s="58"/>
      <c r="G426" s="58"/>
      <c r="H426" s="58"/>
      <c r="I426" s="58"/>
      <c r="J426" s="58"/>
      <c r="K426" s="58"/>
      <c r="L426" s="58"/>
      <c r="M426" s="58"/>
      <c r="N426" s="58"/>
      <c r="O426" s="58"/>
      <c r="P426" s="58"/>
    </row>
    <row r="427" spans="1:16" s="1" customFormat="1">
      <c r="A427" s="58"/>
      <c r="B427" s="58"/>
      <c r="C427" s="58"/>
      <c r="D427" s="58"/>
      <c r="E427" s="58"/>
      <c r="F427" s="58"/>
      <c r="G427" s="58"/>
      <c r="H427" s="58"/>
      <c r="I427" s="58"/>
      <c r="J427" s="58"/>
      <c r="K427" s="58"/>
      <c r="L427" s="58"/>
      <c r="M427" s="58"/>
      <c r="N427" s="58"/>
      <c r="O427" s="58"/>
      <c r="P427" s="58"/>
    </row>
    <row r="428" spans="1:16" s="1" customFormat="1">
      <c r="A428" s="58"/>
      <c r="B428" s="58"/>
      <c r="C428" s="58"/>
      <c r="D428" s="58"/>
      <c r="E428" s="58"/>
      <c r="F428" s="58"/>
      <c r="G428" s="58"/>
      <c r="H428" s="58"/>
      <c r="I428" s="58"/>
      <c r="J428" s="58"/>
      <c r="K428" s="58"/>
      <c r="L428" s="58"/>
      <c r="M428" s="58"/>
      <c r="N428" s="58"/>
      <c r="O428" s="58"/>
      <c r="P428" s="58"/>
    </row>
    <row r="429" spans="1:16" s="1" customFormat="1">
      <c r="A429" s="58"/>
      <c r="B429" s="58"/>
      <c r="C429" s="58"/>
      <c r="D429" s="58"/>
      <c r="E429" s="58"/>
      <c r="F429" s="58"/>
      <c r="G429" s="58"/>
      <c r="H429" s="58"/>
      <c r="I429" s="58"/>
      <c r="J429" s="58"/>
      <c r="K429" s="58"/>
      <c r="L429" s="58"/>
      <c r="M429" s="58"/>
      <c r="N429" s="58"/>
      <c r="O429" s="58"/>
      <c r="P429" s="58"/>
    </row>
    <row r="430" spans="1:16" s="1" customFormat="1">
      <c r="A430" s="58"/>
      <c r="B430" s="58"/>
      <c r="C430" s="58"/>
      <c r="D430" s="58"/>
      <c r="E430" s="58"/>
      <c r="F430" s="58"/>
      <c r="G430" s="58"/>
      <c r="H430" s="58"/>
      <c r="I430" s="58"/>
      <c r="J430" s="58"/>
      <c r="K430" s="58"/>
      <c r="L430" s="58"/>
      <c r="M430" s="58"/>
      <c r="N430" s="58"/>
      <c r="O430" s="58"/>
      <c r="P430" s="58"/>
    </row>
    <row r="431" spans="1:16" s="1" customFormat="1">
      <c r="A431" s="58"/>
      <c r="B431" s="58"/>
      <c r="C431" s="58"/>
      <c r="D431" s="58"/>
      <c r="E431" s="58"/>
      <c r="F431" s="58"/>
      <c r="G431" s="58"/>
      <c r="H431" s="58"/>
      <c r="I431" s="58"/>
      <c r="J431" s="58"/>
      <c r="K431" s="58"/>
      <c r="L431" s="58"/>
      <c r="M431" s="58"/>
      <c r="N431" s="58"/>
      <c r="O431" s="58"/>
      <c r="P431" s="58"/>
    </row>
    <row r="432" spans="1:16" s="1" customFormat="1">
      <c r="A432" s="58"/>
      <c r="B432" s="58"/>
      <c r="C432" s="58"/>
      <c r="D432" s="58"/>
      <c r="E432" s="58"/>
      <c r="F432" s="58"/>
      <c r="G432" s="58"/>
      <c r="H432" s="58"/>
      <c r="I432" s="58"/>
      <c r="J432" s="58"/>
      <c r="K432" s="58"/>
      <c r="L432" s="58"/>
      <c r="M432" s="58"/>
      <c r="N432" s="58"/>
      <c r="O432" s="58"/>
      <c r="P432" s="58"/>
    </row>
    <row r="433" spans="1:16" s="1" customFormat="1">
      <c r="A433" s="58"/>
      <c r="B433" s="58"/>
      <c r="C433" s="58"/>
      <c r="D433" s="58"/>
      <c r="E433" s="58"/>
      <c r="F433" s="58"/>
      <c r="G433" s="58"/>
      <c r="H433" s="58"/>
      <c r="I433" s="58"/>
      <c r="J433" s="58"/>
      <c r="K433" s="58"/>
      <c r="L433" s="58"/>
      <c r="M433" s="58"/>
      <c r="N433" s="58"/>
      <c r="O433" s="58"/>
      <c r="P433" s="58"/>
    </row>
    <row r="434" spans="1:16" s="1" customFormat="1">
      <c r="A434" s="58"/>
      <c r="B434" s="58"/>
      <c r="C434" s="58"/>
      <c r="D434" s="58"/>
      <c r="E434" s="58"/>
      <c r="F434" s="58"/>
      <c r="G434" s="58"/>
      <c r="H434" s="58"/>
      <c r="I434" s="58"/>
      <c r="J434" s="58"/>
      <c r="K434" s="58"/>
      <c r="L434" s="58"/>
      <c r="M434" s="58"/>
      <c r="N434" s="58"/>
      <c r="O434" s="58"/>
      <c r="P434" s="58"/>
    </row>
    <row r="435" spans="1:16" s="1" customFormat="1">
      <c r="A435" s="58"/>
      <c r="B435" s="58"/>
      <c r="C435" s="58"/>
      <c r="D435" s="58"/>
      <c r="E435" s="58"/>
      <c r="F435" s="58"/>
      <c r="G435" s="58"/>
      <c r="H435" s="58"/>
      <c r="I435" s="58"/>
      <c r="J435" s="58"/>
      <c r="K435" s="58"/>
      <c r="L435" s="58"/>
      <c r="M435" s="58"/>
      <c r="N435" s="58"/>
      <c r="O435" s="58"/>
      <c r="P435" s="58"/>
    </row>
    <row r="436" spans="1:16" s="1" customFormat="1">
      <c r="A436" s="58"/>
      <c r="B436" s="58"/>
      <c r="C436" s="58"/>
      <c r="D436" s="58"/>
      <c r="E436" s="58"/>
      <c r="F436" s="58"/>
      <c r="G436" s="58"/>
      <c r="H436" s="58"/>
      <c r="I436" s="58"/>
      <c r="J436" s="58"/>
      <c r="K436" s="58"/>
      <c r="L436" s="58"/>
      <c r="M436" s="58"/>
      <c r="N436" s="58"/>
      <c r="O436" s="58"/>
      <c r="P436" s="58"/>
    </row>
    <row r="437" spans="1:16" s="1" customFormat="1">
      <c r="A437" s="58"/>
      <c r="B437" s="58"/>
      <c r="C437" s="58"/>
      <c r="D437" s="58"/>
      <c r="E437" s="58"/>
      <c r="F437" s="58"/>
      <c r="G437" s="58"/>
      <c r="H437" s="58"/>
      <c r="I437" s="58"/>
      <c r="J437" s="58"/>
      <c r="K437" s="58"/>
      <c r="L437" s="58"/>
      <c r="M437" s="58"/>
      <c r="N437" s="58"/>
      <c r="O437" s="58"/>
      <c r="P437" s="58"/>
    </row>
    <row r="438" spans="1:16" s="1" customFormat="1">
      <c r="A438" s="58"/>
      <c r="B438" s="58"/>
      <c r="C438" s="58"/>
      <c r="D438" s="58"/>
      <c r="E438" s="58"/>
      <c r="F438" s="58"/>
      <c r="G438" s="58"/>
      <c r="H438" s="58"/>
      <c r="I438" s="58"/>
      <c r="J438" s="58"/>
      <c r="K438" s="58"/>
      <c r="L438" s="58"/>
      <c r="M438" s="58"/>
      <c r="N438" s="58"/>
      <c r="O438" s="58"/>
      <c r="P438" s="58"/>
    </row>
    <row r="439" spans="1:16" s="1" customFormat="1">
      <c r="A439" s="58"/>
      <c r="B439" s="58"/>
      <c r="C439" s="58"/>
      <c r="D439" s="58"/>
      <c r="E439" s="58"/>
      <c r="F439" s="58"/>
      <c r="G439" s="58"/>
      <c r="H439" s="58"/>
      <c r="I439" s="58"/>
      <c r="J439" s="58"/>
      <c r="K439" s="58"/>
      <c r="L439" s="58"/>
      <c r="M439" s="58"/>
      <c r="N439" s="58"/>
      <c r="O439" s="58"/>
      <c r="P439" s="58"/>
    </row>
    <row r="440" spans="1:16" s="1" customFormat="1">
      <c r="A440" s="58"/>
      <c r="B440" s="58"/>
      <c r="C440" s="58"/>
      <c r="D440" s="58"/>
      <c r="E440" s="58"/>
      <c r="F440" s="58"/>
      <c r="G440" s="58"/>
      <c r="H440" s="58"/>
      <c r="I440" s="58"/>
      <c r="J440" s="58"/>
      <c r="K440" s="58"/>
      <c r="L440" s="58"/>
      <c r="M440" s="58"/>
      <c r="N440" s="58"/>
      <c r="O440" s="58"/>
      <c r="P440" s="58"/>
    </row>
    <row r="441" spans="1:16" s="1" customFormat="1">
      <c r="A441" s="58"/>
      <c r="B441" s="58"/>
      <c r="C441" s="58"/>
      <c r="D441" s="58"/>
      <c r="E441" s="58"/>
      <c r="F441" s="58"/>
      <c r="G441" s="58"/>
      <c r="H441" s="58"/>
      <c r="I441" s="58"/>
      <c r="J441" s="58"/>
      <c r="K441" s="58"/>
      <c r="L441" s="58"/>
      <c r="M441" s="58"/>
      <c r="N441" s="58"/>
      <c r="O441" s="58"/>
      <c r="P441" s="58"/>
    </row>
    <row r="442" spans="1:16" s="1" customFormat="1">
      <c r="A442" s="58"/>
      <c r="B442" s="58"/>
      <c r="C442" s="58"/>
      <c r="D442" s="58"/>
      <c r="E442" s="58"/>
      <c r="F442" s="58"/>
      <c r="G442" s="58"/>
      <c r="H442" s="58"/>
      <c r="I442" s="58"/>
      <c r="J442" s="58"/>
      <c r="K442" s="58"/>
      <c r="L442" s="58"/>
      <c r="M442" s="58"/>
      <c r="N442" s="58"/>
      <c r="O442" s="58"/>
      <c r="P442" s="58"/>
    </row>
    <row r="443" spans="1:16" s="1" customFormat="1">
      <c r="A443" s="58"/>
      <c r="B443" s="58"/>
      <c r="C443" s="58"/>
      <c r="D443" s="58"/>
      <c r="E443" s="58"/>
      <c r="F443" s="58"/>
      <c r="G443" s="58"/>
      <c r="H443" s="58"/>
      <c r="I443" s="58"/>
      <c r="J443" s="58"/>
      <c r="K443" s="58"/>
      <c r="L443" s="58"/>
      <c r="M443" s="58"/>
      <c r="N443" s="58"/>
      <c r="O443" s="58"/>
      <c r="P443" s="58"/>
    </row>
    <row r="444" spans="1:16" s="1" customFormat="1">
      <c r="A444" s="58"/>
      <c r="B444" s="58"/>
      <c r="C444" s="58"/>
      <c r="D444" s="58"/>
      <c r="E444" s="58"/>
      <c r="F444" s="58"/>
      <c r="G444" s="58"/>
      <c r="H444" s="58"/>
      <c r="I444" s="58"/>
      <c r="J444" s="58"/>
      <c r="K444" s="58"/>
      <c r="L444" s="58"/>
      <c r="M444" s="58"/>
      <c r="N444" s="58"/>
      <c r="O444" s="58"/>
      <c r="P444" s="58"/>
    </row>
    <row r="445" spans="1:16" s="1" customFormat="1">
      <c r="A445" s="58"/>
      <c r="B445" s="58"/>
      <c r="C445" s="58"/>
      <c r="D445" s="58"/>
      <c r="E445" s="58"/>
      <c r="F445" s="58"/>
      <c r="G445" s="58"/>
      <c r="H445" s="58"/>
      <c r="I445" s="58"/>
      <c r="J445" s="58"/>
      <c r="K445" s="58"/>
      <c r="L445" s="58"/>
      <c r="M445" s="58"/>
      <c r="N445" s="58"/>
      <c r="O445" s="58"/>
      <c r="P445" s="58"/>
    </row>
    <row r="446" spans="1:16" s="1" customFormat="1">
      <c r="A446" s="58"/>
      <c r="B446" s="58"/>
      <c r="C446" s="58"/>
      <c r="D446" s="58"/>
      <c r="E446" s="58"/>
      <c r="F446" s="58"/>
      <c r="G446" s="58"/>
      <c r="H446" s="58"/>
      <c r="I446" s="58"/>
      <c r="J446" s="58"/>
      <c r="K446" s="58"/>
      <c r="L446" s="58"/>
      <c r="M446" s="58"/>
      <c r="N446" s="58"/>
      <c r="O446" s="58"/>
      <c r="P446" s="58"/>
    </row>
    <row r="447" spans="1:16" s="1" customFormat="1">
      <c r="A447" s="58"/>
      <c r="B447" s="58"/>
      <c r="C447" s="58"/>
      <c r="D447" s="58"/>
      <c r="E447" s="58"/>
      <c r="F447" s="58"/>
      <c r="G447" s="58"/>
      <c r="H447" s="58"/>
      <c r="I447" s="58"/>
      <c r="J447" s="58"/>
      <c r="K447" s="58"/>
      <c r="L447" s="58"/>
      <c r="M447" s="58"/>
      <c r="N447" s="58"/>
      <c r="O447" s="58"/>
      <c r="P447" s="58"/>
    </row>
    <row r="448" spans="1:16" s="1" customFormat="1">
      <c r="A448" s="58"/>
      <c r="B448" s="58"/>
      <c r="C448" s="58"/>
      <c r="D448" s="58"/>
      <c r="E448" s="58"/>
      <c r="F448" s="58"/>
      <c r="G448" s="58"/>
      <c r="H448" s="58"/>
      <c r="I448" s="58"/>
      <c r="J448" s="58"/>
      <c r="K448" s="58"/>
      <c r="L448" s="58"/>
      <c r="M448" s="58"/>
      <c r="N448" s="58"/>
      <c r="O448" s="58"/>
      <c r="P448" s="58"/>
    </row>
    <row r="449" spans="1:16" s="1" customFormat="1">
      <c r="A449" s="58"/>
      <c r="B449" s="58"/>
      <c r="C449" s="58"/>
      <c r="D449" s="58"/>
      <c r="E449" s="58"/>
      <c r="F449" s="58"/>
      <c r="G449" s="58"/>
      <c r="H449" s="58"/>
      <c r="I449" s="58"/>
      <c r="J449" s="58"/>
      <c r="K449" s="58"/>
      <c r="L449" s="58"/>
      <c r="M449" s="58"/>
      <c r="N449" s="58"/>
      <c r="O449" s="58"/>
      <c r="P449" s="58"/>
    </row>
    <row r="450" spans="1:16" s="1" customFormat="1">
      <c r="A450" s="58"/>
      <c r="B450" s="58"/>
      <c r="C450" s="58"/>
      <c r="D450" s="58"/>
      <c r="E450" s="58"/>
      <c r="F450" s="58"/>
      <c r="G450" s="58"/>
      <c r="H450" s="58"/>
      <c r="I450" s="58"/>
      <c r="J450" s="58"/>
      <c r="K450" s="58"/>
      <c r="L450" s="58"/>
      <c r="M450" s="58"/>
      <c r="N450" s="58"/>
      <c r="O450" s="58"/>
      <c r="P450" s="58"/>
    </row>
    <row r="451" spans="1:16" s="1" customFormat="1">
      <c r="A451" s="58"/>
      <c r="B451" s="58"/>
      <c r="C451" s="58"/>
      <c r="D451" s="58"/>
      <c r="E451" s="58"/>
      <c r="F451" s="58"/>
      <c r="G451" s="58"/>
      <c r="H451" s="58"/>
      <c r="I451" s="58"/>
      <c r="J451" s="58"/>
      <c r="K451" s="58"/>
      <c r="L451" s="58"/>
      <c r="M451" s="58"/>
      <c r="N451" s="58"/>
      <c r="O451" s="58"/>
      <c r="P451" s="58"/>
    </row>
    <row r="452" spans="1:16" s="1" customFormat="1">
      <c r="A452" s="58"/>
      <c r="B452" s="58"/>
      <c r="C452" s="58"/>
      <c r="D452" s="58"/>
      <c r="E452" s="58"/>
      <c r="F452" s="58"/>
      <c r="G452" s="58"/>
      <c r="H452" s="58"/>
      <c r="I452" s="58"/>
      <c r="J452" s="58"/>
      <c r="K452" s="58"/>
      <c r="L452" s="58"/>
      <c r="M452" s="58"/>
      <c r="N452" s="58"/>
      <c r="O452" s="58"/>
      <c r="P452" s="58"/>
    </row>
    <row r="453" spans="1:16" s="1" customFormat="1">
      <c r="A453" s="58"/>
      <c r="B453" s="58"/>
      <c r="C453" s="58"/>
      <c r="D453" s="58"/>
      <c r="E453" s="58"/>
      <c r="F453" s="58"/>
      <c r="G453" s="58"/>
      <c r="H453" s="58"/>
      <c r="I453" s="58"/>
      <c r="J453" s="58"/>
      <c r="K453" s="58"/>
      <c r="L453" s="58"/>
      <c r="M453" s="58"/>
      <c r="N453" s="58"/>
      <c r="O453" s="58"/>
      <c r="P453" s="58"/>
    </row>
    <row r="454" spans="1:16" s="1" customFormat="1">
      <c r="A454" s="58"/>
      <c r="B454" s="58"/>
      <c r="C454" s="58"/>
      <c r="D454" s="58"/>
      <c r="E454" s="58"/>
      <c r="F454" s="58"/>
      <c r="G454" s="58"/>
      <c r="H454" s="58"/>
      <c r="I454" s="58"/>
      <c r="J454" s="58"/>
      <c r="K454" s="58"/>
      <c r="L454" s="58"/>
      <c r="M454" s="58"/>
      <c r="N454" s="58"/>
      <c r="O454" s="58"/>
      <c r="P454" s="58"/>
    </row>
    <row r="455" spans="1:16" s="1" customFormat="1">
      <c r="A455" s="58"/>
      <c r="B455" s="58"/>
      <c r="C455" s="58"/>
      <c r="D455" s="58"/>
      <c r="E455" s="58"/>
      <c r="F455" s="58"/>
      <c r="G455" s="58"/>
      <c r="H455" s="58"/>
      <c r="I455" s="58"/>
      <c r="J455" s="58"/>
      <c r="K455" s="58"/>
      <c r="L455" s="58"/>
      <c r="M455" s="58"/>
      <c r="N455" s="58"/>
      <c r="O455" s="58"/>
      <c r="P455" s="58"/>
    </row>
    <row r="456" spans="1:16" s="1" customFormat="1">
      <c r="A456" s="58"/>
      <c r="B456" s="58"/>
      <c r="C456" s="58"/>
      <c r="D456" s="58"/>
      <c r="E456" s="58"/>
      <c r="F456" s="58"/>
      <c r="G456" s="58"/>
      <c r="H456" s="58"/>
      <c r="I456" s="58"/>
      <c r="J456" s="58"/>
      <c r="K456" s="58"/>
      <c r="L456" s="58"/>
      <c r="M456" s="58"/>
      <c r="N456" s="58"/>
      <c r="O456" s="58"/>
      <c r="P456" s="58"/>
    </row>
    <row r="457" spans="1:16" s="1" customFormat="1">
      <c r="A457" s="58"/>
      <c r="B457" s="58"/>
      <c r="C457" s="58"/>
      <c r="D457" s="58"/>
      <c r="E457" s="58"/>
      <c r="F457" s="58"/>
      <c r="G457" s="58"/>
      <c r="H457" s="58"/>
      <c r="I457" s="58"/>
      <c r="J457" s="58"/>
      <c r="K457" s="58"/>
      <c r="L457" s="58"/>
      <c r="M457" s="58"/>
      <c r="N457" s="58"/>
      <c r="O457" s="58"/>
      <c r="P457" s="58"/>
    </row>
    <row r="458" spans="1:16" s="1" customFormat="1">
      <c r="A458" s="58"/>
      <c r="B458" s="58"/>
      <c r="C458" s="58"/>
      <c r="D458" s="58"/>
      <c r="E458" s="58"/>
      <c r="F458" s="58"/>
      <c r="G458" s="58"/>
      <c r="H458" s="58"/>
      <c r="I458" s="58"/>
      <c r="J458" s="58"/>
      <c r="K458" s="58"/>
      <c r="L458" s="58"/>
      <c r="M458" s="58"/>
      <c r="N458" s="58"/>
      <c r="O458" s="58"/>
      <c r="P458" s="58"/>
    </row>
    <row r="459" spans="1:16" s="1" customFormat="1">
      <c r="A459" s="58"/>
      <c r="B459" s="58"/>
      <c r="C459" s="58"/>
      <c r="D459" s="58"/>
      <c r="E459" s="58"/>
      <c r="F459" s="58"/>
      <c r="G459" s="58"/>
      <c r="H459" s="58"/>
      <c r="I459" s="58"/>
      <c r="J459" s="58"/>
      <c r="K459" s="58"/>
      <c r="L459" s="58"/>
      <c r="M459" s="58"/>
      <c r="N459" s="58"/>
      <c r="O459" s="58"/>
      <c r="P459" s="58"/>
    </row>
    <row r="460" spans="1:16" s="1" customFormat="1">
      <c r="A460" s="58"/>
      <c r="B460" s="58"/>
      <c r="C460" s="58"/>
      <c r="D460" s="58"/>
      <c r="E460" s="58"/>
      <c r="F460" s="58"/>
      <c r="G460" s="58"/>
      <c r="H460" s="58"/>
      <c r="I460" s="58"/>
      <c r="J460" s="58"/>
      <c r="K460" s="58"/>
      <c r="L460" s="58"/>
      <c r="M460" s="58"/>
      <c r="N460" s="58"/>
      <c r="O460" s="58"/>
      <c r="P460" s="58"/>
    </row>
    <row r="461" spans="1:16" s="1" customFormat="1">
      <c r="A461" s="58"/>
      <c r="B461" s="58"/>
      <c r="C461" s="58"/>
      <c r="D461" s="58"/>
      <c r="E461" s="58"/>
      <c r="F461" s="58"/>
      <c r="G461" s="58"/>
      <c r="H461" s="58"/>
      <c r="I461" s="58"/>
      <c r="J461" s="58"/>
      <c r="K461" s="58"/>
      <c r="L461" s="58"/>
      <c r="M461" s="58"/>
      <c r="N461" s="58"/>
      <c r="O461" s="58"/>
      <c r="P461" s="58"/>
    </row>
    <row r="462" spans="1:16" s="1" customFormat="1">
      <c r="A462" s="58"/>
      <c r="B462" s="58"/>
      <c r="C462" s="58"/>
      <c r="D462" s="58"/>
      <c r="E462" s="58"/>
      <c r="F462" s="58"/>
      <c r="G462" s="58"/>
      <c r="H462" s="58"/>
      <c r="I462" s="58"/>
      <c r="J462" s="58"/>
      <c r="K462" s="58"/>
      <c r="L462" s="58"/>
      <c r="M462" s="58"/>
      <c r="N462" s="58"/>
      <c r="O462" s="58"/>
      <c r="P462" s="58"/>
    </row>
    <row r="463" spans="1:16" s="1" customFormat="1">
      <c r="A463" s="58"/>
      <c r="B463" s="58"/>
      <c r="C463" s="58"/>
      <c r="D463" s="58"/>
      <c r="E463" s="58"/>
      <c r="F463" s="58"/>
      <c r="G463" s="58"/>
      <c r="H463" s="58"/>
      <c r="I463" s="58"/>
      <c r="J463" s="58"/>
      <c r="K463" s="58"/>
      <c r="L463" s="58"/>
      <c r="M463" s="58"/>
      <c r="N463" s="58"/>
      <c r="O463" s="58"/>
      <c r="P463" s="58"/>
    </row>
    <row r="464" spans="1:16" s="1" customFormat="1">
      <c r="A464" s="58"/>
      <c r="B464" s="58"/>
      <c r="C464" s="58"/>
      <c r="D464" s="58"/>
      <c r="E464" s="58"/>
      <c r="F464" s="58"/>
      <c r="G464" s="58"/>
      <c r="H464" s="58"/>
      <c r="I464" s="58"/>
      <c r="J464" s="58"/>
      <c r="K464" s="58"/>
      <c r="L464" s="58"/>
      <c r="M464" s="58"/>
      <c r="N464" s="58"/>
      <c r="O464" s="58"/>
      <c r="P464" s="58"/>
    </row>
    <row r="465" spans="1:16" s="1" customFormat="1">
      <c r="A465" s="58"/>
      <c r="B465" s="58"/>
      <c r="C465" s="58"/>
      <c r="D465" s="58"/>
      <c r="E465" s="58"/>
      <c r="F465" s="58"/>
      <c r="G465" s="58"/>
      <c r="H465" s="58"/>
      <c r="I465" s="58"/>
      <c r="J465" s="58"/>
      <c r="K465" s="58"/>
      <c r="L465" s="58"/>
      <c r="M465" s="58"/>
      <c r="N465" s="58"/>
      <c r="O465" s="58"/>
      <c r="P465" s="58"/>
    </row>
    <row r="466" spans="1:16" s="1" customFormat="1">
      <c r="A466" s="58"/>
      <c r="B466" s="58"/>
      <c r="C466" s="58"/>
      <c r="D466" s="58"/>
      <c r="E466" s="58"/>
      <c r="F466" s="58"/>
      <c r="G466" s="58"/>
      <c r="H466" s="58"/>
      <c r="I466" s="58"/>
      <c r="J466" s="58"/>
      <c r="K466" s="58"/>
      <c r="L466" s="58"/>
      <c r="M466" s="58"/>
      <c r="N466" s="58"/>
      <c r="O466" s="58"/>
      <c r="P466" s="58"/>
    </row>
    <row r="467" spans="1:16" s="1" customFormat="1">
      <c r="A467" s="58"/>
      <c r="B467" s="58"/>
      <c r="C467" s="58"/>
      <c r="D467" s="58"/>
      <c r="E467" s="58"/>
      <c r="F467" s="58"/>
      <c r="G467" s="58"/>
      <c r="H467" s="58"/>
      <c r="I467" s="58"/>
      <c r="J467" s="58"/>
      <c r="K467" s="58"/>
      <c r="L467" s="58"/>
      <c r="M467" s="58"/>
      <c r="N467" s="58"/>
      <c r="O467" s="58"/>
      <c r="P467" s="58"/>
    </row>
    <row r="468" spans="1:16" s="1" customFormat="1">
      <c r="A468" s="58"/>
      <c r="B468" s="58"/>
      <c r="C468" s="58"/>
      <c r="D468" s="58"/>
      <c r="E468" s="58"/>
      <c r="F468" s="58"/>
      <c r="G468" s="58"/>
      <c r="H468" s="58"/>
      <c r="I468" s="58"/>
      <c r="J468" s="58"/>
      <c r="K468" s="58"/>
      <c r="L468" s="58"/>
      <c r="M468" s="58"/>
      <c r="N468" s="58"/>
      <c r="O468" s="58"/>
      <c r="P468" s="58"/>
    </row>
    <row r="469" spans="1:16" s="1" customFormat="1">
      <c r="A469" s="58"/>
      <c r="B469" s="58"/>
      <c r="C469" s="58"/>
      <c r="D469" s="58"/>
      <c r="E469" s="58"/>
      <c r="F469" s="58"/>
      <c r="G469" s="58"/>
      <c r="H469" s="58"/>
      <c r="I469" s="58"/>
      <c r="J469" s="58"/>
      <c r="K469" s="58"/>
      <c r="L469" s="58"/>
      <c r="M469" s="58"/>
      <c r="N469" s="58"/>
      <c r="O469" s="58"/>
      <c r="P469" s="58"/>
    </row>
    <row r="470" spans="1:16" s="1" customFormat="1">
      <c r="A470" s="58"/>
      <c r="B470" s="58"/>
      <c r="C470" s="58"/>
      <c r="D470" s="58"/>
      <c r="E470" s="58"/>
      <c r="F470" s="58"/>
      <c r="G470" s="58"/>
      <c r="H470" s="58"/>
      <c r="I470" s="58"/>
      <c r="J470" s="58"/>
      <c r="K470" s="58"/>
      <c r="L470" s="58"/>
      <c r="M470" s="58"/>
      <c r="N470" s="58"/>
      <c r="O470" s="58"/>
      <c r="P470" s="58"/>
    </row>
    <row r="471" spans="1:16" s="1" customFormat="1">
      <c r="A471" s="58"/>
      <c r="B471" s="58"/>
      <c r="C471" s="58"/>
      <c r="D471" s="58"/>
      <c r="E471" s="58"/>
      <c r="F471" s="58"/>
      <c r="G471" s="58"/>
      <c r="H471" s="58"/>
      <c r="I471" s="58"/>
      <c r="J471" s="58"/>
      <c r="K471" s="58"/>
      <c r="L471" s="58"/>
      <c r="M471" s="58"/>
      <c r="N471" s="58"/>
      <c r="O471" s="58"/>
      <c r="P471" s="58"/>
    </row>
    <row r="472" spans="1:16" s="1" customFormat="1">
      <c r="A472" s="58"/>
      <c r="B472" s="58"/>
      <c r="C472" s="58"/>
      <c r="D472" s="58"/>
      <c r="E472" s="58"/>
      <c r="F472" s="58"/>
      <c r="G472" s="58"/>
      <c r="H472" s="58"/>
      <c r="I472" s="58"/>
      <c r="J472" s="58"/>
      <c r="K472" s="58"/>
      <c r="L472" s="58"/>
      <c r="M472" s="58"/>
      <c r="N472" s="58"/>
      <c r="O472" s="58"/>
      <c r="P472" s="58"/>
    </row>
    <row r="473" spans="1:16" s="1" customFormat="1">
      <c r="A473" s="58"/>
      <c r="B473" s="58"/>
      <c r="C473" s="58"/>
      <c r="D473" s="58"/>
      <c r="E473" s="58"/>
      <c r="F473" s="58"/>
      <c r="G473" s="58"/>
      <c r="H473" s="58"/>
      <c r="I473" s="58"/>
      <c r="J473" s="58"/>
      <c r="K473" s="58"/>
      <c r="L473" s="58"/>
      <c r="M473" s="58"/>
      <c r="N473" s="58"/>
      <c r="O473" s="58"/>
      <c r="P473" s="58"/>
    </row>
    <row r="474" spans="1:16" s="1" customFormat="1">
      <c r="A474" s="58"/>
      <c r="B474" s="58"/>
      <c r="C474" s="58"/>
      <c r="D474" s="58"/>
      <c r="E474" s="58"/>
      <c r="F474" s="58"/>
      <c r="G474" s="58"/>
      <c r="H474" s="58"/>
      <c r="I474" s="58"/>
      <c r="J474" s="58"/>
      <c r="K474" s="58"/>
      <c r="L474" s="58"/>
      <c r="M474" s="58"/>
      <c r="N474" s="58"/>
      <c r="O474" s="58"/>
      <c r="P474" s="58"/>
    </row>
    <row r="475" spans="1:16" s="1" customFormat="1">
      <c r="A475" s="58"/>
      <c r="B475" s="58"/>
      <c r="C475" s="58"/>
      <c r="D475" s="58"/>
      <c r="E475" s="58"/>
      <c r="F475" s="58"/>
      <c r="G475" s="58"/>
      <c r="H475" s="58"/>
      <c r="I475" s="58"/>
      <c r="J475" s="58"/>
      <c r="K475" s="58"/>
      <c r="L475" s="58"/>
      <c r="M475" s="58"/>
      <c r="N475" s="58"/>
      <c r="O475" s="58"/>
      <c r="P475" s="58"/>
    </row>
    <row r="476" spans="1:16" s="1" customFormat="1">
      <c r="A476" s="58"/>
      <c r="B476" s="58"/>
      <c r="C476" s="58"/>
      <c r="D476" s="58"/>
      <c r="E476" s="58"/>
      <c r="F476" s="58"/>
      <c r="G476" s="58"/>
      <c r="H476" s="58"/>
      <c r="I476" s="58"/>
      <c r="J476" s="58"/>
      <c r="K476" s="58"/>
      <c r="L476" s="58"/>
      <c r="M476" s="58"/>
      <c r="N476" s="58"/>
      <c r="O476" s="58"/>
      <c r="P476" s="58"/>
    </row>
    <row r="477" spans="1:16" s="1" customFormat="1">
      <c r="A477" s="58"/>
      <c r="B477" s="58"/>
      <c r="C477" s="58"/>
      <c r="D477" s="58"/>
      <c r="E477" s="58"/>
      <c r="F477" s="58"/>
      <c r="G477" s="58"/>
      <c r="H477" s="58"/>
      <c r="I477" s="58"/>
      <c r="J477" s="58"/>
      <c r="K477" s="58"/>
      <c r="L477" s="58"/>
      <c r="M477" s="58"/>
      <c r="N477" s="58"/>
      <c r="O477" s="58"/>
      <c r="P477" s="58"/>
    </row>
    <row r="478" spans="1:16" s="1" customFormat="1">
      <c r="A478" s="58"/>
      <c r="B478" s="58"/>
      <c r="C478" s="58"/>
      <c r="D478" s="58"/>
      <c r="E478" s="58"/>
      <c r="F478" s="58"/>
      <c r="G478" s="58"/>
      <c r="H478" s="58"/>
      <c r="I478" s="58"/>
      <c r="J478" s="58"/>
      <c r="K478" s="58"/>
      <c r="L478" s="58"/>
      <c r="M478" s="58"/>
      <c r="N478" s="58"/>
      <c r="O478" s="58"/>
      <c r="P478" s="58"/>
    </row>
    <row r="479" spans="1:16" s="1" customFormat="1">
      <c r="A479" s="58"/>
      <c r="B479" s="58"/>
      <c r="C479" s="58"/>
      <c r="D479" s="58"/>
      <c r="E479" s="58"/>
      <c r="F479" s="58"/>
      <c r="G479" s="58"/>
      <c r="H479" s="58"/>
      <c r="I479" s="58"/>
      <c r="J479" s="58"/>
      <c r="K479" s="58"/>
      <c r="L479" s="58"/>
      <c r="M479" s="58"/>
      <c r="N479" s="58"/>
      <c r="O479" s="58"/>
      <c r="P479" s="58"/>
    </row>
    <row r="480" spans="1:16" s="1" customFormat="1">
      <c r="A480" s="58"/>
      <c r="B480" s="58"/>
      <c r="C480" s="58"/>
      <c r="D480" s="58"/>
      <c r="E480" s="58"/>
      <c r="F480" s="58"/>
      <c r="G480" s="58"/>
      <c r="H480" s="58"/>
      <c r="I480" s="58"/>
      <c r="J480" s="58"/>
      <c r="K480" s="58"/>
      <c r="L480" s="58"/>
      <c r="M480" s="58"/>
      <c r="N480" s="58"/>
      <c r="O480" s="58"/>
      <c r="P480" s="58"/>
    </row>
    <row r="481" spans="1:16" s="1" customFormat="1">
      <c r="A481" s="58"/>
      <c r="B481" s="58"/>
      <c r="C481" s="58"/>
      <c r="D481" s="58"/>
      <c r="E481" s="58"/>
      <c r="F481" s="58"/>
      <c r="G481" s="58"/>
      <c r="H481" s="58"/>
      <c r="I481" s="58"/>
      <c r="J481" s="58"/>
      <c r="K481" s="58"/>
      <c r="L481" s="58"/>
      <c r="M481" s="58"/>
      <c r="N481" s="58"/>
      <c r="O481" s="58"/>
      <c r="P481" s="58"/>
    </row>
    <row r="482" spans="1:16" s="1" customFormat="1">
      <c r="A482" s="58"/>
      <c r="B482" s="58"/>
      <c r="C482" s="58"/>
      <c r="D482" s="58"/>
      <c r="E482" s="58"/>
      <c r="F482" s="58"/>
      <c r="G482" s="58"/>
      <c r="H482" s="58"/>
      <c r="I482" s="58"/>
      <c r="J482" s="58"/>
      <c r="K482" s="58"/>
      <c r="L482" s="58"/>
      <c r="M482" s="58"/>
      <c r="N482" s="58"/>
      <c r="O482" s="58"/>
      <c r="P482" s="58"/>
    </row>
    <row r="483" spans="1:16" s="1" customFormat="1">
      <c r="A483" s="58"/>
      <c r="B483" s="58"/>
      <c r="C483" s="58"/>
      <c r="D483" s="58"/>
      <c r="E483" s="58"/>
      <c r="F483" s="58"/>
      <c r="G483" s="58"/>
      <c r="H483" s="58"/>
      <c r="I483" s="58"/>
      <c r="J483" s="58"/>
      <c r="K483" s="58"/>
      <c r="L483" s="58"/>
      <c r="M483" s="58"/>
      <c r="N483" s="58"/>
      <c r="O483" s="58"/>
      <c r="P483" s="58"/>
    </row>
    <row r="484" spans="1:16" s="1" customFormat="1">
      <c r="A484" s="58"/>
      <c r="B484" s="58"/>
      <c r="C484" s="58"/>
      <c r="D484" s="58"/>
      <c r="E484" s="58"/>
      <c r="F484" s="58"/>
      <c r="G484" s="58"/>
      <c r="H484" s="58"/>
      <c r="I484" s="58"/>
      <c r="J484" s="58"/>
      <c r="K484" s="58"/>
      <c r="L484" s="58"/>
      <c r="M484" s="58"/>
      <c r="N484" s="58"/>
      <c r="O484" s="58"/>
      <c r="P484" s="58"/>
    </row>
    <row r="485" spans="1:16" s="1" customFormat="1">
      <c r="A485" s="58"/>
      <c r="B485" s="58"/>
      <c r="C485" s="58"/>
      <c r="D485" s="58"/>
      <c r="E485" s="58"/>
      <c r="F485" s="58"/>
      <c r="G485" s="58"/>
      <c r="H485" s="58"/>
      <c r="I485" s="58"/>
      <c r="J485" s="58"/>
      <c r="K485" s="58"/>
      <c r="L485" s="58"/>
      <c r="M485" s="58"/>
      <c r="N485" s="58"/>
      <c r="O485" s="58"/>
      <c r="P485" s="58"/>
    </row>
    <row r="486" spans="1:16" s="1" customFormat="1">
      <c r="A486" s="58"/>
      <c r="B486" s="58"/>
      <c r="C486" s="58"/>
      <c r="D486" s="58"/>
      <c r="E486" s="58"/>
      <c r="F486" s="58"/>
      <c r="G486" s="58"/>
      <c r="H486" s="58"/>
      <c r="I486" s="58"/>
      <c r="J486" s="58"/>
      <c r="K486" s="58"/>
      <c r="L486" s="58"/>
      <c r="M486" s="58"/>
      <c r="N486" s="58"/>
      <c r="O486" s="58"/>
      <c r="P486" s="58"/>
    </row>
    <row r="487" spans="1:16" s="1" customFormat="1">
      <c r="A487" s="58"/>
      <c r="B487" s="58"/>
      <c r="C487" s="58"/>
      <c r="D487" s="58"/>
      <c r="E487" s="58"/>
      <c r="F487" s="58"/>
      <c r="G487" s="58"/>
      <c r="H487" s="58"/>
      <c r="I487" s="58"/>
      <c r="J487" s="58"/>
      <c r="K487" s="58"/>
      <c r="L487" s="58"/>
      <c r="M487" s="58"/>
      <c r="N487" s="58"/>
      <c r="O487" s="58"/>
      <c r="P487" s="58"/>
    </row>
    <row r="488" spans="1:16" s="1" customFormat="1">
      <c r="A488" s="58"/>
      <c r="B488" s="58"/>
      <c r="C488" s="58"/>
      <c r="D488" s="58"/>
      <c r="E488" s="58"/>
      <c r="F488" s="58"/>
      <c r="G488" s="58"/>
      <c r="H488" s="58"/>
      <c r="I488" s="58"/>
      <c r="J488" s="58"/>
      <c r="K488" s="58"/>
      <c r="L488" s="58"/>
      <c r="M488" s="58"/>
      <c r="N488" s="58"/>
      <c r="O488" s="58"/>
      <c r="P488" s="58"/>
    </row>
    <row r="489" spans="1:16" s="1" customFormat="1">
      <c r="A489" s="58"/>
      <c r="B489" s="58"/>
      <c r="C489" s="58"/>
      <c r="D489" s="58"/>
      <c r="E489" s="58"/>
      <c r="F489" s="58"/>
      <c r="G489" s="58"/>
      <c r="H489" s="58"/>
      <c r="I489" s="58"/>
      <c r="J489" s="58"/>
      <c r="K489" s="58"/>
      <c r="L489" s="58"/>
      <c r="M489" s="58"/>
      <c r="N489" s="58"/>
      <c r="O489" s="58"/>
      <c r="P489" s="58"/>
    </row>
    <row r="490" spans="1:16" s="1" customFormat="1">
      <c r="A490" s="58"/>
      <c r="B490" s="58"/>
      <c r="C490" s="58"/>
      <c r="D490" s="58"/>
      <c r="E490" s="58"/>
      <c r="F490" s="58"/>
      <c r="G490" s="58"/>
      <c r="H490" s="58"/>
      <c r="I490" s="58"/>
      <c r="J490" s="58"/>
      <c r="K490" s="58"/>
      <c r="L490" s="58"/>
      <c r="M490" s="58"/>
      <c r="N490" s="58"/>
      <c r="O490" s="58"/>
      <c r="P490" s="58"/>
    </row>
    <row r="491" spans="1:16" s="1" customFormat="1">
      <c r="A491" s="58"/>
      <c r="B491" s="58"/>
      <c r="C491" s="58"/>
      <c r="D491" s="58"/>
      <c r="E491" s="58"/>
      <c r="F491" s="58"/>
      <c r="G491" s="58"/>
      <c r="H491" s="58"/>
      <c r="I491" s="58"/>
      <c r="J491" s="58"/>
      <c r="K491" s="58"/>
      <c r="L491" s="58"/>
      <c r="M491" s="58"/>
      <c r="N491" s="58"/>
      <c r="O491" s="58"/>
      <c r="P491" s="58"/>
    </row>
    <row r="492" spans="1:16" s="1" customFormat="1">
      <c r="A492" s="58"/>
      <c r="B492" s="58"/>
      <c r="C492" s="58"/>
      <c r="D492" s="58"/>
      <c r="E492" s="58"/>
      <c r="F492" s="58"/>
      <c r="G492" s="58"/>
      <c r="H492" s="58"/>
      <c r="I492" s="58"/>
      <c r="J492" s="58"/>
      <c r="K492" s="58"/>
      <c r="L492" s="58"/>
      <c r="M492" s="58"/>
      <c r="N492" s="58"/>
      <c r="O492" s="58"/>
      <c r="P492" s="58"/>
    </row>
    <row r="493" spans="1:16" s="1" customFormat="1">
      <c r="A493" s="58"/>
      <c r="B493" s="58"/>
      <c r="C493" s="58"/>
      <c r="D493" s="58"/>
      <c r="E493" s="58"/>
      <c r="F493" s="58"/>
      <c r="G493" s="58"/>
      <c r="H493" s="58"/>
      <c r="I493" s="58"/>
      <c r="J493" s="58"/>
      <c r="K493" s="58"/>
      <c r="L493" s="58"/>
      <c r="M493" s="58"/>
      <c r="N493" s="58"/>
      <c r="O493" s="58"/>
      <c r="P493" s="58"/>
    </row>
    <row r="494" spans="1:16" s="1" customFormat="1">
      <c r="A494" s="58"/>
      <c r="B494" s="58"/>
      <c r="C494" s="58"/>
      <c r="D494" s="58"/>
      <c r="E494" s="58"/>
      <c r="F494" s="58"/>
      <c r="G494" s="58"/>
      <c r="H494" s="58"/>
      <c r="I494" s="58"/>
      <c r="J494" s="58"/>
      <c r="K494" s="58"/>
      <c r="L494" s="58"/>
      <c r="M494" s="58"/>
      <c r="N494" s="58"/>
      <c r="O494" s="58"/>
      <c r="P494" s="58"/>
    </row>
    <row r="495" spans="1:16" s="1" customFormat="1">
      <c r="A495" s="58"/>
      <c r="B495" s="58"/>
      <c r="C495" s="58"/>
      <c r="D495" s="58"/>
      <c r="E495" s="58"/>
      <c r="F495" s="58"/>
      <c r="G495" s="58"/>
      <c r="H495" s="58"/>
      <c r="I495" s="58"/>
      <c r="J495" s="58"/>
      <c r="K495" s="58"/>
      <c r="L495" s="58"/>
      <c r="M495" s="58"/>
      <c r="N495" s="58"/>
      <c r="O495" s="58"/>
      <c r="P495" s="58"/>
    </row>
    <row r="496" spans="1:16" s="1" customFormat="1">
      <c r="A496" s="58"/>
      <c r="B496" s="58"/>
      <c r="C496" s="58"/>
      <c r="D496" s="58"/>
      <c r="E496" s="58"/>
      <c r="F496" s="58"/>
      <c r="G496" s="58"/>
      <c r="H496" s="58"/>
      <c r="I496" s="58"/>
      <c r="J496" s="58"/>
      <c r="K496" s="58"/>
      <c r="L496" s="58"/>
      <c r="M496" s="58"/>
      <c r="N496" s="58"/>
      <c r="O496" s="58"/>
      <c r="P496" s="58"/>
    </row>
    <row r="497" spans="1:16" s="1" customFormat="1">
      <c r="A497" s="58"/>
      <c r="B497" s="58"/>
      <c r="C497" s="58"/>
      <c r="D497" s="58"/>
      <c r="E497" s="58"/>
      <c r="F497" s="58"/>
      <c r="G497" s="58"/>
      <c r="H497" s="58"/>
      <c r="I497" s="58"/>
      <c r="J497" s="58"/>
      <c r="K497" s="58"/>
      <c r="L497" s="58"/>
      <c r="M497" s="58"/>
      <c r="N497" s="58"/>
      <c r="O497" s="58"/>
      <c r="P497" s="58"/>
    </row>
    <row r="498" spans="1:16" s="1" customFormat="1">
      <c r="A498" s="58"/>
      <c r="B498" s="58"/>
      <c r="C498" s="58"/>
      <c r="D498" s="58"/>
      <c r="E498" s="58"/>
      <c r="F498" s="58"/>
      <c r="G498" s="58"/>
      <c r="H498" s="58"/>
      <c r="I498" s="58"/>
      <c r="J498" s="58"/>
      <c r="K498" s="58"/>
      <c r="L498" s="58"/>
      <c r="M498" s="58"/>
      <c r="N498" s="58"/>
      <c r="O498" s="58"/>
      <c r="P498" s="58"/>
    </row>
    <row r="499" spans="1:16" s="1" customFormat="1">
      <c r="A499" s="58"/>
      <c r="B499" s="58"/>
      <c r="C499" s="58"/>
      <c r="D499" s="58"/>
      <c r="E499" s="58"/>
      <c r="F499" s="58"/>
      <c r="G499" s="58"/>
      <c r="H499" s="58"/>
      <c r="I499" s="58"/>
      <c r="J499" s="58"/>
      <c r="K499" s="58"/>
      <c r="L499" s="58"/>
      <c r="M499" s="58"/>
      <c r="N499" s="58"/>
      <c r="O499" s="58"/>
      <c r="P499" s="58"/>
    </row>
    <row r="500" spans="1:16" s="1" customFormat="1">
      <c r="A500" s="58"/>
      <c r="B500" s="58"/>
      <c r="C500" s="58"/>
      <c r="D500" s="58"/>
      <c r="E500" s="58"/>
      <c r="F500" s="58"/>
      <c r="G500" s="58"/>
      <c r="H500" s="58"/>
      <c r="I500" s="58"/>
      <c r="J500" s="58"/>
      <c r="K500" s="58"/>
      <c r="L500" s="58"/>
      <c r="M500" s="58"/>
      <c r="N500" s="58"/>
      <c r="O500" s="58"/>
      <c r="P500" s="58"/>
    </row>
    <row r="501" spans="1:16" s="1" customFormat="1">
      <c r="A501" s="58"/>
      <c r="B501" s="58"/>
      <c r="C501" s="58"/>
      <c r="D501" s="58"/>
      <c r="E501" s="58"/>
      <c r="F501" s="58"/>
      <c r="G501" s="58"/>
      <c r="H501" s="58"/>
      <c r="I501" s="58"/>
      <c r="J501" s="58"/>
      <c r="K501" s="58"/>
      <c r="L501" s="58"/>
      <c r="M501" s="58"/>
      <c r="N501" s="58"/>
      <c r="O501" s="58"/>
      <c r="P501" s="58"/>
    </row>
    <row r="502" spans="1:16" s="1" customFormat="1">
      <c r="A502" s="58"/>
      <c r="B502" s="58"/>
      <c r="C502" s="58"/>
      <c r="D502" s="58"/>
      <c r="E502" s="58"/>
      <c r="F502" s="58"/>
      <c r="G502" s="58"/>
      <c r="H502" s="58"/>
      <c r="I502" s="58"/>
      <c r="J502" s="58"/>
      <c r="K502" s="58"/>
      <c r="L502" s="58"/>
      <c r="M502" s="58"/>
      <c r="N502" s="58"/>
      <c r="O502" s="58"/>
      <c r="P502" s="58"/>
    </row>
    <row r="503" spans="1:16" s="1" customFormat="1">
      <c r="A503" s="58"/>
      <c r="B503" s="58"/>
      <c r="C503" s="58"/>
      <c r="D503" s="58"/>
      <c r="E503" s="58"/>
      <c r="F503" s="58"/>
      <c r="G503" s="58"/>
      <c r="H503" s="58"/>
      <c r="I503" s="58"/>
      <c r="J503" s="58"/>
      <c r="K503" s="58"/>
      <c r="L503" s="58"/>
      <c r="M503" s="58"/>
      <c r="N503" s="58"/>
      <c r="O503" s="58"/>
      <c r="P503" s="58"/>
    </row>
    <row r="504" spans="1:16" s="1" customFormat="1">
      <c r="A504" s="58"/>
      <c r="B504" s="58"/>
      <c r="C504" s="58"/>
      <c r="D504" s="58"/>
      <c r="E504" s="58"/>
      <c r="F504" s="58"/>
      <c r="G504" s="58"/>
      <c r="H504" s="58"/>
      <c r="I504" s="58"/>
      <c r="J504" s="58"/>
      <c r="K504" s="58"/>
      <c r="L504" s="58"/>
      <c r="M504" s="58"/>
      <c r="N504" s="58"/>
      <c r="O504" s="58"/>
      <c r="P504" s="58"/>
    </row>
    <row r="505" spans="1:16" s="1" customFormat="1">
      <c r="A505" s="58"/>
      <c r="B505" s="58"/>
      <c r="C505" s="58"/>
      <c r="D505" s="58"/>
      <c r="E505" s="58"/>
      <c r="F505" s="58"/>
      <c r="G505" s="58"/>
      <c r="H505" s="58"/>
      <c r="I505" s="58"/>
      <c r="J505" s="58"/>
      <c r="K505" s="58"/>
      <c r="L505" s="58"/>
      <c r="M505" s="58"/>
      <c r="N505" s="58"/>
      <c r="O505" s="58"/>
      <c r="P505" s="58"/>
    </row>
    <row r="506" spans="1:16" s="1" customFormat="1">
      <c r="A506" s="58"/>
      <c r="B506" s="58"/>
      <c r="C506" s="58"/>
      <c r="D506" s="58"/>
      <c r="E506" s="58"/>
      <c r="F506" s="58"/>
      <c r="G506" s="58"/>
      <c r="H506" s="58"/>
      <c r="I506" s="58"/>
      <c r="J506" s="58"/>
      <c r="K506" s="58"/>
      <c r="L506" s="58"/>
      <c r="M506" s="58"/>
      <c r="N506" s="58"/>
      <c r="O506" s="58"/>
      <c r="P506" s="58"/>
    </row>
    <row r="507" spans="1:16" s="1" customFormat="1">
      <c r="A507" s="58"/>
      <c r="B507" s="58"/>
      <c r="C507" s="58"/>
      <c r="D507" s="58"/>
      <c r="E507" s="58"/>
      <c r="F507" s="58"/>
      <c r="G507" s="58"/>
      <c r="H507" s="58"/>
      <c r="I507" s="58"/>
      <c r="J507" s="58"/>
      <c r="K507" s="58"/>
      <c r="L507" s="58"/>
      <c r="M507" s="58"/>
      <c r="N507" s="58"/>
      <c r="O507" s="58"/>
      <c r="P507" s="58"/>
    </row>
    <row r="508" spans="1:16" s="1" customFormat="1">
      <c r="A508" s="58"/>
      <c r="B508" s="58"/>
      <c r="C508" s="58"/>
      <c r="D508" s="58"/>
      <c r="E508" s="58"/>
      <c r="F508" s="58"/>
      <c r="G508" s="58"/>
      <c r="H508" s="58"/>
      <c r="I508" s="58"/>
      <c r="J508" s="58"/>
      <c r="K508" s="58"/>
      <c r="L508" s="58"/>
      <c r="M508" s="58"/>
      <c r="N508" s="58"/>
      <c r="O508" s="58"/>
      <c r="P508" s="58"/>
    </row>
    <row r="509" spans="1:16" s="1" customFormat="1">
      <c r="A509" s="58"/>
      <c r="B509" s="58"/>
      <c r="C509" s="58"/>
      <c r="D509" s="58"/>
      <c r="E509" s="58"/>
      <c r="F509" s="58"/>
      <c r="G509" s="58"/>
      <c r="H509" s="58"/>
      <c r="I509" s="58"/>
      <c r="J509" s="58"/>
      <c r="K509" s="58"/>
      <c r="L509" s="58"/>
      <c r="M509" s="58"/>
      <c r="N509" s="58"/>
      <c r="O509" s="58"/>
      <c r="P509" s="58"/>
    </row>
    <row r="510" spans="1:16" s="1" customFormat="1">
      <c r="A510" s="58"/>
      <c r="B510" s="58"/>
      <c r="C510" s="58"/>
      <c r="D510" s="58"/>
      <c r="E510" s="58"/>
      <c r="F510" s="58"/>
      <c r="G510" s="58"/>
      <c r="H510" s="58"/>
      <c r="I510" s="58"/>
      <c r="J510" s="58"/>
      <c r="K510" s="58"/>
      <c r="L510" s="58"/>
      <c r="M510" s="58"/>
      <c r="N510" s="58"/>
      <c r="O510" s="58"/>
      <c r="P510" s="58"/>
    </row>
    <row r="511" spans="1:16" s="1" customFormat="1">
      <c r="A511" s="58"/>
      <c r="B511" s="58"/>
      <c r="C511" s="58"/>
      <c r="D511" s="58"/>
      <c r="E511" s="58"/>
      <c r="F511" s="58"/>
      <c r="G511" s="58"/>
      <c r="H511" s="58"/>
      <c r="I511" s="58"/>
      <c r="J511" s="58"/>
      <c r="K511" s="58"/>
      <c r="L511" s="58"/>
      <c r="M511" s="58"/>
      <c r="N511" s="58"/>
      <c r="O511" s="58"/>
      <c r="P511" s="58"/>
    </row>
    <row r="512" spans="1:16" s="1" customFormat="1">
      <c r="A512" s="58"/>
      <c r="B512" s="58"/>
      <c r="C512" s="58"/>
      <c r="D512" s="58"/>
      <c r="E512" s="58"/>
      <c r="F512" s="58"/>
      <c r="G512" s="58"/>
      <c r="H512" s="58"/>
      <c r="I512" s="58"/>
      <c r="J512" s="58"/>
      <c r="K512" s="58"/>
      <c r="L512" s="58"/>
      <c r="M512" s="58"/>
      <c r="N512" s="58"/>
      <c r="O512" s="58"/>
      <c r="P512" s="58"/>
    </row>
    <row r="513" spans="1:16" s="1" customFormat="1">
      <c r="A513" s="58"/>
      <c r="B513" s="58"/>
      <c r="C513" s="58"/>
      <c r="D513" s="58"/>
      <c r="E513" s="58"/>
      <c r="F513" s="58"/>
      <c r="G513" s="58"/>
      <c r="H513" s="58"/>
      <c r="I513" s="58"/>
      <c r="J513" s="58"/>
      <c r="K513" s="58"/>
      <c r="L513" s="58"/>
      <c r="M513" s="58"/>
      <c r="N513" s="58"/>
      <c r="O513" s="58"/>
      <c r="P513" s="58"/>
    </row>
    <row r="514" spans="1:16" s="1" customFormat="1">
      <c r="A514" s="58"/>
      <c r="B514" s="58"/>
      <c r="C514" s="58"/>
      <c r="D514" s="58"/>
      <c r="E514" s="58"/>
      <c r="F514" s="58"/>
      <c r="G514" s="58"/>
      <c r="H514" s="58"/>
      <c r="I514" s="58"/>
      <c r="J514" s="58"/>
      <c r="K514" s="58"/>
      <c r="L514" s="58"/>
      <c r="M514" s="58"/>
      <c r="N514" s="58"/>
      <c r="O514" s="58"/>
      <c r="P514" s="58"/>
    </row>
    <row r="515" spans="1:16" s="1" customFormat="1">
      <c r="A515" s="58"/>
      <c r="B515" s="58"/>
      <c r="C515" s="58"/>
      <c r="D515" s="58"/>
      <c r="E515" s="58"/>
      <c r="F515" s="58"/>
      <c r="G515" s="58"/>
      <c r="H515" s="58"/>
      <c r="I515" s="58"/>
      <c r="J515" s="58"/>
      <c r="K515" s="58"/>
      <c r="L515" s="58"/>
      <c r="M515" s="58"/>
      <c r="N515" s="58"/>
      <c r="O515" s="58"/>
      <c r="P515" s="58"/>
    </row>
    <row r="516" spans="1:16" s="1" customFormat="1">
      <c r="A516" s="58"/>
      <c r="B516" s="58"/>
      <c r="C516" s="58"/>
      <c r="D516" s="58"/>
      <c r="E516" s="58"/>
      <c r="F516" s="58"/>
      <c r="G516" s="58"/>
      <c r="H516" s="58"/>
      <c r="I516" s="58"/>
      <c r="J516" s="58"/>
      <c r="K516" s="58"/>
      <c r="L516" s="58"/>
      <c r="M516" s="58"/>
      <c r="N516" s="58"/>
      <c r="O516" s="58"/>
      <c r="P516" s="58"/>
    </row>
    <row r="517" spans="1:16" s="1" customFormat="1">
      <c r="A517" s="58"/>
      <c r="B517" s="58"/>
      <c r="C517" s="58"/>
      <c r="D517" s="58"/>
      <c r="E517" s="58"/>
      <c r="F517" s="58"/>
      <c r="G517" s="58"/>
      <c r="H517" s="58"/>
      <c r="I517" s="58"/>
      <c r="J517" s="58"/>
      <c r="K517" s="58"/>
      <c r="L517" s="58"/>
      <c r="M517" s="58"/>
      <c r="N517" s="58"/>
      <c r="O517" s="58"/>
      <c r="P517" s="58"/>
    </row>
    <row r="518" spans="1:16" s="1" customFormat="1">
      <c r="A518" s="58"/>
      <c r="B518" s="58"/>
      <c r="C518" s="58"/>
      <c r="D518" s="58"/>
      <c r="E518" s="58"/>
      <c r="F518" s="58"/>
      <c r="G518" s="58"/>
      <c r="H518" s="58"/>
      <c r="I518" s="58"/>
      <c r="J518" s="58"/>
      <c r="K518" s="58"/>
      <c r="L518" s="58"/>
      <c r="M518" s="58"/>
      <c r="N518" s="58"/>
      <c r="O518" s="58"/>
      <c r="P518" s="58"/>
    </row>
    <row r="519" spans="1:16" s="1" customFormat="1">
      <c r="A519" s="58"/>
      <c r="B519" s="58"/>
      <c r="C519" s="58"/>
      <c r="D519" s="58"/>
      <c r="E519" s="58"/>
      <c r="F519" s="58"/>
      <c r="G519" s="58"/>
      <c r="H519" s="58"/>
      <c r="I519" s="58"/>
      <c r="J519" s="58"/>
      <c r="K519" s="58"/>
      <c r="L519" s="58"/>
      <c r="M519" s="58"/>
      <c r="N519" s="58"/>
      <c r="O519" s="58"/>
      <c r="P519" s="58"/>
    </row>
    <row r="520" spans="1:16" s="1" customFormat="1">
      <c r="A520" s="58"/>
      <c r="B520" s="58"/>
      <c r="C520" s="58"/>
      <c r="D520" s="58"/>
      <c r="E520" s="58"/>
      <c r="F520" s="58"/>
      <c r="G520" s="58"/>
      <c r="H520" s="58"/>
      <c r="I520" s="58"/>
      <c r="J520" s="58"/>
      <c r="K520" s="58"/>
      <c r="L520" s="58"/>
      <c r="M520" s="58"/>
      <c r="N520" s="58"/>
      <c r="O520" s="58"/>
      <c r="P520" s="58"/>
    </row>
    <row r="521" spans="1:16" s="1" customFormat="1">
      <c r="A521" s="58"/>
      <c r="B521" s="58"/>
      <c r="C521" s="58"/>
      <c r="D521" s="58"/>
      <c r="E521" s="58"/>
      <c r="F521" s="58"/>
      <c r="G521" s="58"/>
      <c r="H521" s="58"/>
      <c r="I521" s="58"/>
      <c r="J521" s="58"/>
      <c r="K521" s="58"/>
      <c r="L521" s="58"/>
      <c r="M521" s="58"/>
      <c r="N521" s="58"/>
      <c r="O521" s="58"/>
      <c r="P521" s="58"/>
    </row>
    <row r="522" spans="1:16" s="1" customFormat="1">
      <c r="A522" s="58"/>
      <c r="B522" s="58"/>
      <c r="C522" s="58"/>
      <c r="D522" s="58"/>
      <c r="E522" s="58"/>
      <c r="F522" s="58"/>
      <c r="G522" s="58"/>
      <c r="H522" s="58"/>
      <c r="I522" s="58"/>
      <c r="J522" s="58"/>
      <c r="K522" s="58"/>
      <c r="L522" s="58"/>
      <c r="M522" s="58"/>
      <c r="N522" s="58"/>
      <c r="O522" s="58"/>
      <c r="P522" s="58"/>
    </row>
    <row r="523" spans="1:16" s="1" customFormat="1">
      <c r="A523" s="58"/>
      <c r="B523" s="58"/>
      <c r="C523" s="58"/>
      <c r="D523" s="58"/>
      <c r="E523" s="58"/>
      <c r="F523" s="58"/>
      <c r="G523" s="58"/>
      <c r="H523" s="58"/>
      <c r="I523" s="58"/>
      <c r="J523" s="58"/>
      <c r="K523" s="58"/>
      <c r="L523" s="58"/>
      <c r="M523" s="58"/>
      <c r="N523" s="58"/>
      <c r="O523" s="58"/>
      <c r="P523" s="58"/>
    </row>
    <row r="524" spans="1:16" s="1" customFormat="1">
      <c r="A524" s="58"/>
      <c r="B524" s="58"/>
      <c r="C524" s="58"/>
      <c r="D524" s="58"/>
      <c r="E524" s="58"/>
      <c r="F524" s="58"/>
      <c r="G524" s="58"/>
      <c r="H524" s="58"/>
      <c r="I524" s="58"/>
      <c r="J524" s="58"/>
      <c r="K524" s="58"/>
      <c r="L524" s="58"/>
      <c r="M524" s="58"/>
      <c r="N524" s="58"/>
      <c r="O524" s="58"/>
      <c r="P524" s="58"/>
    </row>
    <row r="525" spans="1:16" s="1" customFormat="1">
      <c r="A525" s="58"/>
      <c r="B525" s="58"/>
      <c r="C525" s="58"/>
      <c r="D525" s="58"/>
      <c r="E525" s="58"/>
      <c r="F525" s="58"/>
      <c r="G525" s="58"/>
      <c r="H525" s="58"/>
      <c r="I525" s="58"/>
      <c r="J525" s="58"/>
      <c r="K525" s="58"/>
      <c r="L525" s="58"/>
      <c r="M525" s="58"/>
      <c r="N525" s="58"/>
      <c r="O525" s="58"/>
      <c r="P525" s="58"/>
    </row>
    <row r="526" spans="1:16" s="1" customFormat="1">
      <c r="A526" s="58"/>
      <c r="B526" s="58"/>
      <c r="C526" s="58"/>
      <c r="D526" s="58"/>
      <c r="E526" s="58"/>
      <c r="F526" s="58"/>
      <c r="G526" s="58"/>
      <c r="H526" s="58"/>
      <c r="I526" s="58"/>
      <c r="J526" s="58"/>
      <c r="K526" s="58"/>
      <c r="L526" s="58"/>
      <c r="M526" s="58"/>
      <c r="N526" s="58"/>
      <c r="O526" s="58"/>
      <c r="P526" s="58"/>
    </row>
    <row r="527" spans="1:16" s="1" customFormat="1">
      <c r="A527" s="58"/>
      <c r="B527" s="58"/>
      <c r="C527" s="58"/>
      <c r="D527" s="58"/>
      <c r="E527" s="58"/>
      <c r="F527" s="58"/>
      <c r="G527" s="58"/>
      <c r="H527" s="58"/>
      <c r="I527" s="58"/>
      <c r="J527" s="58"/>
      <c r="K527" s="58"/>
      <c r="L527" s="58"/>
      <c r="M527" s="58"/>
      <c r="N527" s="58"/>
      <c r="O527" s="58"/>
      <c r="P527" s="58"/>
    </row>
    <row r="528" spans="1:16" s="1" customFormat="1">
      <c r="A528" s="58"/>
      <c r="B528" s="58"/>
      <c r="C528" s="58"/>
      <c r="D528" s="58"/>
      <c r="E528" s="58"/>
      <c r="F528" s="58"/>
      <c r="G528" s="58"/>
      <c r="H528" s="58"/>
      <c r="I528" s="58"/>
      <c r="J528" s="58"/>
      <c r="K528" s="58"/>
      <c r="L528" s="58"/>
      <c r="M528" s="58"/>
      <c r="N528" s="58"/>
      <c r="O528" s="58"/>
      <c r="P528" s="58"/>
    </row>
    <row r="529" spans="1:16" s="1" customFormat="1">
      <c r="A529" s="58"/>
      <c r="B529" s="58"/>
      <c r="C529" s="58"/>
      <c r="D529" s="58"/>
      <c r="E529" s="58"/>
      <c r="F529" s="58"/>
      <c r="G529" s="58"/>
      <c r="H529" s="58"/>
      <c r="I529" s="58"/>
      <c r="J529" s="58"/>
      <c r="K529" s="58"/>
      <c r="L529" s="58"/>
      <c r="M529" s="58"/>
      <c r="N529" s="58"/>
      <c r="O529" s="58"/>
      <c r="P529" s="58"/>
    </row>
    <row r="530" spans="1:16" s="1" customFormat="1">
      <c r="A530" s="58"/>
      <c r="B530" s="58"/>
      <c r="C530" s="58"/>
      <c r="D530" s="58"/>
      <c r="E530" s="58"/>
      <c r="F530" s="58"/>
      <c r="G530" s="58"/>
      <c r="H530" s="58"/>
      <c r="I530" s="58"/>
      <c r="J530" s="58"/>
      <c r="K530" s="58"/>
      <c r="L530" s="58"/>
      <c r="M530" s="58"/>
      <c r="N530" s="58"/>
      <c r="O530" s="58"/>
      <c r="P530" s="58"/>
    </row>
    <row r="531" spans="1:16" s="1" customFormat="1">
      <c r="A531" s="58"/>
      <c r="B531" s="58"/>
      <c r="C531" s="58"/>
      <c r="D531" s="58"/>
      <c r="E531" s="58"/>
      <c r="F531" s="58"/>
      <c r="G531" s="58"/>
      <c r="H531" s="58"/>
      <c r="I531" s="58"/>
      <c r="J531" s="58"/>
      <c r="K531" s="58"/>
      <c r="L531" s="58"/>
      <c r="M531" s="58"/>
      <c r="N531" s="58"/>
      <c r="O531" s="58"/>
      <c r="P531" s="58"/>
    </row>
    <row r="532" spans="1:16" s="1" customFormat="1">
      <c r="A532" s="58"/>
      <c r="B532" s="58"/>
      <c r="C532" s="58"/>
      <c r="D532" s="58"/>
      <c r="E532" s="58"/>
      <c r="F532" s="58"/>
      <c r="G532" s="58"/>
      <c r="H532" s="58"/>
      <c r="I532" s="58"/>
      <c r="J532" s="58"/>
      <c r="K532" s="58"/>
      <c r="L532" s="58"/>
      <c r="M532" s="58"/>
      <c r="N532" s="58"/>
      <c r="O532" s="58"/>
      <c r="P532" s="58"/>
    </row>
    <row r="533" spans="1:16" s="1" customFormat="1">
      <c r="A533" s="58"/>
      <c r="B533" s="58"/>
      <c r="C533" s="58"/>
      <c r="D533" s="58"/>
      <c r="E533" s="58"/>
      <c r="F533" s="58"/>
      <c r="G533" s="58"/>
      <c r="H533" s="58"/>
      <c r="I533" s="58"/>
      <c r="J533" s="58"/>
      <c r="K533" s="58"/>
      <c r="L533" s="58"/>
      <c r="M533" s="58"/>
      <c r="N533" s="58"/>
      <c r="O533" s="58"/>
      <c r="P533" s="58"/>
    </row>
    <row r="534" spans="1:16" s="1" customFormat="1">
      <c r="A534" s="58"/>
      <c r="B534" s="58"/>
      <c r="C534" s="58"/>
      <c r="D534" s="58"/>
      <c r="E534" s="58"/>
      <c r="F534" s="58"/>
      <c r="G534" s="58"/>
      <c r="H534" s="58"/>
      <c r="I534" s="58"/>
      <c r="J534" s="58"/>
      <c r="K534" s="58"/>
      <c r="L534" s="58"/>
      <c r="M534" s="58"/>
      <c r="N534" s="58"/>
      <c r="O534" s="58"/>
      <c r="P534" s="58"/>
    </row>
    <row r="535" spans="1:16" s="1" customFormat="1">
      <c r="A535" s="58"/>
      <c r="B535" s="58"/>
      <c r="C535" s="58"/>
      <c r="D535" s="58"/>
      <c r="E535" s="58"/>
      <c r="F535" s="58"/>
      <c r="G535" s="58"/>
      <c r="H535" s="58"/>
      <c r="I535" s="58"/>
      <c r="J535" s="58"/>
      <c r="K535" s="58"/>
      <c r="L535" s="58"/>
      <c r="M535" s="58"/>
      <c r="N535" s="58"/>
      <c r="O535" s="58"/>
      <c r="P535" s="58"/>
    </row>
    <row r="536" spans="1:16" s="1" customFormat="1">
      <c r="A536" s="58"/>
      <c r="B536" s="58"/>
      <c r="C536" s="58"/>
      <c r="D536" s="58"/>
      <c r="E536" s="58"/>
      <c r="F536" s="58"/>
      <c r="G536" s="58"/>
      <c r="H536" s="58"/>
      <c r="I536" s="58"/>
      <c r="J536" s="58"/>
      <c r="K536" s="58"/>
      <c r="L536" s="58"/>
      <c r="M536" s="58"/>
      <c r="N536" s="58"/>
      <c r="O536" s="58"/>
      <c r="P536" s="58"/>
    </row>
    <row r="537" spans="1:16" s="1" customFormat="1">
      <c r="A537" s="58"/>
      <c r="B537" s="58"/>
      <c r="C537" s="58"/>
      <c r="D537" s="58"/>
      <c r="E537" s="58"/>
      <c r="F537" s="58"/>
      <c r="G537" s="58"/>
      <c r="H537" s="58"/>
      <c r="I537" s="58"/>
      <c r="J537" s="58"/>
      <c r="K537" s="58"/>
      <c r="L537" s="58"/>
      <c r="M537" s="58"/>
      <c r="N537" s="58"/>
      <c r="O537" s="58"/>
      <c r="P537" s="58"/>
    </row>
    <row r="538" spans="1:16" s="1" customFormat="1">
      <c r="A538" s="58"/>
      <c r="B538" s="58"/>
      <c r="C538" s="58"/>
      <c r="D538" s="58"/>
      <c r="E538" s="58"/>
      <c r="F538" s="58"/>
      <c r="G538" s="58"/>
      <c r="H538" s="58"/>
      <c r="I538" s="58"/>
      <c r="J538" s="58"/>
      <c r="K538" s="58"/>
      <c r="L538" s="58"/>
      <c r="M538" s="58"/>
      <c r="N538" s="58"/>
      <c r="O538" s="58"/>
      <c r="P538" s="58"/>
    </row>
    <row r="539" spans="1:16" s="1" customFormat="1">
      <c r="A539" s="58"/>
      <c r="B539" s="58"/>
      <c r="C539" s="58"/>
      <c r="D539" s="58"/>
      <c r="E539" s="58"/>
      <c r="F539" s="58"/>
      <c r="G539" s="58"/>
      <c r="H539" s="58"/>
      <c r="I539" s="58"/>
      <c r="J539" s="58"/>
      <c r="K539" s="58"/>
      <c r="L539" s="58"/>
      <c r="M539" s="58"/>
      <c r="N539" s="58"/>
      <c r="O539" s="58"/>
      <c r="P539" s="58"/>
    </row>
    <row r="540" spans="1:16" s="1" customFormat="1">
      <c r="A540" s="58"/>
      <c r="B540" s="58"/>
      <c r="C540" s="58"/>
      <c r="D540" s="58"/>
      <c r="E540" s="58"/>
      <c r="F540" s="58"/>
      <c r="G540" s="58"/>
      <c r="H540" s="58"/>
      <c r="I540" s="58"/>
      <c r="J540" s="58"/>
      <c r="K540" s="58"/>
      <c r="L540" s="58"/>
      <c r="M540" s="58"/>
      <c r="N540" s="58"/>
      <c r="O540" s="58"/>
      <c r="P540" s="58"/>
    </row>
    <row r="541" spans="1:16" s="1" customFormat="1">
      <c r="A541" s="58"/>
      <c r="B541" s="58"/>
      <c r="C541" s="58"/>
      <c r="D541" s="58"/>
      <c r="E541" s="58"/>
      <c r="F541" s="58"/>
      <c r="G541" s="58"/>
      <c r="H541" s="58"/>
      <c r="I541" s="58"/>
      <c r="J541" s="58"/>
      <c r="K541" s="58"/>
      <c r="L541" s="58"/>
      <c r="M541" s="58"/>
      <c r="N541" s="58"/>
      <c r="O541" s="58"/>
      <c r="P541" s="58"/>
    </row>
    <row r="542" spans="1:16" s="1" customFormat="1">
      <c r="A542" s="58"/>
      <c r="B542" s="58"/>
      <c r="C542" s="58"/>
      <c r="D542" s="58"/>
      <c r="E542" s="58"/>
      <c r="F542" s="58"/>
      <c r="G542" s="58"/>
      <c r="H542" s="58"/>
      <c r="I542" s="58"/>
      <c r="J542" s="58"/>
      <c r="K542" s="58"/>
      <c r="L542" s="58"/>
      <c r="M542" s="58"/>
      <c r="N542" s="58"/>
      <c r="O542" s="58"/>
      <c r="P542" s="58"/>
    </row>
    <row r="543" spans="1:16" s="1" customFormat="1">
      <c r="A543" s="58"/>
      <c r="B543" s="58"/>
      <c r="C543" s="58"/>
      <c r="D543" s="58"/>
      <c r="E543" s="58"/>
      <c r="F543" s="58"/>
      <c r="G543" s="58"/>
      <c r="H543" s="58"/>
      <c r="I543" s="58"/>
      <c r="J543" s="58"/>
      <c r="K543" s="58"/>
      <c r="L543" s="58"/>
      <c r="M543" s="58"/>
      <c r="N543" s="58"/>
      <c r="O543" s="58"/>
      <c r="P543" s="58"/>
    </row>
    <row r="544" spans="1:16" s="1" customFormat="1">
      <c r="A544" s="58"/>
      <c r="B544" s="58"/>
      <c r="C544" s="58"/>
      <c r="D544" s="58"/>
      <c r="E544" s="58"/>
      <c r="F544" s="58"/>
      <c r="G544" s="58"/>
      <c r="H544" s="58"/>
      <c r="I544" s="58"/>
      <c r="J544" s="58"/>
      <c r="K544" s="58"/>
      <c r="L544" s="58"/>
      <c r="M544" s="58"/>
      <c r="N544" s="58"/>
      <c r="O544" s="58"/>
      <c r="P544" s="58"/>
    </row>
    <row r="545" spans="1:16" s="1" customFormat="1">
      <c r="A545" s="58"/>
      <c r="B545" s="58"/>
      <c r="C545" s="58"/>
      <c r="D545" s="58"/>
      <c r="E545" s="58"/>
      <c r="F545" s="58"/>
      <c r="G545" s="58"/>
      <c r="H545" s="58"/>
      <c r="I545" s="58"/>
      <c r="J545" s="58"/>
      <c r="K545" s="58"/>
      <c r="L545" s="58"/>
      <c r="M545" s="58"/>
      <c r="N545" s="58"/>
      <c r="O545" s="58"/>
      <c r="P545" s="58"/>
    </row>
    <row r="546" spans="1:16" s="1" customFormat="1">
      <c r="A546" s="58"/>
      <c r="B546" s="58"/>
      <c r="C546" s="58"/>
      <c r="D546" s="58"/>
      <c r="E546" s="58"/>
      <c r="F546" s="58"/>
      <c r="G546" s="58"/>
      <c r="H546" s="58"/>
      <c r="I546" s="58"/>
      <c r="J546" s="58"/>
      <c r="K546" s="58"/>
      <c r="L546" s="58"/>
      <c r="M546" s="58"/>
      <c r="N546" s="58"/>
      <c r="O546" s="58"/>
      <c r="P546" s="58"/>
    </row>
    <row r="547" spans="1:16" s="1" customFormat="1">
      <c r="A547" s="58"/>
      <c r="B547" s="58"/>
      <c r="C547" s="58"/>
      <c r="D547" s="58"/>
      <c r="E547" s="58"/>
      <c r="F547" s="58"/>
      <c r="G547" s="58"/>
      <c r="H547" s="58"/>
      <c r="I547" s="58"/>
      <c r="J547" s="58"/>
      <c r="K547" s="58"/>
      <c r="L547" s="58"/>
      <c r="M547" s="58"/>
      <c r="N547" s="58"/>
      <c r="O547" s="58"/>
      <c r="P547" s="58"/>
    </row>
    <row r="548" spans="1:16" s="1" customFormat="1">
      <c r="A548" s="58"/>
      <c r="B548" s="58"/>
      <c r="C548" s="58"/>
      <c r="D548" s="58"/>
      <c r="E548" s="58"/>
      <c r="F548" s="58"/>
      <c r="G548" s="58"/>
      <c r="H548" s="58"/>
      <c r="I548" s="58"/>
      <c r="J548" s="58"/>
      <c r="K548" s="58"/>
      <c r="L548" s="58"/>
      <c r="M548" s="58"/>
      <c r="N548" s="58"/>
      <c r="O548" s="58"/>
      <c r="P548" s="58"/>
    </row>
    <row r="549" spans="1:16" s="1" customFormat="1">
      <c r="A549" s="58"/>
      <c r="B549" s="58"/>
      <c r="C549" s="58"/>
      <c r="D549" s="58"/>
      <c r="E549" s="58"/>
      <c r="F549" s="58"/>
      <c r="G549" s="58"/>
      <c r="H549" s="58"/>
      <c r="I549" s="58"/>
      <c r="J549" s="58"/>
      <c r="K549" s="58"/>
      <c r="L549" s="58"/>
      <c r="M549" s="58"/>
      <c r="N549" s="58"/>
      <c r="O549" s="58"/>
      <c r="P549" s="58"/>
    </row>
    <row r="550" spans="1:16" s="1" customFormat="1">
      <c r="A550" s="58"/>
      <c r="B550" s="58"/>
      <c r="C550" s="58"/>
      <c r="D550" s="58"/>
      <c r="E550" s="58"/>
      <c r="F550" s="58"/>
      <c r="G550" s="58"/>
      <c r="H550" s="58"/>
      <c r="I550" s="58"/>
      <c r="J550" s="58"/>
      <c r="K550" s="58"/>
      <c r="L550" s="58"/>
      <c r="M550" s="58"/>
      <c r="N550" s="58"/>
      <c r="O550" s="58"/>
      <c r="P550" s="58"/>
    </row>
    <row r="551" spans="1:16" s="1" customFormat="1">
      <c r="A551" s="58"/>
      <c r="B551" s="58"/>
      <c r="C551" s="58"/>
      <c r="D551" s="58"/>
      <c r="E551" s="58"/>
      <c r="F551" s="58"/>
      <c r="G551" s="58"/>
      <c r="H551" s="58"/>
      <c r="I551" s="58"/>
      <c r="J551" s="58"/>
      <c r="K551" s="58"/>
      <c r="L551" s="58"/>
      <c r="M551" s="58"/>
      <c r="N551" s="58"/>
      <c r="O551" s="58"/>
      <c r="P551" s="58"/>
    </row>
    <row r="552" spans="1:16" s="1" customFormat="1">
      <c r="A552" s="58"/>
      <c r="B552" s="58"/>
      <c r="C552" s="58"/>
      <c r="D552" s="58"/>
      <c r="E552" s="58"/>
      <c r="F552" s="58"/>
      <c r="G552" s="58"/>
      <c r="H552" s="58"/>
      <c r="I552" s="58"/>
      <c r="J552" s="58"/>
      <c r="K552" s="58"/>
      <c r="L552" s="58"/>
      <c r="M552" s="58"/>
      <c r="N552" s="58"/>
      <c r="O552" s="58"/>
      <c r="P552" s="58"/>
    </row>
    <row r="553" spans="1:16" s="1" customFormat="1">
      <c r="A553" s="58"/>
      <c r="B553" s="58"/>
      <c r="C553" s="58"/>
      <c r="D553" s="58"/>
      <c r="E553" s="58"/>
      <c r="F553" s="58"/>
      <c r="G553" s="58"/>
      <c r="H553" s="58"/>
      <c r="I553" s="58"/>
      <c r="J553" s="58"/>
      <c r="K553" s="58"/>
      <c r="L553" s="58"/>
      <c r="M553" s="58"/>
      <c r="N553" s="58"/>
      <c r="O553" s="58"/>
      <c r="P553" s="58"/>
    </row>
    <row r="554" spans="1:16" s="1" customFormat="1">
      <c r="A554" s="58"/>
      <c r="B554" s="58"/>
      <c r="C554" s="58"/>
      <c r="D554" s="58"/>
      <c r="E554" s="58"/>
      <c r="F554" s="58"/>
      <c r="G554" s="58"/>
      <c r="H554" s="58"/>
      <c r="I554" s="58"/>
      <c r="J554" s="58"/>
      <c r="K554" s="58"/>
      <c r="L554" s="58"/>
      <c r="M554" s="58"/>
      <c r="N554" s="58"/>
      <c r="O554" s="58"/>
      <c r="P554" s="58"/>
    </row>
    <row r="555" spans="1:16" s="1" customFormat="1">
      <c r="A555" s="58"/>
      <c r="B555" s="58"/>
      <c r="C555" s="58"/>
      <c r="D555" s="58"/>
      <c r="E555" s="58"/>
      <c r="F555" s="58"/>
      <c r="G555" s="58"/>
      <c r="H555" s="58"/>
      <c r="I555" s="58"/>
      <c r="J555" s="58"/>
      <c r="K555" s="58"/>
      <c r="L555" s="58"/>
      <c r="M555" s="58"/>
      <c r="N555" s="58"/>
      <c r="O555" s="58"/>
      <c r="P555" s="58"/>
    </row>
    <row r="556" spans="1:16" s="1" customFormat="1">
      <c r="A556" s="58"/>
      <c r="B556" s="58"/>
      <c r="C556" s="58"/>
      <c r="D556" s="58"/>
      <c r="E556" s="58"/>
      <c r="F556" s="58"/>
      <c r="G556" s="58"/>
      <c r="H556" s="58"/>
      <c r="I556" s="58"/>
      <c r="J556" s="58"/>
      <c r="K556" s="58"/>
      <c r="L556" s="58"/>
      <c r="M556" s="58"/>
      <c r="N556" s="58"/>
      <c r="O556" s="58"/>
      <c r="P556" s="58"/>
    </row>
    <row r="557" spans="1:16" s="1" customFormat="1">
      <c r="A557" s="58"/>
      <c r="B557" s="58"/>
      <c r="C557" s="58"/>
      <c r="D557" s="58"/>
      <c r="E557" s="58"/>
      <c r="F557" s="58"/>
      <c r="G557" s="58"/>
      <c r="H557" s="58"/>
      <c r="I557" s="58"/>
      <c r="J557" s="58"/>
      <c r="K557" s="58"/>
      <c r="L557" s="58"/>
      <c r="M557" s="58"/>
      <c r="N557" s="58"/>
      <c r="O557" s="58"/>
      <c r="P557" s="58"/>
    </row>
    <row r="558" spans="1:16" s="1" customFormat="1">
      <c r="A558" s="58"/>
      <c r="B558" s="58"/>
      <c r="C558" s="58"/>
      <c r="D558" s="58"/>
      <c r="E558" s="58"/>
      <c r="F558" s="58"/>
      <c r="G558" s="58"/>
      <c r="H558" s="58"/>
      <c r="I558" s="58"/>
      <c r="J558" s="58"/>
      <c r="K558" s="58"/>
      <c r="L558" s="58"/>
      <c r="M558" s="58"/>
      <c r="N558" s="58"/>
      <c r="O558" s="58"/>
      <c r="P558" s="58"/>
    </row>
    <row r="559" spans="1:16" s="1" customFormat="1">
      <c r="A559" s="58"/>
      <c r="B559" s="58"/>
      <c r="C559" s="58"/>
      <c r="D559" s="58"/>
      <c r="E559" s="58"/>
      <c r="F559" s="58"/>
      <c r="G559" s="58"/>
      <c r="H559" s="58"/>
      <c r="I559" s="58"/>
      <c r="J559" s="58"/>
      <c r="K559" s="58"/>
      <c r="L559" s="58"/>
      <c r="M559" s="58"/>
      <c r="N559" s="58"/>
      <c r="O559" s="58"/>
      <c r="P559" s="58"/>
    </row>
    <row r="560" spans="1:16" s="1" customFormat="1">
      <c r="A560" s="58"/>
      <c r="B560" s="58"/>
      <c r="C560" s="58"/>
      <c r="D560" s="58"/>
      <c r="E560" s="58"/>
      <c r="F560" s="58"/>
      <c r="G560" s="58"/>
      <c r="H560" s="58"/>
      <c r="I560" s="58"/>
      <c r="J560" s="58"/>
      <c r="K560" s="58"/>
      <c r="L560" s="58"/>
      <c r="M560" s="58"/>
      <c r="N560" s="58"/>
      <c r="O560" s="58"/>
      <c r="P560" s="58"/>
    </row>
    <row r="561" spans="1:16" s="1" customFormat="1">
      <c r="A561" s="58"/>
      <c r="B561" s="58"/>
      <c r="C561" s="58"/>
      <c r="D561" s="58"/>
      <c r="E561" s="58"/>
      <c r="F561" s="58"/>
      <c r="G561" s="58"/>
      <c r="H561" s="58"/>
      <c r="I561" s="58"/>
      <c r="J561" s="58"/>
      <c r="K561" s="58"/>
      <c r="L561" s="58"/>
      <c r="M561" s="58"/>
      <c r="N561" s="58"/>
      <c r="O561" s="58"/>
      <c r="P561" s="58"/>
    </row>
    <row r="562" spans="1:16" s="1" customFormat="1">
      <c r="A562" s="58"/>
      <c r="B562" s="58"/>
      <c r="C562" s="58"/>
      <c r="D562" s="58"/>
      <c r="E562" s="58"/>
      <c r="F562" s="58"/>
      <c r="G562" s="58"/>
      <c r="H562" s="58"/>
      <c r="I562" s="58"/>
      <c r="J562" s="58"/>
      <c r="K562" s="58"/>
      <c r="L562" s="58"/>
      <c r="M562" s="58"/>
      <c r="N562" s="58"/>
      <c r="O562" s="58"/>
      <c r="P562" s="58"/>
    </row>
    <row r="563" spans="1:16" s="1" customFormat="1">
      <c r="A563" s="58"/>
      <c r="B563" s="58"/>
      <c r="C563" s="58"/>
      <c r="D563" s="58"/>
      <c r="E563" s="58"/>
      <c r="F563" s="58"/>
      <c r="G563" s="58"/>
      <c r="H563" s="58"/>
      <c r="I563" s="58"/>
      <c r="J563" s="58"/>
      <c r="K563" s="58"/>
      <c r="L563" s="58"/>
      <c r="M563" s="58"/>
      <c r="N563" s="58"/>
      <c r="O563" s="58"/>
      <c r="P563" s="58"/>
    </row>
    <row r="564" spans="1:16" s="1" customFormat="1">
      <c r="A564" s="58"/>
      <c r="B564" s="58"/>
      <c r="C564" s="58"/>
      <c r="D564" s="58"/>
      <c r="E564" s="58"/>
      <c r="F564" s="58"/>
      <c r="G564" s="58"/>
      <c r="H564" s="58"/>
      <c r="I564" s="58"/>
      <c r="J564" s="58"/>
      <c r="K564" s="58"/>
      <c r="L564" s="58"/>
      <c r="M564" s="58"/>
      <c r="N564" s="58"/>
      <c r="O564" s="58"/>
      <c r="P564" s="58"/>
    </row>
    <row r="565" spans="1:16" s="1" customFormat="1">
      <c r="A565" s="58"/>
      <c r="B565" s="58"/>
      <c r="C565" s="58"/>
      <c r="D565" s="58"/>
      <c r="E565" s="58"/>
      <c r="F565" s="58"/>
      <c r="G565" s="58"/>
      <c r="H565" s="58"/>
      <c r="I565" s="58"/>
      <c r="J565" s="58"/>
      <c r="K565" s="58"/>
      <c r="L565" s="58"/>
      <c r="M565" s="58"/>
      <c r="N565" s="58"/>
      <c r="O565" s="58"/>
      <c r="P565" s="58"/>
    </row>
    <row r="566" spans="1:16" s="1" customFormat="1">
      <c r="A566" s="58"/>
      <c r="B566" s="58"/>
      <c r="C566" s="58"/>
      <c r="D566" s="58"/>
      <c r="E566" s="58"/>
      <c r="F566" s="58"/>
      <c r="G566" s="58"/>
      <c r="H566" s="58"/>
      <c r="I566" s="58"/>
      <c r="J566" s="58"/>
      <c r="K566" s="58"/>
      <c r="L566" s="58"/>
      <c r="M566" s="58"/>
      <c r="N566" s="58"/>
      <c r="O566" s="58"/>
      <c r="P566" s="58"/>
    </row>
    <row r="567" spans="1:16" s="1" customFormat="1">
      <c r="A567" s="58"/>
      <c r="B567" s="58"/>
      <c r="C567" s="58"/>
      <c r="D567" s="58"/>
      <c r="E567" s="58"/>
      <c r="F567" s="58"/>
      <c r="G567" s="58"/>
      <c r="H567" s="58"/>
      <c r="I567" s="58"/>
      <c r="J567" s="58"/>
      <c r="K567" s="58"/>
      <c r="L567" s="58"/>
      <c r="M567" s="58"/>
      <c r="N567" s="58"/>
      <c r="O567" s="58"/>
      <c r="P567" s="58"/>
    </row>
    <row r="568" spans="1:16" s="1" customFormat="1">
      <c r="A568" s="58"/>
      <c r="B568" s="58"/>
      <c r="C568" s="58"/>
      <c r="D568" s="58"/>
      <c r="E568" s="58"/>
      <c r="F568" s="58"/>
      <c r="G568" s="58"/>
      <c r="H568" s="58"/>
      <c r="I568" s="58"/>
      <c r="J568" s="58"/>
      <c r="K568" s="58"/>
      <c r="L568" s="58"/>
      <c r="M568" s="58"/>
      <c r="N568" s="58"/>
      <c r="O568" s="58"/>
      <c r="P568" s="58"/>
    </row>
    <row r="569" spans="1:16" s="1" customFormat="1">
      <c r="A569" s="58"/>
      <c r="B569" s="58"/>
      <c r="C569" s="58"/>
      <c r="D569" s="58"/>
      <c r="E569" s="58"/>
      <c r="F569" s="58"/>
      <c r="G569" s="58"/>
      <c r="H569" s="58"/>
      <c r="I569" s="58"/>
      <c r="J569" s="58"/>
      <c r="K569" s="58"/>
      <c r="L569" s="58"/>
      <c r="M569" s="58"/>
      <c r="N569" s="58"/>
      <c r="O569" s="58"/>
      <c r="P569" s="58"/>
    </row>
    <row r="570" spans="1:16" s="1" customFormat="1">
      <c r="A570" s="58"/>
      <c r="B570" s="58"/>
      <c r="C570" s="58"/>
      <c r="D570" s="58"/>
      <c r="E570" s="58"/>
      <c r="F570" s="58"/>
      <c r="G570" s="58"/>
      <c r="H570" s="58"/>
      <c r="I570" s="58"/>
      <c r="J570" s="58"/>
      <c r="K570" s="58"/>
      <c r="L570" s="58"/>
      <c r="M570" s="58"/>
      <c r="N570" s="58"/>
      <c r="O570" s="58"/>
      <c r="P570" s="58"/>
    </row>
    <row r="571" spans="1:16" s="1" customFormat="1">
      <c r="A571" s="58"/>
      <c r="B571" s="58"/>
      <c r="C571" s="58"/>
      <c r="D571" s="58"/>
      <c r="E571" s="58"/>
      <c r="F571" s="58"/>
      <c r="G571" s="58"/>
      <c r="H571" s="58"/>
      <c r="I571" s="58"/>
      <c r="J571" s="58"/>
      <c r="K571" s="58"/>
      <c r="L571" s="58"/>
      <c r="M571" s="58"/>
      <c r="N571" s="58"/>
      <c r="O571" s="58"/>
      <c r="P571" s="58"/>
    </row>
    <row r="572" spans="1:16" s="1" customFormat="1">
      <c r="A572" s="58"/>
      <c r="B572" s="58"/>
      <c r="C572" s="58"/>
      <c r="D572" s="58"/>
      <c r="E572" s="58"/>
      <c r="F572" s="58"/>
      <c r="G572" s="58"/>
      <c r="H572" s="58"/>
      <c r="I572" s="58"/>
      <c r="J572" s="58"/>
      <c r="K572" s="58"/>
      <c r="L572" s="58"/>
      <c r="M572" s="58"/>
      <c r="N572" s="58"/>
      <c r="O572" s="58"/>
      <c r="P572" s="58"/>
    </row>
    <row r="573" spans="1:16" s="1" customFormat="1">
      <c r="A573" s="58"/>
      <c r="B573" s="58"/>
      <c r="C573" s="58"/>
      <c r="D573" s="58"/>
      <c r="E573" s="58"/>
      <c r="F573" s="58"/>
      <c r="G573" s="58"/>
      <c r="H573" s="58"/>
      <c r="I573" s="58"/>
      <c r="J573" s="58"/>
      <c r="K573" s="58"/>
      <c r="L573" s="58"/>
      <c r="M573" s="58"/>
      <c r="N573" s="58"/>
      <c r="O573" s="58"/>
      <c r="P573" s="58"/>
    </row>
    <row r="574" spans="1:16" s="1" customFormat="1">
      <c r="A574" s="58"/>
      <c r="B574" s="58"/>
      <c r="C574" s="58"/>
      <c r="D574" s="58"/>
      <c r="E574" s="58"/>
      <c r="F574" s="58"/>
      <c r="G574" s="58"/>
      <c r="H574" s="58"/>
      <c r="I574" s="58"/>
      <c r="J574" s="58"/>
      <c r="K574" s="58"/>
      <c r="L574" s="58"/>
      <c r="M574" s="58"/>
      <c r="N574" s="58"/>
      <c r="O574" s="58"/>
      <c r="P574" s="58"/>
    </row>
    <row r="575" spans="1:16" s="1" customFormat="1">
      <c r="A575" s="58"/>
      <c r="B575" s="58"/>
      <c r="C575" s="58"/>
      <c r="D575" s="58"/>
      <c r="E575" s="58"/>
      <c r="F575" s="58"/>
      <c r="G575" s="58"/>
      <c r="H575" s="58"/>
      <c r="I575" s="58"/>
      <c r="J575" s="58"/>
      <c r="K575" s="58"/>
      <c r="L575" s="58"/>
      <c r="M575" s="58"/>
      <c r="N575" s="58"/>
      <c r="O575" s="58"/>
      <c r="P575" s="58"/>
    </row>
    <row r="576" spans="1:16" s="1" customFormat="1">
      <c r="A576" s="58"/>
      <c r="B576" s="58"/>
      <c r="C576" s="58"/>
      <c r="D576" s="58"/>
      <c r="E576" s="58"/>
      <c r="F576" s="58"/>
      <c r="G576" s="58"/>
      <c r="H576" s="58"/>
      <c r="I576" s="58"/>
      <c r="J576" s="58"/>
      <c r="K576" s="58"/>
      <c r="L576" s="58"/>
      <c r="M576" s="58"/>
      <c r="N576" s="58"/>
      <c r="O576" s="58"/>
      <c r="P576" s="58"/>
    </row>
    <row r="577" spans="1:16" s="1" customFormat="1">
      <c r="A577" s="58"/>
      <c r="B577" s="58"/>
      <c r="C577" s="58"/>
      <c r="D577" s="58"/>
      <c r="E577" s="58"/>
      <c r="F577" s="58"/>
      <c r="G577" s="58"/>
      <c r="H577" s="58"/>
      <c r="I577" s="58"/>
      <c r="J577" s="58"/>
      <c r="K577" s="58"/>
      <c r="L577" s="58"/>
      <c r="M577" s="58"/>
      <c r="N577" s="58"/>
      <c r="O577" s="58"/>
      <c r="P577" s="58"/>
    </row>
    <row r="578" spans="1:16" s="1" customFormat="1">
      <c r="A578" s="58"/>
      <c r="B578" s="58"/>
      <c r="C578" s="58"/>
      <c r="D578" s="58"/>
      <c r="E578" s="58"/>
      <c r="F578" s="58"/>
      <c r="G578" s="58"/>
      <c r="H578" s="58"/>
      <c r="I578" s="58"/>
      <c r="J578" s="58"/>
      <c r="K578" s="58"/>
      <c r="L578" s="58"/>
      <c r="M578" s="58"/>
      <c r="N578" s="58"/>
      <c r="O578" s="58"/>
      <c r="P578" s="58"/>
    </row>
    <row r="579" spans="1:16" s="1" customFormat="1">
      <c r="A579" s="58"/>
      <c r="B579" s="58"/>
      <c r="C579" s="58"/>
      <c r="D579" s="58"/>
      <c r="E579" s="58"/>
      <c r="F579" s="58"/>
      <c r="G579" s="58"/>
      <c r="H579" s="58"/>
      <c r="I579" s="58"/>
      <c r="J579" s="58"/>
      <c r="K579" s="58"/>
      <c r="L579" s="58"/>
      <c r="M579" s="58"/>
      <c r="N579" s="58"/>
      <c r="O579" s="58"/>
      <c r="P579" s="58"/>
    </row>
    <row r="580" spans="1:16" s="1" customFormat="1">
      <c r="A580" s="58"/>
      <c r="B580" s="58"/>
      <c r="C580" s="58"/>
      <c r="D580" s="58"/>
      <c r="E580" s="58"/>
      <c r="F580" s="58"/>
      <c r="G580" s="58"/>
      <c r="H580" s="58"/>
      <c r="I580" s="58"/>
      <c r="J580" s="58"/>
      <c r="K580" s="58"/>
      <c r="L580" s="58"/>
      <c r="M580" s="58"/>
      <c r="N580" s="58"/>
      <c r="O580" s="58"/>
      <c r="P580" s="58"/>
    </row>
    <row r="581" spans="1:16" s="1" customFormat="1">
      <c r="A581" s="58"/>
      <c r="B581" s="58"/>
      <c r="C581" s="58"/>
      <c r="D581" s="58"/>
      <c r="E581" s="58"/>
      <c r="F581" s="58"/>
      <c r="G581" s="58"/>
      <c r="H581" s="58"/>
      <c r="I581" s="58"/>
      <c r="J581" s="58"/>
      <c r="K581" s="58"/>
      <c r="L581" s="58"/>
      <c r="M581" s="58"/>
      <c r="N581" s="58"/>
      <c r="O581" s="58"/>
      <c r="P581" s="58"/>
    </row>
    <row r="582" spans="1:16" s="1" customFormat="1">
      <c r="A582" s="58"/>
      <c r="B582" s="58"/>
      <c r="C582" s="58"/>
      <c r="D582" s="58"/>
      <c r="E582" s="58"/>
      <c r="F582" s="58"/>
      <c r="G582" s="58"/>
      <c r="H582" s="58"/>
      <c r="I582" s="58"/>
      <c r="J582" s="58"/>
      <c r="K582" s="58"/>
      <c r="L582" s="58"/>
      <c r="M582" s="58"/>
      <c r="N582" s="58"/>
      <c r="O582" s="58"/>
      <c r="P582" s="58"/>
    </row>
    <row r="583" spans="1:16" s="1" customFormat="1">
      <c r="A583" s="58"/>
      <c r="B583" s="58"/>
      <c r="C583" s="58"/>
      <c r="D583" s="58"/>
      <c r="E583" s="58"/>
      <c r="F583" s="58"/>
      <c r="G583" s="58"/>
      <c r="H583" s="58"/>
      <c r="I583" s="58"/>
      <c r="J583" s="58"/>
      <c r="K583" s="58"/>
      <c r="L583" s="58"/>
      <c r="M583" s="58"/>
      <c r="N583" s="58"/>
      <c r="O583" s="58"/>
      <c r="P583" s="58"/>
    </row>
    <row r="584" spans="1:16" s="1" customFormat="1">
      <c r="A584" s="58"/>
      <c r="B584" s="58"/>
      <c r="C584" s="58"/>
      <c r="D584" s="58"/>
      <c r="E584" s="58"/>
      <c r="F584" s="58"/>
      <c r="G584" s="58"/>
      <c r="H584" s="58"/>
      <c r="I584" s="58"/>
      <c r="J584" s="58"/>
      <c r="K584" s="58"/>
      <c r="L584" s="58"/>
      <c r="M584" s="58"/>
      <c r="N584" s="58"/>
      <c r="O584" s="58"/>
      <c r="P584" s="58"/>
    </row>
    <row r="585" spans="1:16" s="1" customFormat="1">
      <c r="A585" s="58"/>
      <c r="B585" s="58"/>
      <c r="C585" s="58"/>
      <c r="D585" s="58"/>
      <c r="E585" s="58"/>
      <c r="F585" s="58"/>
      <c r="G585" s="58"/>
      <c r="H585" s="58"/>
      <c r="I585" s="58"/>
      <c r="J585" s="58"/>
      <c r="K585" s="58"/>
      <c r="L585" s="58"/>
      <c r="M585" s="58"/>
      <c r="N585" s="58"/>
      <c r="O585" s="58"/>
      <c r="P585" s="58"/>
    </row>
    <row r="586" spans="1:16" s="1" customFormat="1">
      <c r="A586" s="58"/>
      <c r="B586" s="58"/>
      <c r="C586" s="58"/>
      <c r="D586" s="58"/>
      <c r="E586" s="58"/>
      <c r="F586" s="58"/>
      <c r="G586" s="58"/>
      <c r="H586" s="58"/>
      <c r="I586" s="58"/>
      <c r="J586" s="58"/>
      <c r="K586" s="58"/>
      <c r="L586" s="58"/>
      <c r="M586" s="58"/>
      <c r="N586" s="58"/>
      <c r="O586" s="58"/>
      <c r="P586" s="58"/>
    </row>
    <row r="587" spans="1:16" s="1" customFormat="1">
      <c r="A587" s="58"/>
      <c r="B587" s="58"/>
      <c r="C587" s="58"/>
      <c r="D587" s="58"/>
      <c r="E587" s="58"/>
      <c r="F587" s="58"/>
      <c r="G587" s="58"/>
      <c r="H587" s="58"/>
      <c r="I587" s="58"/>
      <c r="J587" s="58"/>
      <c r="K587" s="58"/>
      <c r="L587" s="58"/>
      <c r="M587" s="58"/>
      <c r="N587" s="58"/>
      <c r="O587" s="58"/>
      <c r="P587" s="58"/>
    </row>
    <row r="588" spans="1:16" s="1" customFormat="1">
      <c r="A588" s="58"/>
      <c r="B588" s="58"/>
      <c r="C588" s="58"/>
      <c r="D588" s="58"/>
      <c r="E588" s="58"/>
      <c r="F588" s="58"/>
      <c r="G588" s="58"/>
      <c r="H588" s="58"/>
      <c r="I588" s="58"/>
      <c r="J588" s="58"/>
      <c r="K588" s="58"/>
      <c r="L588" s="58"/>
      <c r="M588" s="58"/>
      <c r="N588" s="58"/>
      <c r="O588" s="58"/>
      <c r="P588" s="58"/>
    </row>
    <row r="589" spans="1:16" s="1" customFormat="1">
      <c r="A589" s="58"/>
      <c r="B589" s="58"/>
      <c r="C589" s="58"/>
      <c r="D589" s="58"/>
      <c r="E589" s="58"/>
      <c r="F589" s="58"/>
      <c r="G589" s="58"/>
      <c r="H589" s="58"/>
      <c r="I589" s="58"/>
      <c r="J589" s="58"/>
      <c r="K589" s="58"/>
      <c r="L589" s="58"/>
      <c r="M589" s="58"/>
      <c r="N589" s="58"/>
      <c r="O589" s="58"/>
      <c r="P589" s="58"/>
    </row>
    <row r="590" spans="1:16" s="1" customFormat="1">
      <c r="A590" s="58"/>
      <c r="B590" s="58"/>
      <c r="C590" s="58"/>
      <c r="D590" s="58"/>
      <c r="E590" s="58"/>
      <c r="F590" s="58"/>
      <c r="G590" s="58"/>
      <c r="H590" s="58"/>
      <c r="I590" s="58"/>
      <c r="J590" s="58"/>
      <c r="K590" s="58"/>
      <c r="L590" s="58"/>
      <c r="M590" s="58"/>
      <c r="N590" s="58"/>
      <c r="O590" s="58"/>
      <c r="P590" s="58"/>
    </row>
    <row r="591" spans="1:16" s="1" customFormat="1">
      <c r="A591" s="58"/>
      <c r="B591" s="58"/>
      <c r="C591" s="58"/>
      <c r="D591" s="58"/>
      <c r="E591" s="58"/>
      <c r="F591" s="58"/>
      <c r="G591" s="58"/>
      <c r="H591" s="58"/>
      <c r="I591" s="58"/>
      <c r="J591" s="58"/>
      <c r="K591" s="58"/>
      <c r="L591" s="58"/>
      <c r="M591" s="58"/>
      <c r="N591" s="58"/>
      <c r="O591" s="58"/>
      <c r="P591" s="58"/>
    </row>
    <row r="592" spans="1:16" s="1" customFormat="1">
      <c r="A592" s="58"/>
      <c r="B592" s="58"/>
      <c r="C592" s="58"/>
      <c r="D592" s="58"/>
      <c r="E592" s="58"/>
      <c r="F592" s="58"/>
      <c r="G592" s="58"/>
      <c r="H592" s="58"/>
      <c r="I592" s="58"/>
      <c r="J592" s="58"/>
      <c r="K592" s="58"/>
      <c r="L592" s="58"/>
      <c r="M592" s="58"/>
      <c r="N592" s="58"/>
      <c r="O592" s="58"/>
      <c r="P592" s="58"/>
    </row>
    <row r="593" spans="1:16" s="1" customFormat="1">
      <c r="A593" s="58"/>
      <c r="B593" s="58"/>
      <c r="C593" s="58"/>
      <c r="D593" s="58"/>
      <c r="E593" s="58"/>
      <c r="F593" s="58"/>
      <c r="G593" s="58"/>
      <c r="H593" s="58"/>
      <c r="I593" s="58"/>
      <c r="J593" s="58"/>
      <c r="K593" s="58"/>
      <c r="L593" s="58"/>
      <c r="M593" s="58"/>
      <c r="N593" s="58"/>
      <c r="O593" s="58"/>
      <c r="P593" s="58"/>
    </row>
    <row r="594" spans="1:16" s="1" customFormat="1">
      <c r="A594" s="58"/>
      <c r="B594" s="58"/>
      <c r="C594" s="58"/>
      <c r="D594" s="58"/>
      <c r="E594" s="58"/>
      <c r="F594" s="58"/>
      <c r="G594" s="58"/>
      <c r="H594" s="58"/>
      <c r="I594" s="58"/>
      <c r="J594" s="58"/>
      <c r="K594" s="58"/>
      <c r="L594" s="58"/>
      <c r="M594" s="58"/>
      <c r="N594" s="58"/>
      <c r="O594" s="58"/>
      <c r="P594" s="58"/>
    </row>
    <row r="595" spans="1:16" s="1" customFormat="1">
      <c r="A595" s="58"/>
      <c r="B595" s="58"/>
      <c r="C595" s="58"/>
      <c r="D595" s="58"/>
      <c r="E595" s="58"/>
      <c r="F595" s="58"/>
      <c r="G595" s="58"/>
      <c r="H595" s="58"/>
      <c r="I595" s="58"/>
      <c r="J595" s="58"/>
      <c r="K595" s="58"/>
      <c r="L595" s="58"/>
      <c r="M595" s="58"/>
      <c r="N595" s="58"/>
      <c r="O595" s="58"/>
      <c r="P595" s="58"/>
    </row>
    <row r="596" spans="1:16" s="1" customFormat="1">
      <c r="A596" s="58"/>
      <c r="B596" s="58"/>
      <c r="C596" s="58"/>
      <c r="D596" s="58"/>
      <c r="E596" s="58"/>
      <c r="F596" s="58"/>
      <c r="G596" s="58"/>
      <c r="H596" s="58"/>
      <c r="I596" s="58"/>
      <c r="J596" s="58"/>
      <c r="K596" s="58"/>
      <c r="L596" s="58"/>
      <c r="M596" s="58"/>
      <c r="N596" s="58"/>
      <c r="O596" s="58"/>
      <c r="P596" s="58"/>
    </row>
    <row r="597" spans="1:16" s="1" customFormat="1">
      <c r="A597" s="58"/>
      <c r="B597" s="58"/>
      <c r="C597" s="58"/>
      <c r="D597" s="58"/>
      <c r="E597" s="58"/>
      <c r="F597" s="58"/>
      <c r="G597" s="58"/>
      <c r="H597" s="58"/>
      <c r="I597" s="58"/>
      <c r="J597" s="58"/>
      <c r="K597" s="58"/>
      <c r="L597" s="58"/>
      <c r="M597" s="58"/>
      <c r="N597" s="58"/>
      <c r="O597" s="58"/>
      <c r="P597" s="58"/>
    </row>
    <row r="598" spans="1:16" s="1" customFormat="1">
      <c r="A598" s="58"/>
      <c r="B598" s="58"/>
      <c r="C598" s="58"/>
      <c r="D598" s="58"/>
      <c r="E598" s="58"/>
      <c r="F598" s="58"/>
      <c r="G598" s="58"/>
      <c r="H598" s="58"/>
      <c r="I598" s="58"/>
      <c r="J598" s="58"/>
      <c r="K598" s="58"/>
      <c r="L598" s="58"/>
      <c r="M598" s="58"/>
      <c r="N598" s="58"/>
      <c r="O598" s="58"/>
      <c r="P598" s="58"/>
    </row>
    <row r="599" spans="1:16" s="1" customFormat="1">
      <c r="A599" s="58"/>
      <c r="B599" s="58"/>
      <c r="C599" s="58"/>
      <c r="D599" s="58"/>
      <c r="E599" s="58"/>
      <c r="F599" s="58"/>
      <c r="G599" s="58"/>
      <c r="H599" s="58"/>
      <c r="I599" s="58"/>
      <c r="J599" s="58"/>
      <c r="K599" s="58"/>
      <c r="L599" s="58"/>
      <c r="M599" s="58"/>
      <c r="N599" s="58"/>
      <c r="O599" s="58"/>
      <c r="P599" s="58"/>
    </row>
    <row r="600" spans="1:16" s="1" customFormat="1">
      <c r="A600" s="58"/>
      <c r="B600" s="58"/>
      <c r="C600" s="58"/>
      <c r="D600" s="58"/>
      <c r="E600" s="58"/>
      <c r="F600" s="58"/>
      <c r="G600" s="58"/>
      <c r="H600" s="58"/>
      <c r="I600" s="58"/>
      <c r="J600" s="58"/>
      <c r="K600" s="58"/>
      <c r="L600" s="58"/>
      <c r="M600" s="58"/>
      <c r="N600" s="58"/>
      <c r="O600" s="58"/>
      <c r="P600" s="58"/>
    </row>
    <row r="601" spans="1:16" s="1" customFormat="1">
      <c r="A601" s="58"/>
      <c r="B601" s="58"/>
      <c r="C601" s="58"/>
      <c r="D601" s="58"/>
      <c r="E601" s="58"/>
      <c r="F601" s="58"/>
      <c r="G601" s="58"/>
      <c r="H601" s="58"/>
      <c r="I601" s="58"/>
      <c r="J601" s="58"/>
      <c r="K601" s="58"/>
      <c r="L601" s="58"/>
      <c r="M601" s="58"/>
      <c r="N601" s="58"/>
      <c r="O601" s="58"/>
      <c r="P601" s="58"/>
    </row>
    <row r="602" spans="1:16" s="1" customFormat="1">
      <c r="A602" s="58"/>
      <c r="B602" s="58"/>
      <c r="C602" s="58"/>
      <c r="D602" s="58"/>
      <c r="E602" s="58"/>
      <c r="F602" s="58"/>
      <c r="G602" s="58"/>
      <c r="H602" s="58"/>
      <c r="I602" s="58"/>
      <c r="J602" s="58"/>
      <c r="K602" s="58"/>
      <c r="L602" s="58"/>
      <c r="M602" s="58"/>
      <c r="N602" s="58"/>
      <c r="O602" s="58"/>
      <c r="P602" s="58"/>
    </row>
    <row r="603" spans="1:16" s="1" customFormat="1">
      <c r="A603" s="58"/>
      <c r="B603" s="58"/>
      <c r="C603" s="58"/>
      <c r="D603" s="58"/>
      <c r="E603" s="58"/>
      <c r="F603" s="58"/>
      <c r="G603" s="58"/>
      <c r="H603" s="58"/>
      <c r="I603" s="58"/>
      <c r="J603" s="58"/>
      <c r="K603" s="58"/>
      <c r="L603" s="58"/>
      <c r="M603" s="58"/>
      <c r="N603" s="58"/>
      <c r="O603" s="58"/>
      <c r="P603" s="58"/>
    </row>
    <row r="604" spans="1:16" s="1" customFormat="1">
      <c r="A604" s="58"/>
      <c r="B604" s="58"/>
      <c r="C604" s="58"/>
      <c r="D604" s="58"/>
      <c r="E604" s="58"/>
      <c r="F604" s="58"/>
      <c r="G604" s="58"/>
      <c r="H604" s="58"/>
      <c r="I604" s="58"/>
      <c r="J604" s="58"/>
      <c r="K604" s="58"/>
      <c r="L604" s="58"/>
      <c r="M604" s="58"/>
      <c r="N604" s="58"/>
      <c r="O604" s="58"/>
      <c r="P604" s="58"/>
    </row>
    <row r="605" spans="1:16" s="1" customFormat="1">
      <c r="A605" s="58"/>
      <c r="B605" s="58"/>
      <c r="C605" s="58"/>
      <c r="D605" s="58"/>
      <c r="E605" s="58"/>
      <c r="F605" s="58"/>
      <c r="G605" s="58"/>
      <c r="H605" s="58"/>
      <c r="I605" s="58"/>
      <c r="J605" s="58"/>
      <c r="K605" s="58"/>
      <c r="L605" s="58"/>
      <c r="M605" s="58"/>
      <c r="N605" s="58"/>
      <c r="O605" s="58"/>
      <c r="P605" s="58"/>
    </row>
    <row r="606" spans="1:16" s="1" customFormat="1">
      <c r="A606" s="58"/>
      <c r="B606" s="58"/>
      <c r="C606" s="58"/>
      <c r="D606" s="58"/>
      <c r="E606" s="58"/>
      <c r="F606" s="58"/>
      <c r="G606" s="58"/>
      <c r="H606" s="58"/>
      <c r="I606" s="58"/>
      <c r="J606" s="58"/>
      <c r="K606" s="58"/>
      <c r="L606" s="58"/>
      <c r="M606" s="58"/>
      <c r="N606" s="58"/>
      <c r="O606" s="58"/>
      <c r="P606" s="58"/>
    </row>
    <row r="607" spans="1:16" s="1" customFormat="1">
      <c r="A607" s="58"/>
      <c r="B607" s="58"/>
      <c r="C607" s="58"/>
      <c r="D607" s="58"/>
      <c r="E607" s="58"/>
      <c r="F607" s="58"/>
      <c r="G607" s="58"/>
      <c r="H607" s="58"/>
      <c r="I607" s="58"/>
      <c r="J607" s="58"/>
      <c r="K607" s="58"/>
      <c r="L607" s="58"/>
      <c r="M607" s="58"/>
      <c r="N607" s="58"/>
      <c r="O607" s="58"/>
      <c r="P607" s="58"/>
    </row>
    <row r="608" spans="1:16" s="1" customFormat="1">
      <c r="A608" s="58"/>
      <c r="B608" s="58"/>
      <c r="C608" s="58"/>
      <c r="D608" s="58"/>
      <c r="E608" s="58"/>
      <c r="F608" s="58"/>
      <c r="G608" s="58"/>
      <c r="H608" s="58"/>
      <c r="I608" s="58"/>
      <c r="J608" s="58"/>
      <c r="K608" s="58"/>
      <c r="L608" s="58"/>
      <c r="M608" s="58"/>
      <c r="N608" s="58"/>
      <c r="O608" s="58"/>
      <c r="P608" s="58"/>
    </row>
    <row r="609" spans="1:16" s="1" customFormat="1">
      <c r="A609" s="58"/>
      <c r="B609" s="58"/>
      <c r="C609" s="58"/>
      <c r="D609" s="58"/>
      <c r="E609" s="58"/>
      <c r="F609" s="58"/>
      <c r="G609" s="58"/>
      <c r="H609" s="58"/>
      <c r="I609" s="58"/>
      <c r="J609" s="58"/>
      <c r="K609" s="58"/>
      <c r="L609" s="58"/>
      <c r="M609" s="58"/>
      <c r="N609" s="58"/>
      <c r="O609" s="58"/>
      <c r="P609" s="58"/>
    </row>
    <row r="610" spans="1:16" s="1" customFormat="1">
      <c r="A610" s="58"/>
      <c r="B610" s="58"/>
      <c r="C610" s="58"/>
      <c r="D610" s="58"/>
      <c r="E610" s="58"/>
      <c r="F610" s="58"/>
      <c r="G610" s="58"/>
      <c r="H610" s="58"/>
      <c r="I610" s="58"/>
      <c r="J610" s="58"/>
      <c r="K610" s="58"/>
      <c r="L610" s="58"/>
      <c r="M610" s="58"/>
      <c r="N610" s="58"/>
      <c r="O610" s="58"/>
      <c r="P610" s="58"/>
    </row>
    <row r="611" spans="1:16" s="1" customFormat="1">
      <c r="A611" s="58"/>
      <c r="B611" s="58"/>
      <c r="C611" s="58"/>
      <c r="D611" s="58"/>
      <c r="E611" s="58"/>
      <c r="F611" s="58"/>
      <c r="G611" s="58"/>
      <c r="H611" s="58"/>
      <c r="I611" s="58"/>
      <c r="J611" s="58"/>
      <c r="K611" s="58"/>
      <c r="L611" s="58"/>
      <c r="M611" s="58"/>
      <c r="N611" s="58"/>
      <c r="O611" s="58"/>
      <c r="P611" s="58"/>
    </row>
    <row r="612" spans="1:16" s="1" customFormat="1">
      <c r="A612" s="58"/>
      <c r="B612" s="58"/>
      <c r="C612" s="58"/>
      <c r="D612" s="58"/>
      <c r="E612" s="58"/>
      <c r="F612" s="58"/>
      <c r="G612" s="58"/>
      <c r="H612" s="58"/>
      <c r="I612" s="58"/>
      <c r="J612" s="58"/>
      <c r="K612" s="58"/>
      <c r="L612" s="58"/>
      <c r="M612" s="58"/>
      <c r="N612" s="58"/>
      <c r="O612" s="58"/>
      <c r="P612" s="58"/>
    </row>
    <row r="613" spans="1:16" s="1" customFormat="1">
      <c r="A613" s="58"/>
      <c r="B613" s="58"/>
      <c r="C613" s="58"/>
      <c r="D613" s="58"/>
      <c r="E613" s="58"/>
      <c r="F613" s="58"/>
      <c r="G613" s="58"/>
      <c r="H613" s="58"/>
      <c r="I613" s="58"/>
      <c r="J613" s="58"/>
      <c r="K613" s="58"/>
      <c r="L613" s="58"/>
      <c r="M613" s="58"/>
      <c r="N613" s="58"/>
      <c r="O613" s="58"/>
      <c r="P613" s="58"/>
    </row>
    <row r="614" spans="1:16" s="1" customFormat="1">
      <c r="A614" s="58"/>
      <c r="B614" s="58"/>
      <c r="C614" s="58"/>
      <c r="D614" s="58"/>
      <c r="E614" s="58"/>
      <c r="F614" s="58"/>
      <c r="G614" s="58"/>
      <c r="H614" s="58"/>
      <c r="I614" s="58"/>
      <c r="J614" s="58"/>
      <c r="K614" s="58"/>
      <c r="L614" s="58"/>
      <c r="M614" s="58"/>
      <c r="N614" s="58"/>
      <c r="O614" s="58"/>
      <c r="P614" s="58"/>
    </row>
    <row r="615" spans="1:16" s="1" customFormat="1">
      <c r="A615" s="58"/>
      <c r="B615" s="58"/>
      <c r="C615" s="58"/>
      <c r="D615" s="58"/>
      <c r="E615" s="58"/>
      <c r="F615" s="58"/>
      <c r="G615" s="58"/>
      <c r="H615" s="58"/>
      <c r="I615" s="58"/>
      <c r="J615" s="58"/>
      <c r="K615" s="58"/>
      <c r="L615" s="58"/>
      <c r="M615" s="58"/>
      <c r="N615" s="58"/>
      <c r="O615" s="58"/>
      <c r="P615" s="58"/>
    </row>
    <row r="616" spans="1:16" s="1" customFormat="1">
      <c r="A616" s="58"/>
      <c r="B616" s="58"/>
      <c r="C616" s="58"/>
      <c r="D616" s="58"/>
      <c r="E616" s="58"/>
      <c r="F616" s="58"/>
      <c r="G616" s="58"/>
      <c r="H616" s="58"/>
      <c r="I616" s="58"/>
      <c r="J616" s="58"/>
      <c r="K616" s="58"/>
      <c r="L616" s="58"/>
      <c r="M616" s="58"/>
      <c r="N616" s="58"/>
      <c r="O616" s="58"/>
      <c r="P616" s="58"/>
    </row>
    <row r="617" spans="1:16" s="1" customFormat="1">
      <c r="A617" s="58"/>
      <c r="B617" s="58"/>
      <c r="C617" s="58"/>
      <c r="D617" s="58"/>
      <c r="E617" s="58"/>
      <c r="F617" s="58"/>
      <c r="G617" s="58"/>
      <c r="H617" s="58"/>
      <c r="I617" s="58"/>
      <c r="J617" s="58"/>
      <c r="K617" s="58"/>
      <c r="L617" s="58"/>
      <c r="M617" s="58"/>
      <c r="N617" s="58"/>
      <c r="O617" s="58"/>
      <c r="P617" s="58"/>
    </row>
    <row r="618" spans="1:16" s="1" customFormat="1">
      <c r="A618" s="58"/>
      <c r="B618" s="58"/>
      <c r="C618" s="58"/>
      <c r="D618" s="58"/>
      <c r="E618" s="58"/>
      <c r="F618" s="58"/>
      <c r="G618" s="58"/>
      <c r="H618" s="58"/>
      <c r="I618" s="58"/>
      <c r="J618" s="58"/>
      <c r="K618" s="58"/>
      <c r="L618" s="58"/>
      <c r="M618" s="58"/>
      <c r="N618" s="58"/>
      <c r="O618" s="58"/>
      <c r="P618" s="58"/>
    </row>
    <row r="619" spans="1:16" s="1" customFormat="1">
      <c r="A619" s="58"/>
      <c r="B619" s="58"/>
      <c r="C619" s="58"/>
      <c r="D619" s="58"/>
      <c r="E619" s="58"/>
      <c r="F619" s="58"/>
      <c r="G619" s="58"/>
      <c r="H619" s="58"/>
      <c r="I619" s="58"/>
      <c r="J619" s="58"/>
      <c r="K619" s="58"/>
      <c r="L619" s="58"/>
      <c r="M619" s="58"/>
      <c r="N619" s="58"/>
      <c r="O619" s="58"/>
      <c r="P619" s="58"/>
    </row>
    <row r="620" spans="1:16" s="1" customFormat="1">
      <c r="A620" s="58"/>
      <c r="B620" s="58"/>
      <c r="C620" s="58"/>
      <c r="D620" s="58"/>
      <c r="E620" s="58"/>
      <c r="F620" s="58"/>
      <c r="G620" s="58"/>
      <c r="H620" s="58"/>
      <c r="I620" s="58"/>
      <c r="J620" s="58"/>
      <c r="K620" s="58"/>
      <c r="L620" s="58"/>
      <c r="M620" s="58"/>
      <c r="N620" s="58"/>
      <c r="O620" s="58"/>
      <c r="P620" s="58"/>
    </row>
    <row r="621" spans="1:16" s="1" customFormat="1">
      <c r="A621" s="58"/>
      <c r="B621" s="58"/>
      <c r="C621" s="58"/>
      <c r="D621" s="58"/>
      <c r="E621" s="58"/>
      <c r="F621" s="58"/>
      <c r="G621" s="58"/>
      <c r="H621" s="58"/>
      <c r="I621" s="58"/>
      <c r="J621" s="58"/>
      <c r="K621" s="58"/>
      <c r="L621" s="58"/>
      <c r="M621" s="58"/>
      <c r="N621" s="58"/>
      <c r="O621" s="58"/>
      <c r="P621" s="58"/>
    </row>
    <row r="622" spans="1:16" s="1" customFormat="1">
      <c r="A622" s="58"/>
      <c r="B622" s="58"/>
      <c r="C622" s="58"/>
      <c r="D622" s="58"/>
      <c r="E622" s="58"/>
      <c r="F622" s="58"/>
      <c r="G622" s="58"/>
      <c r="H622" s="58"/>
      <c r="I622" s="58"/>
      <c r="J622" s="58"/>
      <c r="K622" s="58"/>
      <c r="L622" s="58"/>
      <c r="M622" s="58"/>
      <c r="N622" s="58"/>
      <c r="O622" s="58"/>
      <c r="P622" s="58"/>
    </row>
    <row r="623" spans="1:16" s="1" customFormat="1">
      <c r="A623" s="58"/>
      <c r="B623" s="58"/>
      <c r="C623" s="58"/>
      <c r="D623" s="58"/>
      <c r="E623" s="58"/>
      <c r="F623" s="58"/>
      <c r="G623" s="58"/>
      <c r="H623" s="58"/>
      <c r="I623" s="58"/>
      <c r="J623" s="58"/>
      <c r="K623" s="58"/>
      <c r="L623" s="58"/>
      <c r="M623" s="58"/>
      <c r="N623" s="58"/>
      <c r="O623" s="58"/>
      <c r="P623" s="58"/>
    </row>
    <row r="624" spans="1:16" s="1" customFormat="1">
      <c r="A624" s="58"/>
      <c r="B624" s="58"/>
      <c r="C624" s="58"/>
      <c r="D624" s="58"/>
      <c r="E624" s="58"/>
      <c r="F624" s="58"/>
      <c r="G624" s="58"/>
      <c r="H624" s="58"/>
      <c r="I624" s="58"/>
      <c r="J624" s="58"/>
      <c r="K624" s="58"/>
      <c r="L624" s="58"/>
      <c r="M624" s="58"/>
      <c r="N624" s="58"/>
      <c r="O624" s="58"/>
      <c r="P624" s="58"/>
    </row>
    <row r="625" spans="1:16" s="1" customFormat="1">
      <c r="A625" s="58"/>
      <c r="B625" s="58"/>
      <c r="C625" s="58"/>
      <c r="D625" s="58"/>
      <c r="E625" s="58"/>
      <c r="F625" s="58"/>
      <c r="G625" s="58"/>
      <c r="H625" s="58"/>
      <c r="I625" s="58"/>
      <c r="J625" s="58"/>
      <c r="K625" s="58"/>
      <c r="L625" s="58"/>
      <c r="M625" s="58"/>
      <c r="N625" s="58"/>
      <c r="O625" s="58"/>
      <c r="P625" s="58"/>
    </row>
    <row r="626" spans="1:16" s="1" customFormat="1">
      <c r="A626" s="58"/>
      <c r="B626" s="58"/>
      <c r="C626" s="58"/>
      <c r="D626" s="58"/>
      <c r="E626" s="58"/>
      <c r="F626" s="58"/>
      <c r="G626" s="58"/>
      <c r="H626" s="58"/>
      <c r="I626" s="58"/>
      <c r="J626" s="58"/>
      <c r="K626" s="58"/>
      <c r="L626" s="58"/>
      <c r="M626" s="58"/>
      <c r="N626" s="58"/>
      <c r="O626" s="58"/>
      <c r="P626" s="58"/>
    </row>
    <row r="627" spans="1:16" s="1" customFormat="1">
      <c r="A627" s="58"/>
      <c r="B627" s="58"/>
      <c r="C627" s="58"/>
      <c r="D627" s="58"/>
      <c r="E627" s="58"/>
      <c r="F627" s="58"/>
      <c r="G627" s="58"/>
      <c r="H627" s="58"/>
      <c r="I627" s="58"/>
      <c r="J627" s="58"/>
      <c r="K627" s="58"/>
      <c r="L627" s="58"/>
      <c r="M627" s="58"/>
      <c r="N627" s="58"/>
      <c r="O627" s="58"/>
      <c r="P627" s="58"/>
    </row>
    <row r="628" spans="1:16" s="1" customFormat="1">
      <c r="A628" s="58"/>
      <c r="B628" s="58"/>
      <c r="C628" s="58"/>
      <c r="D628" s="58"/>
      <c r="E628" s="58"/>
      <c r="F628" s="58"/>
      <c r="G628" s="58"/>
      <c r="H628" s="58"/>
      <c r="I628" s="58"/>
      <c r="J628" s="58"/>
      <c r="K628" s="58"/>
      <c r="L628" s="58"/>
      <c r="M628" s="58"/>
      <c r="N628" s="58"/>
      <c r="O628" s="58"/>
      <c r="P628" s="58"/>
    </row>
    <row r="629" spans="1:16" s="1" customFormat="1">
      <c r="A629" s="58"/>
      <c r="B629" s="58"/>
      <c r="C629" s="58"/>
      <c r="D629" s="58"/>
      <c r="E629" s="58"/>
      <c r="F629" s="58"/>
      <c r="G629" s="58"/>
      <c r="H629" s="58"/>
      <c r="I629" s="58"/>
      <c r="J629" s="58"/>
      <c r="K629" s="58"/>
      <c r="L629" s="58"/>
      <c r="M629" s="58"/>
      <c r="N629" s="58"/>
      <c r="O629" s="58"/>
      <c r="P629" s="58"/>
    </row>
    <row r="630" spans="1:16" s="1" customFormat="1">
      <c r="A630" s="58"/>
      <c r="B630" s="58"/>
      <c r="C630" s="58"/>
      <c r="D630" s="58"/>
      <c r="E630" s="58"/>
      <c r="F630" s="58"/>
      <c r="G630" s="58"/>
      <c r="H630" s="58"/>
      <c r="I630" s="58"/>
      <c r="J630" s="58"/>
      <c r="K630" s="58"/>
      <c r="L630" s="58"/>
      <c r="M630" s="58"/>
      <c r="N630" s="58"/>
      <c r="O630" s="58"/>
      <c r="P630" s="58"/>
    </row>
    <row r="631" spans="1:16" s="1" customFormat="1">
      <c r="A631" s="58"/>
      <c r="B631" s="58"/>
      <c r="C631" s="58"/>
      <c r="D631" s="58"/>
      <c r="E631" s="58"/>
      <c r="F631" s="58"/>
      <c r="G631" s="58"/>
      <c r="H631" s="58"/>
      <c r="I631" s="58"/>
      <c r="J631" s="58"/>
      <c r="K631" s="58"/>
      <c r="L631" s="58"/>
      <c r="M631" s="58"/>
      <c r="N631" s="58"/>
      <c r="O631" s="58"/>
      <c r="P631" s="58"/>
    </row>
    <row r="632" spans="1:16" s="1" customFormat="1">
      <c r="A632" s="58"/>
      <c r="B632" s="58"/>
      <c r="C632" s="58"/>
      <c r="D632" s="58"/>
      <c r="E632" s="58"/>
      <c r="F632" s="58"/>
      <c r="G632" s="58"/>
      <c r="H632" s="58"/>
      <c r="I632" s="58"/>
      <c r="J632" s="58"/>
      <c r="K632" s="58"/>
      <c r="L632" s="58"/>
      <c r="M632" s="58"/>
      <c r="N632" s="58"/>
      <c r="O632" s="58"/>
      <c r="P632" s="58"/>
    </row>
    <row r="633" spans="1:16" s="1" customFormat="1">
      <c r="A633" s="58"/>
      <c r="B633" s="58"/>
      <c r="C633" s="58"/>
      <c r="D633" s="58"/>
      <c r="E633" s="58"/>
      <c r="F633" s="58"/>
      <c r="G633" s="58"/>
      <c r="H633" s="58"/>
      <c r="I633" s="58"/>
      <c r="J633" s="58"/>
      <c r="K633" s="58"/>
      <c r="L633" s="58"/>
      <c r="M633" s="58"/>
      <c r="N633" s="58"/>
      <c r="O633" s="58"/>
      <c r="P633" s="58"/>
    </row>
    <row r="634" spans="1:16" s="1" customFormat="1">
      <c r="A634" s="58"/>
      <c r="B634" s="58"/>
      <c r="C634" s="58"/>
      <c r="D634" s="58"/>
      <c r="E634" s="58"/>
      <c r="F634" s="58"/>
      <c r="G634" s="58"/>
      <c r="H634" s="58"/>
      <c r="I634" s="58"/>
      <c r="J634" s="58"/>
      <c r="K634" s="58"/>
      <c r="L634" s="58"/>
      <c r="M634" s="58"/>
      <c r="N634" s="58"/>
      <c r="O634" s="58"/>
      <c r="P634" s="58"/>
    </row>
    <row r="635" spans="1:16" s="1" customFormat="1">
      <c r="A635" s="58"/>
      <c r="B635" s="58"/>
      <c r="C635" s="58"/>
      <c r="D635" s="58"/>
      <c r="E635" s="58"/>
      <c r="F635" s="58"/>
      <c r="G635" s="58"/>
      <c r="H635" s="58"/>
      <c r="I635" s="58"/>
      <c r="J635" s="58"/>
      <c r="K635" s="58"/>
      <c r="L635" s="58"/>
      <c r="M635" s="58"/>
      <c r="N635" s="58"/>
      <c r="O635" s="58"/>
      <c r="P635" s="58"/>
    </row>
    <row r="636" spans="1:16" s="1" customFormat="1">
      <c r="A636" s="58"/>
      <c r="B636" s="58"/>
      <c r="C636" s="58"/>
      <c r="D636" s="58"/>
      <c r="E636" s="58"/>
      <c r="F636" s="58"/>
      <c r="G636" s="58"/>
      <c r="H636" s="58"/>
      <c r="I636" s="58"/>
      <c r="J636" s="58"/>
      <c r="K636" s="58"/>
      <c r="L636" s="58"/>
      <c r="M636" s="58"/>
      <c r="N636" s="58"/>
      <c r="O636" s="58"/>
      <c r="P636" s="58"/>
    </row>
    <row r="637" spans="1:16" s="1" customFormat="1">
      <c r="A637" s="58"/>
      <c r="B637" s="58"/>
      <c r="C637" s="58"/>
      <c r="D637" s="58"/>
      <c r="E637" s="58"/>
      <c r="F637" s="58"/>
      <c r="G637" s="58"/>
      <c r="H637" s="58"/>
      <c r="I637" s="58"/>
      <c r="J637" s="58"/>
      <c r="K637" s="58"/>
      <c r="L637" s="58"/>
      <c r="M637" s="58"/>
      <c r="N637" s="58"/>
      <c r="O637" s="58"/>
      <c r="P637" s="58"/>
    </row>
    <row r="638" spans="1:16" s="1" customFormat="1">
      <c r="A638" s="58"/>
      <c r="B638" s="58"/>
      <c r="C638" s="58"/>
      <c r="D638" s="58"/>
      <c r="E638" s="58"/>
      <c r="F638" s="58"/>
      <c r="G638" s="58"/>
      <c r="H638" s="58"/>
      <c r="I638" s="58"/>
      <c r="J638" s="58"/>
      <c r="K638" s="58"/>
      <c r="L638" s="58"/>
      <c r="M638" s="58"/>
      <c r="N638" s="58"/>
      <c r="O638" s="58"/>
      <c r="P638" s="58"/>
    </row>
    <row r="639" spans="1:16" s="1" customFormat="1">
      <c r="A639" s="58"/>
      <c r="B639" s="58"/>
      <c r="C639" s="58"/>
      <c r="D639" s="58"/>
      <c r="E639" s="58"/>
      <c r="F639" s="58"/>
      <c r="G639" s="58"/>
      <c r="H639" s="58"/>
      <c r="I639" s="58"/>
      <c r="J639" s="58"/>
      <c r="K639" s="58"/>
      <c r="L639" s="58"/>
      <c r="M639" s="58"/>
      <c r="N639" s="58"/>
      <c r="O639" s="58"/>
      <c r="P639" s="58"/>
    </row>
    <row r="640" spans="1:16" s="1" customFormat="1">
      <c r="A640" s="58"/>
      <c r="B640" s="58"/>
      <c r="C640" s="58"/>
      <c r="D640" s="58"/>
      <c r="E640" s="58"/>
      <c r="F640" s="58"/>
      <c r="G640" s="58"/>
      <c r="H640" s="58"/>
      <c r="I640" s="58"/>
      <c r="J640" s="58"/>
      <c r="K640" s="58"/>
      <c r="L640" s="58"/>
      <c r="M640" s="58"/>
      <c r="N640" s="58"/>
      <c r="O640" s="58"/>
      <c r="P640" s="58"/>
    </row>
    <row r="641" spans="1:16" s="1" customFormat="1">
      <c r="A641" s="58"/>
      <c r="B641" s="58"/>
      <c r="C641" s="58"/>
      <c r="D641" s="58"/>
      <c r="E641" s="58"/>
      <c r="F641" s="58"/>
      <c r="G641" s="58"/>
      <c r="H641" s="58"/>
      <c r="I641" s="58"/>
      <c r="J641" s="58"/>
      <c r="K641" s="58"/>
      <c r="L641" s="58"/>
      <c r="M641" s="58"/>
      <c r="N641" s="58"/>
      <c r="O641" s="58"/>
      <c r="P641" s="58"/>
    </row>
    <row r="642" spans="1:16" s="1" customFormat="1">
      <c r="A642" s="58"/>
      <c r="B642" s="58"/>
      <c r="C642" s="58"/>
      <c r="D642" s="58"/>
      <c r="E642" s="58"/>
      <c r="F642" s="58"/>
      <c r="G642" s="58"/>
      <c r="H642" s="58"/>
      <c r="I642" s="58"/>
      <c r="J642" s="58"/>
      <c r="K642" s="58"/>
      <c r="L642" s="58"/>
      <c r="M642" s="58"/>
      <c r="N642" s="58"/>
      <c r="O642" s="58"/>
      <c r="P642" s="58"/>
    </row>
    <row r="643" spans="1:16" s="1" customFormat="1">
      <c r="A643" s="58"/>
      <c r="B643" s="58"/>
      <c r="C643" s="58"/>
      <c r="D643" s="58"/>
      <c r="E643" s="58"/>
      <c r="F643" s="58"/>
      <c r="G643" s="58"/>
      <c r="H643" s="58"/>
      <c r="I643" s="58"/>
      <c r="J643" s="58"/>
      <c r="K643" s="58"/>
      <c r="L643" s="58"/>
      <c r="M643" s="58"/>
      <c r="N643" s="58"/>
      <c r="O643" s="58"/>
      <c r="P643" s="58"/>
    </row>
    <row r="644" spans="1:16" s="1" customFormat="1">
      <c r="A644" s="58"/>
      <c r="B644" s="58"/>
      <c r="C644" s="58"/>
      <c r="D644" s="58"/>
      <c r="E644" s="58"/>
      <c r="F644" s="58"/>
      <c r="G644" s="58"/>
      <c r="H644" s="58"/>
      <c r="I644" s="58"/>
      <c r="J644" s="58"/>
      <c r="K644" s="58"/>
      <c r="L644" s="58"/>
      <c r="M644" s="58"/>
      <c r="N644" s="58"/>
      <c r="O644" s="58"/>
      <c r="P644" s="58"/>
    </row>
    <row r="645" spans="1:16" s="1" customFormat="1">
      <c r="A645" s="58"/>
      <c r="B645" s="58"/>
      <c r="C645" s="58"/>
      <c r="D645" s="58"/>
      <c r="E645" s="58"/>
      <c r="F645" s="58"/>
      <c r="G645" s="58"/>
      <c r="H645" s="58"/>
      <c r="I645" s="58"/>
      <c r="J645" s="58"/>
      <c r="K645" s="58"/>
      <c r="L645" s="58"/>
      <c r="M645" s="58"/>
      <c r="N645" s="58"/>
      <c r="O645" s="58"/>
      <c r="P645" s="58"/>
    </row>
    <row r="646" spans="1:16" s="1" customFormat="1">
      <c r="A646" s="58"/>
      <c r="B646" s="58"/>
      <c r="C646" s="58"/>
      <c r="D646" s="58"/>
      <c r="E646" s="58"/>
      <c r="F646" s="58"/>
      <c r="G646" s="58"/>
      <c r="H646" s="58"/>
      <c r="I646" s="58"/>
      <c r="J646" s="58"/>
      <c r="K646" s="58"/>
      <c r="L646" s="58"/>
      <c r="M646" s="58"/>
      <c r="N646" s="58"/>
      <c r="O646" s="58"/>
      <c r="P646" s="58"/>
    </row>
    <row r="647" spans="1:16" s="1" customFormat="1">
      <c r="A647" s="58"/>
      <c r="B647" s="58"/>
      <c r="C647" s="58"/>
      <c r="D647" s="58"/>
      <c r="E647" s="58"/>
      <c r="F647" s="58"/>
      <c r="G647" s="58"/>
      <c r="H647" s="58"/>
      <c r="I647" s="58"/>
      <c r="J647" s="58"/>
      <c r="K647" s="58"/>
      <c r="L647" s="58"/>
      <c r="M647" s="58"/>
      <c r="N647" s="58"/>
      <c r="O647" s="58"/>
      <c r="P647" s="58"/>
    </row>
    <row r="648" spans="1:16" s="1" customFormat="1">
      <c r="A648" s="58"/>
      <c r="B648" s="58"/>
      <c r="C648" s="58"/>
      <c r="D648" s="58"/>
      <c r="E648" s="58"/>
      <c r="F648" s="58"/>
      <c r="G648" s="58"/>
      <c r="H648" s="58"/>
      <c r="I648" s="58"/>
      <c r="J648" s="58"/>
      <c r="K648" s="58"/>
      <c r="L648" s="58"/>
      <c r="M648" s="58"/>
      <c r="N648" s="58"/>
      <c r="O648" s="58"/>
      <c r="P648" s="58"/>
    </row>
    <row r="649" spans="1:16" s="1" customFormat="1">
      <c r="A649" s="58"/>
      <c r="B649" s="58"/>
      <c r="C649" s="58"/>
      <c r="D649" s="58"/>
      <c r="E649" s="58"/>
      <c r="F649" s="58"/>
      <c r="G649" s="58"/>
      <c r="H649" s="58"/>
      <c r="I649" s="58"/>
      <c r="J649" s="58"/>
      <c r="K649" s="58"/>
      <c r="L649" s="58"/>
      <c r="M649" s="58"/>
      <c r="N649" s="58"/>
      <c r="O649" s="58"/>
      <c r="P649" s="58"/>
    </row>
    <row r="650" spans="1:16" s="1" customFormat="1">
      <c r="A650" s="58"/>
      <c r="B650" s="58"/>
      <c r="C650" s="58"/>
      <c r="D650" s="58"/>
      <c r="E650" s="58"/>
      <c r="F650" s="58"/>
      <c r="G650" s="58"/>
      <c r="H650" s="58"/>
      <c r="I650" s="58"/>
      <c r="J650" s="58"/>
      <c r="K650" s="58"/>
      <c r="L650" s="58"/>
      <c r="M650" s="58"/>
      <c r="N650" s="58"/>
      <c r="O650" s="58"/>
      <c r="P650" s="58"/>
    </row>
    <row r="651" spans="1:16" s="1" customFormat="1">
      <c r="A651" s="58"/>
      <c r="B651" s="58"/>
      <c r="C651" s="58"/>
      <c r="D651" s="58"/>
      <c r="E651" s="58"/>
      <c r="F651" s="58"/>
      <c r="G651" s="58"/>
      <c r="H651" s="58"/>
      <c r="I651" s="58"/>
      <c r="J651" s="58"/>
      <c r="K651" s="58"/>
      <c r="L651" s="58"/>
      <c r="M651" s="58"/>
      <c r="N651" s="58"/>
      <c r="O651" s="58"/>
      <c r="P651" s="58"/>
    </row>
    <row r="652" spans="1:16" s="1" customFormat="1">
      <c r="A652" s="58"/>
      <c r="B652" s="58"/>
      <c r="C652" s="58"/>
      <c r="D652" s="58"/>
      <c r="E652" s="58"/>
      <c r="F652" s="58"/>
      <c r="G652" s="58"/>
      <c r="H652" s="58"/>
      <c r="I652" s="58"/>
      <c r="J652" s="58"/>
      <c r="K652" s="58"/>
      <c r="L652" s="58"/>
      <c r="M652" s="58"/>
      <c r="N652" s="58"/>
      <c r="O652" s="58"/>
      <c r="P652" s="58"/>
    </row>
    <row r="653" spans="1:16" s="1" customFormat="1">
      <c r="A653" s="58"/>
      <c r="B653" s="58"/>
      <c r="C653" s="58"/>
      <c r="D653" s="58"/>
      <c r="E653" s="58"/>
      <c r="F653" s="58"/>
      <c r="G653" s="58"/>
      <c r="H653" s="58"/>
      <c r="I653" s="58"/>
      <c r="J653" s="58"/>
      <c r="K653" s="58"/>
      <c r="L653" s="58"/>
      <c r="M653" s="58"/>
      <c r="N653" s="58"/>
      <c r="O653" s="58"/>
      <c r="P653" s="58"/>
    </row>
    <row r="654" spans="1:16" s="1" customFormat="1">
      <c r="A654" s="58"/>
      <c r="B654" s="58"/>
      <c r="C654" s="58"/>
      <c r="D654" s="58"/>
      <c r="E654" s="58"/>
      <c r="F654" s="58"/>
      <c r="G654" s="58"/>
      <c r="H654" s="58"/>
      <c r="I654" s="58"/>
      <c r="J654" s="58"/>
      <c r="K654" s="58"/>
      <c r="L654" s="58"/>
      <c r="M654" s="58"/>
      <c r="N654" s="58"/>
      <c r="O654" s="58"/>
      <c r="P654" s="58"/>
    </row>
    <row r="655" spans="1:16" s="1" customFormat="1">
      <c r="A655" s="58"/>
      <c r="B655" s="58"/>
      <c r="C655" s="58"/>
      <c r="D655" s="58"/>
      <c r="E655" s="58"/>
      <c r="F655" s="58"/>
      <c r="G655" s="58"/>
      <c r="H655" s="58"/>
      <c r="I655" s="58"/>
      <c r="J655" s="58"/>
      <c r="K655" s="58"/>
      <c r="L655" s="58"/>
      <c r="M655" s="58"/>
      <c r="N655" s="58"/>
      <c r="O655" s="58"/>
      <c r="P655" s="58"/>
    </row>
    <row r="656" spans="1:16" s="1" customFormat="1">
      <c r="A656" s="58"/>
      <c r="B656" s="58"/>
      <c r="C656" s="58"/>
      <c r="D656" s="58"/>
      <c r="E656" s="58"/>
      <c r="F656" s="58"/>
      <c r="G656" s="58"/>
      <c r="H656" s="58"/>
      <c r="I656" s="58"/>
      <c r="J656" s="58"/>
      <c r="K656" s="58"/>
      <c r="L656" s="58"/>
      <c r="M656" s="58"/>
      <c r="N656" s="58"/>
      <c r="O656" s="58"/>
      <c r="P656" s="58"/>
    </row>
    <row r="657" spans="1:16" s="1" customFormat="1">
      <c r="A657" s="58"/>
      <c r="B657" s="58"/>
      <c r="C657" s="58"/>
      <c r="D657" s="58"/>
      <c r="E657" s="58"/>
      <c r="F657" s="58"/>
      <c r="G657" s="58"/>
      <c r="H657" s="58"/>
      <c r="I657" s="58"/>
      <c r="J657" s="58"/>
      <c r="K657" s="58"/>
      <c r="L657" s="58"/>
      <c r="M657" s="58"/>
      <c r="N657" s="58"/>
      <c r="O657" s="58"/>
      <c r="P657" s="58"/>
    </row>
    <row r="658" spans="1:16" s="1" customFormat="1">
      <c r="A658" s="58"/>
      <c r="B658" s="58"/>
      <c r="C658" s="58"/>
      <c r="D658" s="58"/>
      <c r="E658" s="58"/>
      <c r="F658" s="58"/>
      <c r="G658" s="58"/>
      <c r="H658" s="58"/>
      <c r="I658" s="58"/>
      <c r="J658" s="58"/>
      <c r="K658" s="58"/>
      <c r="L658" s="58"/>
      <c r="M658" s="58"/>
      <c r="N658" s="58"/>
      <c r="O658" s="58"/>
      <c r="P658" s="58"/>
    </row>
    <row r="659" spans="1:16" s="1" customFormat="1">
      <c r="A659" s="58"/>
      <c r="B659" s="58"/>
      <c r="C659" s="58"/>
      <c r="D659" s="58"/>
      <c r="E659" s="58"/>
      <c r="F659" s="58"/>
      <c r="G659" s="58"/>
      <c r="H659" s="58"/>
      <c r="I659" s="58"/>
      <c r="J659" s="58"/>
      <c r="K659" s="58"/>
      <c r="L659" s="58"/>
      <c r="M659" s="58"/>
      <c r="N659" s="58"/>
      <c r="O659" s="58"/>
      <c r="P659" s="58"/>
    </row>
    <row r="660" spans="1:16" s="1" customFormat="1">
      <c r="A660" s="58"/>
      <c r="B660" s="58"/>
      <c r="C660" s="58"/>
      <c r="D660" s="58"/>
      <c r="E660" s="58"/>
      <c r="F660" s="58"/>
      <c r="G660" s="58"/>
      <c r="H660" s="58"/>
      <c r="I660" s="58"/>
      <c r="J660" s="58"/>
      <c r="K660" s="58"/>
      <c r="L660" s="58"/>
      <c r="M660" s="58"/>
      <c r="N660" s="58"/>
      <c r="O660" s="58"/>
      <c r="P660" s="58"/>
    </row>
    <row r="661" spans="1:16" s="1" customFormat="1">
      <c r="A661" s="58"/>
      <c r="B661" s="58"/>
      <c r="C661" s="58"/>
      <c r="D661" s="58"/>
      <c r="E661" s="58"/>
      <c r="F661" s="58"/>
      <c r="G661" s="58"/>
      <c r="H661" s="58"/>
      <c r="I661" s="58"/>
      <c r="J661" s="58"/>
      <c r="K661" s="58"/>
      <c r="L661" s="58"/>
      <c r="M661" s="58"/>
      <c r="N661" s="58"/>
      <c r="O661" s="58"/>
      <c r="P661" s="58"/>
    </row>
    <row r="662" spans="1:16" s="1" customFormat="1">
      <c r="A662" s="58"/>
      <c r="B662" s="58"/>
      <c r="C662" s="58"/>
      <c r="D662" s="58"/>
      <c r="E662" s="58"/>
      <c r="F662" s="58"/>
      <c r="G662" s="58"/>
      <c r="H662" s="58"/>
      <c r="I662" s="58"/>
      <c r="J662" s="58"/>
      <c r="K662" s="58"/>
      <c r="L662" s="58"/>
      <c r="M662" s="58"/>
      <c r="N662" s="58"/>
      <c r="O662" s="58"/>
      <c r="P662" s="58"/>
    </row>
    <row r="663" spans="1:16" s="1" customFormat="1">
      <c r="A663" s="58"/>
      <c r="B663" s="58"/>
      <c r="C663" s="58"/>
      <c r="D663" s="58"/>
      <c r="E663" s="58"/>
      <c r="F663" s="58"/>
      <c r="G663" s="58"/>
      <c r="H663" s="58"/>
      <c r="I663" s="58"/>
      <c r="J663" s="58"/>
      <c r="K663" s="58"/>
      <c r="L663" s="58"/>
      <c r="M663" s="58"/>
      <c r="N663" s="58"/>
      <c r="O663" s="58"/>
      <c r="P663" s="58"/>
    </row>
    <row r="664" spans="1:16" s="1" customFormat="1">
      <c r="A664" s="58"/>
      <c r="B664" s="58"/>
      <c r="C664" s="58"/>
      <c r="D664" s="58"/>
      <c r="E664" s="58"/>
      <c r="F664" s="58"/>
      <c r="G664" s="58"/>
      <c r="H664" s="58"/>
      <c r="I664" s="58"/>
      <c r="J664" s="58"/>
      <c r="K664" s="58"/>
      <c r="L664" s="58"/>
      <c r="M664" s="58"/>
      <c r="N664" s="58"/>
      <c r="O664" s="58"/>
      <c r="P664" s="58"/>
    </row>
    <row r="665" spans="1:16" s="1" customFormat="1">
      <c r="A665" s="58"/>
      <c r="B665" s="58"/>
      <c r="C665" s="58"/>
      <c r="D665" s="58"/>
      <c r="E665" s="58"/>
      <c r="F665" s="58"/>
      <c r="G665" s="58"/>
      <c r="H665" s="58"/>
      <c r="I665" s="58"/>
      <c r="J665" s="58"/>
      <c r="K665" s="58"/>
      <c r="L665" s="58"/>
      <c r="M665" s="58"/>
      <c r="N665" s="58"/>
      <c r="O665" s="58"/>
      <c r="P665" s="58"/>
    </row>
    <row r="666" spans="1:16" s="1" customFormat="1">
      <c r="A666" s="58"/>
      <c r="B666" s="58"/>
      <c r="C666" s="58"/>
      <c r="D666" s="58"/>
      <c r="E666" s="58"/>
      <c r="F666" s="58"/>
      <c r="G666" s="58"/>
      <c r="H666" s="58"/>
      <c r="I666" s="58"/>
      <c r="J666" s="58"/>
      <c r="K666" s="58"/>
      <c r="L666" s="58"/>
      <c r="M666" s="58"/>
      <c r="N666" s="58"/>
      <c r="O666" s="58"/>
      <c r="P666" s="58"/>
    </row>
    <row r="667" spans="1:16" s="1" customFormat="1">
      <c r="A667" s="58"/>
      <c r="B667" s="58"/>
      <c r="C667" s="58"/>
      <c r="D667" s="58"/>
      <c r="E667" s="58"/>
      <c r="F667" s="58"/>
      <c r="G667" s="58"/>
      <c r="H667" s="58"/>
      <c r="I667" s="58"/>
      <c r="J667" s="58"/>
      <c r="K667" s="58"/>
      <c r="L667" s="58"/>
      <c r="M667" s="58"/>
      <c r="N667" s="58"/>
      <c r="O667" s="58"/>
      <c r="P667" s="58"/>
    </row>
    <row r="668" spans="1:16" s="1" customFormat="1">
      <c r="A668" s="58"/>
      <c r="B668" s="58"/>
      <c r="C668" s="58"/>
      <c r="D668" s="58"/>
      <c r="E668" s="58"/>
      <c r="F668" s="58"/>
      <c r="G668" s="58"/>
      <c r="H668" s="58"/>
      <c r="I668" s="58"/>
      <c r="J668" s="58"/>
      <c r="K668" s="58"/>
      <c r="L668" s="58"/>
      <c r="M668" s="58"/>
      <c r="N668" s="58"/>
      <c r="O668" s="58"/>
      <c r="P668" s="58"/>
    </row>
    <row r="669" spans="1:16" s="1" customFormat="1">
      <c r="A669" s="58"/>
      <c r="B669" s="58"/>
      <c r="C669" s="58"/>
      <c r="D669" s="58"/>
      <c r="E669" s="58"/>
      <c r="F669" s="58"/>
      <c r="G669" s="58"/>
      <c r="H669" s="58"/>
      <c r="I669" s="58"/>
      <c r="J669" s="58"/>
      <c r="K669" s="58"/>
      <c r="L669" s="58"/>
      <c r="M669" s="58"/>
      <c r="N669" s="58"/>
      <c r="O669" s="58"/>
      <c r="P669" s="58"/>
    </row>
    <row r="670" spans="1:16" s="1" customFormat="1">
      <c r="A670" s="58"/>
      <c r="B670" s="58"/>
      <c r="C670" s="58"/>
      <c r="D670" s="58"/>
      <c r="E670" s="58"/>
      <c r="F670" s="58"/>
      <c r="G670" s="58"/>
      <c r="H670" s="58"/>
      <c r="I670" s="58"/>
      <c r="J670" s="58"/>
      <c r="K670" s="58"/>
      <c r="L670" s="58"/>
      <c r="M670" s="58"/>
      <c r="N670" s="58"/>
      <c r="O670" s="58"/>
      <c r="P670" s="58"/>
    </row>
    <row r="671" spans="1:16" s="1" customFormat="1">
      <c r="A671" s="58"/>
      <c r="B671" s="58"/>
      <c r="C671" s="58"/>
      <c r="D671" s="58"/>
      <c r="E671" s="58"/>
      <c r="F671" s="58"/>
      <c r="G671" s="58"/>
      <c r="H671" s="58"/>
      <c r="I671" s="58"/>
      <c r="J671" s="58"/>
      <c r="K671" s="58"/>
      <c r="L671" s="58"/>
      <c r="M671" s="58"/>
      <c r="N671" s="58"/>
      <c r="O671" s="58"/>
      <c r="P671" s="58"/>
    </row>
    <row r="672" spans="1:16" s="1" customFormat="1">
      <c r="A672" s="58"/>
      <c r="B672" s="58"/>
      <c r="C672" s="58"/>
      <c r="D672" s="58"/>
      <c r="E672" s="58"/>
      <c r="F672" s="58"/>
      <c r="G672" s="58"/>
      <c r="H672" s="58"/>
      <c r="I672" s="58"/>
      <c r="J672" s="58"/>
      <c r="K672" s="58"/>
      <c r="L672" s="58"/>
      <c r="M672" s="58"/>
      <c r="N672" s="58"/>
      <c r="O672" s="58"/>
      <c r="P672" s="58"/>
    </row>
    <row r="673" spans="1:16" s="1" customFormat="1">
      <c r="A673" s="58"/>
      <c r="B673" s="58"/>
      <c r="C673" s="58"/>
      <c r="D673" s="58"/>
      <c r="E673" s="58"/>
      <c r="F673" s="58"/>
      <c r="G673" s="58"/>
      <c r="H673" s="58"/>
      <c r="I673" s="58"/>
      <c r="J673" s="58"/>
      <c r="K673" s="58"/>
      <c r="L673" s="58"/>
      <c r="M673" s="58"/>
      <c r="N673" s="58"/>
      <c r="O673" s="58"/>
      <c r="P673" s="58"/>
    </row>
    <row r="674" spans="1:16" s="1" customFormat="1">
      <c r="A674" s="58"/>
      <c r="B674" s="58"/>
      <c r="C674" s="58"/>
      <c r="D674" s="58"/>
      <c r="E674" s="58"/>
      <c r="F674" s="58"/>
      <c r="G674" s="58"/>
      <c r="H674" s="58"/>
      <c r="I674" s="58"/>
      <c r="J674" s="58"/>
      <c r="K674" s="58"/>
      <c r="L674" s="58"/>
      <c r="M674" s="58"/>
      <c r="N674" s="58"/>
      <c r="O674" s="58"/>
      <c r="P674" s="58"/>
    </row>
    <row r="675" spans="1:16" s="1" customFormat="1">
      <c r="A675" s="58"/>
      <c r="B675" s="58"/>
      <c r="C675" s="58"/>
      <c r="D675" s="58"/>
      <c r="E675" s="58"/>
      <c r="F675" s="58"/>
      <c r="G675" s="58"/>
      <c r="H675" s="58"/>
      <c r="I675" s="58"/>
      <c r="J675" s="58"/>
      <c r="K675" s="58"/>
      <c r="L675" s="58"/>
      <c r="M675" s="58"/>
      <c r="N675" s="58"/>
      <c r="O675" s="58"/>
      <c r="P675" s="58"/>
    </row>
    <row r="676" spans="1:16" s="1" customFormat="1">
      <c r="A676" s="58"/>
      <c r="B676" s="58"/>
      <c r="C676" s="58"/>
      <c r="D676" s="58"/>
      <c r="E676" s="58"/>
      <c r="F676" s="58"/>
      <c r="G676" s="58"/>
      <c r="H676" s="58"/>
      <c r="I676" s="58"/>
      <c r="J676" s="58"/>
      <c r="K676" s="58"/>
      <c r="L676" s="58"/>
      <c r="M676" s="58"/>
      <c r="N676" s="58"/>
      <c r="O676" s="58"/>
      <c r="P676" s="58"/>
    </row>
    <row r="677" spans="1:16" s="1" customFormat="1">
      <c r="A677" s="58"/>
      <c r="B677" s="58"/>
      <c r="C677" s="58"/>
      <c r="D677" s="58"/>
      <c r="E677" s="58"/>
      <c r="F677" s="58"/>
      <c r="G677" s="58"/>
      <c r="H677" s="58"/>
      <c r="I677" s="58"/>
      <c r="J677" s="58"/>
      <c r="K677" s="58"/>
      <c r="L677" s="58"/>
      <c r="M677" s="58"/>
      <c r="N677" s="58"/>
      <c r="O677" s="58"/>
      <c r="P677" s="58"/>
    </row>
    <row r="678" spans="1:16" s="1" customFormat="1">
      <c r="A678" s="58"/>
      <c r="B678" s="58"/>
      <c r="C678" s="58"/>
      <c r="D678" s="58"/>
      <c r="E678" s="58"/>
      <c r="F678" s="58"/>
      <c r="G678" s="58"/>
      <c r="H678" s="58"/>
      <c r="I678" s="58"/>
      <c r="J678" s="58"/>
      <c r="K678" s="58"/>
      <c r="L678" s="58"/>
      <c r="M678" s="58"/>
      <c r="N678" s="58"/>
      <c r="O678" s="58"/>
      <c r="P678" s="58"/>
    </row>
    <row r="679" spans="1:16" s="1" customFormat="1">
      <c r="A679" s="58"/>
      <c r="B679" s="58"/>
      <c r="C679" s="58"/>
      <c r="D679" s="58"/>
      <c r="E679" s="58"/>
      <c r="F679" s="58"/>
      <c r="G679" s="58"/>
      <c r="H679" s="58"/>
      <c r="I679" s="58"/>
      <c r="J679" s="58"/>
      <c r="K679" s="58"/>
      <c r="L679" s="58"/>
      <c r="M679" s="58"/>
      <c r="N679" s="58"/>
      <c r="O679" s="58"/>
      <c r="P679" s="58"/>
    </row>
    <row r="680" spans="1:16" s="1" customFormat="1">
      <c r="A680" s="58"/>
      <c r="B680" s="58"/>
      <c r="C680" s="58"/>
      <c r="D680" s="58"/>
      <c r="E680" s="58"/>
      <c r="F680" s="58"/>
      <c r="G680" s="58"/>
      <c r="H680" s="58"/>
      <c r="I680" s="58"/>
      <c r="J680" s="58"/>
      <c r="K680" s="58"/>
      <c r="L680" s="58"/>
      <c r="M680" s="58"/>
      <c r="N680" s="58"/>
      <c r="O680" s="58"/>
      <c r="P680" s="58"/>
    </row>
    <row r="681" spans="1:16" s="1" customFormat="1">
      <c r="A681" s="58"/>
      <c r="B681" s="58"/>
      <c r="C681" s="58"/>
      <c r="D681" s="58"/>
      <c r="E681" s="58"/>
      <c r="F681" s="58"/>
      <c r="G681" s="58"/>
      <c r="H681" s="58"/>
      <c r="I681" s="58"/>
      <c r="J681" s="58"/>
      <c r="K681" s="58"/>
      <c r="L681" s="58"/>
      <c r="M681" s="58"/>
      <c r="N681" s="58"/>
      <c r="O681" s="58"/>
      <c r="P681" s="58"/>
    </row>
    <row r="682" spans="1:16" s="1" customFormat="1">
      <c r="A682" s="58"/>
      <c r="B682" s="58"/>
      <c r="C682" s="58"/>
      <c r="D682" s="58"/>
      <c r="E682" s="58"/>
      <c r="F682" s="58"/>
      <c r="G682" s="58"/>
      <c r="H682" s="58"/>
      <c r="I682" s="58"/>
      <c r="J682" s="58"/>
      <c r="K682" s="58"/>
      <c r="L682" s="58"/>
      <c r="M682" s="58"/>
      <c r="N682" s="58"/>
      <c r="O682" s="58"/>
      <c r="P682" s="58"/>
    </row>
    <row r="683" spans="1:16" s="1" customFormat="1">
      <c r="A683" s="58"/>
      <c r="B683" s="58"/>
      <c r="C683" s="58"/>
      <c r="D683" s="58"/>
      <c r="E683" s="58"/>
      <c r="F683" s="58"/>
      <c r="G683" s="58"/>
      <c r="H683" s="58"/>
      <c r="I683" s="58"/>
      <c r="J683" s="58"/>
      <c r="K683" s="58"/>
      <c r="L683" s="58"/>
      <c r="M683" s="58"/>
      <c r="N683" s="58"/>
      <c r="O683" s="58"/>
      <c r="P683" s="58"/>
    </row>
    <row r="684" spans="1:16" s="1" customFormat="1">
      <c r="A684" s="58"/>
      <c r="B684" s="58"/>
      <c r="C684" s="58"/>
      <c r="D684" s="58"/>
      <c r="E684" s="58"/>
      <c r="F684" s="58"/>
      <c r="G684" s="58"/>
      <c r="H684" s="58"/>
      <c r="I684" s="58"/>
      <c r="J684" s="58"/>
      <c r="K684" s="58"/>
      <c r="L684" s="58"/>
      <c r="M684" s="58"/>
      <c r="N684" s="58"/>
      <c r="O684" s="58"/>
      <c r="P684" s="58"/>
    </row>
    <row r="685" spans="1:16" s="1" customFormat="1">
      <c r="A685" s="58"/>
      <c r="B685" s="58"/>
      <c r="C685" s="58"/>
      <c r="D685" s="58"/>
      <c r="E685" s="58"/>
      <c r="F685" s="58"/>
      <c r="G685" s="58"/>
      <c r="H685" s="58"/>
      <c r="I685" s="58"/>
      <c r="J685" s="58"/>
      <c r="K685" s="58"/>
      <c r="L685" s="58"/>
      <c r="M685" s="58"/>
      <c r="N685" s="58"/>
      <c r="O685" s="58"/>
      <c r="P685" s="58"/>
    </row>
    <row r="686" spans="1:16" s="1" customFormat="1">
      <c r="A686" s="58"/>
      <c r="B686" s="58"/>
      <c r="C686" s="58"/>
      <c r="D686" s="58"/>
      <c r="E686" s="58"/>
      <c r="F686" s="58"/>
      <c r="G686" s="58"/>
      <c r="H686" s="58"/>
      <c r="I686" s="58"/>
      <c r="J686" s="58"/>
      <c r="K686" s="58"/>
      <c r="L686" s="58"/>
      <c r="M686" s="58"/>
      <c r="N686" s="58"/>
      <c r="O686" s="58"/>
      <c r="P686" s="58"/>
    </row>
    <row r="687" spans="1:16" s="1" customFormat="1">
      <c r="A687" s="58"/>
      <c r="B687" s="58"/>
      <c r="C687" s="58"/>
      <c r="D687" s="58"/>
      <c r="E687" s="58"/>
      <c r="F687" s="58"/>
      <c r="G687" s="58"/>
      <c r="H687" s="58"/>
      <c r="I687" s="58"/>
      <c r="J687" s="58"/>
      <c r="K687" s="58"/>
      <c r="L687" s="58"/>
      <c r="M687" s="58"/>
      <c r="N687" s="58"/>
      <c r="O687" s="58"/>
      <c r="P687" s="58"/>
    </row>
    <row r="688" spans="1:16" s="1" customFormat="1">
      <c r="A688" s="58"/>
      <c r="B688" s="58"/>
      <c r="C688" s="58"/>
      <c r="D688" s="58"/>
      <c r="E688" s="58"/>
      <c r="F688" s="58"/>
      <c r="G688" s="58"/>
      <c r="H688" s="58"/>
      <c r="I688" s="58"/>
      <c r="J688" s="58"/>
      <c r="K688" s="58"/>
      <c r="L688" s="58"/>
      <c r="M688" s="58"/>
      <c r="N688" s="58"/>
      <c r="O688" s="58"/>
      <c r="P688" s="58"/>
    </row>
    <row r="689" spans="1:16" s="1" customFormat="1">
      <c r="A689" s="58"/>
      <c r="B689" s="58"/>
      <c r="C689" s="58"/>
      <c r="D689" s="58"/>
      <c r="E689" s="58"/>
      <c r="F689" s="58"/>
      <c r="G689" s="58"/>
      <c r="H689" s="58"/>
      <c r="I689" s="58"/>
      <c r="J689" s="58"/>
      <c r="K689" s="58"/>
      <c r="L689" s="58"/>
      <c r="M689" s="58"/>
      <c r="N689" s="58"/>
      <c r="O689" s="58"/>
      <c r="P689" s="58"/>
    </row>
    <row r="690" spans="1:16" s="1" customFormat="1">
      <c r="A690" s="58"/>
      <c r="B690" s="58"/>
      <c r="C690" s="58"/>
      <c r="D690" s="58"/>
      <c r="E690" s="58"/>
      <c r="F690" s="58"/>
      <c r="G690" s="58"/>
      <c r="H690" s="58"/>
      <c r="I690" s="58"/>
      <c r="J690" s="58"/>
      <c r="K690" s="58"/>
      <c r="L690" s="58"/>
      <c r="M690" s="58"/>
      <c r="N690" s="58"/>
      <c r="O690" s="58"/>
      <c r="P690" s="58"/>
    </row>
    <row r="691" spans="1:16" s="1" customFormat="1">
      <c r="A691" s="58"/>
      <c r="B691" s="58"/>
      <c r="C691" s="58"/>
      <c r="D691" s="58"/>
      <c r="E691" s="58"/>
      <c r="F691" s="58"/>
      <c r="G691" s="58"/>
      <c r="H691" s="58"/>
      <c r="I691" s="58"/>
      <c r="J691" s="58"/>
      <c r="K691" s="58"/>
      <c r="L691" s="58"/>
      <c r="M691" s="58"/>
      <c r="N691" s="58"/>
      <c r="O691" s="58"/>
      <c r="P691" s="58"/>
    </row>
    <row r="692" spans="1:16" s="1" customFormat="1">
      <c r="A692" s="58"/>
      <c r="B692" s="58"/>
      <c r="C692" s="58"/>
      <c r="D692" s="58"/>
      <c r="E692" s="58"/>
      <c r="F692" s="58"/>
      <c r="G692" s="58"/>
      <c r="H692" s="58"/>
      <c r="I692" s="58"/>
      <c r="J692" s="58"/>
      <c r="K692" s="58"/>
      <c r="L692" s="58"/>
      <c r="M692" s="58"/>
      <c r="N692" s="58"/>
      <c r="O692" s="58"/>
      <c r="P692" s="58"/>
    </row>
    <row r="693" spans="1:16" s="1" customFormat="1">
      <c r="A693" s="58"/>
      <c r="B693" s="58"/>
      <c r="C693" s="58"/>
      <c r="D693" s="58"/>
      <c r="E693" s="58"/>
      <c r="F693" s="58"/>
      <c r="G693" s="58"/>
      <c r="H693" s="58"/>
      <c r="I693" s="58"/>
      <c r="J693" s="58"/>
      <c r="K693" s="58"/>
      <c r="L693" s="58"/>
      <c r="M693" s="58"/>
      <c r="N693" s="58"/>
      <c r="O693" s="58"/>
      <c r="P693" s="58"/>
    </row>
    <row r="694" spans="1:16" s="1" customFormat="1">
      <c r="A694" s="58"/>
      <c r="B694" s="58"/>
      <c r="C694" s="58"/>
      <c r="D694" s="58"/>
      <c r="E694" s="58"/>
      <c r="F694" s="58"/>
      <c r="G694" s="58"/>
      <c r="H694" s="58"/>
      <c r="I694" s="58"/>
      <c r="J694" s="58"/>
      <c r="K694" s="58"/>
      <c r="L694" s="58"/>
      <c r="M694" s="58"/>
      <c r="N694" s="58"/>
      <c r="O694" s="58"/>
      <c r="P694" s="58"/>
    </row>
    <row r="695" spans="1:16" s="1" customFormat="1">
      <c r="A695" s="58"/>
      <c r="B695" s="58"/>
      <c r="C695" s="58"/>
      <c r="D695" s="58"/>
      <c r="E695" s="58"/>
      <c r="F695" s="58"/>
      <c r="G695" s="58"/>
      <c r="H695" s="58"/>
      <c r="I695" s="58"/>
      <c r="J695" s="58"/>
      <c r="K695" s="58"/>
      <c r="L695" s="58"/>
      <c r="M695" s="58"/>
      <c r="N695" s="58"/>
      <c r="O695" s="58"/>
      <c r="P695" s="58"/>
    </row>
    <row r="696" spans="1:16" s="1" customFormat="1">
      <c r="A696" s="58"/>
      <c r="B696" s="58"/>
      <c r="C696" s="58"/>
      <c r="D696" s="58"/>
      <c r="E696" s="58"/>
      <c r="F696" s="58"/>
      <c r="G696" s="58"/>
      <c r="H696" s="58"/>
      <c r="I696" s="58"/>
      <c r="J696" s="58"/>
      <c r="K696" s="58"/>
      <c r="L696" s="58"/>
      <c r="M696" s="58"/>
      <c r="N696" s="58"/>
      <c r="O696" s="58"/>
      <c r="P696" s="58"/>
    </row>
    <row r="697" spans="1:16" s="1" customFormat="1">
      <c r="A697" s="58"/>
      <c r="B697" s="58"/>
      <c r="C697" s="58"/>
      <c r="D697" s="58"/>
      <c r="E697" s="58"/>
      <c r="F697" s="58"/>
      <c r="G697" s="58"/>
      <c r="H697" s="58"/>
      <c r="I697" s="58"/>
      <c r="J697" s="58"/>
      <c r="K697" s="58"/>
      <c r="L697" s="58"/>
      <c r="M697" s="58"/>
      <c r="N697" s="58"/>
      <c r="O697" s="58"/>
      <c r="P697" s="58"/>
    </row>
    <row r="698" spans="1:16" s="1" customFormat="1">
      <c r="A698" s="58"/>
      <c r="B698" s="58"/>
      <c r="C698" s="58"/>
      <c r="D698" s="58"/>
      <c r="E698" s="58"/>
      <c r="F698" s="58"/>
      <c r="G698" s="58"/>
      <c r="H698" s="58"/>
      <c r="I698" s="58"/>
      <c r="J698" s="58"/>
      <c r="K698" s="58"/>
      <c r="L698" s="58"/>
      <c r="M698" s="58"/>
      <c r="N698" s="58"/>
      <c r="O698" s="58"/>
      <c r="P698" s="58"/>
    </row>
    <row r="699" spans="1:16" s="1" customFormat="1">
      <c r="A699" s="58"/>
      <c r="B699" s="58"/>
      <c r="C699" s="58"/>
      <c r="D699" s="58"/>
      <c r="E699" s="58"/>
      <c r="F699" s="58"/>
      <c r="G699" s="58"/>
      <c r="H699" s="58"/>
      <c r="I699" s="58"/>
      <c r="J699" s="58"/>
      <c r="K699" s="58"/>
      <c r="L699" s="58"/>
      <c r="M699" s="58"/>
      <c r="N699" s="58"/>
      <c r="O699" s="58"/>
      <c r="P699" s="58"/>
    </row>
    <row r="700" spans="1:16" s="1" customFormat="1">
      <c r="A700" s="58"/>
      <c r="B700" s="58"/>
      <c r="C700" s="58"/>
      <c r="D700" s="58"/>
      <c r="E700" s="58"/>
      <c r="F700" s="58"/>
      <c r="G700" s="58"/>
      <c r="H700" s="58"/>
      <c r="I700" s="58"/>
      <c r="J700" s="58"/>
      <c r="K700" s="58"/>
      <c r="L700" s="58"/>
      <c r="M700" s="58"/>
      <c r="N700" s="58"/>
      <c r="O700" s="58"/>
      <c r="P700" s="58"/>
    </row>
    <row r="701" spans="1:16" s="1" customFormat="1">
      <c r="A701" s="58"/>
      <c r="B701" s="58"/>
      <c r="C701" s="58"/>
      <c r="D701" s="58"/>
      <c r="E701" s="58"/>
      <c r="F701" s="58"/>
      <c r="G701" s="58"/>
      <c r="H701" s="58"/>
      <c r="I701" s="58"/>
      <c r="J701" s="58"/>
      <c r="K701" s="58"/>
      <c r="L701" s="58"/>
      <c r="M701" s="58"/>
      <c r="N701" s="58"/>
      <c r="O701" s="58"/>
      <c r="P701" s="58"/>
    </row>
    <row r="702" spans="1:16" s="1" customFormat="1">
      <c r="A702" s="58"/>
      <c r="B702" s="58"/>
      <c r="C702" s="58"/>
      <c r="D702" s="58"/>
      <c r="E702" s="58"/>
      <c r="F702" s="58"/>
      <c r="G702" s="58"/>
      <c r="H702" s="58"/>
      <c r="I702" s="58"/>
      <c r="J702" s="58"/>
      <c r="K702" s="58"/>
      <c r="L702" s="58"/>
      <c r="M702" s="58"/>
      <c r="N702" s="58"/>
      <c r="O702" s="58"/>
      <c r="P702" s="58"/>
    </row>
    <row r="703" spans="1:16" s="1" customFormat="1">
      <c r="A703" s="58"/>
      <c r="B703" s="58"/>
      <c r="C703" s="58"/>
      <c r="D703" s="58"/>
      <c r="E703" s="58"/>
      <c r="F703" s="58"/>
      <c r="G703" s="58"/>
      <c r="H703" s="58"/>
      <c r="I703" s="58"/>
      <c r="J703" s="58"/>
      <c r="K703" s="58"/>
      <c r="L703" s="58"/>
      <c r="M703" s="58"/>
      <c r="N703" s="58"/>
      <c r="O703" s="58"/>
      <c r="P703" s="58"/>
    </row>
    <row r="704" spans="1:16" s="1" customFormat="1">
      <c r="A704" s="58"/>
      <c r="B704" s="58"/>
      <c r="C704" s="58"/>
      <c r="D704" s="58"/>
      <c r="E704" s="58"/>
      <c r="F704" s="58"/>
      <c r="G704" s="58"/>
      <c r="H704" s="58"/>
      <c r="I704" s="58"/>
      <c r="J704" s="58"/>
      <c r="K704" s="58"/>
      <c r="L704" s="58"/>
      <c r="M704" s="58"/>
      <c r="N704" s="58"/>
      <c r="O704" s="58"/>
      <c r="P704" s="58"/>
    </row>
    <row r="705" spans="1:16" s="1" customFormat="1">
      <c r="A705" s="58"/>
      <c r="B705" s="58"/>
      <c r="C705" s="58"/>
      <c r="D705" s="58"/>
      <c r="E705" s="58"/>
      <c r="F705" s="58"/>
      <c r="G705" s="58"/>
      <c r="H705" s="58"/>
      <c r="I705" s="58"/>
      <c r="J705" s="58"/>
      <c r="K705" s="58"/>
      <c r="L705" s="58"/>
      <c r="M705" s="58"/>
      <c r="N705" s="58"/>
      <c r="O705" s="58"/>
      <c r="P705" s="58"/>
    </row>
    <row r="706" spans="1:16" s="1" customFormat="1">
      <c r="A706" s="58"/>
      <c r="B706" s="58"/>
      <c r="C706" s="58"/>
      <c r="D706" s="58"/>
      <c r="E706" s="58"/>
      <c r="F706" s="58"/>
      <c r="G706" s="58"/>
      <c r="H706" s="58"/>
      <c r="I706" s="58"/>
      <c r="J706" s="58"/>
      <c r="K706" s="58"/>
      <c r="L706" s="58"/>
      <c r="M706" s="58"/>
      <c r="N706" s="58"/>
      <c r="O706" s="58"/>
      <c r="P706" s="58"/>
    </row>
    <row r="707" spans="1:16" s="1" customFormat="1">
      <c r="A707" s="58"/>
      <c r="B707" s="58"/>
      <c r="C707" s="58"/>
      <c r="D707" s="58"/>
      <c r="E707" s="58"/>
      <c r="F707" s="58"/>
      <c r="G707" s="58"/>
      <c r="H707" s="58"/>
      <c r="I707" s="58"/>
      <c r="J707" s="58"/>
      <c r="K707" s="58"/>
      <c r="L707" s="58"/>
      <c r="M707" s="58"/>
      <c r="N707" s="58"/>
      <c r="O707" s="58"/>
      <c r="P707" s="58"/>
    </row>
    <row r="708" spans="1:16" s="1" customFormat="1">
      <c r="A708" s="58"/>
      <c r="B708" s="58"/>
      <c r="C708" s="58"/>
      <c r="D708" s="58"/>
      <c r="E708" s="58"/>
      <c r="F708" s="58"/>
      <c r="G708" s="58"/>
      <c r="H708" s="58"/>
      <c r="I708" s="58"/>
      <c r="J708" s="58"/>
      <c r="K708" s="58"/>
      <c r="L708" s="58"/>
      <c r="M708" s="58"/>
      <c r="N708" s="58"/>
      <c r="O708" s="58"/>
      <c r="P708" s="58"/>
    </row>
    <row r="709" spans="1:16" s="1" customFormat="1">
      <c r="A709" s="58"/>
      <c r="B709" s="58"/>
      <c r="C709" s="58"/>
      <c r="D709" s="58"/>
      <c r="E709" s="58"/>
      <c r="F709" s="58"/>
      <c r="G709" s="58"/>
      <c r="H709" s="58"/>
      <c r="I709" s="58"/>
      <c r="J709" s="58"/>
      <c r="K709" s="58"/>
      <c r="L709" s="58"/>
      <c r="M709" s="58"/>
      <c r="N709" s="58"/>
      <c r="O709" s="58"/>
      <c r="P709" s="58"/>
    </row>
    <row r="710" spans="1:16" s="1" customFormat="1">
      <c r="A710" s="58"/>
      <c r="B710" s="58"/>
      <c r="C710" s="58"/>
      <c r="D710" s="58"/>
      <c r="E710" s="58"/>
      <c r="F710" s="58"/>
      <c r="G710" s="58"/>
      <c r="H710" s="58"/>
      <c r="I710" s="58"/>
      <c r="J710" s="58"/>
      <c r="K710" s="58"/>
      <c r="L710" s="58"/>
      <c r="M710" s="58"/>
      <c r="N710" s="58"/>
      <c r="O710" s="58"/>
      <c r="P710" s="58"/>
    </row>
    <row r="711" spans="1:16" s="1" customFormat="1">
      <c r="A711" s="58"/>
      <c r="B711" s="58"/>
      <c r="C711" s="58"/>
      <c r="D711" s="58"/>
      <c r="E711" s="58"/>
      <c r="F711" s="58"/>
      <c r="G711" s="58"/>
      <c r="H711" s="58"/>
      <c r="I711" s="58"/>
      <c r="J711" s="58"/>
      <c r="K711" s="58"/>
      <c r="L711" s="58"/>
      <c r="M711" s="58"/>
      <c r="N711" s="58"/>
      <c r="O711" s="58"/>
      <c r="P711" s="58"/>
    </row>
    <row r="712" spans="1:16" s="1" customFormat="1">
      <c r="A712" s="58"/>
      <c r="B712" s="58"/>
      <c r="C712" s="58"/>
      <c r="D712" s="58"/>
      <c r="E712" s="58"/>
      <c r="F712" s="58"/>
      <c r="G712" s="58"/>
      <c r="H712" s="58"/>
      <c r="I712" s="58"/>
      <c r="J712" s="58"/>
      <c r="K712" s="58"/>
      <c r="L712" s="58"/>
      <c r="M712" s="58"/>
      <c r="N712" s="58"/>
      <c r="O712" s="58"/>
      <c r="P712" s="58"/>
    </row>
    <row r="713" spans="1:16" s="1" customFormat="1">
      <c r="A713" s="58"/>
      <c r="B713" s="58"/>
      <c r="C713" s="58"/>
      <c r="D713" s="58"/>
      <c r="E713" s="58"/>
      <c r="F713" s="58"/>
      <c r="G713" s="58"/>
      <c r="H713" s="58"/>
      <c r="I713" s="58"/>
      <c r="J713" s="58"/>
      <c r="K713" s="58"/>
      <c r="L713" s="58"/>
      <c r="M713" s="58"/>
      <c r="N713" s="58"/>
      <c r="O713" s="58"/>
      <c r="P713" s="58"/>
    </row>
    <row r="714" spans="1:16" s="1" customFormat="1">
      <c r="A714" s="58"/>
      <c r="B714" s="58"/>
      <c r="C714" s="58"/>
      <c r="D714" s="58"/>
      <c r="E714" s="58"/>
      <c r="F714" s="58"/>
      <c r="G714" s="58"/>
      <c r="H714" s="58"/>
      <c r="I714" s="58"/>
      <c r="J714" s="58"/>
      <c r="K714" s="58"/>
      <c r="L714" s="58"/>
      <c r="M714" s="58"/>
      <c r="N714" s="58"/>
      <c r="O714" s="58"/>
      <c r="P714" s="58"/>
    </row>
    <row r="715" spans="1:16" s="1" customFormat="1">
      <c r="A715" s="58"/>
      <c r="B715" s="58"/>
      <c r="C715" s="58"/>
      <c r="D715" s="58"/>
      <c r="E715" s="58"/>
      <c r="F715" s="58"/>
      <c r="G715" s="58"/>
      <c r="H715" s="58"/>
      <c r="I715" s="58"/>
      <c r="J715" s="58"/>
      <c r="K715" s="58"/>
      <c r="L715" s="58"/>
      <c r="M715" s="58"/>
      <c r="N715" s="58"/>
      <c r="O715" s="58"/>
      <c r="P715" s="58"/>
    </row>
    <row r="716" spans="1:16" s="1" customFormat="1">
      <c r="A716" s="58"/>
      <c r="B716" s="58"/>
      <c r="C716" s="58"/>
      <c r="D716" s="58"/>
      <c r="E716" s="58"/>
      <c r="F716" s="58"/>
      <c r="G716" s="58"/>
      <c r="H716" s="58"/>
      <c r="I716" s="58"/>
      <c r="J716" s="58"/>
      <c r="K716" s="58"/>
      <c r="L716" s="58"/>
      <c r="M716" s="58"/>
      <c r="N716" s="58"/>
      <c r="O716" s="58"/>
      <c r="P716" s="58"/>
    </row>
    <row r="717" spans="1:16" s="1" customFormat="1">
      <c r="A717" s="58"/>
      <c r="B717" s="58"/>
      <c r="C717" s="58"/>
      <c r="D717" s="58"/>
      <c r="E717" s="58"/>
      <c r="F717" s="58"/>
      <c r="G717" s="58"/>
      <c r="H717" s="58"/>
      <c r="I717" s="58"/>
      <c r="J717" s="58"/>
      <c r="K717" s="58"/>
      <c r="L717" s="58"/>
      <c r="M717" s="58"/>
      <c r="N717" s="58"/>
      <c r="O717" s="58"/>
      <c r="P717" s="58"/>
    </row>
    <row r="718" spans="1:16" s="1" customFormat="1">
      <c r="A718" s="58"/>
      <c r="B718" s="58"/>
      <c r="C718" s="58"/>
      <c r="D718" s="58"/>
      <c r="E718" s="58"/>
      <c r="F718" s="58"/>
      <c r="G718" s="58"/>
      <c r="H718" s="58"/>
      <c r="I718" s="58"/>
      <c r="J718" s="58"/>
      <c r="K718" s="58"/>
      <c r="L718" s="58"/>
      <c r="M718" s="58"/>
      <c r="N718" s="58"/>
      <c r="O718" s="58"/>
      <c r="P718" s="58"/>
    </row>
    <row r="719" spans="1:16" s="1" customFormat="1">
      <c r="A719" s="58"/>
      <c r="B719" s="58"/>
      <c r="C719" s="58"/>
      <c r="D719" s="58"/>
      <c r="E719" s="58"/>
      <c r="F719" s="58"/>
      <c r="G719" s="58"/>
      <c r="H719" s="58"/>
      <c r="I719" s="58"/>
      <c r="J719" s="58"/>
      <c r="K719" s="58"/>
      <c r="L719" s="58"/>
      <c r="M719" s="58"/>
      <c r="N719" s="58"/>
      <c r="O719" s="58"/>
      <c r="P719" s="58"/>
    </row>
    <row r="720" spans="1:16" s="1" customFormat="1">
      <c r="A720" s="58"/>
      <c r="B720" s="58"/>
      <c r="C720" s="58"/>
      <c r="D720" s="58"/>
      <c r="E720" s="58"/>
      <c r="F720" s="58"/>
      <c r="G720" s="58"/>
      <c r="H720" s="58"/>
      <c r="I720" s="58"/>
      <c r="J720" s="58"/>
      <c r="K720" s="58"/>
      <c r="L720" s="58"/>
      <c r="M720" s="58"/>
      <c r="N720" s="58"/>
      <c r="O720" s="58"/>
      <c r="P720" s="58"/>
    </row>
    <row r="721" spans="1:16" s="1" customFormat="1">
      <c r="A721" s="58"/>
      <c r="B721" s="58"/>
      <c r="C721" s="58"/>
      <c r="D721" s="58"/>
      <c r="E721" s="58"/>
      <c r="F721" s="58"/>
      <c r="G721" s="58"/>
      <c r="H721" s="58"/>
      <c r="I721" s="58"/>
      <c r="J721" s="58"/>
      <c r="K721" s="58"/>
      <c r="L721" s="58"/>
      <c r="M721" s="58"/>
      <c r="N721" s="58"/>
      <c r="O721" s="58"/>
      <c r="P721" s="58"/>
    </row>
    <row r="722" spans="1:16" s="1" customFormat="1">
      <c r="A722" s="58"/>
      <c r="B722" s="58"/>
      <c r="C722" s="58"/>
      <c r="D722" s="58"/>
      <c r="E722" s="58"/>
      <c r="F722" s="58"/>
      <c r="G722" s="58"/>
      <c r="H722" s="58"/>
      <c r="I722" s="58"/>
      <c r="J722" s="58"/>
      <c r="K722" s="58"/>
      <c r="L722" s="58"/>
      <c r="M722" s="58"/>
      <c r="N722" s="58"/>
      <c r="O722" s="58"/>
      <c r="P722" s="58"/>
    </row>
    <row r="723" spans="1:16" s="1" customFormat="1">
      <c r="A723" s="58"/>
      <c r="B723" s="58"/>
      <c r="C723" s="58"/>
      <c r="D723" s="58"/>
      <c r="E723" s="58"/>
      <c r="F723" s="58"/>
      <c r="G723" s="58"/>
      <c r="H723" s="58"/>
      <c r="I723" s="58"/>
      <c r="J723" s="58"/>
      <c r="K723" s="58"/>
      <c r="L723" s="58"/>
      <c r="M723" s="58"/>
      <c r="N723" s="58"/>
      <c r="O723" s="58"/>
      <c r="P723" s="58"/>
    </row>
    <row r="724" spans="1:16" s="1" customFormat="1">
      <c r="A724" s="58"/>
      <c r="B724" s="58"/>
      <c r="C724" s="58"/>
      <c r="D724" s="58"/>
      <c r="E724" s="58"/>
      <c r="F724" s="58"/>
      <c r="G724" s="58"/>
      <c r="H724" s="58"/>
      <c r="I724" s="58"/>
      <c r="J724" s="58"/>
      <c r="K724" s="58"/>
      <c r="L724" s="58"/>
      <c r="M724" s="58"/>
      <c r="N724" s="58"/>
      <c r="O724" s="58"/>
      <c r="P724" s="58"/>
    </row>
    <row r="725" spans="1:16" s="1" customFormat="1">
      <c r="A725" s="58"/>
      <c r="B725" s="58"/>
      <c r="C725" s="58"/>
      <c r="D725" s="58"/>
      <c r="E725" s="58"/>
      <c r="F725" s="58"/>
      <c r="G725" s="58"/>
      <c r="H725" s="58"/>
      <c r="I725" s="58"/>
      <c r="J725" s="58"/>
      <c r="K725" s="58"/>
      <c r="L725" s="58"/>
      <c r="M725" s="58"/>
      <c r="N725" s="58"/>
      <c r="O725" s="58"/>
      <c r="P725" s="58"/>
    </row>
    <row r="726" spans="1:16" s="1" customFormat="1">
      <c r="A726" s="58"/>
      <c r="B726" s="58"/>
      <c r="C726" s="58"/>
      <c r="D726" s="58"/>
      <c r="E726" s="58"/>
      <c r="F726" s="58"/>
      <c r="G726" s="58"/>
      <c r="H726" s="58"/>
      <c r="I726" s="58"/>
      <c r="J726" s="58"/>
      <c r="K726" s="58"/>
      <c r="L726" s="58"/>
      <c r="M726" s="58"/>
      <c r="N726" s="58"/>
      <c r="O726" s="58"/>
      <c r="P726" s="58"/>
    </row>
    <row r="727" spans="1:16" s="1" customFormat="1">
      <c r="A727" s="58"/>
      <c r="B727" s="58"/>
      <c r="C727" s="58"/>
      <c r="D727" s="58"/>
      <c r="E727" s="58"/>
      <c r="F727" s="58"/>
      <c r="G727" s="58"/>
      <c r="H727" s="58"/>
      <c r="I727" s="58"/>
      <c r="J727" s="58"/>
      <c r="K727" s="58"/>
      <c r="L727" s="58"/>
      <c r="M727" s="58"/>
      <c r="N727" s="58"/>
      <c r="O727" s="58"/>
      <c r="P727" s="58"/>
    </row>
    <row r="728" spans="1:16" s="1" customFormat="1">
      <c r="A728" s="58"/>
      <c r="B728" s="58"/>
      <c r="C728" s="58"/>
      <c r="D728" s="58"/>
      <c r="E728" s="58"/>
      <c r="F728" s="58"/>
      <c r="G728" s="58"/>
      <c r="H728" s="58"/>
      <c r="I728" s="58"/>
      <c r="J728" s="58"/>
      <c r="K728" s="58"/>
      <c r="L728" s="58"/>
      <c r="M728" s="58"/>
      <c r="N728" s="58"/>
      <c r="O728" s="58"/>
      <c r="P728" s="58"/>
    </row>
    <row r="729" spans="1:16" s="1" customFormat="1"/>
    <row r="730" spans="1:16" s="1" customFormat="1"/>
    <row r="731" spans="1:16" s="1" customFormat="1"/>
    <row r="732" spans="1:16" s="1" customFormat="1"/>
    <row r="733" spans="1:16" s="1" customFormat="1"/>
    <row r="734" spans="1:16" s="1" customFormat="1"/>
    <row r="735" spans="1:16" s="1" customFormat="1"/>
    <row r="736" spans="1:1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sheetData>
  <sheetProtection formatColumns="0" formatRows="0"/>
  <customSheetViews>
    <customSheetView guid="{21F2E024-704F-4E93-AC63-213755ECFFE0}" scale="55" showPageBreaks="1" showGridLines="0" fitToPage="1" printArea="1" view="pageBreakPreview">
      <selection activeCell="O60" sqref="O60"/>
      <pageMargins left="0.70866141732283472" right="0.70866141732283472" top="0.74803149606299213" bottom="0.74803149606299213" header="0.31496062992125984" footer="0.31496062992125984"/>
      <pageSetup paperSize="9" scale="59" orientation="landscape" r:id="rId1"/>
      <headerFooter alignWithMargins="0">
        <oddHeader>&amp;C&amp;"Arial"&amp;10 Commerce Commission Information Disclosure Template</oddHeader>
        <oddFooter>&amp;L&amp;"Arial"&amp;10 &amp;F&amp;C&amp;"Arial"&amp;10 &amp;A&amp;R&amp;"Arial"&amp;10 &amp;P</oddFooter>
      </headerFooter>
    </customSheetView>
  </customSheetViews>
  <mergeCells count="10">
    <mergeCell ref="E30:F30"/>
    <mergeCell ref="M2:O2"/>
    <mergeCell ref="M3:O3"/>
    <mergeCell ref="A5:P5"/>
    <mergeCell ref="C8:D8"/>
    <mergeCell ref="C13:D13"/>
    <mergeCell ref="C11:D11"/>
    <mergeCell ref="C12:D12"/>
    <mergeCell ref="C10:D10"/>
    <mergeCell ref="C9:D9"/>
  </mergeCells>
  <pageMargins left="0.31496062992125984" right="0.31496062992125984" top="0.74803149606299213" bottom="0.74803149606299213" header="0.31496062992125984" footer="0.31496062992125984"/>
  <pageSetup paperSize="9" scale="69" orientation="landscape" r:id="rId2"/>
  <headerFooter alignWithMargins="0">
    <oddHeader>&amp;C&amp;"Arial"&amp;10 Commerce Commission Information Disclosure Template</oddHeader>
    <oddFooter>&amp;L&amp;"Arial"&amp;10 &amp;F&amp;C&amp;"Arial"&amp;10 &amp;A&amp;R&amp;"Arial"&amp;10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im:links xmlns:im="http://www.autonomy.com/WorkSite">
  <im:linkstream>C:\Users\royd\AppData\Local\Temp\NetRight\Links\iManage\1597966_1.XLSM?!nrtdms:0:!session:copper:!database:iManage:!document:1597966,1:?Y*</im:linkstream>
</im:links>
</file>

<file path=customXml/itemProps1.xml><?xml version="1.0" encoding="utf-8"?>
<ds:datastoreItem xmlns:ds="http://schemas.openxmlformats.org/officeDocument/2006/customXml" ds:itemID="{988F01DD-2D9B-4501-BA6F-F9EFFADAC84E}">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36</vt:i4>
      </vt:variant>
    </vt:vector>
  </HeadingPairs>
  <TitlesOfParts>
    <vt:vector size="69" baseType="lpstr">
      <vt:lpstr>CoverSheet</vt:lpstr>
      <vt:lpstr>TOC  </vt:lpstr>
      <vt:lpstr>Guidelines</vt:lpstr>
      <vt:lpstr>AMMAT instructions</vt:lpstr>
      <vt:lpstr>HFP 1. Return on Investment</vt:lpstr>
      <vt:lpstr>HFP 2. Profit or (Loss)</vt:lpstr>
      <vt:lpstr>HFP3. Regulatory Tax Allowance </vt:lpstr>
      <vt:lpstr>HFP 4. Pass-Through &amp; Recov_</vt:lpstr>
      <vt:lpstr>HFP 5. TCSD Allowance </vt:lpstr>
      <vt:lpstr>HFP6. EV Account</vt:lpstr>
      <vt:lpstr>HFP 7. Related Party Trans_</vt:lpstr>
      <vt:lpstr>HFP 8. RAB</vt:lpstr>
      <vt:lpstr>HFP9. Actuals vs Forecasts</vt:lpstr>
      <vt:lpstr>R1. Revenues </vt:lpstr>
      <vt:lpstr>R2. Revenue Forecast</vt:lpstr>
      <vt:lpstr>R3. New Investment Contracts</vt:lpstr>
      <vt:lpstr>E1.Opex Actual</vt:lpstr>
      <vt:lpstr>E2. Opex Forecast</vt:lpstr>
      <vt:lpstr>E3. Base Capex Actual</vt:lpstr>
      <vt:lpstr>E4. Base Capex Forecast</vt:lpstr>
      <vt:lpstr>E5. Major Capex Projects</vt:lpstr>
      <vt:lpstr>CG1. Asset Age and Value</vt:lpstr>
      <vt:lpstr>CG2. Network Changes</vt:lpstr>
      <vt:lpstr>CG3. Circuits</vt:lpstr>
      <vt:lpstr>AM1. Asset Health</vt:lpstr>
      <vt:lpstr>AM2. AMMAT</vt:lpstr>
      <vt:lpstr>AM3. AMMAT Results </vt:lpstr>
      <vt:lpstr>AM4. Grid Demand and Injection</vt:lpstr>
      <vt:lpstr>AM5. GXP Capacity and Demand</vt:lpstr>
      <vt:lpstr>Q1. Quality Grid Outputs</vt:lpstr>
      <vt:lpstr>Q2. Quality interconnection </vt:lpstr>
      <vt:lpstr>SO1. System Operator</vt:lpstr>
      <vt:lpstr>Drop down boxes</vt:lpstr>
      <vt:lpstr>dd_AssetCategory</vt:lpstr>
      <vt:lpstr>dd_CapacityConstraint</vt:lpstr>
      <vt:lpstr>dd_CausalProxy</vt:lpstr>
      <vt:lpstr>dd_Cause</vt:lpstr>
      <vt:lpstr>dd_opexsalescapex</vt:lpstr>
      <vt:lpstr>dd_YesNo</vt:lpstr>
      <vt:lpstr>'AM1. Asset Health'!Print_Area</vt:lpstr>
      <vt:lpstr>'AM2. AMMAT'!Print_Area</vt:lpstr>
      <vt:lpstr>'AM4. Grid Demand and Injection'!Print_Area</vt:lpstr>
      <vt:lpstr>'AM5. GXP Capacity and Demand'!Print_Area</vt:lpstr>
      <vt:lpstr>'CG1. Asset Age and Value'!Print_Area</vt:lpstr>
      <vt:lpstr>'CG2. Network Changes'!Print_Area</vt:lpstr>
      <vt:lpstr>'CG3. Circuits'!Print_Area</vt:lpstr>
      <vt:lpstr>CoverSheet!Print_Area</vt:lpstr>
      <vt:lpstr>'E1.Opex Actual'!Print_Area</vt:lpstr>
      <vt:lpstr>'E2. Opex Forecast'!Print_Area</vt:lpstr>
      <vt:lpstr>'E3. Base Capex Actual'!Print_Area</vt:lpstr>
      <vt:lpstr>'E4. Base Capex Forecast'!Print_Area</vt:lpstr>
      <vt:lpstr>'E5. Major Capex Projects'!Print_Area</vt:lpstr>
      <vt:lpstr>Guidelines!Print_Area</vt:lpstr>
      <vt:lpstr>'HFP 1. Return on Investment'!Print_Area</vt:lpstr>
      <vt:lpstr>'HFP 2. Profit or (Loss)'!Print_Area</vt:lpstr>
      <vt:lpstr>'HFP 4. Pass-Through &amp; Recov_'!Print_Area</vt:lpstr>
      <vt:lpstr>'HFP 5. TCSD Allowance '!Print_Area</vt:lpstr>
      <vt:lpstr>'HFP 7. Related Party Trans_'!Print_Area</vt:lpstr>
      <vt:lpstr>'HFP 8. RAB'!Print_Area</vt:lpstr>
      <vt:lpstr>'HFP3. Regulatory Tax Allowance '!Print_Area</vt:lpstr>
      <vt:lpstr>'HFP6. EV Account'!Print_Area</vt:lpstr>
      <vt:lpstr>'HFP9. Actuals vs Forecasts'!Print_Area</vt:lpstr>
      <vt:lpstr>'Q1. Quality Grid Outputs'!Print_Area</vt:lpstr>
      <vt:lpstr>'Q2. Quality interconnection '!Print_Area</vt:lpstr>
      <vt:lpstr>'R1. Revenues '!Print_Area</vt:lpstr>
      <vt:lpstr>'R2. Revenue Forecast'!Print_Area</vt:lpstr>
      <vt:lpstr>'R3. New Investment Contracts'!Print_Area</vt:lpstr>
      <vt:lpstr>'SO1. System Operator'!Print_Area</vt:lpstr>
      <vt:lpstr>'TOC  '!Print_Area</vt:lpstr>
    </vt:vector>
  </TitlesOfParts>
  <Company>Commerce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EDB Information Disclosure Templates Draft 16 Jan</dc:title>
  <dc:creator>ComCom</dc:creator>
  <cp:lastModifiedBy>Roy Davidson</cp:lastModifiedBy>
  <cp:lastPrinted>2013-10-21T02:09:04Z</cp:lastPrinted>
  <dcterms:created xsi:type="dcterms:W3CDTF">2010-01-15T02:39:26Z</dcterms:created>
  <dcterms:modified xsi:type="dcterms:W3CDTF">2013-10-21T03:17:53Z</dcterms:modified>
</cp:coreProperties>
</file>